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Default Extension="vml" ContentType="application/vnd.openxmlformats-officedocument.vmlDrawing"/>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ThisWorkbook" defaultThemeVersion="166925"/>
  <bookViews>
    <workbookView xWindow="0" yWindow="0" windowWidth="13125" windowHeight="6105" firstSheet="1" activeTab="1"/>
  </bookViews>
  <sheets>
    <sheet name="Changes" sheetId="85" state="hidden" r:id="rId1"/>
    <sheet name="Contents" sheetId="97" state="visible" r:id="rId2"/>
    <sheet name="Title sheet" sheetId="2" state="visible" r:id="rId3"/>
    <sheet name="Data Quality Actions" sheetId="61" state="hidden" r:id="rId4"/>
    <sheet name="Cancer diagnosis" sheetId="98" state="visible" r:id="rId5"/>
    <sheet name="Summary by project" sheetId="50" state="visible" r:id="rId6"/>
    <sheet name="Summary by project prev" sheetId="71" state="visible" r:id="rId7"/>
    <sheet name="Difference by project " sheetId="77" state="visible" r:id="rId8"/>
    <sheet name="National summary" sheetId="1" state="visible" r:id="rId9"/>
    <sheet name="National summary prev" sheetId="99" state="visible" r:id="rId10"/>
    <sheet name="National summary - short" sheetId="52" state="hidden" r:id="rId11"/>
    <sheet name="National summary difference" sheetId="100" state="visible" r:id="rId12"/>
    <sheet name="Data receipt" sheetId="31" state="visible" r:id="rId13"/>
    <sheet name="Original" sheetId="95" state="visible" r:id="rId14"/>
    <sheet name="Onboarded" sheetId="102" state="visible" r:id="rId15"/>
    <sheet name="Phase 3" sheetId="103" state="visible" r:id="rId16"/>
    <sheet name="Halton 01F O" sheetId="37" state="hidden" r:id="rId17"/>
    <sheet name="Knowsley 01J O" sheetId="14" state="hidden" r:id="rId18"/>
    <sheet name="Liverpool 99A" sheetId="38" state="hidden" r:id="rId19"/>
    <sheet name="South Bedfordshire P3" sheetId="78" state="hidden" r:id="rId20"/>
    <sheet name="Dorset P3" sheetId="81" state="hidden" r:id="rId21"/>
    <sheet name="Notes" sheetId="11" state="hidden" r:id="rId22"/>
    <sheet name="Blackburn Darwen and Blackpool" sheetId="104" state="visible" r:id="rId23"/>
    <sheet name="Corby" sheetId="105" state="visible" r:id="rId24"/>
    <sheet name="Doncaster" sheetId="106" state="visible" r:id="rId25"/>
    <sheet name="Hull" sheetId="107" state="visible" r:id="rId26"/>
    <sheet name="Luton" sheetId="108" state="visible" r:id="rId27"/>
    <sheet name="Mansfield and Ashfield" sheetId="109" state="visible" r:id="rId28"/>
    <sheet name="Newcastle Gateshead" sheetId="110" state="visible" r:id="rId29"/>
    <sheet name="North Kirklees" sheetId="111" state="visible" r:id="rId30"/>
    <sheet name="Southampton" sheetId="112" state="visible" r:id="rId31"/>
    <sheet name="Tameside and Glossop" sheetId="113" state="visible" r:id="rId32"/>
    <sheet name="Thurrock" sheetId="114" state="visible" r:id="rId33"/>
    <sheet name="Bradford" sheetId="115" state="visible" r:id="rId34"/>
    <sheet name="Cheshire and Merseyside" sheetId="116" state="visible" r:id="rId35"/>
    <sheet name="Coventry and Warwickshire" sheetId="117" state="visible" r:id="rId36"/>
    <sheet name="Hammersmith and Fulham" sheetId="118" state="visible" r:id="rId37"/>
    <sheet name="Hillingdon" sheetId="119" state="visible" r:id="rId38"/>
    <sheet name="Manchester" sheetId="120" state="visible" r:id="rId39"/>
    <sheet name="Salford" sheetId="121" state="visible" r:id="rId40"/>
    <sheet name="Stoke on Trent" sheetId="122" state="visible" r:id="rId41"/>
    <sheet name="Sutton" sheetId="123" state="visible" r:id="rId42"/>
    <sheet name="Barnsley Bassetlaw Rotherham" sheetId="124" state="visible" r:id="rId43"/>
    <sheet name="Birmingham and Solihull" sheetId="125" state="visible" r:id="rId44"/>
    <sheet name="Brighton and Hove" sheetId="126" state="visible" r:id="rId45"/>
    <sheet name="Crawley and Slough" sheetId="127" state="visible" r:id="rId46"/>
    <sheet name="East Lancashire" sheetId="128" state="visible" r:id="rId47"/>
    <sheet name="Kent and Medway" sheetId="129" state="visible" r:id="rId48"/>
    <sheet name="Kernow" sheetId="130" state="visible" r:id="rId49"/>
    <sheet name="NE Essex and Great Yarmouth" sheetId="131" state="visible" r:id="rId50"/>
    <sheet name="North Central London" sheetId="132" state="visible" r:id="rId51"/>
    <sheet name="North East London" sheetId="133" state="visible" r:id="rId52"/>
    <sheet name="Portsmouth" sheetId="134" state="visible" r:id="rId53"/>
    <sheet name="South East London" sheetId="135" state="visible" r:id="rId54"/>
    <sheet name="Southend" sheetId="136" state="visible" r:id="rId55"/>
    <sheet name="Sunderland and South Tyneside" sheetId="137" state="visible" r:id="rId56"/>
    <sheet name="SWAG" sheetId="138" state="visible" r:id="rId57"/>
    <sheet name="Swindon" sheetId="139" state="visible" r:id="rId58"/>
    <sheet name="Tees Valley" sheetId="140" state="visible" r:id="rId59"/>
  </sheets>
  <definedNames>
    <definedName name="_xlnm._FilterDatabase" localSheetId="12" hidden="1">'Data receipt'!$B$3:$B$26</definedName>
    <definedName name="Accepted" localSheetId="3">#REF!</definedName>
    <definedName name="Accepted" localSheetId="20">'Dorset P3'!$D$16</definedName>
    <definedName name="Accepted" localSheetId="16">'Halton 01F O'!$D$16</definedName>
    <definedName name="Accepted" localSheetId="17">'Knowsley 01J O'!$D$16</definedName>
    <definedName name="Accepted" localSheetId="18">'Liverpool 99A'!$D$16</definedName>
    <definedName name="Accepted" localSheetId="19">'South Bedfordshire P3'!$D$16</definedName>
    <definedName name="Attended" localSheetId="3">#REF!</definedName>
    <definedName name="Attended" localSheetId="20">'Dorset P3'!#REF!</definedName>
    <definedName name="Attended" localSheetId="16">'Halton 01F O'!#REF!</definedName>
    <definedName name="Attended" localSheetId="17">'Knowsley 01J O'!#REF!</definedName>
    <definedName name="Attended" localSheetId="18">'Liverpool 99A'!#REF!</definedName>
    <definedName name="Attended" localSheetId="19">'South Bedfordshire P3'!#REF!</definedName>
    <definedName name="cancer_diagnosis" localSheetId="3">#REF!</definedName>
    <definedName name="Demographic" localSheetId="3">#REF!</definedName>
    <definedName name="Eligible" localSheetId="3">#REF!</definedName>
    <definedName name="Eligible" localSheetId="20">'Dorset P3'!$D$12</definedName>
    <definedName name="Eligible" localSheetId="16">'Halton 01F O'!$D$12</definedName>
    <definedName name="Eligible" localSheetId="17">'Knowsley 01J O'!$D$12</definedName>
    <definedName name="Eligible" localSheetId="18">'Liverpool 99A'!$D$12</definedName>
    <definedName name="Eligible" localSheetId="19">'South Bedfordshire P3'!$D$12</definedName>
    <definedName name="Invited" localSheetId="3">#REF!</definedName>
    <definedName name="Invited" localSheetId="20">'Dorset P3'!$D$14</definedName>
    <definedName name="Invited" localSheetId="16">'Halton 01F O'!$D$14</definedName>
    <definedName name="Invited" localSheetId="17">'Knowsley 01J O'!$D$14</definedName>
    <definedName name="Invited" localSheetId="18">'Liverpool 99A'!$D$14</definedName>
    <definedName name="Invited" localSheetId="19">'South Bedfordshire P3'!$D$14</definedName>
    <definedName name="LDCT" localSheetId="3">#REF!</definedName>
    <definedName name="LDCT" localSheetId="20">'Dorset P3'!#REF!</definedName>
    <definedName name="LDCT" localSheetId="16">'Halton 01F O'!#REF!</definedName>
    <definedName name="LDCT" localSheetId="17">'Knowsley 01J O'!#REF!</definedName>
    <definedName name="LDCT" localSheetId="18">'Liverpool 99A'!#REF!</definedName>
    <definedName name="LDCT" localSheetId="19">'South Bedfordshire P3'!#REF!</definedName>
    <definedName name="LDCT_scan" localSheetId="3">#REF!</definedName>
    <definedName name="LDCT_scan" localSheetId="20">'Dorset P3'!$D$23</definedName>
    <definedName name="LDCT_scan" localSheetId="16">'Halton 01F O'!$D$23</definedName>
    <definedName name="LDCT_scan" localSheetId="17">'Knowsley 01J O'!$D$23</definedName>
    <definedName name="LDCT_scan" localSheetId="18">'Liverpool 99A'!$D$23</definedName>
    <definedName name="LDCT_scan" localSheetId="19">'South Bedfordshire P3'!$D$23</definedName>
    <definedName name="LDCT_scan_ref" localSheetId="3">#REF!</definedName>
    <definedName name="LDCT_scan_ref" localSheetId="20">'Dorset P3'!$D$23</definedName>
    <definedName name="LDCT_scan_ref" localSheetId="16">'Halton 01F O'!$D$23</definedName>
    <definedName name="LDCT_scan_ref" localSheetId="17">'Knowsley 01J O'!$D$23</definedName>
    <definedName name="LDCT_scan_ref" localSheetId="18">'Liverpool 99A'!$D$23</definedName>
    <definedName name="LDCT_scan_ref" localSheetId="19">'South Bedfordshire P3'!$D$23</definedName>
    <definedName name="T10AF001" localSheetId="3">#REF!</definedName>
    <definedName name="T10AF006" localSheetId="3">#REF!</definedName>
    <definedName name="T10AF007" localSheetId="3">#REF!</definedName>
    <definedName name="T10AFNewAch" localSheetId="3">#REF!</definedName>
    <definedName name="T10AFNewExc" localSheetId="3">#REF!</definedName>
    <definedName name="T10AFNewPrev" localSheetId="3">#REF!</definedName>
    <definedName name="T10AFNewYAch" localSheetId="3">#REF!</definedName>
    <definedName name="T10AFNewYExc" localSheetId="3">#REF!</definedName>
    <definedName name="T10AFNewYPrev" localSheetId="3">#REF!</definedName>
    <definedName name="T10AFOldAch" localSheetId="3">#REF!</definedName>
    <definedName name="T10AFOldExc" localSheetId="3">#REF!</definedName>
    <definedName name="T10AFOldPrev" localSheetId="3">#REF!</definedName>
    <definedName name="T10AFOldYAch" localSheetId="3">#REF!</definedName>
    <definedName name="T10AFOldYExc" localSheetId="3">#REF!</definedName>
    <definedName name="T10AFOldYPrev" localSheetId="3">#REF!</definedName>
    <definedName name="T10BP002" localSheetId="3">#REF!</definedName>
    <definedName name="T10BPNewAch" localSheetId="3">#REF!</definedName>
    <definedName name="T10BPNewExc" localSheetId="3">#REF!</definedName>
    <definedName name="T10BPNewLS" localSheetId="3">#REF!</definedName>
    <definedName name="T10BPNewYAch" localSheetId="3">#REF!</definedName>
    <definedName name="T10BPNewYExc" localSheetId="3">#REF!</definedName>
    <definedName name="T10BPNewYLS" localSheetId="3">#REF!</definedName>
    <definedName name="T10BPOldAch" localSheetId="3">#REF!</definedName>
    <definedName name="T10BPOldExc" localSheetId="3">#REF!</definedName>
    <definedName name="T10BPOldLS" localSheetId="3">#REF!</definedName>
    <definedName name="T10BPOldYAch" localSheetId="3">#REF!</definedName>
    <definedName name="T10BPOldYExc" localSheetId="3">#REF!</definedName>
    <definedName name="T10BPOldYLS" localSheetId="3">#REF!</definedName>
    <definedName name="T10CHD001" localSheetId="3">#REF!</definedName>
    <definedName name="T10CHD002" localSheetId="3">#REF!</definedName>
    <definedName name="T10CHD005" localSheetId="3">#REF!</definedName>
    <definedName name="T10CHD007" localSheetId="3">#REF!</definedName>
    <definedName name="T10CHDNewAch" localSheetId="3">#REF!</definedName>
    <definedName name="T10CHDNewExc" localSheetId="3">#REF!</definedName>
    <definedName name="T10CHDNewPrev" localSheetId="3">#REF!</definedName>
    <definedName name="T10CHDNewYAch" localSheetId="3">#REF!</definedName>
    <definedName name="T10CHDNewYExc" localSheetId="3">#REF!</definedName>
    <definedName name="T10CHDNewYPrev" localSheetId="3">#REF!</definedName>
    <definedName name="T10CHDOldAch" localSheetId="3">#REF!</definedName>
    <definedName name="T10CHDOldExc" localSheetId="3">#REF!</definedName>
    <definedName name="T10CHDOldPrev" localSheetId="3">#REF!</definedName>
    <definedName name="T10CHDOldYAch" localSheetId="3">#REF!</definedName>
    <definedName name="T10CHDOldYExc" localSheetId="3">#REF!</definedName>
    <definedName name="T10CHDOldYPrev" localSheetId="3">#REF!</definedName>
    <definedName name="T10Copyright" localSheetId="2">'Title sheet'!#REF!</definedName>
    <definedName name="T10CVDPP001" localSheetId="3">#REF!</definedName>
    <definedName name="T10CVDPPNewAch" localSheetId="3">#REF!</definedName>
    <definedName name="T10CVDPPNewExc" localSheetId="3">#REF!</definedName>
    <definedName name="T10CVDPPNewPrev" localSheetId="3">#REF!</definedName>
    <definedName name="T10CVDPPNewYAch" localSheetId="3">#REF!</definedName>
    <definedName name="T10CVDPPNewYExc" localSheetId="3">#REF!</definedName>
    <definedName name="T10CVDPPNewYPrev" localSheetId="3">#REF!</definedName>
    <definedName name="T10CVDPPOldAch" localSheetId="3">#REF!</definedName>
    <definedName name="T10CVDPPOldExc" localSheetId="3">#REF!</definedName>
    <definedName name="T10CVDPPOldPrev" localSheetId="3">#REF!</definedName>
    <definedName name="T10CVDPPOldYAch" localSheetId="3">#REF!</definedName>
    <definedName name="T10CVDPPOldYExc" localSheetId="3">#REF!</definedName>
    <definedName name="T10CVDPPOldYPrev" localSheetId="3">#REF!</definedName>
    <definedName name="T10FooterAF" localSheetId="3">#REF!</definedName>
    <definedName name="T10FooterBP" localSheetId="3">#REF!</definedName>
    <definedName name="T10FooterCHD" localSheetId="3">#REF!</definedName>
    <definedName name="T10FooterCVDPP" localSheetId="3">#REF!</definedName>
    <definedName name="T10FooterHF" localSheetId="3">#REF!</definedName>
    <definedName name="T10FooterHYP" localSheetId="3">#REF!</definedName>
    <definedName name="T10FooterLVSD" localSheetId="3">#REF!</definedName>
    <definedName name="T10FooterPAD" localSheetId="3">#REF!</definedName>
    <definedName name="T10FooterSTIA" localSheetId="3">#REF!</definedName>
    <definedName name="T10HF001" localSheetId="3">#REF!</definedName>
    <definedName name="T10HF002" localSheetId="3">#REF!</definedName>
    <definedName name="T10HF003" localSheetId="3">#REF!</definedName>
    <definedName name="T10HF004" localSheetId="3">#REF!</definedName>
    <definedName name="T10HFNewAch" localSheetId="3">#REF!</definedName>
    <definedName name="T10HFNewExc" localSheetId="3">#REF!</definedName>
    <definedName name="T10HFNewPrev" localSheetId="3">#REF!</definedName>
    <definedName name="T10HFNewYAch" localSheetId="3">#REF!</definedName>
    <definedName name="T10HFNewYExc" localSheetId="3">#REF!</definedName>
    <definedName name="T10HFNewYPrev" localSheetId="3">#REF!</definedName>
    <definedName name="T10HFOldAch" localSheetId="3">#REF!</definedName>
    <definedName name="T10HFOldExc" localSheetId="3">#REF!</definedName>
    <definedName name="T10HFOldPrev" localSheetId="3">#REF!</definedName>
    <definedName name="T10HFOldYAch" localSheetId="3">#REF!</definedName>
    <definedName name="T10HFOldYExc" localSheetId="3">#REF!</definedName>
    <definedName name="T10HFOldYPrev" localSheetId="3">#REF!</definedName>
    <definedName name="T10HYP001" localSheetId="3">#REF!</definedName>
    <definedName name="T10HYP006" localSheetId="3">#REF!</definedName>
    <definedName name="T10HYPNewAch" localSheetId="3">#REF!</definedName>
    <definedName name="T10HYPNewExc" localSheetId="3">#REF!</definedName>
    <definedName name="T10HYPNewPrev" localSheetId="3">#REF!</definedName>
    <definedName name="T10HYPNewYAch" localSheetId="3">#REF!</definedName>
    <definedName name="T10HYPNewYExc" localSheetId="3">#REF!</definedName>
    <definedName name="T10HYPNewYPrev" localSheetId="3">#REF!</definedName>
    <definedName name="T10HYPOldAch" localSheetId="3">#REF!</definedName>
    <definedName name="T10HYPOldExc" localSheetId="3">#REF!</definedName>
    <definedName name="T10HYPOldPrev" localSheetId="3">#REF!</definedName>
    <definedName name="T10HYPOldYAch" localSheetId="3">#REF!</definedName>
    <definedName name="T10HYPOldYExc" localSheetId="3">#REF!</definedName>
    <definedName name="T10HYPOldYPrev" localSheetId="3">#REF!</definedName>
    <definedName name="T10Link" localSheetId="2">'Title sheet'!#REF!</definedName>
    <definedName name="T10LVSDNewPrev" localSheetId="3">#REF!</definedName>
    <definedName name="T10LVSDNewYPrev" localSheetId="3">#REF!</definedName>
    <definedName name="T10LVSDOldPrev" localSheetId="3">#REF!</definedName>
    <definedName name="T10LVSDOldYPrev" localSheetId="3">#REF!</definedName>
    <definedName name="T10PAD001" localSheetId="3">#REF!</definedName>
    <definedName name="T10PAD002" localSheetId="3">#REF!</definedName>
    <definedName name="T10PAD004" localSheetId="3">#REF!</definedName>
    <definedName name="T10PADNewAch" localSheetId="3">#REF!</definedName>
    <definedName name="T10PADNewExc" localSheetId="3">#REF!</definedName>
    <definedName name="T10PADNewPrev" localSheetId="3">#REF!</definedName>
    <definedName name="T10PADNewYAch" localSheetId="3">#REF!</definedName>
    <definedName name="T10PADNewYExc" localSheetId="3">#REF!</definedName>
    <definedName name="T10PADNewYPrev" localSheetId="3">#REF!</definedName>
    <definedName name="T10PADOldAch" localSheetId="3">#REF!</definedName>
    <definedName name="T10PADOldExc" localSheetId="3">#REF!</definedName>
    <definedName name="T10PADOldPrev" localSheetId="3">#REF!</definedName>
    <definedName name="T10PADOldYAch" localSheetId="3">#REF!</definedName>
    <definedName name="T10PADOldYExc" localSheetId="3">#REF!</definedName>
    <definedName name="T10PADOldYPrev" localSheetId="3">#REF!</definedName>
    <definedName name="T10STIA001" localSheetId="3">#REF!</definedName>
    <definedName name="T10STIA003" localSheetId="3">#REF!</definedName>
    <definedName name="T10STIA007" localSheetId="3">#REF!</definedName>
    <definedName name="T10STIA008" localSheetId="3">#REF!</definedName>
    <definedName name="T10STIA009" localSheetId="3">#REF!</definedName>
    <definedName name="T10STIANewAch" localSheetId="3">#REF!</definedName>
    <definedName name="T10STIANewExc" localSheetId="3">#REF!</definedName>
    <definedName name="T10STIANewPrev" localSheetId="3">#REF!</definedName>
    <definedName name="T10STIANewYAch" localSheetId="3">#REF!</definedName>
    <definedName name="T10STIANewYExc" localSheetId="3">#REF!</definedName>
    <definedName name="T10STIANewYPrev" localSheetId="3">#REF!</definedName>
    <definedName name="T10STIAOldAch" localSheetId="3">#REF!</definedName>
    <definedName name="T10STIAOldExc" localSheetId="3">#REF!</definedName>
    <definedName name="T10STIAOldPrev" localSheetId="3">#REF!</definedName>
    <definedName name="T10STIAOldYAch" localSheetId="3">#REF!</definedName>
    <definedName name="T10STIAOldYExc" localSheetId="3">#REF!</definedName>
    <definedName name="T10STIAOldYPrev" localSheetId="3">#REF!</definedName>
    <definedName name="T10Title" localSheetId="2">'Title sheet'!#REF!</definedName>
    <definedName name="T10TitleAF" localSheetId="3">#REF!</definedName>
    <definedName name="T10TitleBP" localSheetId="3">#REF!</definedName>
    <definedName name="T10TitleCHD" localSheetId="3">#REF!</definedName>
    <definedName name="T10TitleCVDPP" localSheetId="3">#REF!</definedName>
    <definedName name="T10TitleHF" localSheetId="3">#REF!</definedName>
    <definedName name="T10TitleHYP" localSheetId="3">#REF!</definedName>
    <definedName name="T10TitleLVSD" localSheetId="3">#REF!</definedName>
    <definedName name="T10TitlePAD" localSheetId="3">#REF!</definedName>
    <definedName name="T10TitleSTIA" localSheetId="3">#REF!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9.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Parylo Craig (MLCSU)</author>
  </authors>
  <commentList>
    <comment ref="B9" authorId="0" shapeId="0">
      <text>
        <r>
          <rPr>
            <sz val="9"/>
            <color indexed="81"/>
            <rFont val="Tahoma"/>
            <family val="2"/>
          </rPr>
          <t xml:space="preserve">The number of eligible participants (55-75 years old, ever-smokers) who have been invited to a Lung Health Check appointment to date.</t>
        </r>
      </text>
    </comment>
    <comment ref="B10" authorId="0" shapeId="0">
      <text>
        <r>
          <rPr>
            <sz val="9"/>
            <color indexed="81"/>
            <rFont val="Tahoma"/>
            <family val="2"/>
          </rPr>
          <t xml:space="preserve">Participants who have actively accepted a Targeted Lung Health Check Invitation, over the number of eligible participants (55-75 years old, ever-smokers) who have been invited to a Lung Health Check appointment, to date.</t>
        </r>
      </text>
    </comment>
    <comment ref="B11" authorId="0" shapeId="0">
      <text>
        <r>
          <rPr>
            <sz val="9"/>
            <color indexed="81"/>
            <rFont val="Tahoma"/>
            <family val="2"/>
          </rPr>
          <t xml:space="preserve">The number of people who have had a Lung Health Check assessment completed, over the number of eligible participants (55-75 years old, ever-smokers) who have been invited to a Lung Health Check appointment</t>
        </r>
      </text>
    </comment>
    <comment ref="B12" authorId="0" shapeId="0">
      <text>
        <r>
          <rPr>
            <sz val="9"/>
            <color indexed="81"/>
            <rFont val="Tahoma"/>
            <family val="2"/>
          </rPr>
          <t xml:space="preserve">The number of people who did not attend / did not complete / cancelled their Lung Health Check appointment, over the number of eligible participants (55-75 year old, ever-smokers) who have had a Lung Health Check appointment made for them.</t>
        </r>
      </text>
    </comment>
    <comment ref="B13" authorId="0" shapeId="0">
      <text>
        <r>
          <rPr>
            <sz val="9"/>
            <color indexed="81"/>
            <rFont val="Tahoma"/>
            <family val="2"/>
          </rPr>
          <t xml:space="preserve">The number of people who meet the criteria to be referred for a LDCT scan, over the number of people who had a completed Lung Health Check assessment</t>
        </r>
      </text>
    </comment>
    <comment ref="B14" authorId="0" shapeId="0">
      <text>
        <r>
          <rPr>
            <sz val="9"/>
            <color indexed="81"/>
            <rFont val="Tahoma"/>
            <family val="2"/>
          </rPr>
          <t xml:space="preserve">The number of people who have had an initial LDCT scan performed, over the number of people who meet the criteria to be referred for a LDCT scan, minus the number of people who triggered the risk score for LDCT but were ineligible for an initial scan (for reasons such as scanner weight restrictions, etc.).</t>
        </r>
      </text>
    </comment>
    <comment ref="B15" authorId="0" shapeId="0">
      <text>
        <r>
          <rPr>
            <sz val="9"/>
            <color indexed="81"/>
            <rFont val="Tahoma"/>
            <family val="2"/>
          </rPr>
          <t xml:space="preserve">The number of people who did not attend / did not complete / cancelled their initial LDCT scan appointment, over the number of people who meet the criteria to be referred for a LDCT scan, minus the number of people who triggered the risk score for LDCT but were ineligible for an initial scan (for reasons such as scanner weight restrictions)</t>
        </r>
      </text>
    </comment>
    <comment ref="B16" authorId="0" shapeId="0">
      <text>
        <r>
          <rPr>
            <sz val="9"/>
            <color indexed="81"/>
            <rFont val="Tahoma"/>
            <family val="2"/>
          </rPr>
          <t xml:space="preserve">The number of people who have had a lung cancer diagnosis, over the number of eligible participants (55-75 years old, ever-smokers) who have been invited to a Lung Health Check appointment to date</t>
        </r>
      </text>
    </comment>
    <comment ref="B17" authorId="0" shapeId="0">
      <text>
        <r>
          <rPr>
            <sz val="9"/>
            <color indexed="81"/>
            <rFont val="Tahoma"/>
            <family val="2"/>
          </rPr>
          <t xml:space="preserve">The number of people who have had a lung cancer diagnosis, over the number of people who had a completed Lung Health Check assessment</t>
        </r>
      </text>
    </comment>
    <comment ref="B18" authorId="0" shapeId="0">
      <text>
        <r>
          <rPr>
            <sz val="9"/>
            <color indexed="81"/>
            <rFont val="Tahoma"/>
            <family val="2"/>
          </rPr>
          <t xml:space="preserve">The number of people who have had a lung cancer diagnosis, over the number of people who have had an initial LDCT scan performed</t>
        </r>
      </text>
    </comment>
    <comment ref="B19" authorId="0" shapeId="0">
      <text>
        <r>
          <rPr>
            <sz val="9"/>
            <color indexed="81"/>
            <rFont val="Tahoma"/>
            <family val="2"/>
          </rPr>
          <t xml:space="preserve">The number of people who had a lung diagnosis at stage one or stage two, over the number of people who have had a lung cancer diagnosis</t>
        </r>
      </text>
    </comment>
    <comment ref="B20" authorId="0" shapeId="0">
      <text>
        <r>
          <rPr>
            <sz val="9"/>
            <color indexed="81"/>
            <rFont val="Tahoma"/>
            <family val="2"/>
          </rPr>
          <t xml:space="preserve">The number of people who had an incidental finding diagnosed, over the number of people who had an initial LDCT scan performed</t>
        </r>
      </text>
    </comment>
    <comment ref="B21" authorId="0" shapeId="0">
      <text>
        <r>
          <rPr>
            <sz val="9"/>
            <color indexed="81"/>
            <rFont val="Tahoma"/>
            <family val="2"/>
          </rPr>
          <t xml:space="preserve">The number of people who took up the offer of a smoking cessation course, over the number of people who were offered the option of a smoking cessation course</t>
        </r>
      </text>
    </comment>
  </commentList>
</comments>
</file>

<file path=xl/sharedStrings.xml><?xml version="1.0" encoding="utf-8"?>
<sst xmlns="http://schemas.openxmlformats.org/spreadsheetml/2006/main" count="825" uniqueCount="825">
  <si>
    <t>Place</t>
  </si>
  <si>
    <t>CCG code</t>
  </si>
  <si>
    <t>Original</t>
  </si>
  <si>
    <t>Onboarded</t>
  </si>
  <si>
    <t>00Q</t>
  </si>
  <si>
    <t>Corby</t>
  </si>
  <si>
    <t>03V</t>
  </si>
  <si>
    <t>Mansfield and Ashfield</t>
  </si>
  <si>
    <t>04E</t>
  </si>
  <si>
    <t>Luton</t>
  </si>
  <si>
    <t>06P</t>
  </si>
  <si>
    <t>Thurrock</t>
  </si>
  <si>
    <t>07G</t>
  </si>
  <si>
    <t>Doncaster</t>
  </si>
  <si>
    <t>02X</t>
  </si>
  <si>
    <t>Hull</t>
  </si>
  <si>
    <t>03F</t>
  </si>
  <si>
    <t>Newcastle Gateshead</t>
  </si>
  <si>
    <t>13T</t>
  </si>
  <si>
    <t>North Kirklees</t>
  </si>
  <si>
    <t>03J</t>
  </si>
  <si>
    <t>Southampton</t>
  </si>
  <si>
    <t>10X</t>
  </si>
  <si>
    <t>Tameside and Glossop</t>
  </si>
  <si>
    <t>01Y</t>
  </si>
  <si>
    <t>Halton</t>
  </si>
  <si>
    <t>01F</t>
  </si>
  <si>
    <t>Knowsley</t>
  </si>
  <si>
    <t>01J</t>
  </si>
  <si>
    <t>Liverpool</t>
  </si>
  <si>
    <t>99A</t>
  </si>
  <si>
    <t>Bradford District and Craven</t>
  </si>
  <si>
    <t>36J</t>
  </si>
  <si>
    <t>Coventry and Warwickshire</t>
  </si>
  <si>
    <t>05A</t>
  </si>
  <si>
    <t>Manchester</t>
  </si>
  <si>
    <t>14L</t>
  </si>
  <si>
    <t>Salford</t>
  </si>
  <si>
    <t>01G</t>
  </si>
  <si>
    <t>Stoke on Trent</t>
  </si>
  <si>
    <t>05W</t>
  </si>
  <si>
    <t>Hammersmith and Fulham</t>
  </si>
  <si>
    <t>08C</t>
  </si>
  <si>
    <t>Hillingdon</t>
  </si>
  <si>
    <t>08G</t>
  </si>
  <si>
    <t>Sutton</t>
  </si>
  <si>
    <t>08T</t>
  </si>
  <si>
    <t>Total</t>
  </si>
  <si>
    <t>Title:</t>
  </si>
  <si>
    <t>Draft</t>
  </si>
  <si>
    <t>Produced by:</t>
  </si>
  <si>
    <t>The Strategy Unit</t>
  </si>
  <si>
    <t>Author:</t>
  </si>
  <si>
    <t>Email:</t>
  </si>
  <si>
    <t>Latest data:</t>
  </si>
  <si>
    <t>Purpose of report</t>
  </si>
  <si>
    <t>Source of data / information:</t>
  </si>
  <si>
    <t>Targeted lung health check data</t>
  </si>
  <si>
    <t>Local TLHC projects</t>
  </si>
  <si>
    <t>SUS / cancer staging data - to follow</t>
  </si>
  <si>
    <t>Go to contents</t>
  </si>
  <si>
    <t>Status</t>
  </si>
  <si>
    <t>Comments / caveats relating to the most recent month (high level)</t>
  </si>
  <si>
    <t>Yes</t>
  </si>
  <si>
    <t>No</t>
  </si>
  <si>
    <t>Data received</t>
  </si>
  <si>
    <t>36L</t>
  </si>
  <si>
    <t>Project to date  (from Sep-19)</t>
  </si>
  <si>
    <t>National</t>
  </si>
  <si>
    <t>Metric ID</t>
  </si>
  <si>
    <t>Data Label ID</t>
  </si>
  <si>
    <t>Metric name</t>
  </si>
  <si>
    <t>Denominator</t>
  </si>
  <si>
    <t>Proportion (%)</t>
  </si>
  <si>
    <t>1b</t>
  </si>
  <si>
    <t>Eligible for a Lung Health Check</t>
  </si>
  <si>
    <t>1a</t>
  </si>
  <si>
    <t>Invited to Lung Health Check</t>
  </si>
  <si>
    <t>Accepted a Lung Health Check invitation</t>
  </si>
  <si>
    <t>3a</t>
  </si>
  <si>
    <t>Attended a face-to-face Lung Health Check appointment</t>
  </si>
  <si>
    <t>3b</t>
  </si>
  <si>
    <t>Attended a telephone Lung Health Check appointment</t>
  </si>
  <si>
    <t>Attended a Lung Health Check appointment</t>
  </si>
  <si>
    <t>3c</t>
  </si>
  <si>
    <t>Did not attend a face-to-face Lung Health Check appointment</t>
  </si>
  <si>
    <t>3d</t>
  </si>
  <si>
    <t>Did not attend a telephone Lung Health Check appointment</t>
  </si>
  <si>
    <t>Did not attend a Lung Health Check appointment</t>
  </si>
  <si>
    <t>Referred for a Low Dose CT Scan (LDCT)</t>
  </si>
  <si>
    <t>5c</t>
  </si>
  <si>
    <t>Accepted a LDCT Scan appointment</t>
  </si>
  <si>
    <t>5b</t>
  </si>
  <si>
    <t>Did not attend their initial LDCT scan appointment</t>
  </si>
  <si>
    <t>Total number of scans performed</t>
  </si>
  <si>
    <t>5a</t>
  </si>
  <si>
    <t>Initial LDCT scan performed</t>
  </si>
  <si>
    <t>Follow up scans performed</t>
  </si>
  <si>
    <t>5d</t>
  </si>
  <si>
    <t>3 month follow up LDCT scan performed</t>
  </si>
  <si>
    <t>5e</t>
  </si>
  <si>
    <t>12 month follow up LDCT scan performed</t>
  </si>
  <si>
    <t>5f</t>
  </si>
  <si>
    <t>24 month follow up LDCT scan performed</t>
  </si>
  <si>
    <t>Incidental findings</t>
  </si>
  <si>
    <t>Number of Cancers diagnosed</t>
  </si>
  <si>
    <t>6a</t>
  </si>
  <si>
    <t>Lung Cancer diagnosed at stage 1</t>
  </si>
  <si>
    <t>6b</t>
  </si>
  <si>
    <t>Lung Cancer diagnosed at stage 2</t>
  </si>
  <si>
    <t>6c</t>
  </si>
  <si>
    <t>Lung Cancer diagnosed at stage 3</t>
  </si>
  <si>
    <t>6d</t>
  </si>
  <si>
    <t>Lung Cancer diagnosed at stage 4</t>
  </si>
  <si>
    <t>Referred to Lung Cancer Pathway following LDCT scan</t>
  </si>
  <si>
    <t>All metrics</t>
  </si>
  <si>
    <t>2019-20</t>
  </si>
  <si>
    <t>2020-21</t>
  </si>
  <si>
    <t>2021-22</t>
  </si>
  <si>
    <t>2022-23</t>
  </si>
  <si>
    <t>2023-24</t>
  </si>
  <si>
    <t>Data Item Id</t>
  </si>
  <si>
    <t>Metric name (TBC)</t>
  </si>
  <si>
    <t>Unit</t>
  </si>
  <si>
    <t>Project to date check</t>
  </si>
  <si>
    <t>Project to date</t>
  </si>
  <si>
    <t>People</t>
  </si>
  <si>
    <t>Attended a face-to-face Lung Health Check Appointment</t>
  </si>
  <si>
    <t>Attended a telephone Lung Health Check Appointment</t>
  </si>
  <si>
    <t>Did not attend a face-to-face Lung Health Check Appointment</t>
  </si>
  <si>
    <t>Did not attend a telephone Lung Health Check Appointment</t>
  </si>
  <si>
    <t>Patients with incidental findings</t>
  </si>
  <si>
    <t>7a</t>
  </si>
  <si>
    <t>Patients with Consolidation (ICD10 J181)</t>
  </si>
  <si>
    <t>7b</t>
  </si>
  <si>
    <t>Patients with - Tuberculosis (A15-A19)</t>
  </si>
  <si>
    <t>7c</t>
  </si>
  <si>
    <t>Patients with - Mediastinal mass (C38.1-C38.3)</t>
  </si>
  <si>
    <t>7d</t>
  </si>
  <si>
    <t>Patients with  Coronary calcification (I258)</t>
  </si>
  <si>
    <t>7e</t>
  </si>
  <si>
    <t>Patients with Aortic value calcification (I35.0, I06.0, Q23.0)</t>
  </si>
  <si>
    <t>7f</t>
  </si>
  <si>
    <t>Patients with Thoracic Aortic aneurysm (I71.1, I71.2)</t>
  </si>
  <si>
    <t>7g</t>
  </si>
  <si>
    <t>Patients with Pleural affusions/thickening (J91X; J92; J920; J929)</t>
  </si>
  <si>
    <t>7h</t>
  </si>
  <si>
    <t>Patients with  Suspicious Breast Legion (N63X)</t>
  </si>
  <si>
    <t>7i</t>
  </si>
  <si>
    <t>Patients with Thyroid lesion (E07.9 )</t>
  </si>
  <si>
    <t>7j</t>
  </si>
  <si>
    <t>Liver or Spleen lesions (K768, D739)</t>
  </si>
  <si>
    <t>7k</t>
  </si>
  <si>
    <t>Renal lesions (N28; N281; N288; N289)</t>
  </si>
  <si>
    <t>7l</t>
  </si>
  <si>
    <t>Adrenal lesions (A187; C74; C740; C741; C749; C797; D350; D441; E27; E278; E279; E351)</t>
  </si>
  <si>
    <t>7m</t>
  </si>
  <si>
    <t>Abdominal Aortic Aneurysm (I17.3, I17.4)</t>
  </si>
  <si>
    <t>7n</t>
  </si>
  <si>
    <t>Bone abnormalities (M89X)</t>
  </si>
  <si>
    <t>7o</t>
  </si>
  <si>
    <t>Osteoporosis (M80.0; M80.1; M80.2; M80.3; M80.4; M80.5; M80.8; M80.9; M81.0;M81.1; M81.2; M81.3; M81.4; M81.5; M81.6; M81.8; M81.9; M82.0*; M82.1*; M82.8*)</t>
  </si>
  <si>
    <t>7p</t>
  </si>
  <si>
    <t>Fractures with no trauma history (M84.4)</t>
  </si>
  <si>
    <t>8a</t>
  </si>
  <si>
    <t>Took up an offer of smoking cessation course</t>
  </si>
  <si>
    <t>8b</t>
  </si>
  <si>
    <t>Offered smoking cessation course</t>
  </si>
  <si>
    <t>Completed a smoking cessation course</t>
  </si>
  <si>
    <t>Median time from initial invite to Lung Health Check (days)</t>
  </si>
  <si>
    <t>Days</t>
  </si>
  <si>
    <t>Median time from initial invite to CT scan (days)</t>
  </si>
  <si>
    <t>Median time from Lung Health Check to CT scan (days)</t>
  </si>
  <si>
    <t>Median time from initial invite to Diagnosis (days)</t>
  </si>
  <si>
    <t>Project / Place name:</t>
  </si>
  <si>
    <t>A summary of all the original projects</t>
  </si>
  <si>
    <t>Project / CCG code / s:</t>
  </si>
  <si>
    <t>Most recent month's data:</t>
  </si>
  <si>
    <t>Key metrics</t>
  </si>
  <si>
    <t>A summary of all the onboarded projects</t>
  </si>
  <si>
    <t>Order (on Dashboard)</t>
  </si>
  <si>
    <t>Original / onboarded:</t>
  </si>
  <si>
    <t>Follow up scan performed</t>
  </si>
  <si>
    <t>Number of patients with incidental findings - Bronchiectasis - J47</t>
  </si>
  <si>
    <t>Number of patients with incidental findings - Respiratory Bronchiolitis - J84.115</t>
  </si>
  <si>
    <t>Number of patients with incidental findings - Interstitial Lung abnormalities (ILAs) - J70.2, J70.3, J84.115, J84.848</t>
  </si>
  <si>
    <t>Number of patients with incidental findings - Other Cancers - C00-D48 excluding C34</t>
  </si>
  <si>
    <t>7q</t>
  </si>
  <si>
    <t>7r</t>
  </si>
  <si>
    <t>7s</t>
  </si>
  <si>
    <t>7t</t>
  </si>
  <si>
    <t>Aggregate cancer data received?</t>
  </si>
  <si>
    <t>Number</t>
  </si>
  <si>
    <t>Notes</t>
  </si>
  <si>
    <t xml:space="preserve">Cancer diagnosis and staging data </t>
  </si>
  <si>
    <t>Evaluation of the targeted lung health check programme - Management Information</t>
  </si>
  <si>
    <t>Information status:</t>
  </si>
  <si>
    <t>Project</t>
  </si>
  <si>
    <t>Summary by project</t>
  </si>
  <si>
    <t>3a+3b</t>
  </si>
  <si>
    <t>5a+5d+5e+5f</t>
  </si>
  <si>
    <t>Smoking cessation</t>
  </si>
  <si>
    <t>Number of lung cancers diagnosed</t>
  </si>
  <si>
    <t>N/A</t>
  </si>
  <si>
    <t>Stage 1</t>
  </si>
  <si>
    <t>Stage 2</t>
  </si>
  <si>
    <t>Stage 3</t>
  </si>
  <si>
    <t>Stage 4</t>
  </si>
  <si>
    <t>Targeted Lung Health Check Programme - Key metrics - National Summary</t>
  </si>
  <si>
    <t>Evaluation of the Targeted Lung Health Check Programme
Management Information</t>
  </si>
  <si>
    <t>Action number</t>
  </si>
  <si>
    <t>Update</t>
  </si>
  <si>
    <t>Date of update</t>
  </si>
  <si>
    <t>Issue</t>
  </si>
  <si>
    <t>There are some gaps in the Knowsley data - project to submit data to fill gaps</t>
  </si>
  <si>
    <t>Incorrect data format - the ParticipantID is mostly in the incorrect format.  So something must need to change when the data is pseudonymised</t>
  </si>
  <si>
    <t>LSOA data is mostly missing</t>
  </si>
  <si>
    <t>Incorrect data content - There are some responses which are not as expected - for example, some 'date' fields have 'N's and 'Y's in and some fields had '%' sign in - see DQA report data item audit</t>
  </si>
  <si>
    <t>Complete</t>
  </si>
  <si>
    <t>Data meeting</t>
  </si>
  <si>
    <t>Strategy Unit</t>
  </si>
  <si>
    <t>Rachel to feedback to Mike on cancer programme comments on Optional/mandatory reporting, and for the SU to make and action these changes.</t>
  </si>
  <si>
    <t>DM6</t>
  </si>
  <si>
    <t>National Programme Team</t>
  </si>
  <si>
    <t>Charlie to put in a meeting with Richard and Arjun and the rest of the team to discuss incidental findings before Christmas</t>
  </si>
  <si>
    <t>DM5</t>
  </si>
  <si>
    <t xml:space="preserve">Track whether changes have been made. SU to use template of changes they shared with each site and mark whether the change has been actioned or not to keep track. </t>
  </si>
  <si>
    <t>DM4</t>
  </si>
  <si>
    <t>Send out the summary tab of data to each trust each month. This will show sites what is sent to the national programme so they can see their data and help with their QA processes.</t>
  </si>
  <si>
    <t>DM3</t>
  </si>
  <si>
    <t xml:space="preserve">Send a reminder to onboarded sites for them to complete the 'other cancers' data field in their submission alongside all historical data for this number. </t>
  </si>
  <si>
    <t>DM2</t>
  </si>
  <si>
    <t>In progress</t>
  </si>
  <si>
    <t>Amend the lung cancers detected table to include a column for other cancers</t>
  </si>
  <si>
    <t>DM1</t>
  </si>
  <si>
    <t>DQ Audit</t>
  </si>
  <si>
    <t>Strategy Unit \ National Programme Team \ Projects</t>
  </si>
  <si>
    <t>Set up TLHC User Group to support projects to share best practice and to involve them in the development of reporting.</t>
  </si>
  <si>
    <t>DQA18</t>
  </si>
  <si>
    <t>Projects</t>
  </si>
  <si>
    <t>Revise and re-submit their historical data where issues have been identified.</t>
  </si>
  <si>
    <t>DQA17</t>
  </si>
  <si>
    <t>Ongoing</t>
  </si>
  <si>
    <t>Check the list of data quality issues in their report and update them for their December submission.</t>
  </si>
  <si>
    <t>DQA16</t>
  </si>
  <si>
    <t>Flag any data caveats, and the reason behind these, to all national stakeholders to ensure they are considered in their interpretation of the data.</t>
  </si>
  <si>
    <t>DQA15</t>
  </si>
  <si>
    <t>Add caveats to any reports for data items that cannot be captured (e.g. projects with no local smoking cessation service).</t>
  </si>
  <si>
    <t>DQA14</t>
  </si>
  <si>
    <t>Review the data submission process and continue to provide support on using DataCentral to projects.</t>
  </si>
  <si>
    <t>DQA13</t>
  </si>
  <si>
    <t>Strategy Unit \ National Programme Team</t>
  </si>
  <si>
    <t>Source COSD data from NHS Digital.</t>
  </si>
  <si>
    <t>DQA12</t>
  </si>
  <si>
    <t>Continue to collect regular aggregate level data on other cancer diagnoses from all projects until COSD data is available.</t>
  </si>
  <si>
    <t>DQA11</t>
  </si>
  <si>
    <t>Continue to collect aggregate level cancer diagnosis and staging data for the original 10 projects until COSD data is available.</t>
  </si>
  <si>
    <t>DQA10</t>
  </si>
  <si>
    <t>Develop and implement the full data quality process.</t>
  </si>
  <si>
    <t>DQA9</t>
  </si>
  <si>
    <t>Change the method of counting lung health checks for Mansfield and Ashfield to remove any double counting.</t>
  </si>
  <si>
    <t>DQA8</t>
  </si>
  <si>
    <t>Change the way activity is reported for projects with more than one CCG to ensure all activity is aligned to the right CCG.</t>
  </si>
  <si>
    <t>DQA7</t>
  </si>
  <si>
    <t>Share lookup tables for postcode to LSOA with all projects and offer any additional support if required.</t>
  </si>
  <si>
    <t>DQA6</t>
  </si>
  <si>
    <t>Review whether scans at 15 and 27 months (if concerns are identified) should be added to the metrics and aggregate data collection template.</t>
  </si>
  <si>
    <t>DQA5</t>
  </si>
  <si>
    <t>Revise any metric queries if the definition changes.</t>
  </si>
  <si>
    <t>DQA4</t>
  </si>
  <si>
    <t>Review the definitions of all the metrics and update any of them that are not clear.</t>
  </si>
  <si>
    <t>DQA3</t>
  </si>
  <si>
    <t>Review the list of incidental findings and assess whether any changes to the list of incidental findings reported by projects should be made to the templates. This may include making the list shorter and introducing an “other” category.</t>
  </si>
  <si>
    <t>DQA2</t>
  </si>
  <si>
    <t>Review version 5 of the TLHC dataset based on the feedback from projects. This will include how the mandatory and optional fields are defined. Any proposed changes will be checked with projects and the national programme team before being implemented to ensure they do not cause any additional burden for projects.</t>
  </si>
  <si>
    <t>DQA1</t>
  </si>
  <si>
    <t>Source</t>
  </si>
  <si>
    <t>Timescale</t>
  </si>
  <si>
    <t>Responsibility</t>
  </si>
  <si>
    <t>Action</t>
  </si>
  <si>
    <t>See DQA2</t>
  </si>
  <si>
    <t>Responsibility
(Strategy Unit / Projects / other)</t>
  </si>
  <si>
    <t>Status
(ongoing / complete / etc)</t>
  </si>
  <si>
    <t>Project is working on resolving these issues</t>
  </si>
  <si>
    <t>SU</t>
  </si>
  <si>
    <t>DQA19</t>
  </si>
  <si>
    <t>Change the method of counting lung health check acceptances to include data where 'contact date' has not been completed but the outcome field contains 'LHC Accepted'</t>
  </si>
  <si>
    <t>DQA20</t>
  </si>
  <si>
    <t>Change the method of counting LDCT acceptances to ensure this is higher than the number delivered</t>
  </si>
  <si>
    <t>21/1/22 - Further steps will be taken to improve how this metric is derived.  It still underpreprestents the number of Accepted to a LHC Invitation</t>
  </si>
  <si>
    <t>Please note - completed actions have been 'hidden' but can be unhidden for review</t>
  </si>
  <si>
    <t>21/1/22 - Further steps will be taken to improve how this metric is derived.  It still underpreprestents the number of Accepted to a LDCT scan</t>
  </si>
  <si>
    <t xml:space="preserve">21/1/22 - the criteria for deriving this metric is being reviewed </t>
  </si>
  <si>
    <t>Incorrect date format - For example it says ‘20-Jul’ instead of ’20-Jul-2021’</t>
  </si>
  <si>
    <r>
      <t xml:space="preserve">Targeted Lung Health Check Programme - Key metrics - National Summary
 </t>
    </r>
    <r>
      <rPr>
        <sz val="11.9"/>
        <color theme="1"/>
        <rFont val="Calibri"/>
        <family val="2"/>
      </rPr>
      <t>(latest month's data is November 2021)</t>
    </r>
    <r>
      <rPr>
        <b/>
        <sz val="14"/>
        <color theme="1"/>
        <rFont val="Calibri"/>
        <family val="2"/>
        <scheme val="minor"/>
      </rPr>
      <t xml:space="preserve">
Shared 21/1/22</t>
    </r>
  </si>
  <si>
    <t>Smoking cessation data has been submitted for November but is not loading successfully</t>
  </si>
  <si>
    <t>Working with the project to establish why the data isn't loading properly</t>
  </si>
  <si>
    <t>DQA21</t>
  </si>
  <si>
    <t>Review / amend the way LDCT referrals are counted so that they are higher that the number accepted and the number of LDCT scans</t>
  </si>
  <si>
    <t>No data LDCT scan data for October and November</t>
  </si>
  <si>
    <t xml:space="preserve">Progress </t>
  </si>
  <si>
    <t>Project has resolved this issue</t>
  </si>
  <si>
    <t>As above</t>
  </si>
  <si>
    <t>Data caveats added to all reports and updated monthly.</t>
  </si>
  <si>
    <t>Projects have been reviewing their report and sharing any queries / discrepancies with the Strategy Unit.</t>
  </si>
  <si>
    <t>First meeting arranged for Tuesday 15th March.</t>
  </si>
  <si>
    <t xml:space="preserve">Reminder sent  for December 2021 data (February reporting) </t>
  </si>
  <si>
    <t>Comments</t>
  </si>
  <si>
    <t>Data received on time?</t>
  </si>
  <si>
    <t>Project is working on resolving these issues. SU met with project and discussed a solution.</t>
  </si>
  <si>
    <t>Project is working to resolve this by the April report data submission</t>
  </si>
  <si>
    <t>Data expected?</t>
  </si>
  <si>
    <t>All definitions have been reviewed and revised templates developed</t>
  </si>
  <si>
    <t xml:space="preserve">Additional information shared with ODR. Costs have been agreed and the final process </t>
  </si>
  <si>
    <t>New  method agreed and put in place for March report.</t>
  </si>
  <si>
    <t xml:space="preserve">There were some changes to previously reported month's data </t>
  </si>
  <si>
    <t>The differences were checked with the project - the bottom lines for main metrics largely agreed but there was different alignment to CCGs in some cases which is being further investiaged</t>
  </si>
  <si>
    <t>SU/Project</t>
  </si>
  <si>
    <t>1c</t>
  </si>
  <si>
    <t>Revised version (as mentioned in data focus group) will be shared by end of May</t>
  </si>
  <si>
    <t>Most information has now been received in order to finalise guidance - just waiting on clarity on final points (further clinical specialist input)</t>
  </si>
  <si>
    <t>Internal processes in place. Data shared with projects each month to check. Individual checks have been undertaken for specific projects. A proposal to share the data with projects to check before is  shared with the national team is  currently being reviewed. This will need to be aligned to new Delviery Group meeting dates (not existing ones)</t>
  </si>
  <si>
    <t xml:space="preserve">This is now complete from most projects apart from North Kirklees and Bradford </t>
  </si>
  <si>
    <t>New method has been agreed and changed in March report. This has been further refined for the May report.</t>
  </si>
  <si>
    <t>Invited to Lung Health Check (First Invites)</t>
  </si>
  <si>
    <t>Invited to Targeted Lung Health Check (Follow-up Invites)</t>
  </si>
  <si>
    <t>Invited to Lung Health Check (Follow-up Invites)</t>
  </si>
  <si>
    <t>Number of participants referred for an initial Low Dose CT Scan (LDCT)</t>
  </si>
  <si>
    <t>4b</t>
  </si>
  <si>
    <t>Number of participants who triggered a risk score for referral but were ineligible for an initial LDCT scan</t>
  </si>
  <si>
    <t>Triggered a risk score for referral but were ineligible for an initial LDCT scan</t>
  </si>
  <si>
    <t>Southend</t>
  </si>
  <si>
    <t>99G</t>
  </si>
  <si>
    <t>Phase 3</t>
  </si>
  <si>
    <t>Onboarded / Phase 3</t>
  </si>
  <si>
    <t>This data will be split across Halton, Knowsley and Liverpool when the pseudonymisation is done successfully, hopefully by next month's report (April)</t>
  </si>
  <si>
    <t>The differences were checked with the project - the bottom lines for main metrics largely agreed but there was different alignment to CCGs in some cases which is being further investigated</t>
  </si>
  <si>
    <t>Suspected missing CCG codes</t>
  </si>
  <si>
    <t>Portsmouth</t>
  </si>
  <si>
    <t>Kernow</t>
  </si>
  <si>
    <t>Dorset</t>
  </si>
  <si>
    <t>South Sefton &amp; St Helens</t>
  </si>
  <si>
    <t>Sunderland and South Tyneside</t>
  </si>
  <si>
    <t>North and NE Lincolnshire</t>
  </si>
  <si>
    <t>Birmingham and Solihull</t>
  </si>
  <si>
    <t>North East Essex &amp; Great Yarmouth</t>
  </si>
  <si>
    <t>North Staffordshire</t>
  </si>
  <si>
    <t>Hammersmith &amp; Fulham</t>
  </si>
  <si>
    <t>Phase 3 (expansion)</t>
  </si>
  <si>
    <t>East Lancashire</t>
  </si>
  <si>
    <t>00P</t>
  </si>
  <si>
    <t>Tees Valley</t>
  </si>
  <si>
    <t>03H &amp; 03K</t>
  </si>
  <si>
    <t>Nottingham and Nottinghamshire</t>
  </si>
  <si>
    <t>52R</t>
  </si>
  <si>
    <t>01X &amp; 01T</t>
  </si>
  <si>
    <t>D2P2L</t>
  </si>
  <si>
    <t>Black Country and West Birmingham</t>
  </si>
  <si>
    <t>Brighton &amp; Hove and Hastings</t>
  </si>
  <si>
    <t>09D</t>
  </si>
  <si>
    <t>92G</t>
  </si>
  <si>
    <t>Bath and North East Somerset, Swindon and Wiltshire (Swindon)</t>
  </si>
  <si>
    <t>11M &amp; 11X</t>
  </si>
  <si>
    <t>North East London</t>
  </si>
  <si>
    <t>North Central London</t>
  </si>
  <si>
    <t>M1J4Y</t>
  </si>
  <si>
    <t>Bedfordshire, Luton and Milton Keynes</t>
  </si>
  <si>
    <t>D9Y0V</t>
  </si>
  <si>
    <t>Hampshire, Southampton and Isle of Wight (Eastleigh)</t>
  </si>
  <si>
    <t>91Q</t>
  </si>
  <si>
    <t>Kent and Medway (South Kent Coast)</t>
  </si>
  <si>
    <t>South East London</t>
  </si>
  <si>
    <t>Glocoucestershire &amp; Somerset</t>
  </si>
  <si>
    <t>01A</t>
  </si>
  <si>
    <t>16C</t>
  </si>
  <si>
    <t>15E</t>
  </si>
  <si>
    <t>10R</t>
  </si>
  <si>
    <t>11N</t>
  </si>
  <si>
    <t>72Q</t>
  </si>
  <si>
    <t>A3A8R</t>
  </si>
  <si>
    <t>93C</t>
  </si>
  <si>
    <t>11J</t>
  </si>
  <si>
    <t>05G</t>
  </si>
  <si>
    <t>B2M3M</t>
  </si>
  <si>
    <t>Need to establish which month to start recording data against this project as the data goes back several months</t>
  </si>
  <si>
    <t>Go to data receipt and caveats</t>
  </si>
  <si>
    <t>Data received for all tables apart from diagnostics. We are invetigating with the project why there are zero values for May 22 for most metrics.</t>
  </si>
  <si>
    <t>Original production date:</t>
  </si>
  <si>
    <t>Split out phase 3 and show totals separately throughout</t>
  </si>
  <si>
    <t>Delete this tab before sharing with national team</t>
  </si>
  <si>
    <t>June data</t>
  </si>
  <si>
    <r>
      <rPr>
        <sz val="10.55"/>
        <rFont val="Calibri"/>
        <family val="2"/>
      </rPr>
      <t xml:space="preserve">Data received for all tables apart from diagnostics. </t>
    </r>
    <r>
      <rPr>
        <sz val="11"/>
        <color rgb="FFFF0000"/>
        <rFont val="Calibri"/>
        <family val="2"/>
        <scheme val="minor"/>
      </rPr>
      <t>We are investigating with the project why there are zero values for May 22 for most metrics.</t>
    </r>
  </si>
  <si>
    <t>Cheshire and Merseyside</t>
  </si>
  <si>
    <t>RBQ00</t>
  </si>
  <si>
    <t>Phase 4</t>
  </si>
  <si>
    <t>09H</t>
  </si>
  <si>
    <t>Project phase:</t>
  </si>
  <si>
    <t>Evaluation of the Targeted Lung Health Check Programme - Management Information</t>
  </si>
  <si>
    <t>Contents</t>
  </si>
  <si>
    <t>Summary reports</t>
  </si>
  <si>
    <t>Project start</t>
  </si>
  <si>
    <t>Eligible population</t>
  </si>
  <si>
    <t>Number invited</t>
  </si>
  <si>
    <t>Targeted Lung Health Checks</t>
  </si>
  <si>
    <t>Initial LDCT scans</t>
  </si>
  <si>
    <t>Number of lung cancers</t>
  </si>
  <si>
    <t>New data included in this report</t>
  </si>
  <si>
    <t>Project code</t>
  </si>
  <si>
    <t>Phase</t>
  </si>
  <si>
    <t>Uptake of Lung Health Checks (LHC/Invitations)</t>
  </si>
  <si>
    <t>Number of participants who were diagnosed with lung cancer from the start of the project, up to, and including latest month</t>
  </si>
  <si>
    <t>Code</t>
  </si>
  <si>
    <t>This is a combination of data received via the interim data collection process for original projects and the regular monthly data submissions from onboarded projects</t>
  </si>
  <si>
    <t>Percent</t>
  </si>
  <si>
    <t>Numbers</t>
  </si>
  <si>
    <t>Data up to</t>
  </si>
  <si>
    <t>Original / Onboarded / Phase 3</t>
  </si>
  <si>
    <t>&lt;project name&gt;</t>
  </si>
  <si>
    <t>&lt;project code&gt;</t>
  </si>
  <si>
    <t>&lt;latest month&gt;</t>
  </si>
  <si>
    <t>&lt;project phase&gt;</t>
  </si>
  <si>
    <t>Attended a Lung Health Check appt</t>
  </si>
  <si>
    <t>Attended a face-to-face Lung Health Check appt</t>
  </si>
  <si>
    <t>Attended a telephone Lung Health Check appt</t>
  </si>
  <si>
    <t>Did not attend a Lung Health Check appt</t>
  </si>
  <si>
    <t>Did not attend a face-to-face Lung Health Check appt</t>
  </si>
  <si>
    <t>Did not attend a telephone Lung Health Check appt</t>
  </si>
  <si>
    <t>Did not attend their initial LDCT scan appt</t>
  </si>
  <si>
    <t>&lt;month&gt;</t>
  </si>
  <si>
    <t>A summary of all the phase 3 projects</t>
  </si>
  <si>
    <t>N48</t>
  </si>
  <si>
    <t>SWAG</t>
  </si>
  <si>
    <t>In August 2019, NHS England &amp; NHS Improvement (NHSEI) appointed Ipsos MORI, in partnership with the Strategy Unit, to undertake an evaluation of the processes, impacts and economic value of the Targeted Lung Health Checks (TLHC) programme. Building on previous targeted screening studies and research trials, the overarching objective of this study is to test the targeted lung screening intervention in real world settings.  To support the evaluation the Strategy Unit produces monthly reports, based on pseudonymised datasets (original projects) or aggregate data returns (onboarded projects) submitted by projects. The reports track the progress of each project against a set of input and output metrics including the number of participants invited to a lung health check, the number who attended, the number referred for a low-dose CT scan and those who had a low-dose CT scan. These reports are shared with NHSEI ten days before each National Delivery Group meeting and each project can access the TLHC dashboard to allow them to track their progress and see how they compare against the other projects. There are 10 original projects . An additional seven projects were added from August 2020 and 27 projects were added as part of Phase 3 from April 2022 along with 7 existing projects who were expanding their programme.</t>
  </si>
  <si>
    <t>7u</t>
  </si>
  <si>
    <t>Project name</t>
  </si>
  <si>
    <t>XXX</t>
  </si>
  <si>
    <t>Phase type</t>
  </si>
  <si>
    <t>Blackburn Darwen and Blackpool</t>
  </si>
  <si>
    <t>Barnsley Bassetlaw Rotherham</t>
  </si>
  <si>
    <t>02Q03L</t>
  </si>
  <si>
    <t>06L</t>
  </si>
  <si>
    <t>Crawley and Slough</t>
  </si>
  <si>
    <t>Data Item</t>
  </si>
  <si>
    <t>Proportion of eligible population invited</t>
  </si>
  <si>
    <t>Proportion of participants invited to a LHC via an opt-in invitation, that actively accept</t>
  </si>
  <si>
    <t>Uptake of Lung Health Checks</t>
  </si>
  <si>
    <t>DNA rates for Lung Health Checks</t>
  </si>
  <si>
    <t>Conversion from Lung Health Check to LDCT</t>
  </si>
  <si>
    <t>Uptake of initial LDCT scan</t>
  </si>
  <si>
    <t>DNA rates for initial LDCT scans</t>
  </si>
  <si>
    <t>Lung cancer diagnosis rate - as a proportion of LHCs</t>
  </si>
  <si>
    <t>Lung cancer diagnosis rate - as a proportion of eligible people invited to LHC</t>
  </si>
  <si>
    <t>Lung cancer diagnosis rate - as a proportion of initial LDCT scans</t>
  </si>
  <si>
    <t>10a</t>
  </si>
  <si>
    <t>10b</t>
  </si>
  <si>
    <t>Cancers diagnosed at an early stage</t>
  </si>
  <si>
    <t>Incidental findings diagnosed</t>
  </si>
  <si>
    <t>Uptake of smoking cessation offer</t>
  </si>
  <si>
    <t>6e</t>
  </si>
  <si>
    <t>Referred for an initial Low Dose CT Scan (LDCT)</t>
  </si>
  <si>
    <t>5g</t>
  </si>
  <si>
    <t>48 month surveillance LDCT scan performed</t>
  </si>
  <si>
    <t>Lung Cancer with unknown stage, that cannot be staged</t>
  </si>
  <si>
    <t>Patients with Aortic valve calcification (I35.0, I06.0, Q23.0)</t>
  </si>
  <si>
    <t>Patients with Liver or Spleen lesions (K768, D739)</t>
  </si>
  <si>
    <t>Patients with Renal lesions (N28; N281; N288; N289)</t>
  </si>
  <si>
    <t>Patients with Adrenal lesions (A187; C74; C740; C741; C749; C797; D350; D441; E27; E278; E279; E351)</t>
  </si>
  <si>
    <t>Patients with Abdominal Aortic Aneurysm (I17.3, I17.4)</t>
  </si>
  <si>
    <t>Patients with Bone abnormalities (M89X)</t>
  </si>
  <si>
    <t>Patients with Osteoporosis (M80.0; M80.1; M80.2; M80.3; M80.4; M80.5; M80.8; M80.9; M81.0;M81.1; M81.2; M81.3; M81.4; M81.5; M81.6; M81.8; M81.9; M82.0*; M82.1*; M82.8*)</t>
  </si>
  <si>
    <t>Patients with Fractures with no trauma history (M84.4)</t>
  </si>
  <si>
    <t>Patients with Bronchiectasis - J47</t>
  </si>
  <si>
    <t>Patients with Respiratory Bronchiolitis - J84.115</t>
  </si>
  <si>
    <t>Patients with Interstitial Lung abnormalities (ILAs) - J70.2, J70.3, J84.115, J84.848</t>
  </si>
  <si>
    <t>Patients with Other Cancers - C00-D48 excluding C34</t>
  </si>
  <si>
    <t>Number of patients with incidental findings - Emphysema (moderate or severe) - J43</t>
  </si>
  <si>
    <t>Offered or referred to a smoking cessation course</t>
  </si>
  <si>
    <t>Craig Parylo (Senior Healthcare Analyst) / Mike Woodall (Analytics Manager)</t>
  </si>
  <si>
    <t>craig.parylo2@nhs.net</t>
  </si>
  <si>
    <t>Patients with incidental findings - Consolidation - J181</t>
  </si>
  <si>
    <t>Patients with incidental findings - Tuberculosis - A15-A19</t>
  </si>
  <si>
    <t>Patients with incidental findings - Mediastinal mass - C38.1-C38.3</t>
  </si>
  <si>
    <t>Patients with incidental findings - Coronary calcification - I258</t>
  </si>
  <si>
    <t>Patients with incidental findings - Aortic value calcification  - I35.0, I06.0, Q23.0</t>
  </si>
  <si>
    <t>Patients with incidental findings - Thoracic Aortic aneurysm - I71.1, I71.2</t>
  </si>
  <si>
    <t>Patients with incidental findings - Pleural effusions/thickening - J91X; J92; J920; J929</t>
  </si>
  <si>
    <t>Patients with incidental findings - Suspicious Breast Legion - N63X</t>
  </si>
  <si>
    <t xml:space="preserve">Patients with incidental findings - Thyroid lesion - E07.9 </t>
  </si>
  <si>
    <t>Patients with incidental findings - Liver or Spleen lesions - K768, D739</t>
  </si>
  <si>
    <t>Patients with incidental findings - Renal lesions - N28; N281; N288; N289</t>
  </si>
  <si>
    <t>Patients with incidental findings - Adrenal lesions - A187; C74; C740; C741; C749; C797; D350; D441; E27; E278; E279; E351</t>
  </si>
  <si>
    <t>Patients with incidental findings - Abdominal Aortic Aneurysm - I17.3, I17.4</t>
  </si>
  <si>
    <t>Patients with incidental findings - Bone abnormalities - M89x</t>
  </si>
  <si>
    <t>Patients with incidental findings - Osteoporosis - M80.0; M80.1; M80.2; M80.3; M80.4; M80.5; M80.8; M80.9; M81.0;M81.1; M81.2; M81.3; M81.4; M81.5; M81.6; M81.8; M81.9; M82.0*; M82.1*; M82.8*</t>
  </si>
  <si>
    <t>Patients with incidental findings - Fractures with no trauma history - M84.4</t>
  </si>
  <si>
    <t>Patients with incidental findings - Bronchiectasis - J47</t>
  </si>
  <si>
    <t>Patients with incidental findings - Respiratory Bronchiolitis - J84.115</t>
  </si>
  <si>
    <t>Patients with incidental findings - Interstitial Lung abnormalities (ILAs) - J70.2, J70.3, J84.848</t>
  </si>
  <si>
    <t>Patients with incidental findings - Other Cancers - C00-D48 excluding C35</t>
  </si>
  <si>
    <t>Patients with incidental findings - Emphysema - J43</t>
  </si>
  <si>
    <t>4a</t>
  </si>
  <si>
    <t>Unstageable</t>
  </si>
  <si>
    <t>Patients with Mediastinal mass (C38.1-C38.3)</t>
  </si>
  <si>
    <t>Patients with Tuberculosis (A15-A19)</t>
  </si>
  <si>
    <t>2</t>
  </si>
  <si>
    <t>7</t>
  </si>
  <si>
    <t>9</t>
  </si>
  <si>
    <t>10</t>
  </si>
  <si>
    <t>11</t>
  </si>
  <si>
    <t>12</t>
  </si>
  <si>
    <t>13</t>
  </si>
  <si>
    <t>14</t>
  </si>
  <si>
    <t xml:space="preserve">Project code</t>
  </si>
  <si>
    <t xml:space="preserve">Project</t>
  </si>
  <si>
    <t xml:space="preserve">Phase</t>
  </si>
  <si>
    <t xml:space="preserve">Project start</t>
  </si>
  <si>
    <t xml:space="preserve">Eligible population</t>
  </si>
  <si>
    <t xml:space="preserve">Number invited</t>
  </si>
  <si>
    <t xml:space="preserve">Targeted Lung Health Checks</t>
  </si>
  <si>
    <t xml:space="preserve">Uptake of Lung Health Checks (LHC/Invitations)</t>
  </si>
  <si>
    <t xml:space="preserve">Initial LDCT scans</t>
  </si>
  <si>
    <t xml:space="preserve">Number of lung cancers</t>
  </si>
  <si>
    <t xml:space="preserve">New data included in this report</t>
  </si>
  <si>
    <t xml:space="preserve">00Q</t>
  </si>
  <si>
    <t xml:space="preserve">Blackburn Darwen and Blackpool</t>
  </si>
  <si>
    <t xml:space="preserve">Original</t>
  </si>
  <si>
    <t xml:space="preserve">Mar 2021</t>
  </si>
  <si>
    <t xml:space="preserve">03V</t>
  </si>
  <si>
    <t xml:space="preserve">Corby</t>
  </si>
  <si>
    <t xml:space="preserve">Apr 2021</t>
  </si>
  <si>
    <t xml:space="preserve">02X</t>
  </si>
  <si>
    <t xml:space="preserve">Doncaster</t>
  </si>
  <si>
    <t xml:space="preserve">03F</t>
  </si>
  <si>
    <t xml:space="preserve">Hull</t>
  </si>
  <si>
    <t xml:space="preserve">Dec 2019</t>
  </si>
  <si>
    <t xml:space="preserve">06P</t>
  </si>
  <si>
    <t xml:space="preserve">Luton</t>
  </si>
  <si>
    <t xml:space="preserve">Dec 2020</t>
  </si>
  <si>
    <t xml:space="preserve">04E</t>
  </si>
  <si>
    <t xml:space="preserve">Mansfield and Ashfield</t>
  </si>
  <si>
    <t xml:space="preserve">13T</t>
  </si>
  <si>
    <t xml:space="preserve">Newcastle Gateshead</t>
  </si>
  <si>
    <t xml:space="preserve">Jan 2021</t>
  </si>
  <si>
    <t xml:space="preserve">03J</t>
  </si>
  <si>
    <t xml:space="preserve">North Kirklees</t>
  </si>
  <si>
    <t xml:space="preserve">Jun 2021</t>
  </si>
  <si>
    <t xml:space="preserve">10X</t>
  </si>
  <si>
    <t xml:space="preserve">Southampton</t>
  </si>
  <si>
    <t xml:space="preserve">Aug 2019</t>
  </si>
  <si>
    <t xml:space="preserve">01Y</t>
  </si>
  <si>
    <t xml:space="preserve">Tameside and Glossop</t>
  </si>
  <si>
    <t xml:space="preserve">07G</t>
  </si>
  <si>
    <t xml:space="preserve">Thurrock</t>
  </si>
  <si>
    <t xml:space="preserve">Nov 2020</t>
  </si>
  <si>
    <t xml:space="preserve">36J</t>
  </si>
  <si>
    <t xml:space="preserve">Bradford</t>
  </si>
  <si>
    <t xml:space="preserve">Onboarded</t>
  </si>
  <si>
    <t xml:space="preserve">RBQ00</t>
  </si>
  <si>
    <t xml:space="preserve">Cheshire and Merseyside</t>
  </si>
  <si>
    <t xml:space="preserve">Apr 2019</t>
  </si>
  <si>
    <t xml:space="preserve">05A</t>
  </si>
  <si>
    <t xml:space="preserve">Coventry and Warwickshire</t>
  </si>
  <si>
    <t xml:space="preserve">08C</t>
  </si>
  <si>
    <t xml:space="preserve">Hammersmith and Fulham</t>
  </si>
  <si>
    <t xml:space="preserve">Oct 2018</t>
  </si>
  <si>
    <t xml:space="preserve">08G</t>
  </si>
  <si>
    <t xml:space="preserve">Hillingdon</t>
  </si>
  <si>
    <t xml:space="preserve">14L</t>
  </si>
  <si>
    <t xml:space="preserve">Manchester</t>
  </si>
  <si>
    <t xml:space="preserve">01G</t>
  </si>
  <si>
    <t xml:space="preserve">Salford</t>
  </si>
  <si>
    <t xml:space="preserve">Apr 2020</t>
  </si>
  <si>
    <t xml:space="preserve">05W</t>
  </si>
  <si>
    <t xml:space="preserve">Stoke on Trent</t>
  </si>
  <si>
    <t xml:space="preserve">08T</t>
  </si>
  <si>
    <t xml:space="preserve">Sutton</t>
  </si>
  <si>
    <t xml:space="preserve">May 2021</t>
  </si>
  <si>
    <t xml:space="preserve">02Q03L</t>
  </si>
  <si>
    <t xml:space="preserve">Barnsley Bassetlaw Rotherham</t>
  </si>
  <si>
    <t xml:space="preserve">Phase 3</t>
  </si>
  <si>
    <t xml:space="preserve">Aug 2022</t>
  </si>
  <si>
    <t xml:space="preserve">15E</t>
  </si>
  <si>
    <t xml:space="preserve">Birmingham and Solihull</t>
  </si>
  <si>
    <t xml:space="preserve">Sep 2022</t>
  </si>
  <si>
    <t xml:space="preserve">09D</t>
  </si>
  <si>
    <t xml:space="preserve">Brighton and Hove</t>
  </si>
  <si>
    <t xml:space="preserve">Jul 2022</t>
  </si>
  <si>
    <t xml:space="preserve">09H</t>
  </si>
  <si>
    <t xml:space="preserve">Crawley and Slough</t>
  </si>
  <si>
    <t xml:space="preserve">01A</t>
  </si>
  <si>
    <t xml:space="preserve">East Lancashire</t>
  </si>
  <si>
    <t xml:space="preserve">May 2022</t>
  </si>
  <si>
    <t xml:space="preserve">N92</t>
  </si>
  <si>
    <t xml:space="preserve">Kent and Medway</t>
  </si>
  <si>
    <t xml:space="preserve">Dec 2022</t>
  </si>
  <si>
    <t xml:space="preserve">11N</t>
  </si>
  <si>
    <t xml:space="preserve">Kernow</t>
  </si>
  <si>
    <t xml:space="preserve">06L</t>
  </si>
  <si>
    <t xml:space="preserve">NE Essex and Great Yarmouth</t>
  </si>
  <si>
    <t xml:space="preserve">Jan 2023</t>
  </si>
  <si>
    <t xml:space="preserve">N99</t>
  </si>
  <si>
    <t xml:space="preserve">North Central London</t>
  </si>
  <si>
    <t xml:space="preserve">Nov 2022</t>
  </si>
  <si>
    <t xml:space="preserve">A3A8R</t>
  </si>
  <si>
    <t xml:space="preserve">North East London</t>
  </si>
  <si>
    <t xml:space="preserve">10R</t>
  </si>
  <si>
    <t xml:space="preserve">Portsmouth</t>
  </si>
  <si>
    <t xml:space="preserve">N47</t>
  </si>
  <si>
    <t xml:space="preserve">South East London</t>
  </si>
  <si>
    <t xml:space="preserve">99G</t>
  </si>
  <si>
    <t xml:space="preserve">Southend</t>
  </si>
  <si>
    <t xml:space="preserve">Apr 2022</t>
  </si>
  <si>
    <t xml:space="preserve">00P</t>
  </si>
  <si>
    <t xml:space="preserve">Sunderland and South Tyneside</t>
  </si>
  <si>
    <t xml:space="preserve">Oct 2022</t>
  </si>
  <si>
    <t xml:space="preserve">N48</t>
  </si>
  <si>
    <t xml:space="preserve">SWAG</t>
  </si>
  <si>
    <t xml:space="preserve">92G</t>
  </si>
  <si>
    <t xml:space="preserve">Swindon</t>
  </si>
  <si>
    <t xml:space="preserve">16C</t>
  </si>
  <si>
    <t xml:space="preserve">Tees Valley</t>
  </si>
  <si>
    <t xml:space="preserve">Total</t>
  </si>
  <si>
    <t xml:space="preserve">Code</t>
  </si>
  <si>
    <t xml:space="preserve">Stage 1</t>
  </si>
  <si>
    <t xml:space="preserve">Stage 2</t>
  </si>
  <si>
    <t xml:space="preserve">Stage 3</t>
  </si>
  <si>
    <t xml:space="preserve">Stage 4</t>
  </si>
  <si>
    <t xml:space="preserve">Unstageable</t>
  </si>
  <si>
    <t xml:space="preserve">Total %</t>
  </si>
  <si>
    <t xml:space="preserve">Stage 1 %</t>
  </si>
  <si>
    <t xml:space="preserve">Stage 2 %</t>
  </si>
  <si>
    <t xml:space="preserve">Stage 3 %</t>
  </si>
  <si>
    <t xml:space="preserve">Stage 4 %</t>
  </si>
  <si>
    <t xml:space="preserve">Unstageable %</t>
  </si>
  <si>
    <t xml:space="preserve">Onboarded / Phase 3</t>
  </si>
  <si>
    <t xml:space="preserve">Bradford District and Craven</t>
  </si>
  <si>
    <t xml:space="preserve">South Sefton &amp; St Helens</t>
  </si>
  <si>
    <t xml:space="preserve">01X &amp; 01T</t>
  </si>
  <si>
    <t xml:space="preserve">North and NE Lincolnshire</t>
  </si>
  <si>
    <t xml:space="preserve">03H &amp; 03K</t>
  </si>
  <si>
    <t xml:space="preserve">Nottingham and Nottinghamshire</t>
  </si>
  <si>
    <t xml:space="preserve">52R</t>
  </si>
  <si>
    <t xml:space="preserve">Black Country and West Birmingham</t>
  </si>
  <si>
    <t xml:space="preserve">D2P2L</t>
  </si>
  <si>
    <t xml:space="preserve">North East Essex &amp; Great Yarmouth</t>
  </si>
  <si>
    <t xml:space="preserve">Brighton &amp; Hove and Hastings</t>
  </si>
  <si>
    <t xml:space="preserve">Phase 4</t>
  </si>
  <si>
    <t xml:space="preserve">Bath and North East Somerset, Swindon and Wiltshire (Swindon)</t>
  </si>
  <si>
    <t xml:space="preserve">Kent and Medway (South Kent Coast)</t>
  </si>
  <si>
    <t xml:space="preserve">91Q</t>
  </si>
  <si>
    <t xml:space="preserve">Glocoucestershire &amp; Somerset</t>
  </si>
  <si>
    <t xml:space="preserve">11M &amp; 11X</t>
  </si>
  <si>
    <t xml:space="preserve">72Q</t>
  </si>
  <si>
    <t xml:space="preserve">93C</t>
  </si>
  <si>
    <t xml:space="preserve">Dorset</t>
  </si>
  <si>
    <t xml:space="preserve">11J</t>
  </si>
  <si>
    <t xml:space="preserve">Bedfordshire, Luton and Milton Keynes</t>
  </si>
  <si>
    <t xml:space="preserve">M1J4Y</t>
  </si>
  <si>
    <t xml:space="preserve">Phase 3 (expansion)</t>
  </si>
  <si>
    <t xml:space="preserve">North Staffordshire</t>
  </si>
  <si>
    <t xml:space="preserve">05G</t>
  </si>
  <si>
    <t xml:space="preserve">Hampshire, Southampton and Isle of Wight (Eastleigh)</t>
  </si>
  <si>
    <t xml:space="preserve">D9Y0V</t>
  </si>
  <si>
    <t xml:space="preserve">Hammersmith &amp; Fulham</t>
  </si>
  <si>
    <t xml:space="preserve">36L</t>
  </si>
  <si>
    <t xml:space="preserve">B2M3M</t>
  </si>
  <si>
    <t xml:space="preserve">Data Item Id</t>
  </si>
  <si>
    <t xml:space="preserve">Data Item</t>
  </si>
  <si>
    <t xml:space="preserve">Unit</t>
  </si>
  <si>
    <t xml:space="preserve">Project to date check</t>
  </si>
  <si>
    <t xml:space="preserve">Project to date</t>
  </si>
  <si>
    <t xml:space="preserve">2019-20</t>
  </si>
  <si>
    <t xml:space="preserve">2020-21</t>
  </si>
  <si>
    <t xml:space="preserve">2021-22</t>
  </si>
  <si>
    <t xml:space="preserve">2022-23</t>
  </si>
  <si>
    <t xml:space="preserve">2023-24</t>
  </si>
  <si>
    <t xml:space="preserve">May 2019</t>
  </si>
  <si>
    <t xml:space="preserve">Jun 2019</t>
  </si>
  <si>
    <t xml:space="preserve">Jul 2019</t>
  </si>
  <si>
    <t xml:space="preserve">Sep 2019</t>
  </si>
  <si>
    <t xml:space="preserve">Oct 2019</t>
  </si>
  <si>
    <t xml:space="preserve">Nov 2019</t>
  </si>
  <si>
    <t xml:space="preserve">Jan 2020</t>
  </si>
  <si>
    <t xml:space="preserve">Feb 2020</t>
  </si>
  <si>
    <t xml:space="preserve">Mar 2020</t>
  </si>
  <si>
    <t xml:space="preserve">May 2020</t>
  </si>
  <si>
    <t xml:space="preserve">Jun 2020</t>
  </si>
  <si>
    <t xml:space="preserve">Jul 2020</t>
  </si>
  <si>
    <t xml:space="preserve">Aug 2020</t>
  </si>
  <si>
    <t xml:space="preserve">Sep 2020</t>
  </si>
  <si>
    <t xml:space="preserve">Oct 2020</t>
  </si>
  <si>
    <t xml:space="preserve">Feb 2021</t>
  </si>
  <si>
    <t xml:space="preserve">Jul 2021</t>
  </si>
  <si>
    <t xml:space="preserve">Aug 2021</t>
  </si>
  <si>
    <t xml:space="preserve">Sep 2021</t>
  </si>
  <si>
    <t xml:space="preserve">Oct 2021</t>
  </si>
  <si>
    <t xml:space="preserve">Nov 2021</t>
  </si>
  <si>
    <t xml:space="preserve">Dec 2021</t>
  </si>
  <si>
    <t xml:space="preserve">Jan 2022</t>
  </si>
  <si>
    <t xml:space="preserve">Feb 2022</t>
  </si>
  <si>
    <t xml:space="preserve">Mar 2022</t>
  </si>
  <si>
    <t xml:space="preserve">Jun 2022</t>
  </si>
  <si>
    <t xml:space="preserve">Feb 2023</t>
  </si>
  <si>
    <t xml:space="preserve">Mar 2023</t>
  </si>
  <si>
    <t xml:space="preserve">Apr 2023</t>
  </si>
  <si>
    <t xml:space="preserve">May 2023</t>
  </si>
  <si>
    <t xml:space="preserve">Jun 2023</t>
  </si>
  <si>
    <t xml:space="preserve">Jul 2023</t>
  </si>
  <si>
    <t xml:space="preserve">Aug 2023</t>
  </si>
  <si>
    <t xml:space="preserve">Sep 2023</t>
  </si>
  <si>
    <t xml:space="preserve">Oct 2023</t>
  </si>
  <si>
    <t xml:space="preserve">Nov 2023</t>
  </si>
  <si>
    <t xml:space="preserve">Dec 2023</t>
  </si>
  <si>
    <t xml:space="preserve">Jan 2024</t>
  </si>
  <si>
    <t xml:space="preserve">Feb 2024</t>
  </si>
  <si>
    <t xml:space="preserve">Mar 2024</t>
  </si>
  <si>
    <t xml:space="preserve">1a</t>
  </si>
  <si>
    <t xml:space="preserve">Invited to Lung Health Check (First Invites)</t>
  </si>
  <si>
    <t xml:space="preserve">People</t>
  </si>
  <si>
    <t xml:space="preserve">TRUE</t>
  </si>
  <si>
    <t xml:space="preserve">1c</t>
  </si>
  <si>
    <t xml:space="preserve">Invited to Targeted Lung Health Check (Follow-up Invites)</t>
  </si>
  <si>
    <t xml:space="preserve">1b</t>
  </si>
  <si>
    <t xml:space="preserve">Eligible for a Lung Health Check</t>
  </si>
  <si>
    <t xml:space="preserve">2</t>
  </si>
  <si>
    <t xml:space="preserve">Accepted a Lung Health Check invitation</t>
  </si>
  <si>
    <t xml:space="preserve">3a</t>
  </si>
  <si>
    <t xml:space="preserve">Attended a face-to-face Lung Health Check Appointment</t>
  </si>
  <si>
    <t xml:space="preserve">3b</t>
  </si>
  <si>
    <t xml:space="preserve">Attended a telephone Lung Health Check Appointment</t>
  </si>
  <si>
    <t xml:space="preserve">3c</t>
  </si>
  <si>
    <t xml:space="preserve">Did not attend a face-to-face Lung Health Check Appointment</t>
  </si>
  <si>
    <t xml:space="preserve">3d</t>
  </si>
  <si>
    <t xml:space="preserve">Did not attend a telephone Lung Health Check Appointment</t>
  </si>
  <si>
    <t xml:space="preserve">4a</t>
  </si>
  <si>
    <t xml:space="preserve">Referred for an initial Low Dose CT Scan (LDCT)</t>
  </si>
  <si>
    <t xml:space="preserve">4b</t>
  </si>
  <si>
    <t xml:space="preserve">Triggered a risk score for referral but were ineligible for an initial LDCT scan</t>
  </si>
  <si>
    <t xml:space="preserve">5a</t>
  </si>
  <si>
    <t xml:space="preserve">Initial LDCT scan performed</t>
  </si>
  <si>
    <t xml:space="preserve">5b</t>
  </si>
  <si>
    <t xml:space="preserve">Did not attend their initial LDCT scan appointment</t>
  </si>
  <si>
    <t xml:space="preserve">5d</t>
  </si>
  <si>
    <t xml:space="preserve">3 month follow up LDCT scan performed</t>
  </si>
  <si>
    <t xml:space="preserve">5e</t>
  </si>
  <si>
    <t xml:space="preserve">12 month follow up LDCT scan performed</t>
  </si>
  <si>
    <t xml:space="preserve">5f</t>
  </si>
  <si>
    <t xml:space="preserve">24 month follow up LDCT scan performed</t>
  </si>
  <si>
    <t xml:space="preserve">5g</t>
  </si>
  <si>
    <t xml:space="preserve">48 month surveillance LDCT scan performed</t>
  </si>
  <si>
    <t xml:space="preserve">6a</t>
  </si>
  <si>
    <t xml:space="preserve">Lung Cancer diagnosed at stage 1</t>
  </si>
  <si>
    <t xml:space="preserve">6b</t>
  </si>
  <si>
    <t xml:space="preserve">Lung Cancer diagnosed at stage 2</t>
  </si>
  <si>
    <t xml:space="preserve">6c</t>
  </si>
  <si>
    <t xml:space="preserve">Lung Cancer diagnosed at stage 3</t>
  </si>
  <si>
    <t xml:space="preserve">6d</t>
  </si>
  <si>
    <t xml:space="preserve">Lung Cancer diagnosed at stage 4</t>
  </si>
  <si>
    <t xml:space="preserve">6e</t>
  </si>
  <si>
    <t xml:space="preserve">Lung Cancer with unknown stage, that cannot be staged</t>
  </si>
  <si>
    <t xml:space="preserve">7</t>
  </si>
  <si>
    <t xml:space="preserve">Patients with incidental findings</t>
  </si>
  <si>
    <t xml:space="preserve">7a</t>
  </si>
  <si>
    <t xml:space="preserve">Patients with Consolidation (ICD10 J181)</t>
  </si>
  <si>
    <t xml:space="preserve">7b</t>
  </si>
  <si>
    <t xml:space="preserve">Patients with Tuberculosis (A15-A19)</t>
  </si>
  <si>
    <t xml:space="preserve">7c</t>
  </si>
  <si>
    <t xml:space="preserve">Patients with Mediastinal mass (C38.1-C38.3)</t>
  </si>
  <si>
    <t xml:space="preserve">7d</t>
  </si>
  <si>
    <t xml:space="preserve">Patients with  Coronary calcification (I258)</t>
  </si>
  <si>
    <t xml:space="preserve">7e</t>
  </si>
  <si>
    <t xml:space="preserve">Patients with Aortic valve calcification (I35.0, I06.0, Q23.0)</t>
  </si>
  <si>
    <t xml:space="preserve">7f</t>
  </si>
  <si>
    <t xml:space="preserve">Patients with Thoracic Aortic aneurysm (I71.1, I71.2)</t>
  </si>
  <si>
    <t xml:space="preserve">7g</t>
  </si>
  <si>
    <t xml:space="preserve">Patients with Pleural affusions/thickening (J91X; J92; J920; J929)</t>
  </si>
  <si>
    <t xml:space="preserve">7h</t>
  </si>
  <si>
    <t xml:space="preserve">Patients with  Suspicious Breast Legion (N63X)</t>
  </si>
  <si>
    <t xml:space="preserve">7i</t>
  </si>
  <si>
    <t xml:space="preserve">Patients with Thyroid lesion (E07.9 )</t>
  </si>
  <si>
    <t xml:space="preserve">7j</t>
  </si>
  <si>
    <t xml:space="preserve">Patients with Liver or Spleen lesions (K768, D739)</t>
  </si>
  <si>
    <t xml:space="preserve">7k</t>
  </si>
  <si>
    <t xml:space="preserve">Patients with Renal lesions (N28; N281; N288; N289)</t>
  </si>
  <si>
    <t xml:space="preserve">7l</t>
  </si>
  <si>
    <t xml:space="preserve">Patients with Adrenal lesions (A187; C74; C740; C741; C749; C797; D350; D441; E27; E278; E279; E351)</t>
  </si>
  <si>
    <t xml:space="preserve">7m</t>
  </si>
  <si>
    <t xml:space="preserve">Patients with Abdominal Aortic Aneurysm (I17.3, I17.4)</t>
  </si>
  <si>
    <t xml:space="preserve">7n</t>
  </si>
  <si>
    <t xml:space="preserve">Patients with Bone abnormalities (M89X)</t>
  </si>
  <si>
    <t xml:space="preserve">7o</t>
  </si>
  <si>
    <t xml:space="preserve">Patients with Osteoporosis (M80.0; M80.1; M80.2; M80.3; M80.4; M80.5; M80.8; M80.9; M81.0;M81.1; M81.2; M81.3; M81.4; M81.5; M81.6; M81.8; M81.9; M82.0*; M82.1*; M82.8*)</t>
  </si>
  <si>
    <t xml:space="preserve">7p</t>
  </si>
  <si>
    <t xml:space="preserve">Patients with Fractures with no trauma history (M84.4)</t>
  </si>
  <si>
    <t xml:space="preserve">7q</t>
  </si>
  <si>
    <t xml:space="preserve">Patients with Bronchiectasis - J47</t>
  </si>
  <si>
    <t xml:space="preserve">7r</t>
  </si>
  <si>
    <t xml:space="preserve">Patients with Respiratory Bronchiolitis - J84.115</t>
  </si>
  <si>
    <t xml:space="preserve">7s</t>
  </si>
  <si>
    <t xml:space="preserve">Patients with Interstitial Lung abnormalities (ILAs) - J70.2, J70.3, J84.115, J84.848</t>
  </si>
  <si>
    <t xml:space="preserve">7t</t>
  </si>
  <si>
    <t xml:space="preserve">Patients with Other Cancers - C00-D48 excluding C34</t>
  </si>
  <si>
    <t xml:space="preserve">7u</t>
  </si>
  <si>
    <t xml:space="preserve">Number of patients with incidental findings - Emphysema (moderate or severe) - J43</t>
  </si>
  <si>
    <t xml:space="preserve">8b</t>
  </si>
  <si>
    <t xml:space="preserve">Offered or referred to a smoking cessation course</t>
  </si>
  <si>
    <t xml:space="preserve">8a</t>
  </si>
  <si>
    <t xml:space="preserve">Took up an offer of smoking cessation course</t>
  </si>
  <si>
    <t xml:space="preserve">9</t>
  </si>
  <si>
    <t xml:space="preserve">Completed a smoking cessation course</t>
  </si>
  <si>
    <t xml:space="preserve">10</t>
  </si>
  <si>
    <t xml:space="preserve">Median time from initial invite to Lung Health Check (days)</t>
  </si>
  <si>
    <t xml:space="preserve">Days</t>
  </si>
  <si>
    <t xml:space="preserve"/>
  </si>
  <si>
    <t xml:space="preserve">11</t>
  </si>
  <si>
    <t xml:space="preserve">Median time from initial invite to CT scan (days)</t>
  </si>
  <si>
    <t xml:space="preserve">12</t>
  </si>
  <si>
    <t xml:space="preserve">Median time from Lung Health Check to CT scan (days)</t>
  </si>
  <si>
    <t xml:space="preserve">13</t>
  </si>
  <si>
    <t xml:space="preserve">Median time from initial invite to Diagnosis (days)</t>
  </si>
  <si>
    <t xml:space="preserve">14</t>
  </si>
  <si>
    <t xml:space="preserve">Referred to Lung Cancer Pathway following LDCT scan</t>
  </si>
  <si>
    <t xml:space="preserve">Patients with - Tuberculosis (A15-A19)</t>
  </si>
  <si>
    <t xml:space="preserve">Patients with - Mediastinal mass (C38.1-C38.3)</t>
  </si>
  <si>
    <t xml:space="preserve">December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</si>
</sst>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9" formatCode="_-* #,##0_-;\-* #,##0_-;_-* &quot;-&quot;??_-;_-@_-"/>
    <numFmt numFmtId="164" formatCode="[$-F800]dddd\,\ mmmm\ dd\,\ yyyy"/>
    <numFmt numFmtId="168" formatCode="#,##0_ ;[Red]\-#,##0\ "/>
    <numFmt numFmtId="166" formatCode="dd/mm/yy;@"/>
    <numFmt numFmtId="167" formatCode="0.0%"/>
    <numFmt numFmtId="165" formatCode="dd/mm/yyyy;@"/>
  </numFmts>
  <fonts count="47">
    <font>
      <sz val="11"/>
      <color theme="1"/>
      <name val="Calibri"/>
      <family val="2"/>
      <scheme val="minor"/>
    </font>
    <font>
      <sz val="11"/>
      <color theme="1"/>
      <name val="Calibri"/>
    </font>
    <font>
      <sz val="11"/>
      <color rgb="FFFF0000"/>
      <name val="Calibri"/>
      <family val="2"/>
      <scheme val="minor"/>
    </font>
    <font>
      <sz val="14"/>
      <color theme="1"/>
      <name val="Calibri"/>
      <family val="2"/>
      <scheme val="minor"/>
      <b/>
      <i/>
    </font>
    <font>
      <sz val="28"/>
      <color theme="4" tint="-0.499984740745262"/>
      <name val="Calibri"/>
      <family val="2"/>
      <scheme val="minor"/>
      <b/>
    </font>
    <font>
      <sz val="11"/>
      <color theme="0"/>
      <name val="Calibri"/>
      <family val="2"/>
      <scheme val="minor"/>
      <b/>
    </font>
    <font>
      <sz val="11"/>
      <color theme="0"/>
      <name val="Calibri"/>
      <family val="2"/>
      <scheme val="minor"/>
    </font>
    <font>
      <sz val="11"/>
      <color theme="10"/>
      <name val="Calibri"/>
      <family val="2"/>
      <scheme val="minor"/>
      <u val="single"/>
    </font>
    <font>
      <sz val="11"/>
      <color theme="10"/>
      <name val="Calibri"/>
      <family val="2"/>
      <u val="single"/>
    </font>
    <font>
      <sz val="11"/>
      <color theme="1"/>
      <name val="Segoe UI"/>
      <family val="2"/>
    </font>
    <font>
      <sz val="11"/>
      <color theme="1"/>
      <name val="Segoe UI"/>
      <family val="2"/>
      <b/>
    </font>
    <font>
      <sz val="24"/>
      <color theme="1"/>
      <name val="Segoe UI"/>
      <family val="2"/>
      <b/>
    </font>
    <font>
      <sz val="20"/>
      <color theme="9"/>
      <name val="Segoe UI"/>
      <family val="2"/>
      <b/>
    </font>
    <font>
      <sz val="20"/>
      <color rgb="FF00A050"/>
      <name val="Segoe UI"/>
      <family val="2"/>
      <b/>
    </font>
    <font>
      <sz val="14"/>
      <color theme="1"/>
      <name val="Segoe UI"/>
      <family val="2"/>
      <b/>
    </font>
    <font>
      <sz val="11"/>
      <color rgb="FF2C2825"/>
      <name val="Segoe UI"/>
      <family val="2"/>
    </font>
    <font>
      <sz val="11"/>
      <color theme="1"/>
      <name val="Calibri"/>
      <family val="2"/>
      <scheme val="minor"/>
      <b/>
      <i/>
    </font>
    <font>
      <sz val="11"/>
      <color rgb="FF000000"/>
      <name val="Calibri"/>
      <family val="2"/>
      <scheme val="minor"/>
      <b/>
    </font>
    <font>
      <sz val="11"/>
      <color theme="1"/>
      <name val="Calibri"/>
      <family val="2"/>
      <scheme val="minor"/>
      <b/>
    </font>
    <font>
      <sz val="11"/>
      <color rgb="FF2C2825"/>
      <name val="Calibri"/>
      <family val="2"/>
      <scheme val="minor"/>
    </font>
    <font>
      <sz val="11"/>
      <color theme="1"/>
      <name val="Calibri"/>
      <family val="2"/>
      <scheme val="minor"/>
    </font>
    <font>
      <sz val="12"/>
      <color theme="10"/>
      <name val="Calibri"/>
      <family val="2"/>
      <scheme val="minor"/>
      <b/>
      <i/>
      <u val="single"/>
    </font>
    <font>
      <sz val="10"/>
      <color theme="1"/>
      <name val="Calibri"/>
      <family val="2"/>
    </font>
    <font>
      <sz val="14"/>
      <color theme="1"/>
      <name val="Calibri"/>
      <family val="2"/>
      <b/>
    </font>
    <font>
      <sz val="12"/>
      <color theme="10"/>
      <name val="Calibri"/>
      <family val="2"/>
      <scheme val="minor"/>
      <u val="single"/>
    </font>
    <font>
      <sz val="18"/>
      <color rgb="FFFF0000"/>
      <name val="Calibri"/>
      <family val="2"/>
      <b/>
    </font>
    <font>
      <sz val="20"/>
      <color rgb="FFFF0000"/>
      <name val="Calibri"/>
      <family val="2"/>
      <i/>
    </font>
    <font>
      <sz val="11"/>
      <color theme="1"/>
      <name val="Calibri"/>
      <family val="2"/>
      <i/>
    </font>
    <font>
      <sz val="16"/>
      <color theme="1"/>
      <name val="Calibri"/>
      <family val="2"/>
      <scheme val="minor"/>
      <b/>
    </font>
    <font>
      <sz val="10"/>
      <color theme="1"/>
      <name val="Calibri"/>
      <family val="2"/>
      <scheme val="minor"/>
    </font>
    <font>
      <sz val="12"/>
      <color theme="1"/>
      <name val="Calibri"/>
      <family val="2"/>
      <scheme val="minor"/>
      <b/>
    </font>
    <font>
      <sz val="9"/>
      <color theme="1"/>
      <name val="Calibri"/>
      <family val="2"/>
      <scheme val="minor"/>
      <b/>
    </font>
    <font>
      <sz val="9"/>
      <color theme="1"/>
      <name val="Calibri"/>
      <family val="2"/>
      <scheme val="minor"/>
    </font>
    <font>
      <sz val="11"/>
      <color theme="10"/>
      <name val="Calibri"/>
      <family val="2"/>
      <scheme val="minor"/>
      <i/>
      <u val="single"/>
    </font>
    <font>
      <sz val="11"/>
      <color theme="1"/>
      <name val="Calibri"/>
      <family val="2"/>
      <scheme val="minor"/>
      <i/>
    </font>
    <font>
      <sz val="9"/>
      <color theme="0" tint="-0.249977111117893"/>
      <name val="Calibri"/>
      <family val="2"/>
      <scheme val="minor"/>
    </font>
    <font>
      <sz val="9"/>
      <color theme="0" tint="-0.249977111117893"/>
      <name val="Calibri"/>
      <family val="2"/>
      <scheme val="minor"/>
      <b/>
    </font>
    <font>
      <sz val="14"/>
      <color theme="1"/>
      <name val="Calibri"/>
      <family val="2"/>
      <scheme val="minor"/>
      <b/>
    </font>
    <font>
      <sz val="11"/>
      <color rgb="FF000000"/>
      <name val="Calibri"/>
      <family val="2"/>
      <scheme val="minor"/>
    </font>
    <font>
      <sz val="11"/>
      <color indexed="8"/>
      <name val="Calibri"/>
      <family val="2"/>
      <scheme val="minor"/>
    </font>
    <font>
      <sz val="11"/>
      <color indexed="8"/>
      <name val="Calibri"/>
      <family val="2"/>
      <scheme val="minor"/>
      <b/>
    </font>
    <font>
      <sz val="11"/>
      <color rgb="FFFF0000"/>
      <name val="Calibri"/>
      <family val="2"/>
    </font>
    <font>
      <sz val="11"/>
      <color theme="1"/>
      <name val="Calibri"/>
      <family val="2"/>
    </font>
    <font>
      <sz val="11"/>
      <color indexed="8"/>
      <name val="Calibri"/>
      <family val="2"/>
      <scheme val="minor"/>
      <i/>
    </font>
    <font>
      <sz val="11"/>
      <color indexed="30"/>
      <name val="Calibri"/>
      <family val="2"/>
      <scheme val="minor"/>
      <b/>
      <i/>
      <u val="single"/>
    </font>
    <font>
      <sz val="11"/>
      <color theme="9" tint="-0.249977111117893"/>
      <name val="Calibri"/>
      <family val="2"/>
      <scheme val="minor"/>
    </font>
    <font>
      <sz val="11"/>
      <color theme="10"/>
      <name val="Calibri"/>
      <family val="2"/>
      <scheme val="minor"/>
      <b/>
      <i/>
      <u val="single"/>
    </font>
  </fonts>
  <fills count="18">
    <fill>
      <patternFill patternType="none"/>
    </fill>
    <fill>
      <patternFill patternType="gray125"/>
    </fill>
    <fill>
      <patternFill patternType="solid">
        <fgColor rgb="FFFFCCFF"/>
        <bgColor indexed="64"/>
      </patternFill>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8BF07"/>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8"/>
        <bgColor indexed="64"/>
      </patternFill>
    </fill>
    <fill>
      <patternFill patternType="solid">
        <fgColor theme="9" tint="0.79998168889431442"/>
        <bgColor indexed="64"/>
      </patternFill>
    </fill>
  </fills>
  <borders count="65">
    <border>
      <left/>
      <right/>
      <top/>
      <bottom/>
      <diagonal/>
    </border>
    <border>
      <left style="thin">
        <color indexed="64"/>
      </left>
      <right style="thin">
        <color indexed="64"/>
      </right>
      <top style="thin">
        <color indexed="64"/>
      </top>
      <bottom style="thin">
        <color indexed="64"/>
      </bottom>
    </border>
    <border>
      <right style="medium">
        <color rgb="FF5B9BD5"/>
      </right>
      <bottom style="medium">
        <color rgb="FF5B9BD5"/>
      </bottom>
    </border>
    <border>
      <left style="thin">
        <color theme="0" tint="-0.34998626667073579"/>
      </left>
      <right style="thin">
        <color theme="0" tint="-0.34998626667073579"/>
      </right>
      <top style="thin">
        <color theme="0" tint="-0.34998626667073579"/>
      </top>
      <bottom style="thin">
        <color theme="0" tint="-0.34998626667073579"/>
      </bottom>
    </border>
    <border>
      <left style="thin">
        <color theme="1" tint="0.34998626667073579"/>
      </left>
      <right style="thin">
        <color theme="0" tint="-0.34998626667073579"/>
      </right>
      <top style="thin">
        <color theme="0" tint="-0.34998626667073579"/>
      </top>
      <bottom style="thin">
        <color theme="0" tint="-0.34998626667073579"/>
      </bottom>
    </border>
    <border>
      <right style="thin">
        <color theme="0" tint="-0.34998626667073579"/>
      </right>
      <top style="thin">
        <color theme="0" tint="-0.34998626667073579"/>
      </top>
      <bottom style="thin">
        <color theme="0" tint="-0.34998626667073579"/>
      </bottom>
    </border>
    <border>
      <left style="thin">
        <color theme="0" tint="-0.34998626667073579"/>
      </left>
      <top style="thin">
        <color theme="0" tint="-0.34998626667073579"/>
      </top>
      <bottom style="thin">
        <color theme="0" tint="-0.34998626667073579"/>
      </bottom>
    </border>
    <border>
      <top style="thin">
        <color theme="0" tint="-0.34998626667073579"/>
      </top>
      <bottom style="thin">
        <color theme="0" tint="-0.34998626667073579"/>
      </bottom>
    </border>
    <border>
      <left style="thin">
        <color theme="1" tint="0.499984740745262"/>
      </left>
      <right style="thin">
        <color theme="0" tint="-0.34998626667073579"/>
      </right>
      <top style="thin">
        <color theme="0" tint="-0.34998626667073579"/>
      </top>
      <bottom style="thin">
        <color theme="0" tint="-0.34998626667073579"/>
      </bottom>
    </border>
    <border>
      <left style="thin">
        <color theme="0" tint="-0.34998626667073579"/>
      </left>
      <right style="thin">
        <color theme="1" tint="0.499984740745262"/>
      </right>
      <top style="thin">
        <color theme="0" tint="-0.34998626667073579"/>
      </top>
      <bottom style="thin">
        <color theme="0" tint="-0.34998626667073579"/>
      </bottom>
    </border>
    <border>
      <left style="thin">
        <color theme="0" tint="-0.34998626667073579"/>
      </left>
      <right style="thin">
        <color theme="1" tint="0.34998626667073579"/>
      </right>
      <top style="thin">
        <color theme="0" tint="-0.34998626667073579"/>
      </top>
      <bottom style="thin">
        <color theme="0" tint="-0.34998626667073579"/>
      </bottom>
    </border>
    <border>
      <left style="thin">
        <color theme="1" tint="0.34998626667073579"/>
      </left>
      <right style="thin">
        <color theme="0" tint="-0.34998626667073579"/>
      </right>
      <top style="thin">
        <color theme="0" tint="-0.34998626667073579"/>
      </top>
      <bottom style="thin">
        <color theme="1" tint="0.34998626667073579"/>
      </bottom>
    </border>
    <border>
      <left style="thin">
        <color theme="0" tint="-0.34998626667073579"/>
      </left>
      <right style="thin">
        <color theme="0" tint="-0.34998626667073579"/>
      </right>
      <top style="thin">
        <color theme="0" tint="-0.34998626667073579"/>
      </top>
      <bottom style="thin">
        <color theme="1" tint="0.34998626667073579"/>
      </bottom>
    </border>
    <border>
      <left style="thin">
        <color theme="0" tint="-0.34998626667073579"/>
      </left>
      <right style="thin">
        <color theme="1" tint="0.34998626667073579"/>
      </right>
      <top style="thin">
        <color theme="0" tint="-0.34998626667073579"/>
      </top>
      <bottom style="thin">
        <color theme="1" tint="0.34998626667073579"/>
      </bottom>
    </border>
    <border>
      <right style="thin">
        <color theme="0" tint="-0.34998626667073579"/>
      </right>
      <top style="thin">
        <color theme="0" tint="-0.34998626667073579"/>
      </top>
      <bottom style="thin">
        <color theme="1" tint="0.499984740745262"/>
      </bottom>
    </border>
    <border>
      <left style="thin">
        <color theme="0" tint="-0.34998626667073579"/>
      </left>
      <right style="thin">
        <color theme="0" tint="-0.34998626667073579"/>
      </right>
      <top style="thin">
        <color theme="0" tint="-0.34998626667073579"/>
      </top>
      <bottom style="thin">
        <color theme="1" tint="0.499984740745262"/>
      </bottom>
    </border>
    <border>
      <left style="thin">
        <color theme="0" tint="-0.34998626667073579"/>
      </left>
      <right style="thin">
        <color theme="1" tint="0.499984740745262"/>
      </right>
      <top style="thin">
        <color theme="0" tint="-0.34998626667073579"/>
      </top>
      <bottom style="thin">
        <color theme="1" tint="0.499984740745262"/>
      </bottom>
    </border>
    <border>
      <left style="thin">
        <color theme="1" tint="0.499984740745262"/>
      </left>
      <right style="thin">
        <color theme="0" tint="-0.34998626667073579"/>
      </right>
      <top style="thin">
        <color theme="0" tint="-0.34998626667073579"/>
      </top>
      <bottom style="thin">
        <color theme="1" tint="0.499984740745262"/>
      </bottom>
    </border>
    <border>
      <left style="thin">
        <color theme="1" tint="0.34998626667073579"/>
      </left>
      <right style="thin">
        <color theme="0" tint="-0.34998626667073579"/>
      </right>
      <top style="thin">
        <color theme="1" tint="0.34998626667073579"/>
      </top>
      <bottom style="thin">
        <color theme="0" tint="-0.34998626667073579"/>
      </bottom>
    </border>
    <border>
      <left style="thin">
        <color theme="0" tint="-0.34998626667073579"/>
      </left>
      <right style="thin">
        <color theme="0" tint="-0.34998626667073579"/>
      </right>
      <top style="thin">
        <color theme="1" tint="0.34998626667073579"/>
      </top>
      <bottom style="thin">
        <color theme="0" tint="-0.34998626667073579"/>
      </bottom>
    </border>
    <border>
      <left style="thin">
        <color theme="0" tint="-0.34998626667073579"/>
      </left>
      <right style="thin">
        <color theme="1" tint="0.34998626667073579"/>
      </right>
      <top style="thin">
        <color theme="1" tint="0.34998626667073579"/>
      </top>
      <bottom style="thin">
        <color theme="0" tint="-0.34998626667073579"/>
      </bottom>
    </border>
    <border>
      <left style="thin">
        <color theme="1" tint="0.499984740745262"/>
      </left>
      <top style="thin">
        <color theme="1" tint="0.499984740745262"/>
      </top>
      <bottom style="thin">
        <color theme="0" tint="-0.34998626667073579"/>
      </bottom>
    </border>
    <border>
      <top style="thin">
        <color theme="1" tint="0.499984740745262"/>
      </top>
      <bottom style="thin">
        <color theme="0" tint="-0.34998626667073579"/>
      </bottom>
    </border>
    <border>
      <right style="thin">
        <color theme="1" tint="0.499984740745262"/>
      </right>
      <top style="thin">
        <color theme="1" tint="0.499984740745262"/>
      </top>
      <bottom style="thin">
        <color theme="0" tint="-0.34998626667073579"/>
      </bottom>
    </border>
    <border>
      <left style="thin">
        <color indexed="64"/>
      </left>
      <right style="medium">
        <color indexed="64"/>
      </right>
      <top style="thin">
        <color indexed="64"/>
      </top>
      <bottom style="thin">
        <color indexed="64"/>
      </bottom>
    </border>
    <border>
      <left style="medium">
        <color indexed="64"/>
      </left>
      <right style="thin">
        <color indexed="64"/>
      </right>
      <top style="thin">
        <color indexed="64"/>
      </top>
    </border>
    <border>
      <left style="thin">
        <color indexed="64"/>
      </left>
      <right style="thin">
        <color indexed="64"/>
      </right>
      <top style="thin">
        <color indexed="64"/>
      </top>
    </border>
    <border>
      <left style="thin">
        <color indexed="64"/>
      </left>
      <right style="medium">
        <color indexed="64"/>
      </right>
      <top style="thin">
        <color indexed="64"/>
      </top>
    </border>
    <border>
      <left style="medium">
        <color indexed="64"/>
      </left>
      <right style="thin">
        <color indexed="64"/>
      </right>
      <top style="thin">
        <color indexed="64"/>
      </top>
      <bottom style="thin">
        <color indexed="64"/>
      </bottom>
    </border>
    <border>
      <left style="medium">
        <color indexed="64"/>
      </left>
      <right style="thin">
        <color indexed="64"/>
      </right>
      <bottom style="thin">
        <color auto="1"/>
      </bottom>
    </border>
    <border>
      <left style="thin">
        <color auto="1"/>
      </left>
      <right style="thin">
        <color auto="1"/>
      </right>
      <bottom style="thin">
        <color auto="1"/>
      </bottom>
    </border>
    <border>
      <left style="thin">
        <color indexed="64"/>
      </left>
      <right style="medium">
        <color indexed="64"/>
      </right>
      <bottom style="thin">
        <color auto="1"/>
      </bottom>
    </border>
    <border>
      <left style="medium">
        <color indexed="64"/>
      </left>
      <right style="thin">
        <color indexed="64"/>
      </right>
      <top style="medium">
        <color indexed="64"/>
      </top>
      <bottom style="thin">
        <color indexed="64"/>
      </bottom>
    </border>
    <border>
      <left style="thin">
        <color indexed="64"/>
      </left>
      <right style="thin">
        <color indexed="64"/>
      </right>
      <top style="medium">
        <color indexed="64"/>
      </top>
      <bottom style="thin">
        <color indexed="64"/>
      </bottom>
    </border>
    <border>
      <left style="thin">
        <color indexed="64"/>
      </left>
      <right style="medium">
        <color indexed="64"/>
      </right>
      <top style="medium">
        <color indexed="64"/>
      </top>
      <bottom style="thin">
        <color indexed="64"/>
      </bottom>
    </border>
    <border>
      <left style="medium">
        <color indexed="64"/>
      </left>
      <right style="thin">
        <color indexed="64"/>
      </right>
      <top style="thin">
        <color indexed="64"/>
      </top>
      <bottom style="medium">
        <color indexed="64"/>
      </bottom>
    </border>
    <border>
      <left style="thin">
        <color indexed="64"/>
      </left>
      <right style="thin">
        <color indexed="64"/>
      </right>
      <top style="thin">
        <color indexed="64"/>
      </top>
      <bottom style="medium">
        <color indexed="64"/>
      </bottom>
    </border>
    <border>
      <left style="thin">
        <color indexed="64"/>
      </left>
      <right style="medium">
        <color indexed="64"/>
      </right>
      <top style="thin">
        <color indexed="64"/>
      </top>
      <bottom style="medium">
        <color indexed="64"/>
      </bottom>
    </border>
    <border>
      <left style="medium">
        <color indexed="64"/>
      </left>
      <right style="thin">
        <color indexed="64"/>
      </right>
      <top style="medium">
        <color indexed="64"/>
      </top>
      <bottom style="medium">
        <color indexed="64"/>
      </bottom>
    </border>
    <border>
      <left style="thin">
        <color indexed="64"/>
      </left>
      <right style="thin">
        <color indexed="64"/>
      </right>
      <top style="medium">
        <color indexed="64"/>
      </top>
      <bottom style="medium">
        <color indexed="64"/>
      </bottom>
    </border>
    <border>
      <left style="thin">
        <color indexed="64"/>
      </left>
      <right style="medium">
        <color indexed="64"/>
      </right>
      <top style="medium">
        <color indexed="64"/>
      </top>
      <bottom style="medium">
        <color indexed="64"/>
      </bottom>
    </border>
    <border>
      <right style="medium">
        <color indexed="64"/>
      </right>
      <top style="medium">
        <color indexed="64"/>
      </top>
      <bottom style="medium">
        <color indexed="64"/>
      </bottom>
    </border>
    <border>
      <left style="thin">
        <color indexed="64"/>
      </left>
      <top style="thin">
        <color indexed="64"/>
      </top>
      <bottom style="thin">
        <color indexed="64"/>
      </bottom>
    </border>
    <border>
      <left style="thick">
        <color theme="0" tint="-0.34998626667073579"/>
      </left>
      <right style="thick">
        <color theme="0" tint="-0.34998626667073579"/>
      </right>
      <top style="thick">
        <color theme="0" tint="-0.34998626667073579"/>
      </top>
      <bottom style="thick">
        <color theme="0" tint="-0.34998626667073579"/>
      </bottom>
    </border>
    <border>
      <left style="medium">
        <color indexed="64"/>
      </left>
      <right style="medium">
        <color indexed="64"/>
      </right>
      <top style="medium">
        <color indexed="64"/>
      </top>
    </border>
    <border>
      <top style="medium">
        <color theme="0" tint="-0.499984740745262"/>
      </top>
      <bottom style="medium">
        <color indexed="64"/>
      </bottom>
    </border>
    <border>
      <top style="medium">
        <color theme="0" tint="-0.499984740745262"/>
      </top>
      <bottom style="medium">
        <color theme="0" tint="-0.499984740745262"/>
      </bottom>
    </border>
    <border>
      <left style="medium">
        <color indexed="64"/>
      </left>
      <right style="medium">
        <color theme="0" tint="-0.499984740745262"/>
      </right>
      <top style="medium">
        <color theme="0" tint="-0.499984740745262"/>
      </top>
      <bottom style="medium">
        <color theme="0" tint="-0.499984740745262"/>
      </bottom>
    </border>
    <border>
      <left style="medium">
        <color theme="0" tint="-0.499984740745262"/>
      </left>
      <top style="medium">
        <color theme="0" tint="-0.499984740745262"/>
      </top>
      <bottom style="medium">
        <color theme="0" tint="-0.499984740745262"/>
      </bottom>
    </border>
    <border>
      <right style="medium">
        <color indexed="64"/>
      </right>
      <top style="medium">
        <color theme="0" tint="-0.499984740745262"/>
      </top>
      <bottom style="medium">
        <color theme="0" tint="-0.499984740745262"/>
      </bottom>
    </border>
    <border>
      <left style="medium">
        <color indexed="64"/>
      </left>
      <top style="medium">
        <color theme="0" tint="-0.499984740745262"/>
      </top>
      <bottom style="medium">
        <color theme="0" tint="-0.499984740745262"/>
      </bottom>
    </border>
    <border>
      <right style="medium">
        <color theme="0" tint="-0.499984740745262"/>
      </right>
      <top style="medium">
        <color theme="0" tint="-0.499984740745262"/>
      </top>
      <bottom style="medium">
        <color theme="0" tint="-0.499984740745262"/>
      </bottom>
    </border>
    <border>
      <left style="thin">
        <color auto="1"/>
      </left>
      <bottom style="thin">
        <color indexed="64"/>
      </bottom>
    </border>
    <border>
      <left style="medium">
        <color indexed="64"/>
      </left>
      <top style="medium">
        <color indexed="64"/>
      </top>
      <bottom style="medium">
        <color theme="0" tint="-0.499984740745262"/>
      </bottom>
    </border>
    <border>
      <right style="medium">
        <color indexed="64"/>
      </right>
      <top style="medium">
        <color indexed="64"/>
      </top>
      <bottom style="medium">
        <color theme="0" tint="-0.499984740745262"/>
      </bottom>
    </border>
    <border>
      <left style="medium">
        <color theme="0" tint="-0.499984740745262"/>
      </left>
      <top style="medium">
        <color theme="0" tint="-0.499984740745262"/>
      </top>
      <bottom style="medium">
        <color indexed="64"/>
      </bottom>
    </border>
    <border>
      <right style="medium">
        <color indexed="64"/>
      </right>
      <top style="medium">
        <color theme="0" tint="-0.499984740745262"/>
      </top>
      <bottom style="medium">
        <color indexed="64"/>
      </bottom>
    </border>
    <border>
      <left style="medium">
        <color indexed="64"/>
      </left>
      <top style="medium">
        <color indexed="64"/>
      </top>
    </border>
    <border>
      <right style="medium">
        <color indexed="64"/>
      </right>
      <top style="medium">
        <color indexed="64"/>
      </top>
    </border>
    <border>
      <right style="medium">
        <color theme="0" tint="-0.499984740745262"/>
      </right>
      <top style="medium">
        <color theme="0" tint="-0.499984740745262"/>
      </top>
      <bottom style="medium">
        <color indexed="64"/>
      </bottom>
    </border>
    <border>
      <top style="medium">
        <color indexed="64"/>
      </top>
    </border>
    <border>
      <left style="medium">
        <color indexed="64"/>
      </left>
      <top style="medium">
        <color indexed="64"/>
      </top>
      <bottom style="medium">
        <color indexed="64"/>
      </bottom>
    </border>
    <border>
      <top style="medium">
        <color indexed="64"/>
      </top>
      <bottom style="medium">
        <color indexed="64"/>
      </bottom>
    </border>
    <border>
      <left style="thin">
        <color indexed="64"/>
      </left>
      <top style="medium">
        <color indexed="64"/>
      </top>
      <bottom style="medium">
        <color indexed="64"/>
      </bottom>
    </border>
    <border>
      <left style="thin">
        <color indexed="64"/>
      </left>
      <top style="medium">
        <color indexed="64"/>
      </top>
      <bottom style="thin">
        <color indexed="64"/>
      </bottom>
    </border>
  </borders>
  <cellStyleXfs count="1">
    <xf numFmtId="0" fontId="0" fillId="0" borderId="0"/>
  </cellStyleXfs>
  <cellXfs count="388">
    <xf numFmtId="0" fontId="0" fillId="0" borderId="0" xfId="0"/>
    <xf numFmtId="0" fontId="1" fillId="2" borderId="0" xfId="0" applyFont="1" applyFill="1" applyAlignment="1">
      <alignment horizontal="center"/>
    </xf>
    <xf numFmtId="0" fontId="1" fillId="2" borderId="0" xfId="0" applyFont="1" applyFill="1"/>
    <xf numFmtId="0" fontId="2" fillId="2" borderId="0" xfId="0" applyFont="1" applyFill="1"/>
    <xf numFmtId="0" fontId="1" fillId="0" borderId="0" xfId="0" applyFont="1" applyAlignment="1">
      <alignment horizontal="center"/>
    </xf>
    <xf numFmtId="0" fontId="3" fillId="0" borderId="0" xfId="0" applyFont="1" applyAlignment="1">
      <alignment horizontal="left" vertical="center"/>
    </xf>
    <xf numFmtId="0" fontId="4" fillId="0" borderId="0" xfId="0" applyFont="1" applyAlignment="1">
      <alignment vertical="center"/>
    </xf>
    <xf numFmtId="0" fontId="5" fillId="3" borderId="0" xfId="0" applyFont="1" applyFill="1" applyAlignment="1">
      <alignment vertical="center"/>
    </xf>
    <xf numFmtId="0" fontId="1" fillId="3" borderId="0" xfId="0" applyFont="1" applyFill="1"/>
    <xf numFmtId="0" fontId="6" fillId="3" borderId="0" xfId="0" applyFont="1" applyFill="1" applyAlignment="1">
      <alignment horizontal="center" vertical="center" wrapText="1"/>
    </xf>
    <xf numFmtId="9" fontId="1" fillId="0" borderId="0" xfId="0" applyFont="1" applyNumberFormat="1"/>
    <xf numFmtId="9" fontId="1" fillId="3" borderId="0" xfId="0" applyFont="1" applyNumberFormat="1" applyFill="1"/>
    <xf numFmtId="0" fontId="1" fillId="3" borderId="0" xfId="0" applyFont="1" applyFill="1" applyAlignment="1">
      <alignment horizontal="center"/>
    </xf>
    <xf numFmtId="9" fontId="6" fillId="3" borderId="0" xfId="0" applyFont="1" applyNumberFormat="1" applyFill="1" applyAlignment="1">
      <alignment horizontal="right" vertical="center" wrapText="1"/>
    </xf>
    <xf numFmtId="169" fontId="7" fillId="0" borderId="0" xfId="0" applyFont="1" applyNumberFormat="1" applyAlignment="1">
      <alignment horizontal="left" vertical="center"/>
    </xf>
    <xf numFmtId="0" fontId="8" fillId="0" borderId="0" xfId="0" applyFont="1"/>
    <xf numFmtId="3" fontId="1" fillId="0" borderId="0" xfId="0" applyFont="1" applyNumberFormat="1"/>
    <xf numFmtId="3" fontId="1" fillId="3" borderId="0" xfId="0" applyFont="1" applyNumberFormat="1" applyFill="1"/>
    <xf numFmtId="3" fontId="6" fillId="3" borderId="0" xfId="0" applyFont="1" applyNumberFormat="1" applyFill="1" applyAlignment="1">
      <alignment horizontal="right" vertical="center" wrapText="1"/>
    </xf>
    <xf numFmtId="17" fontId="1" fillId="0" borderId="0" xfId="0" applyFont="1" applyNumberFormat="1" applyAlignment="1">
      <alignment horizontal="center"/>
    </xf>
    <xf numFmtId="0" fontId="1" fillId="0" borderId="0" xfId="0" applyFont="1" applyAlignment="1">
      <alignment vertical="center"/>
    </xf>
    <xf numFmtId="0" fontId="9" fillId="4" borderId="0" xfId="0" applyFont="1" applyFill="1" applyAlignment="1">
      <alignment vertical="center"/>
    </xf>
    <xf numFmtId="0" fontId="9" fillId="4" borderId="0" xfId="0" applyFont="1" applyFill="1" applyAlignment="1">
      <alignment horizontal="left" vertical="center" wrapText="1"/>
    </xf>
    <xf numFmtId="0" fontId="8" fillId="0" borderId="0" xfId="0" applyFont="1" applyAlignment="1">
      <alignment vertical="center"/>
    </xf>
    <xf numFmtId="17" fontId="10" fillId="0" borderId="0" xfId="0" applyFont="1" applyNumberFormat="1" applyAlignment="1">
      <alignment horizontal="left" vertical="center"/>
    </xf>
    <xf numFmtId="0" fontId="11" fillId="0" borderId="0" xfId="0" applyFont="1" applyAlignment="1">
      <alignment horizontal="left" vertical="center" wrapText="1"/>
    </xf>
    <xf numFmtId="0" fontId="10" fillId="4" borderId="0" xfId="0" applyFont="1" applyFill="1" applyAlignment="1">
      <alignment horizontal="left" vertical="center" wrapText="1"/>
    </xf>
    <xf numFmtId="0" fontId="10" fillId="5" borderId="0" xfId="0" applyFont="1" applyFill="1" applyAlignment="1">
      <alignment horizontal="left" vertical="center" wrapText="1"/>
    </xf>
    <xf numFmtId="0" fontId="12" fillId="4" borderId="0" xfId="0" applyFont="1" applyFill="1" applyAlignment="1">
      <alignment horizontal="left" vertical="center" wrapText="1"/>
    </xf>
    <xf numFmtId="0" fontId="13" fillId="4" borderId="0" xfId="0" applyFont="1" applyFill="1" applyAlignment="1">
      <alignment horizontal="left" vertical="center" wrapText="1"/>
    </xf>
    <xf numFmtId="0" fontId="14" fillId="4" borderId="0" xfId="0" applyFont="1" applyFill="1" applyAlignment="1">
      <alignment horizontal="left" vertical="center" wrapText="1"/>
    </xf>
    <xf numFmtId="0" fontId="9" fillId="0" borderId="0" xfId="0" applyFont="1" applyAlignment="1">
      <alignment vertical="center"/>
    </xf>
    <xf numFmtId="0" fontId="9" fillId="4" borderId="0" xfId="0" applyFont="1" applyFill="1" applyAlignment="1">
      <alignment vertical="center" wrapText="1"/>
    </xf>
    <xf numFmtId="0" fontId="1" fillId="4" borderId="0" xfId="0" applyFont="1" applyFill="1" applyAlignment="1">
      <alignment vertical="center"/>
    </xf>
    <xf numFmtId="0" fontId="8" fillId="4" borderId="0" xfId="0" applyFont="1" applyFill="1" applyAlignment="1">
      <alignment vertical="center"/>
    </xf>
    <xf numFmtId="0" fontId="10" fillId="5" borderId="0" xfId="0" applyFont="1" applyFill="1" applyAlignment="1">
      <alignment vertical="center"/>
    </xf>
    <xf numFmtId="164" fontId="10" fillId="4" borderId="0" xfId="0" applyFont="1" applyNumberFormat="1" applyFill="1" applyAlignment="1">
      <alignment horizontal="left" vertical="center"/>
    </xf>
    <xf numFmtId="0" fontId="10" fillId="0" borderId="0" xfId="0" applyFont="1" applyAlignment="1">
      <alignment vertical="center"/>
    </xf>
    <xf numFmtId="0" fontId="10" fillId="4" borderId="0" xfId="0" applyFont="1" applyFill="1" applyAlignment="1">
      <alignment vertical="center"/>
    </xf>
    <xf numFmtId="0" fontId="15" fillId="0" borderId="0" xfId="0" applyFont="1" applyAlignment="1">
      <alignment vertical="center" wrapText="1"/>
    </xf>
    <xf numFmtId="0" fontId="16" fillId="0" borderId="0" xfId="0" applyFont="1"/>
    <xf numFmtId="0" fontId="17" fillId="6" borderId="1" xfId="0" applyFont="1" applyFill="1" applyBorder="1" applyAlignment="1">
      <alignment horizontal="center" vertical="center" wrapText="1"/>
    </xf>
    <xf numFmtId="0" fontId="18" fillId="6" borderId="1" xfId="0" applyFont="1" applyFill="1" applyBorder="1" applyAlignment="1">
      <alignment horizontal="center" vertical="center" wrapText="1"/>
    </xf>
    <xf numFmtId="0" fontId="19" fillId="4" borderId="1" xfId="0" applyFont="1" applyFill="1" applyBorder="1" applyAlignment="1">
      <alignment horizontal="center" vertical="top" wrapText="1"/>
    </xf>
    <xf numFmtId="0" fontId="19" fillId="4" borderId="1" xfId="0" applyFont="1" applyFill="1" applyBorder="1" applyAlignment="1">
      <alignment vertical="top" wrapText="1"/>
    </xf>
    <xf numFmtId="17" fontId="19" fillId="4" borderId="1" xfId="0" applyFont="1" applyNumberFormat="1" applyFill="1" applyBorder="1" applyAlignment="1">
      <alignment horizontal="center" vertical="top" wrapText="1"/>
    </xf>
    <xf numFmtId="0" fontId="19" fillId="7" borderId="1" xfId="0" applyFont="1" applyFill="1" applyBorder="1" applyAlignment="1">
      <alignment horizontal="center" vertical="top" wrapText="1"/>
    </xf>
    <xf numFmtId="0" fontId="19" fillId="8" borderId="1" xfId="0" applyFont="1" applyFill="1" applyBorder="1" applyAlignment="1">
      <alignment horizontal="center" vertical="top" wrapText="1"/>
    </xf>
    <xf numFmtId="0" fontId="1" fillId="4" borderId="2" xfId="0" applyFont="1" applyFill="1" applyBorder="1" applyAlignment="1">
      <alignment vertical="center" wrapText="1"/>
    </xf>
    <xf numFmtId="0" fontId="19" fillId="9" borderId="1" xfId="0" applyFont="1" applyFill="1" applyBorder="1" applyAlignment="1">
      <alignment horizontal="center" vertical="top" wrapText="1"/>
    </xf>
    <xf numFmtId="0" fontId="19" fillId="0" borderId="2" xfId="0" applyFont="1" applyBorder="1" applyAlignment="1">
      <alignment vertical="center" wrapText="1"/>
    </xf>
    <xf numFmtId="0" fontId="20" fillId="4" borderId="1" xfId="0" applyFont="1" applyFill="1" applyBorder="1" applyAlignment="1">
      <alignment vertical="top" wrapText="1"/>
    </xf>
    <xf numFmtId="17" fontId="20" fillId="4" borderId="1" xfId="0" applyFont="1" applyNumberFormat="1" applyFill="1" applyBorder="1" applyAlignment="1">
      <alignment horizontal="center" vertical="top" wrapText="1"/>
    </xf>
    <xf numFmtId="0" fontId="3" fillId="10" borderId="0" xfId="0" applyFont="1" applyFill="1" applyAlignment="1">
      <alignment horizontal="left" vertical="center"/>
    </xf>
    <xf numFmtId="0" fontId="21" fillId="10" borderId="0" xfId="0" applyFont="1" applyFill="1" applyAlignment="1">
      <alignment horizontal="left" vertical="center"/>
    </xf>
    <xf numFmtId="0" fontId="1" fillId="10" borderId="0" xfId="0" applyFont="1" applyFill="1" applyAlignment="1">
      <alignment horizontal="center" vertical="center"/>
    </xf>
    <xf numFmtId="0" fontId="1" fillId="0" borderId="0" xfId="0" applyFont="1" applyAlignment="1">
      <alignment horizontal="left" vertical="center"/>
    </xf>
    <xf numFmtId="0" fontId="22" fillId="4" borderId="0" xfId="0" applyFont="1" applyFill="1" applyAlignment="1">
      <alignment horizontal="center" vertical="center"/>
    </xf>
    <xf numFmtId="0" fontId="23" fillId="4" borderId="0" xfId="0" applyFont="1" applyFill="1" applyAlignment="1">
      <alignment vertical="center"/>
    </xf>
    <xf numFmtId="0" fontId="24" fillId="4" borderId="0" xfId="0" applyFont="1" applyFill="1" applyAlignment="1">
      <alignment horizontal="left" vertical="center"/>
    </xf>
    <xf numFmtId="0" fontId="25" fillId="0" borderId="0" xfId="0" applyFont="1" applyAlignment="1">
      <alignment vertical="center"/>
    </xf>
    <xf numFmtId="0" fontId="26" fillId="0" borderId="0" xfId="0" applyFont="1" applyAlignment="1">
      <alignment horizontal="left" vertical="center"/>
    </xf>
    <xf numFmtId="0" fontId="18" fillId="11" borderId="3" xfId="0" applyFont="1" applyFill="1" applyBorder="1" applyAlignment="1">
      <alignment vertical="center"/>
    </xf>
    <xf numFmtId="0" fontId="18" fillId="11" borderId="3" xfId="0" applyFont="1" applyFill="1" applyBorder="1" applyAlignment="1">
      <alignment horizontal="center" vertical="center"/>
    </xf>
    <xf numFmtId="3" fontId="20" fillId="11" borderId="3" xfId="0" applyFont="1" applyNumberFormat="1" applyFill="1" applyBorder="1" applyAlignment="1">
      <alignment horizontal="center" vertical="center"/>
    </xf>
    <xf numFmtId="0" fontId="18" fillId="11" borderId="4" xfId="0" applyFont="1" applyFill="1" applyBorder="1" applyAlignment="1">
      <alignment vertical="center"/>
    </xf>
    <xf numFmtId="3" fontId="1" fillId="11" borderId="4" xfId="0" applyFont="1" applyNumberFormat="1" applyFill="1" applyBorder="1" applyAlignment="1">
      <alignment vertical="center"/>
    </xf>
    <xf numFmtId="0" fontId="27" fillId="4" borderId="0" xfId="0" applyFont="1" applyFill="1" applyAlignment="1">
      <alignment vertical="center" wrapText="1"/>
    </xf>
    <xf numFmtId="0" fontId="28" fillId="0" borderId="0" xfId="0" applyFont="1" applyAlignment="1">
      <alignment horizontal="left" vertical="center"/>
    </xf>
    <xf numFmtId="9" fontId="22" fillId="0" borderId="0" xfId="0" applyFont="1" applyNumberFormat="1" applyAlignment="1">
      <alignment vertical="center"/>
    </xf>
    <xf numFmtId="9" fontId="22" fillId="4" borderId="0" xfId="0" applyFont="1" applyNumberFormat="1" applyFill="1" applyAlignment="1">
      <alignment vertical="center"/>
    </xf>
    <xf numFmtId="9" fontId="29" fillId="11" borderId="5" xfId="0" applyFont="1" applyNumberFormat="1" applyFill="1" applyBorder="1" applyAlignment="1">
      <alignment horizontal="center" vertical="center" wrapText="1"/>
    </xf>
    <xf numFmtId="9" fontId="29" fillId="11" borderId="3" xfId="0" applyFont="1" applyNumberFormat="1" applyFill="1" applyBorder="1" applyAlignment="1">
      <alignment horizontal="center" vertical="center" wrapText="1"/>
    </xf>
    <xf numFmtId="9" fontId="1" fillId="0" borderId="5" xfId="0" applyFont="1" applyNumberFormat="1" applyBorder="1" applyAlignment="1">
      <alignment horizontal="center" vertical="center"/>
    </xf>
    <xf numFmtId="9" fontId="1" fillId="0" borderId="3" xfId="0" applyFont="1" applyNumberFormat="1" applyBorder="1" applyAlignment="1">
      <alignment horizontal="center" vertical="center"/>
    </xf>
    <xf numFmtId="169" fontId="22" fillId="0" borderId="0" xfId="0" applyFont="1" applyNumberFormat="1" applyAlignment="1">
      <alignment vertical="center"/>
    </xf>
    <xf numFmtId="169" fontId="22" fillId="4" borderId="0" xfId="0" applyFont="1" applyNumberFormat="1" applyFill="1" applyAlignment="1">
      <alignment vertical="center"/>
    </xf>
    <xf numFmtId="169" fontId="29" fillId="11" borderId="5" xfId="0" applyFont="1" applyNumberFormat="1" applyFill="1" applyBorder="1" applyAlignment="1">
      <alignment horizontal="center" vertical="center" wrapText="1"/>
    </xf>
    <xf numFmtId="169" fontId="29" fillId="11" borderId="3" xfId="0" applyFont="1" applyNumberFormat="1" applyFill="1" applyBorder="1" applyAlignment="1">
      <alignment horizontal="center" vertical="center" wrapText="1"/>
    </xf>
    <xf numFmtId="169" fontId="1" fillId="0" borderId="5" xfId="0" applyFont="1" applyNumberFormat="1" applyBorder="1" applyAlignment="1">
      <alignment horizontal="center" vertical="center"/>
    </xf>
    <xf numFmtId="169" fontId="1" fillId="0" borderId="3" xfId="0" applyFont="1" applyNumberFormat="1" applyBorder="1" applyAlignment="1">
      <alignment horizontal="center" vertical="center"/>
    </xf>
    <xf numFmtId="169" fontId="22" fillId="0" borderId="0" xfId="0" applyFont="1" applyNumberFormat="1" applyAlignment="1">
      <alignment horizontal="center" vertical="center"/>
    </xf>
    <xf numFmtId="169" fontId="22" fillId="4" borderId="0" xfId="0" applyFont="1" applyNumberFormat="1" applyFill="1" applyAlignment="1">
      <alignment horizontal="center" vertical="center"/>
    </xf>
    <xf numFmtId="169" fontId="27" fillId="4" borderId="0" xfId="0" applyFont="1" applyNumberFormat="1" applyFill="1" applyAlignment="1">
      <alignment vertical="center" wrapText="1"/>
    </xf>
    <xf numFmtId="169" fontId="1" fillId="11" borderId="3" xfId="0" applyFont="1" applyNumberFormat="1" applyFill="1" applyBorder="1" applyAlignment="1">
      <alignment horizontal="center" vertical="center"/>
    </xf>
    <xf numFmtId="9" fontId="1" fillId="11" borderId="3" xfId="0" applyFont="1" applyNumberFormat="1" applyFill="1" applyBorder="1" applyAlignment="1">
      <alignment horizontal="center" vertical="center"/>
    </xf>
    <xf numFmtId="3" fontId="8" fillId="11" borderId="3" xfId="0" applyFont="1" applyNumberFormat="1" applyFill="1" applyBorder="1" applyAlignment="1">
      <alignment vertical="center"/>
    </xf>
    <xf numFmtId="3" fontId="8" fillId="11" borderId="3" xfId="0" applyFont="1" applyNumberFormat="1" applyFill="1" applyBorder="1" applyAlignment="1">
      <alignment horizontal="center" vertical="center"/>
    </xf>
    <xf numFmtId="169" fontId="29" fillId="11" borderId="6" xfId="0" applyFont="1" applyNumberFormat="1" applyFill="1" applyBorder="1" applyAlignment="1">
      <alignment horizontal="left" vertical="center" wrapText="1"/>
    </xf>
    <xf numFmtId="169" fontId="29" fillId="11" borderId="7" xfId="0" applyFont="1" applyNumberFormat="1" applyFill="1" applyBorder="1" applyAlignment="1">
      <alignment horizontal="left" vertical="center" wrapText="1"/>
    </xf>
    <xf numFmtId="169" fontId="29" fillId="11" borderId="5" xfId="0" applyFont="1" applyNumberFormat="1" applyFill="1" applyBorder="1" applyAlignment="1">
      <alignment horizontal="left" vertical="center" wrapText="1"/>
    </xf>
    <xf numFmtId="169" fontId="29" fillId="11" borderId="6" xfId="0" applyFont="1" applyNumberFormat="1" applyFill="1" applyBorder="1" applyAlignment="1">
      <alignment horizontal="center" vertical="center" wrapText="1"/>
    </xf>
    <xf numFmtId="169" fontId="29" fillId="11" borderId="7" xfId="0" applyFont="1" applyNumberFormat="1" applyFill="1" applyBorder="1" applyAlignment="1">
      <alignment horizontal="center" vertical="center" wrapText="1"/>
    </xf>
    <xf numFmtId="9" fontId="29" fillId="11" borderId="6" xfId="0" applyFont="1" applyNumberFormat="1" applyFill="1" applyBorder="1" applyAlignment="1">
      <alignment horizontal="center" vertical="center" wrapText="1"/>
    </xf>
    <xf numFmtId="9" fontId="29" fillId="11" borderId="7" xfId="0" applyFont="1" applyNumberFormat="1" applyFill="1" applyBorder="1" applyAlignment="1">
      <alignment horizontal="center" vertical="center" wrapText="1"/>
    </xf>
    <xf numFmtId="0" fontId="22" fillId="0" borderId="0" xfId="0" applyFont="1" applyAlignment="1">
      <alignment horizontal="center" vertical="center"/>
    </xf>
    <xf numFmtId="0" fontId="18" fillId="11" borderId="0" xfId="0" applyFont="1" applyFill="1" applyAlignment="1">
      <alignment horizontal="center" vertical="center" wrapText="1"/>
    </xf>
    <xf numFmtId="0" fontId="1" fillId="11" borderId="0" xfId="0" applyFont="1" applyFill="1" applyAlignment="1">
      <alignment horizontal="center" vertical="center" wrapText="1"/>
    </xf>
    <xf numFmtId="0" fontId="1" fillId="11" borderId="0" xfId="0" applyFont="1" applyFill="1" applyAlignment="1">
      <alignment horizontal="center" vertical="center"/>
    </xf>
    <xf numFmtId="3" fontId="1" fillId="11" borderId="0" xfId="0" applyFont="1" applyNumberFormat="1" applyFill="1" applyAlignment="1">
      <alignment horizontal="center" vertical="center"/>
    </xf>
    <xf numFmtId="3" fontId="18" fillId="11" borderId="0" xfId="0" applyFont="1" applyNumberFormat="1" applyFill="1" applyAlignment="1">
      <alignment vertical="center"/>
    </xf>
    <xf numFmtId="3" fontId="18" fillId="11" borderId="0" xfId="0" applyFont="1" applyNumberFormat="1" applyFill="1" applyAlignment="1">
      <alignment horizontal="center" vertical="center"/>
    </xf>
    <xf numFmtId="0" fontId="30" fillId="12" borderId="0" xfId="0" applyFont="1" applyFill="1" applyAlignment="1">
      <alignment vertical="center"/>
    </xf>
    <xf numFmtId="0" fontId="31" fillId="12" borderId="0" xfId="0" applyFont="1" applyFill="1" applyAlignment="1">
      <alignment horizontal="center" vertical="center"/>
    </xf>
    <xf numFmtId="0" fontId="31" fillId="12" borderId="0" xfId="0" applyFont="1" applyFill="1" applyAlignment="1">
      <alignment horizontal="center" vertical="center" wrapText="1"/>
    </xf>
    <xf numFmtId="0" fontId="32" fillId="12" borderId="0" xfId="0" applyFont="1" applyFill="1" applyAlignment="1">
      <alignment horizontal="center" vertical="center" wrapText="1"/>
    </xf>
    <xf numFmtId="0" fontId="16" fillId="0" borderId="0" xfId="0" applyFont="1" applyAlignment="1">
      <alignment vertical="center"/>
    </xf>
    <xf numFmtId="0" fontId="33" fillId="0" borderId="0" xfId="0" applyFont="1" applyAlignment="1">
      <alignment horizontal="left" vertical="center"/>
    </xf>
    <xf numFmtId="0" fontId="34" fillId="0" borderId="0" xfId="0" applyFont="1" applyAlignment="1">
      <alignment horizontal="center" vertical="center"/>
    </xf>
    <xf numFmtId="3" fontId="35" fillId="0" borderId="0" xfId="0" applyFont="1" applyNumberFormat="1" applyAlignment="1">
      <alignment horizontal="center" vertical="center"/>
    </xf>
    <xf numFmtId="3" fontId="36" fillId="0" borderId="0" xfId="0" applyFont="1" applyNumberFormat="1" applyAlignment="1">
      <alignment horizontal="center" vertical="center"/>
    </xf>
    <xf numFmtId="0" fontId="37" fillId="0" borderId="0" xfId="0" applyFont="1" applyAlignment="1">
      <alignment horizontal="left" vertical="center"/>
    </xf>
    <xf numFmtId="3" fontId="1" fillId="0" borderId="0" xfId="0" applyFont="1" applyNumberFormat="1" applyAlignment="1">
      <alignment vertical="center"/>
    </xf>
    <xf numFmtId="0" fontId="1" fillId="11" borderId="0" xfId="0" applyFont="1" applyFill="1"/>
    <xf numFmtId="3" fontId="18" fillId="0" borderId="0" xfId="0" applyFont="1" applyNumberFormat="1" applyAlignment="1">
      <alignment vertical="center"/>
    </xf>
    <xf numFmtId="3" fontId="1" fillId="0" borderId="0" xfId="0" applyFont="1" applyNumberFormat="1" applyAlignment="1">
      <alignment horizontal="center" vertical="center"/>
    </xf>
    <xf numFmtId="0" fontId="18" fillId="11" borderId="0" xfId="0" applyFont="1" applyFill="1" applyAlignment="1">
      <alignment horizontal="center" vertical="center"/>
    </xf>
    <xf numFmtId="168" fontId="18" fillId="0" borderId="0" xfId="0" applyFont="1" applyNumberFormat="1" applyAlignment="1">
      <alignment vertical="center"/>
    </xf>
    <xf numFmtId="3" fontId="6" fillId="0" borderId="0" xfId="0" applyFont="1" applyNumberFormat="1" applyAlignment="1">
      <alignment horizontal="center" vertical="center"/>
    </xf>
    <xf numFmtId="0" fontId="1" fillId="0" borderId="0" xfId="0" applyFont="1" applyAlignment="1">
      <alignment horizontal="center" vertical="center"/>
    </xf>
    <xf numFmtId="17" fontId="1" fillId="0" borderId="0" xfId="0" applyFont="1" applyNumberFormat="1" applyAlignment="1">
      <alignment vertical="center" wrapText="1"/>
    </xf>
    <xf numFmtId="0" fontId="1" fillId="11" borderId="3" xfId="0" applyFont="1" applyFill="1" applyBorder="1" applyAlignment="1">
      <alignment horizontal="center" vertical="center" wrapText="1"/>
    </xf>
    <xf numFmtId="3" fontId="1" fillId="11" borderId="3" xfId="0" applyFont="1" applyNumberFormat="1" applyFill="1" applyBorder="1" applyAlignment="1">
      <alignment vertical="center"/>
    </xf>
    <xf numFmtId="3" fontId="1" fillId="11" borderId="3" xfId="0" applyFont="1" applyNumberFormat="1" applyFill="1" applyBorder="1" applyAlignment="1">
      <alignment horizontal="center" vertical="center"/>
    </xf>
    <xf numFmtId="3" fontId="1" fillId="0" borderId="3" xfId="0" applyFont="1" applyNumberFormat="1" applyBorder="1" applyAlignment="1">
      <alignment horizontal="center" vertical="center"/>
    </xf>
    <xf numFmtId="17" fontId="29" fillId="11" borderId="3" xfId="0" applyFont="1" applyNumberFormat="1" applyFill="1" applyBorder="1" applyAlignment="1">
      <alignment horizontal="center" vertical="center" wrapText="1"/>
    </xf>
    <xf numFmtId="17" fontId="29" fillId="11" borderId="8" xfId="0" applyFont="1" applyNumberFormat="1" applyFill="1" applyBorder="1" applyAlignment="1">
      <alignment horizontal="center" vertical="center" wrapText="1"/>
    </xf>
    <xf numFmtId="17" fontId="29" fillId="11" borderId="9" xfId="0" applyFont="1" applyNumberFormat="1" applyFill="1" applyBorder="1" applyAlignment="1">
      <alignment horizontal="center" vertical="center" wrapText="1"/>
    </xf>
    <xf numFmtId="3" fontId="1" fillId="0" borderId="8" xfId="0" applyFont="1" applyNumberFormat="1" applyBorder="1" applyAlignment="1">
      <alignment horizontal="center" vertical="center"/>
    </xf>
    <xf numFmtId="3" fontId="1" fillId="0" borderId="9" xfId="0" applyFont="1" applyNumberFormat="1" applyBorder="1" applyAlignment="1">
      <alignment horizontal="center" vertical="center"/>
    </xf>
    <xf numFmtId="3" fontId="1" fillId="11" borderId="8" xfId="0" applyFont="1" applyNumberFormat="1" applyFill="1" applyBorder="1" applyAlignment="1">
      <alignment horizontal="center" vertical="center"/>
    </xf>
    <xf numFmtId="3" fontId="1" fillId="11" borderId="9" xfId="0" applyFont="1" applyNumberFormat="1" applyFill="1" applyBorder="1" applyAlignment="1">
      <alignment horizontal="center" vertical="center"/>
    </xf>
    <xf numFmtId="0" fontId="29" fillId="11" borderId="3" xfId="0" applyFont="1" applyFill="1" applyBorder="1" applyAlignment="1">
      <alignment horizontal="center" vertical="center" wrapText="1"/>
    </xf>
    <xf numFmtId="17" fontId="29" fillId="11" borderId="5" xfId="0" applyFont="1" applyNumberFormat="1" applyFill="1" applyBorder="1" applyAlignment="1">
      <alignment horizontal="center" vertical="center" wrapText="1"/>
    </xf>
    <xf numFmtId="3" fontId="1" fillId="0" borderId="5" xfId="0" applyFont="1" applyNumberFormat="1" applyBorder="1" applyAlignment="1">
      <alignment horizontal="center" vertical="center"/>
    </xf>
    <xf numFmtId="3" fontId="1" fillId="11" borderId="5" xfId="0" applyFont="1" applyNumberFormat="1" applyFill="1" applyBorder="1" applyAlignment="1">
      <alignment horizontal="center" vertical="center"/>
    </xf>
    <xf numFmtId="0" fontId="29" fillId="11" borderId="4" xfId="0" applyFont="1" applyFill="1" applyBorder="1" applyAlignment="1">
      <alignment horizontal="center" vertical="center" wrapText="1"/>
    </xf>
    <xf numFmtId="0" fontId="29" fillId="11" borderId="10" xfId="0" applyFont="1" applyFill="1" applyBorder="1" applyAlignment="1">
      <alignment horizontal="center" vertical="center" wrapText="1"/>
    </xf>
    <xf numFmtId="3" fontId="1" fillId="11" borderId="4" xfId="0" applyFont="1" applyNumberFormat="1" applyFill="1" applyBorder="1" applyAlignment="1">
      <alignment horizontal="center" vertical="center"/>
    </xf>
    <xf numFmtId="3" fontId="1" fillId="11" borderId="10" xfId="0" applyFont="1" applyNumberFormat="1" applyFill="1" applyBorder="1" applyAlignment="1">
      <alignment horizontal="center" vertical="center"/>
    </xf>
    <xf numFmtId="3" fontId="1" fillId="11" borderId="11" xfId="0" applyFont="1" applyNumberFormat="1" applyFill="1" applyBorder="1" applyAlignment="1">
      <alignment horizontal="center" vertical="center"/>
    </xf>
    <xf numFmtId="3" fontId="1" fillId="11" borderId="12" xfId="0" applyFont="1" applyNumberFormat="1" applyFill="1" applyBorder="1" applyAlignment="1">
      <alignment horizontal="center" vertical="center"/>
    </xf>
    <xf numFmtId="3" fontId="1" fillId="11" borderId="13" xfId="0" applyFont="1" applyNumberFormat="1" applyFill="1" applyBorder="1" applyAlignment="1">
      <alignment horizontal="center" vertical="center"/>
    </xf>
    <xf numFmtId="0" fontId="1" fillId="11" borderId="10" xfId="0" applyFont="1" applyFill="1" applyBorder="1" applyAlignment="1">
      <alignment horizontal="center" vertical="center" wrapText="1"/>
    </xf>
    <xf numFmtId="3" fontId="1" fillId="11" borderId="12" xfId="0" applyFont="1" applyNumberFormat="1" applyFill="1" applyBorder="1" applyAlignment="1">
      <alignment vertical="center"/>
    </xf>
    <xf numFmtId="3" fontId="20" fillId="11" borderId="12" xfId="0" applyFont="1" applyNumberFormat="1" applyFill="1" applyBorder="1" applyAlignment="1">
      <alignment horizontal="center" vertical="center"/>
    </xf>
    <xf numFmtId="3" fontId="20" fillId="0" borderId="3" xfId="0" applyFont="1" applyNumberFormat="1" applyBorder="1" applyAlignment="1">
      <alignment vertical="center"/>
    </xf>
    <xf numFmtId="3" fontId="20" fillId="0" borderId="3" xfId="0" applyFont="1" applyNumberFormat="1" applyBorder="1" applyAlignment="1">
      <alignment horizontal="center" vertical="center"/>
    </xf>
    <xf numFmtId="3" fontId="20" fillId="0" borderId="0" xfId="0" applyFont="1" applyNumberFormat="1" applyAlignment="1">
      <alignment vertical="center"/>
    </xf>
    <xf numFmtId="3" fontId="20" fillId="0" borderId="0" xfId="0" applyFont="1" applyNumberFormat="1" applyAlignment="1">
      <alignment horizontal="center" vertical="center" wrapText="1"/>
    </xf>
    <xf numFmtId="9" fontId="38" fillId="0" borderId="0" xfId="0" applyFont="1" applyNumberFormat="1" applyAlignment="1">
      <alignment horizontal="center" vertical="center" wrapText="1"/>
    </xf>
    <xf numFmtId="3" fontId="20" fillId="4" borderId="0" xfId="0" applyFont="1" applyNumberFormat="1" applyFill="1" applyAlignment="1">
      <alignment horizontal="center" vertical="center"/>
    </xf>
    <xf numFmtId="3" fontId="20" fillId="0" borderId="0" xfId="0" applyFont="1" applyNumberFormat="1" applyAlignment="1">
      <alignment horizontal="left" vertical="center" wrapText="1"/>
    </xf>
    <xf numFmtId="166" fontId="20" fillId="0" borderId="0" xfId="0" applyFont="1" applyNumberFormat="1" applyAlignment="1">
      <alignment horizontal="left" vertical="center" wrapText="1"/>
    </xf>
    <xf numFmtId="166" fontId="20" fillId="0" borderId="0" xfId="0" applyFont="1" applyNumberFormat="1" applyAlignment="1">
      <alignment horizontal="center" vertical="center" wrapText="1"/>
    </xf>
    <xf numFmtId="3" fontId="1" fillId="0" borderId="14" xfId="0" applyFont="1" applyNumberFormat="1" applyBorder="1" applyAlignment="1">
      <alignment horizontal="center" vertical="center"/>
    </xf>
    <xf numFmtId="3" fontId="1" fillId="0" borderId="15" xfId="0" applyFont="1" applyNumberFormat="1" applyBorder="1" applyAlignment="1">
      <alignment horizontal="center" vertical="center"/>
    </xf>
    <xf numFmtId="3" fontId="1" fillId="0" borderId="16" xfId="0" applyFont="1" applyNumberFormat="1" applyBorder="1" applyAlignment="1">
      <alignment horizontal="center" vertical="center"/>
    </xf>
    <xf numFmtId="3" fontId="1" fillId="0" borderId="17" xfId="0" applyFont="1" applyNumberFormat="1" applyBorder="1" applyAlignment="1">
      <alignment horizontal="center" vertical="center"/>
    </xf>
    <xf numFmtId="3" fontId="18" fillId="13" borderId="3" xfId="0" applyFont="1" applyNumberFormat="1" applyFill="1" applyBorder="1" applyAlignment="1">
      <alignment vertical="center"/>
    </xf>
    <xf numFmtId="3" fontId="29" fillId="13" borderId="3" xfId="0" applyFont="1" applyNumberFormat="1" applyFill="1" applyBorder="1" applyAlignment="1">
      <alignment horizontal="center" vertical="center" wrapText="1"/>
    </xf>
    <xf numFmtId="0" fontId="18" fillId="13" borderId="18" xfId="0" applyFont="1" applyFill="1" applyBorder="1" applyAlignment="1">
      <alignment vertical="center"/>
    </xf>
    <xf numFmtId="0" fontId="18" fillId="13" borderId="19" xfId="0" applyFont="1" applyFill="1" applyBorder="1" applyAlignment="1">
      <alignment vertical="center"/>
    </xf>
    <xf numFmtId="0" fontId="18" fillId="13" borderId="19" xfId="0" applyFont="1" applyFill="1" applyBorder="1" applyAlignment="1">
      <alignment horizontal="center" vertical="center"/>
    </xf>
    <xf numFmtId="0" fontId="18" fillId="13" borderId="20" xfId="0" applyFont="1" applyFill="1" applyBorder="1" applyAlignment="1">
      <alignment horizontal="center" vertical="center"/>
    </xf>
    <xf numFmtId="0" fontId="1" fillId="13" borderId="18" xfId="0" applyFont="1" applyFill="1" applyBorder="1" applyAlignment="1">
      <alignment horizontal="center" vertical="center"/>
    </xf>
    <xf numFmtId="3" fontId="20" fillId="0" borderId="3" xfId="0" applyFont="1" applyNumberFormat="1" applyBorder="1" applyAlignment="1">
      <alignment horizontal="right" vertical="center" wrapText="1"/>
    </xf>
    <xf numFmtId="3" fontId="38" fillId="0" borderId="3" xfId="0" applyFont="1" applyNumberFormat="1" applyBorder="1" applyAlignment="1">
      <alignment horizontal="right" vertical="center" wrapText="1"/>
    </xf>
    <xf numFmtId="167" fontId="38" fillId="0" borderId="3" xfId="0" applyFont="1" applyNumberFormat="1" applyBorder="1" applyAlignment="1">
      <alignment horizontal="right" vertical="center" wrapText="1"/>
    </xf>
    <xf numFmtId="0" fontId="18" fillId="13" borderId="21" xfId="0" applyFont="1" applyFill="1" applyBorder="1" applyAlignment="1">
      <alignment horizontal="center" vertical="center"/>
    </xf>
    <xf numFmtId="0" fontId="18" fillId="13" borderId="22" xfId="0" applyFont="1" applyFill="1" applyBorder="1" applyAlignment="1">
      <alignment horizontal="center" vertical="center"/>
    </xf>
    <xf numFmtId="0" fontId="18" fillId="13" borderId="23" xfId="0" applyFont="1" applyFill="1" applyBorder="1" applyAlignment="1">
      <alignment horizontal="center" vertical="center"/>
    </xf>
    <xf numFmtId="17" fontId="37" fillId="0" borderId="0" xfId="0" applyFont="1" applyNumberFormat="1" applyAlignment="1">
      <alignment horizontal="center" vertical="center"/>
    </xf>
    <xf numFmtId="17" fontId="37" fillId="0" borderId="0" xfId="0" applyFont="1" applyNumberFormat="1" applyAlignment="1">
      <alignment vertical="center"/>
    </xf>
    <xf numFmtId="3" fontId="20" fillId="0" borderId="0" xfId="0" applyFont="1" applyNumberFormat="1" applyAlignment="1">
      <alignment horizontal="center" vertical="center"/>
    </xf>
    <xf numFmtId="3" fontId="18" fillId="0" borderId="0" xfId="0" applyFont="1" applyNumberFormat="1" applyAlignment="1">
      <alignment horizontal="center" vertical="center"/>
    </xf>
    <xf numFmtId="9" fontId="18" fillId="0" borderId="0" xfId="0" applyFont="1" applyNumberFormat="1" applyAlignment="1">
      <alignment vertical="center"/>
    </xf>
    <xf numFmtId="3" fontId="1" fillId="4" borderId="24" xfId="0" applyFont="1" applyNumberFormat="1" applyFill="1" applyBorder="1" applyAlignment="1">
      <alignment horizontal="center" vertical="center"/>
    </xf>
    <xf numFmtId="3" fontId="20" fillId="4" borderId="24" xfId="0" applyFont="1" applyNumberFormat="1" applyFill="1" applyBorder="1" applyAlignment="1">
      <alignment vertical="center"/>
    </xf>
    <xf numFmtId="3" fontId="20" fillId="4" borderId="25" xfId="0" applyFont="1" applyNumberFormat="1" applyFill="1" applyBorder="1" applyAlignment="1">
      <alignment horizontal="center" vertical="center"/>
    </xf>
    <xf numFmtId="3" fontId="20" fillId="4" borderId="26" xfId="0" applyFont="1" applyNumberFormat="1" applyFill="1" applyBorder="1" applyAlignment="1">
      <alignment horizontal="center" vertical="center"/>
    </xf>
    <xf numFmtId="0" fontId="20" fillId="0" borderId="0" xfId="0" applyFont="1" applyAlignment="1">
      <alignment horizontal="center" vertical="center"/>
    </xf>
    <xf numFmtId="3" fontId="20" fillId="4" borderId="27" xfId="0" applyFont="1" applyNumberFormat="1" applyFill="1" applyBorder="1" applyAlignment="1">
      <alignment vertical="center"/>
    </xf>
    <xf numFmtId="3" fontId="38" fillId="4" borderId="26" xfId="0" applyFont="1" applyNumberFormat="1" applyFill="1" applyBorder="1" applyAlignment="1">
      <alignment horizontal="right" vertical="center" wrapText="1"/>
    </xf>
    <xf numFmtId="3" fontId="18" fillId="4" borderId="28" xfId="0" applyFont="1" applyNumberFormat="1" applyFill="1" applyBorder="1" applyAlignment="1">
      <alignment horizontal="center" vertical="center"/>
    </xf>
    <xf numFmtId="3" fontId="18" fillId="4" borderId="1" xfId="0" applyFont="1" applyNumberFormat="1" applyFill="1" applyBorder="1" applyAlignment="1">
      <alignment horizontal="center" vertical="center"/>
    </xf>
    <xf numFmtId="3" fontId="18" fillId="4" borderId="24" xfId="0" applyFont="1" applyNumberFormat="1" applyFill="1" applyBorder="1" applyAlignment="1">
      <alignment horizontal="center" vertical="center"/>
    </xf>
    <xf numFmtId="3" fontId="39" fillId="0" borderId="1" xfId="0" applyFont="1" applyNumberFormat="1" applyBorder="1" applyAlignment="1">
      <alignment horizontal="right" vertical="center" wrapText="1"/>
    </xf>
    <xf numFmtId="9" fontId="38" fillId="0" borderId="24" xfId="0" applyFont="1" applyNumberFormat="1" applyBorder="1" applyAlignment="1">
      <alignment horizontal="right" vertical="center" wrapText="1"/>
    </xf>
    <xf numFmtId="3" fontId="38" fillId="0" borderId="28" xfId="0" applyFont="1" applyNumberFormat="1" applyBorder="1" applyAlignment="1">
      <alignment horizontal="right" vertical="center" wrapText="1"/>
    </xf>
    <xf numFmtId="3" fontId="38" fillId="4" borderId="28" xfId="0" applyFont="1" applyNumberFormat="1" applyFill="1" applyBorder="1" applyAlignment="1">
      <alignment horizontal="right" vertical="center" wrapText="1"/>
    </xf>
    <xf numFmtId="3" fontId="38" fillId="4" borderId="25" xfId="0" applyFont="1" applyNumberFormat="1" applyFill="1" applyBorder="1" applyAlignment="1">
      <alignment horizontal="right" vertical="center" wrapText="1"/>
    </xf>
    <xf numFmtId="9" fontId="38" fillId="4" borderId="24" xfId="0" applyFont="1" applyNumberFormat="1" applyFill="1" applyBorder="1" applyAlignment="1">
      <alignment horizontal="right" vertical="center" wrapText="1"/>
    </xf>
    <xf numFmtId="9" fontId="38" fillId="4" borderId="27" xfId="0" applyFont="1" applyNumberFormat="1" applyFill="1" applyBorder="1" applyAlignment="1">
      <alignment horizontal="right" vertical="center" wrapText="1"/>
    </xf>
    <xf numFmtId="3" fontId="17" fillId="0" borderId="28" xfId="0" applyFont="1" applyNumberFormat="1" applyBorder="1" applyAlignment="1">
      <alignment horizontal="right" vertical="center" wrapText="1"/>
    </xf>
    <xf numFmtId="3" fontId="17" fillId="0" borderId="1" xfId="0" applyFont="1" applyNumberFormat="1" applyBorder="1" applyAlignment="1">
      <alignment horizontal="right" vertical="center" wrapText="1"/>
    </xf>
    <xf numFmtId="9" fontId="17" fillId="0" borderId="24" xfId="0" applyFont="1" applyNumberFormat="1" applyBorder="1" applyAlignment="1">
      <alignment horizontal="right" vertical="center" wrapText="1"/>
    </xf>
    <xf numFmtId="3" fontId="17" fillId="0" borderId="29" xfId="0" applyFont="1" applyNumberFormat="1" applyBorder="1" applyAlignment="1">
      <alignment horizontal="right" vertical="center" wrapText="1"/>
    </xf>
    <xf numFmtId="3" fontId="17" fillId="0" borderId="30" xfId="0" applyFont="1" applyNumberFormat="1" applyBorder="1" applyAlignment="1">
      <alignment horizontal="center" vertical="center" wrapText="1"/>
    </xf>
    <xf numFmtId="3" fontId="17" fillId="0" borderId="31" xfId="0" applyFont="1" applyNumberFormat="1" applyBorder="1" applyAlignment="1">
      <alignment horizontal="center" vertical="center" wrapText="1"/>
    </xf>
    <xf numFmtId="3" fontId="17" fillId="4" borderId="1" xfId="0" applyFont="1" applyNumberFormat="1" applyFill="1" applyBorder="1" applyAlignment="1">
      <alignment horizontal="right" vertical="center" wrapText="1"/>
    </xf>
    <xf numFmtId="3" fontId="40" fillId="0" borderId="1" xfId="0" applyFont="1" applyNumberFormat="1" applyBorder="1" applyAlignment="1">
      <alignment horizontal="right" vertical="center" wrapText="1"/>
    </xf>
    <xf numFmtId="3" fontId="17" fillId="4" borderId="28" xfId="0" applyFont="1" applyNumberFormat="1" applyFill="1" applyBorder="1" applyAlignment="1">
      <alignment horizontal="right" vertical="center" wrapText="1"/>
    </xf>
    <xf numFmtId="9" fontId="17" fillId="4" borderId="24" xfId="0" applyFont="1" applyNumberFormat="1" applyFill="1" applyBorder="1" applyAlignment="1">
      <alignment horizontal="right" vertical="center" wrapText="1"/>
    </xf>
    <xf numFmtId="10" fontId="17" fillId="4" borderId="24" xfId="0" applyFont="1" applyNumberFormat="1" applyFill="1" applyBorder="1" applyAlignment="1">
      <alignment horizontal="right" vertical="center" wrapText="1"/>
    </xf>
    <xf numFmtId="0" fontId="20" fillId="0" borderId="0" xfId="0" applyFont="1" applyAlignment="1">
      <alignment vertical="center"/>
    </xf>
    <xf numFmtId="3" fontId="1" fillId="0" borderId="0" xfId="0" applyFont="1" applyNumberFormat="1" applyAlignment="1">
      <alignment horizontal="center" vertical="center" wrapText="1"/>
    </xf>
    <xf numFmtId="3" fontId="20" fillId="0" borderId="28" xfId="0" applyFont="1" applyNumberFormat="1" applyBorder="1" applyAlignment="1">
      <alignment horizontal="right" vertical="center" wrapText="1"/>
    </xf>
    <xf numFmtId="3" fontId="20" fillId="0" borderId="1" xfId="0" applyFont="1" applyNumberFormat="1" applyBorder="1" applyAlignment="1">
      <alignment horizontal="right" vertical="center" wrapText="1"/>
    </xf>
    <xf numFmtId="167" fontId="20" fillId="0" borderId="24" xfId="0" applyFont="1" applyNumberFormat="1" applyBorder="1" applyAlignment="1">
      <alignment horizontal="right" vertical="center" wrapText="1"/>
    </xf>
    <xf numFmtId="9" fontId="20" fillId="0" borderId="24" xfId="0" applyFont="1" applyNumberFormat="1" applyBorder="1" applyAlignment="1">
      <alignment horizontal="right" vertical="center" wrapText="1"/>
    </xf>
    <xf numFmtId="0" fontId="34" fillId="0" borderId="0" xfId="0" applyFont="1" applyAlignment="1">
      <alignment vertical="center"/>
    </xf>
    <xf numFmtId="0" fontId="7" fillId="0" borderId="0" xfId="0" applyFont="1" applyAlignment="1">
      <alignment horizontal="left" vertical="center"/>
    </xf>
    <xf numFmtId="0" fontId="5" fillId="3" borderId="32" xfId="0" applyFont="1" applyFill="1" applyBorder="1" applyAlignment="1">
      <alignment horizontal="center" vertical="center"/>
    </xf>
    <xf numFmtId="0" fontId="5" fillId="3" borderId="33" xfId="0" applyFont="1" applyFill="1" applyBorder="1" applyAlignment="1">
      <alignment horizontal="center" vertical="center"/>
    </xf>
    <xf numFmtId="0" fontId="5" fillId="3" borderId="34" xfId="0" applyFont="1" applyFill="1" applyBorder="1" applyAlignment="1">
      <alignment horizontal="center" vertical="center"/>
    </xf>
    <xf numFmtId="0" fontId="5" fillId="3" borderId="35" xfId="0" applyFont="1" applyFill="1" applyBorder="1" applyAlignment="1">
      <alignment horizontal="center" vertical="center" wrapText="1"/>
    </xf>
    <xf numFmtId="0" fontId="5" fillId="3" borderId="36" xfId="0" applyFont="1" applyFill="1" applyBorder="1" applyAlignment="1">
      <alignment horizontal="center" vertical="center" wrapText="1"/>
    </xf>
    <xf numFmtId="0" fontId="5" fillId="3" borderId="37" xfId="0" applyFont="1" applyFill="1" applyBorder="1" applyAlignment="1">
      <alignment horizontal="center" vertical="center" wrapText="1"/>
    </xf>
    <xf numFmtId="0" fontId="37" fillId="0" borderId="0" xfId="0" applyFont="1" applyAlignment="1">
      <alignment horizontal="left" vertical="center" wrapText="1"/>
    </xf>
    <xf numFmtId="3" fontId="38" fillId="0" borderId="1" xfId="0" applyFont="1" applyNumberFormat="1" applyBorder="1" applyAlignment="1">
      <alignment horizontal="right" vertical="center" wrapText="1"/>
    </xf>
    <xf numFmtId="0" fontId="20" fillId="14" borderId="38" xfId="0" applyFont="1" applyFill="1" applyBorder="1" applyAlignment="1">
      <alignment horizontal="center" vertical="center" wrapText="1"/>
    </xf>
    <xf numFmtId="0" fontId="20" fillId="14" borderId="39" xfId="0" applyFont="1" applyFill="1" applyBorder="1" applyAlignment="1">
      <alignment horizontal="center" vertical="center" wrapText="1"/>
    </xf>
    <xf numFmtId="0" fontId="20" fillId="14" borderId="40" xfId="0" applyFont="1" applyFill="1" applyBorder="1" applyAlignment="1">
      <alignment horizontal="center" vertical="center" wrapText="1"/>
    </xf>
    <xf numFmtId="3" fontId="18" fillId="0" borderId="1" xfId="0" applyFont="1" applyNumberFormat="1" applyBorder="1" applyAlignment="1">
      <alignment horizontal="center" vertical="center"/>
    </xf>
    <xf numFmtId="3" fontId="20" fillId="0" borderId="1" xfId="0" applyFont="1" applyNumberFormat="1" applyBorder="1" applyAlignment="1">
      <alignment horizontal="center" vertical="center"/>
    </xf>
    <xf numFmtId="3" fontId="18" fillId="0" borderId="30" xfId="0" applyFont="1" applyNumberFormat="1" applyBorder="1" applyAlignment="1">
      <alignment horizontal="center" vertical="center"/>
    </xf>
    <xf numFmtId="0" fontId="18" fillId="14" borderId="38" xfId="0" applyFont="1" applyFill="1" applyBorder="1" applyAlignment="1">
      <alignment horizontal="center" vertical="center" wrapText="1"/>
    </xf>
    <xf numFmtId="0" fontId="18" fillId="14" borderId="39" xfId="0" applyFont="1" applyFill="1" applyBorder="1" applyAlignment="1">
      <alignment horizontal="center" vertical="center" wrapText="1"/>
    </xf>
    <xf numFmtId="0" fontId="18" fillId="14" borderId="40" xfId="0" applyFont="1" applyFill="1" applyBorder="1" applyAlignment="1">
      <alignment vertical="center"/>
    </xf>
    <xf numFmtId="3" fontId="18" fillId="0" borderId="29" xfId="0" applyFont="1" applyNumberFormat="1" applyBorder="1" applyAlignment="1">
      <alignment horizontal="center" vertical="center"/>
    </xf>
    <xf numFmtId="3" fontId="18" fillId="0" borderId="31" xfId="0" applyFont="1" applyNumberFormat="1" applyBorder="1" applyAlignment="1">
      <alignment vertical="center"/>
    </xf>
    <xf numFmtId="3" fontId="20" fillId="0" borderId="28" xfId="0" applyFont="1" applyNumberFormat="1" applyBorder="1" applyAlignment="1">
      <alignment horizontal="center" vertical="center"/>
    </xf>
    <xf numFmtId="3" fontId="20" fillId="0" borderId="24" xfId="0" applyFont="1" applyNumberFormat="1" applyBorder="1" applyAlignment="1">
      <alignment vertical="center"/>
    </xf>
    <xf numFmtId="3" fontId="18" fillId="0" borderId="28" xfId="0" applyFont="1" applyNumberFormat="1" applyBorder="1" applyAlignment="1">
      <alignment horizontal="center" vertical="center"/>
    </xf>
    <xf numFmtId="3" fontId="18" fillId="0" borderId="24" xfId="0" applyFont="1" applyNumberFormat="1" applyBorder="1" applyAlignment="1">
      <alignment vertical="center"/>
    </xf>
    <xf numFmtId="9" fontId="38" fillId="0" borderId="24" xfId="0" applyFont="1" applyNumberFormat="1" applyBorder="1" applyAlignment="1">
      <alignment horizontal="left" vertical="center" wrapText="1"/>
    </xf>
    <xf numFmtId="0" fontId="18" fillId="15" borderId="41" xfId="0" applyFont="1" applyFill="1" applyBorder="1" applyAlignment="1">
      <alignment horizontal="center" vertical="center"/>
    </xf>
    <xf numFmtId="3" fontId="17" fillId="0" borderId="34" xfId="0" applyFont="1" applyNumberFormat="1" applyBorder="1" applyAlignment="1">
      <alignment horizontal="center" vertical="center"/>
    </xf>
    <xf numFmtId="9" fontId="17" fillId="0" borderId="24" xfId="0" applyFont="1" applyNumberFormat="1" applyBorder="1" applyAlignment="1">
      <alignment horizontal="center" vertical="center"/>
    </xf>
    <xf numFmtId="9" fontId="38" fillId="0" borderId="24" xfId="0" applyFont="1" applyNumberFormat="1" applyBorder="1" applyAlignment="1">
      <alignment horizontal="left" vertical="center"/>
    </xf>
    <xf numFmtId="3" fontId="18" fillId="15" borderId="40" xfId="0" applyFont="1" applyNumberFormat="1" applyFill="1" applyBorder="1" applyAlignment="1">
      <alignment horizontal="center" vertical="center"/>
    </xf>
    <xf numFmtId="3" fontId="20" fillId="4" borderId="28" xfId="0" applyFont="1" applyNumberFormat="1" applyFill="1" applyBorder="1" applyAlignment="1">
      <alignment horizontal="center" vertical="center"/>
    </xf>
    <xf numFmtId="3" fontId="20" fillId="4" borderId="1" xfId="0" applyFont="1" applyNumberFormat="1" applyFill="1" applyBorder="1" applyAlignment="1">
      <alignment horizontal="center" vertical="center"/>
    </xf>
    <xf numFmtId="3" fontId="18" fillId="4" borderId="24" xfId="0" applyFont="1" applyNumberFormat="1" applyFill="1" applyBorder="1" applyAlignment="1">
      <alignment vertical="center"/>
    </xf>
    <xf numFmtId="3" fontId="38" fillId="4" borderId="1" xfId="0" applyFont="1" applyNumberFormat="1" applyFill="1" applyBorder="1" applyAlignment="1">
      <alignment horizontal="right" vertical="center" wrapText="1"/>
    </xf>
    <xf numFmtId="9" fontId="38" fillId="4" borderId="24" xfId="0" applyFont="1" applyNumberFormat="1" applyFill="1" applyBorder="1" applyAlignment="1">
      <alignment horizontal="left" vertical="center" wrapText="1"/>
    </xf>
    <xf numFmtId="3" fontId="18" fillId="4" borderId="0" xfId="0" applyFont="1" applyNumberFormat="1" applyFill="1" applyAlignment="1">
      <alignment vertical="center"/>
    </xf>
    <xf numFmtId="17" fontId="18" fillId="0" borderId="0" xfId="0" applyFont="1" applyNumberFormat="1" applyAlignment="1">
      <alignment horizontal="center" vertical="center" wrapText="1"/>
    </xf>
    <xf numFmtId="0" fontId="2" fillId="0" borderId="0" xfId="0" applyFont="1" applyAlignment="1">
      <alignment vertical="center"/>
    </xf>
    <xf numFmtId="165" fontId="2" fillId="0" borderId="0" xfId="0" applyFont="1" applyNumberFormat="1" applyAlignment="1">
      <alignment vertical="center"/>
    </xf>
    <xf numFmtId="17" fontId="18" fillId="0" borderId="3" xfId="0" applyFont="1" applyNumberFormat="1" applyBorder="1" applyAlignment="1">
      <alignment horizontal="center" vertical="center" wrapText="1"/>
    </xf>
    <xf numFmtId="17" fontId="18" fillId="0" borderId="3" xfId="0" applyFont="1" applyNumberFormat="1" applyBorder="1" applyAlignment="1">
      <alignment horizontal="left" vertical="center" wrapText="1"/>
    </xf>
    <xf numFmtId="17" fontId="20" fillId="0" borderId="3" xfId="0" applyFont="1" applyNumberFormat="1" applyBorder="1" applyAlignment="1">
      <alignment horizontal="left" vertical="center" wrapText="1"/>
    </xf>
    <xf numFmtId="0" fontId="7" fillId="0" borderId="3" xfId="0" applyFont="1" applyBorder="1" applyAlignment="1">
      <alignment vertical="center"/>
    </xf>
    <xf numFmtId="17" fontId="2" fillId="0" borderId="3" xfId="0" applyFont="1" applyNumberFormat="1" applyBorder="1" applyAlignment="1">
      <alignment horizontal="left" vertical="center" wrapText="1"/>
    </xf>
    <xf numFmtId="17" fontId="2" fillId="10" borderId="3" xfId="0" applyFont="1" applyNumberFormat="1" applyFill="1" applyBorder="1" applyAlignment="1">
      <alignment horizontal="center" vertical="center"/>
    </xf>
    <xf numFmtId="17" fontId="2" fillId="0" borderId="3" xfId="0" applyFont="1" applyNumberFormat="1" applyBorder="1" applyAlignment="1">
      <alignment horizontal="center" vertical="center"/>
    </xf>
    <xf numFmtId="17" fontId="41" fillId="0" borderId="3" xfId="0" applyFont="1" applyNumberFormat="1" applyBorder="1" applyAlignment="1">
      <alignment horizontal="left" vertical="center" wrapText="1"/>
    </xf>
    <xf numFmtId="0" fontId="2" fillId="0" borderId="3" xfId="0" applyFont="1" applyBorder="1" applyAlignment="1">
      <alignment vertical="center" wrapText="1"/>
    </xf>
    <xf numFmtId="17" fontId="2" fillId="5" borderId="3" xfId="0" applyFont="1" applyNumberFormat="1" applyFill="1" applyBorder="1" applyAlignment="1">
      <alignment horizontal="center" vertical="center"/>
    </xf>
    <xf numFmtId="17" fontId="42" fillId="0" borderId="3" xfId="0" applyFont="1" applyNumberFormat="1" applyBorder="1" applyAlignment="1">
      <alignment horizontal="left" vertical="center" wrapText="1"/>
    </xf>
    <xf numFmtId="0" fontId="6" fillId="16" borderId="3" xfId="0" applyFont="1" applyFill="1" applyBorder="1" applyAlignment="1">
      <alignment horizontal="left" vertical="center"/>
    </xf>
    <xf numFmtId="17" fontId="5" fillId="16" borderId="3" xfId="0" applyFont="1" applyNumberFormat="1" applyFill="1" applyBorder="1" applyAlignment="1">
      <alignment horizontal="center" vertical="center" wrapText="1"/>
    </xf>
    <xf numFmtId="0" fontId="20" fillId="0" borderId="0" xfId="0" applyFont="1" applyAlignment="1">
      <alignment horizontal="left" vertical="center"/>
    </xf>
    <xf numFmtId="0" fontId="18" fillId="0" borderId="0" xfId="0" applyFont="1" applyAlignment="1">
      <alignment horizontal="left" vertical="center"/>
    </xf>
    <xf numFmtId="17" fontId="20" fillId="0" borderId="0" xfId="0" applyFont="1" applyNumberFormat="1" applyAlignment="1">
      <alignment horizontal="left" vertical="center"/>
    </xf>
    <xf numFmtId="0" fontId="18" fillId="0" borderId="0" xfId="0" applyFont="1" applyAlignment="1">
      <alignment vertical="center"/>
    </xf>
    <xf numFmtId="0" fontId="18" fillId="0" borderId="0" xfId="0" applyFont="1" applyAlignment="1">
      <alignment horizontal="center" vertical="center"/>
    </xf>
    <xf numFmtId="3" fontId="18" fillId="15" borderId="3" xfId="0" applyFont="1" applyNumberFormat="1" applyFill="1" applyBorder="1" applyAlignment="1">
      <alignment vertical="center"/>
    </xf>
    <xf numFmtId="3" fontId="29" fillId="15" borderId="3" xfId="0" applyFont="1" applyNumberFormat="1" applyFill="1" applyBorder="1" applyAlignment="1">
      <alignment horizontal="center" vertical="center" wrapText="1"/>
    </xf>
    <xf numFmtId="0" fontId="1" fillId="5" borderId="18" xfId="0" applyFont="1" applyFill="1" applyBorder="1" applyAlignment="1">
      <alignment horizontal="center" vertical="center"/>
    </xf>
    <xf numFmtId="0" fontId="18" fillId="5" borderId="19" xfId="0" applyFont="1" applyFill="1" applyBorder="1" applyAlignment="1">
      <alignment horizontal="center" vertical="center"/>
    </xf>
    <xf numFmtId="0" fontId="18" fillId="5" borderId="20" xfId="0" applyFont="1" applyFill="1" applyBorder="1" applyAlignment="1">
      <alignment horizontal="center" vertical="center"/>
    </xf>
    <xf numFmtId="0" fontId="18" fillId="5" borderId="18" xfId="0" applyFont="1" applyFill="1" applyBorder="1" applyAlignment="1">
      <alignment vertical="center"/>
    </xf>
    <xf numFmtId="0" fontId="18" fillId="5" borderId="19" xfId="0" applyFont="1" applyFill="1" applyBorder="1" applyAlignment="1">
      <alignment vertical="center"/>
    </xf>
    <xf numFmtId="0" fontId="6" fillId="0" borderId="0" xfId="0" applyFont="1" applyAlignment="1">
      <alignment horizontal="center" vertical="center"/>
    </xf>
    <xf numFmtId="0" fontId="18" fillId="5" borderId="21" xfId="0" applyFont="1" applyFill="1" applyBorder="1" applyAlignment="1">
      <alignment horizontal="center" vertical="center"/>
    </xf>
    <xf numFmtId="0" fontId="18" fillId="5" borderId="22" xfId="0" applyFont="1" applyFill="1" applyBorder="1" applyAlignment="1">
      <alignment horizontal="center" vertical="center"/>
    </xf>
    <xf numFmtId="0" fontId="18" fillId="5" borderId="23" xfId="0" applyFont="1" applyFill="1" applyBorder="1" applyAlignment="1">
      <alignment horizontal="center" vertical="center"/>
    </xf>
    <xf numFmtId="0" fontId="18" fillId="4" borderId="0" xfId="0" applyFont="1" applyFill="1" applyAlignment="1">
      <alignment vertical="center"/>
    </xf>
    <xf numFmtId="3" fontId="20" fillId="4" borderId="42" xfId="0" applyFont="1" applyNumberFormat="1" applyFill="1" applyBorder="1" applyAlignment="1">
      <alignment vertical="center"/>
    </xf>
    <xf numFmtId="3" fontId="1" fillId="4" borderId="1" xfId="0" applyFont="1" applyNumberFormat="1" applyFill="1" applyBorder="1" applyAlignment="1">
      <alignment horizontal="center" vertical="center"/>
    </xf>
    <xf numFmtId="3" fontId="1" fillId="4" borderId="0" xfId="0" applyFont="1" applyNumberFormat="1" applyFill="1" applyAlignment="1">
      <alignment horizontal="center" vertical="center"/>
    </xf>
    <xf numFmtId="3" fontId="18" fillId="4" borderId="0" xfId="0" applyFont="1" applyNumberFormat="1" applyFill="1" applyAlignment="1">
      <alignment horizontal="center" vertical="center"/>
    </xf>
    <xf numFmtId="3" fontId="18" fillId="4" borderId="42" xfId="0" applyFont="1" applyNumberFormat="1" applyFill="1" applyBorder="1" applyAlignment="1">
      <alignment vertical="center"/>
    </xf>
    <xf numFmtId="3" fontId="39" fillId="0" borderId="1" xfId="0" applyFont="1" applyNumberFormat="1" applyBorder="1" applyAlignment="1">
      <alignment horizontal="center" vertical="center" wrapText="1"/>
    </xf>
    <xf numFmtId="3" fontId="38" fillId="0" borderId="34" xfId="0" applyFont="1" applyNumberFormat="1" applyBorder="1" applyAlignment="1">
      <alignment horizontal="center" vertical="center" wrapText="1"/>
    </xf>
    <xf numFmtId="9" fontId="38" fillId="0" borderId="24" xfId="0" applyFont="1" applyNumberFormat="1" applyBorder="1" applyAlignment="1">
      <alignment horizontal="center" vertical="center" wrapText="1"/>
    </xf>
    <xf numFmtId="0" fontId="1" fillId="4" borderId="0" xfId="0" applyFont="1" applyFill="1" applyAlignment="1">
      <alignment horizontal="center" vertical="center"/>
    </xf>
    <xf numFmtId="9" fontId="1" fillId="4" borderId="24" xfId="0" applyFont="1" applyNumberFormat="1" applyFill="1" applyBorder="1" applyAlignment="1">
      <alignment horizontal="center" vertical="center"/>
    </xf>
    <xf numFmtId="3" fontId="17" fillId="0" borderId="1" xfId="0" applyFont="1" applyNumberFormat="1" applyBorder="1" applyAlignment="1">
      <alignment horizontal="center" vertical="center" wrapText="1"/>
    </xf>
    <xf numFmtId="3" fontId="17" fillId="0" borderId="33" xfId="0" applyFont="1" applyNumberFormat="1" applyBorder="1" applyAlignment="1">
      <alignment horizontal="center" vertical="center" wrapText="1"/>
    </xf>
    <xf numFmtId="3" fontId="40" fillId="0" borderId="1" xfId="0" applyFont="1" applyNumberFormat="1" applyBorder="1" applyAlignment="1">
      <alignment horizontal="center" vertical="center" wrapText="1"/>
    </xf>
    <xf numFmtId="0" fontId="20" fillId="15" borderId="41" xfId="0" applyFont="1" applyFill="1" applyBorder="1" applyAlignment="1">
      <alignment horizontal="center" vertical="center" wrapText="1"/>
    </xf>
    <xf numFmtId="0" fontId="1" fillId="5" borderId="43" xfId="0" applyFont="1" applyFill="1" applyBorder="1" applyAlignment="1">
      <alignment horizontal="center" vertical="center"/>
    </xf>
    <xf numFmtId="0" fontId="18" fillId="11" borderId="43" xfId="0" applyFont="1" applyFill="1" applyBorder="1" applyAlignment="1">
      <alignment horizontal="center" vertical="center"/>
    </xf>
    <xf numFmtId="3" fontId="20" fillId="11" borderId="43" xfId="0" applyFont="1" applyNumberFormat="1" applyFill="1" applyBorder="1" applyAlignment="1">
      <alignment horizontal="center" vertical="center"/>
    </xf>
    <xf numFmtId="3" fontId="18" fillId="0" borderId="32" xfId="0" applyFont="1" applyNumberFormat="1" applyBorder="1" applyAlignment="1">
      <alignment horizontal="center" vertical="center" wrapText="1"/>
    </xf>
    <xf numFmtId="3" fontId="18" fillId="0" borderId="28" xfId="0" applyFont="1" applyNumberFormat="1" applyBorder="1" applyAlignment="1">
      <alignment horizontal="center" vertical="center" wrapText="1"/>
    </xf>
    <xf numFmtId="3" fontId="20" fillId="0" borderId="28" xfId="0" applyFont="1" applyNumberFormat="1" applyBorder="1" applyAlignment="1">
      <alignment horizontal="center" vertical="center" wrapText="1"/>
    </xf>
    <xf numFmtId="3" fontId="20" fillId="4" borderId="28" xfId="0" applyFont="1" applyNumberFormat="1" applyFill="1" applyBorder="1" applyAlignment="1">
      <alignment horizontal="center" vertical="center" wrapText="1"/>
    </xf>
    <xf numFmtId="3" fontId="18" fillId="4" borderId="28" xfId="0" applyFont="1" applyNumberFormat="1" applyFill="1" applyBorder="1" applyAlignment="1">
      <alignment horizontal="center" vertical="center" wrapText="1"/>
    </xf>
    <xf numFmtId="0" fontId="18" fillId="5" borderId="43" xfId="0" applyFont="1" applyFill="1" applyBorder="1" applyAlignment="1">
      <alignment horizontal="center" vertical="center"/>
    </xf>
    <xf numFmtId="0" fontId="40" fillId="0" borderId="0" xfId="0" applyFont="1" applyAlignment="1">
      <alignment horizontal="left" vertical="center"/>
    </xf>
    <xf numFmtId="3" fontId="20" fillId="17" borderId="44" xfId="0" applyFont="1" applyNumberFormat="1" applyFill="1" applyBorder="1" applyAlignment="1">
      <alignment horizontal="center" vertical="center" wrapText="1"/>
    </xf>
    <xf numFmtId="3" fontId="18" fillId="0" borderId="45" xfId="0" applyFont="1" applyNumberFormat="1" applyBorder="1" applyAlignment="1">
      <alignment horizontal="left" vertical="center" wrapText="1"/>
    </xf>
    <xf numFmtId="3" fontId="18" fillId="0" borderId="46" xfId="0" applyFont="1" applyNumberFormat="1" applyBorder="1" applyAlignment="1">
      <alignment horizontal="left" vertical="center" wrapText="1"/>
    </xf>
    <xf numFmtId="0" fontId="43" fillId="0" borderId="0" xfId="0" applyFont="1" applyAlignment="1">
      <alignment horizontal="left" vertical="center"/>
    </xf>
    <xf numFmtId="3" fontId="39" fillId="0" borderId="46" xfId="0" applyFont="1" applyNumberFormat="1" applyBorder="1" applyAlignment="1">
      <alignment horizontal="left" vertical="center" wrapText="1"/>
    </xf>
    <xf numFmtId="0" fontId="16" fillId="0" borderId="0" xfId="0" applyFont="1" applyAlignment="1">
      <alignment horizontal="left" vertical="center"/>
    </xf>
    <xf numFmtId="3" fontId="1" fillId="4" borderId="47" xfId="0" applyFont="1" applyNumberFormat="1" applyFill="1" applyBorder="1" applyAlignment="1">
      <alignment horizontal="center" vertical="center"/>
    </xf>
    <xf numFmtId="166" fontId="1" fillId="0" borderId="48" xfId="0" applyFont="1" applyNumberFormat="1" applyBorder="1" applyAlignment="1">
      <alignment horizontal="left" vertical="center" wrapText="1"/>
    </xf>
    <xf numFmtId="166" fontId="1" fillId="0" borderId="49" xfId="0" applyFont="1" applyNumberFormat="1" applyBorder="1" applyAlignment="1">
      <alignment horizontal="left" vertical="center" wrapText="1"/>
    </xf>
    <xf numFmtId="166" fontId="1" fillId="0" borderId="48" xfId="0" applyFont="1" applyNumberFormat="1" applyBorder="1" applyAlignment="1">
      <alignment horizontal="center" vertical="center" wrapText="1"/>
    </xf>
    <xf numFmtId="166" fontId="1" fillId="0" borderId="49" xfId="0" applyFont="1" applyNumberFormat="1" applyBorder="1" applyAlignment="1">
      <alignment horizontal="center" vertical="center" wrapText="1"/>
    </xf>
    <xf numFmtId="3" fontId="39" fillId="0" borderId="50" xfId="0" applyFont="1" applyNumberFormat="1" applyBorder="1" applyAlignment="1">
      <alignment horizontal="center" vertical="center" wrapText="1"/>
    </xf>
    <xf numFmtId="0" fontId="18" fillId="11" borderId="43" xfId="0" applyFont="1" applyFill="1" applyBorder="1" applyAlignment="1">
      <alignment vertical="center"/>
    </xf>
    <xf numFmtId="3" fontId="39" fillId="0" borderId="51" xfId="0" applyFont="1" applyNumberFormat="1" applyBorder="1" applyAlignment="1">
      <alignment horizontal="center" vertical="center" wrapText="1"/>
    </xf>
    <xf numFmtId="3" fontId="39" fillId="0" borderId="48" xfId="0" applyFont="1" applyNumberFormat="1" applyBorder="1" applyAlignment="1">
      <alignment horizontal="left" vertical="center" wrapText="1"/>
    </xf>
    <xf numFmtId="3" fontId="39" fillId="0" borderId="51" xfId="0" applyFont="1" applyNumberFormat="1" applyBorder="1" applyAlignment="1">
      <alignment horizontal="left" vertical="center" wrapText="1"/>
    </xf>
    <xf numFmtId="3" fontId="18" fillId="0" borderId="52" xfId="0" applyFont="1" applyNumberFormat="1" applyBorder="1" applyAlignment="1">
      <alignment vertical="center"/>
    </xf>
    <xf numFmtId="3" fontId="18" fillId="0" borderId="29" xfId="0" applyFont="1" applyNumberFormat="1" applyBorder="1" applyAlignment="1">
      <alignment horizontal="center" vertical="center" wrapText="1"/>
    </xf>
    <xf numFmtId="3" fontId="38" fillId="0" borderId="31" xfId="0" applyFont="1" applyNumberFormat="1" applyBorder="1" applyAlignment="1">
      <alignment horizontal="center" vertical="center" wrapText="1"/>
    </xf>
    <xf numFmtId="3" fontId="39" fillId="0" borderId="46" xfId="0" applyFont="1" applyNumberFormat="1" applyBorder="1" applyAlignment="1">
      <alignment horizontal="center" vertical="center" wrapText="1"/>
    </xf>
    <xf numFmtId="0" fontId="1" fillId="11" borderId="43" xfId="0" applyFont="1" applyFill="1" applyBorder="1" applyAlignment="1">
      <alignment horizontal="center" vertical="center" wrapText="1"/>
    </xf>
    <xf numFmtId="17" fontId="1" fillId="11" borderId="43" xfId="0" applyFont="1" applyNumberFormat="1" applyFill="1" applyBorder="1" applyAlignment="1">
      <alignment horizontal="center" vertical="center" wrapText="1"/>
    </xf>
    <xf numFmtId="0" fontId="44" fillId="0" borderId="0" xfId="0" applyFont="1" applyAlignment="1">
      <alignment horizontal="left" vertical="center"/>
    </xf>
    <xf numFmtId="3" fontId="38" fillId="0" borderId="1" xfId="0" applyFont="1" applyNumberFormat="1" applyBorder="1" applyAlignment="1">
      <alignment horizontal="center" vertical="center" wrapText="1"/>
    </xf>
    <xf numFmtId="0" fontId="18" fillId="5" borderId="43" xfId="0" applyFont="1" applyFill="1" applyBorder="1" applyAlignment="1">
      <alignment vertical="center"/>
    </xf>
    <xf numFmtId="0" fontId="18" fillId="11" borderId="43" xfId="0" applyFont="1" applyFill="1" applyBorder="1" applyAlignment="1">
      <alignment horizontal="center" vertical="center" wrapText="1"/>
    </xf>
    <xf numFmtId="3" fontId="1" fillId="0" borderId="0" xfId="0" applyFont="1" applyNumberFormat="1" applyAlignment="1">
      <alignment horizontal="left" vertical="center"/>
    </xf>
    <xf numFmtId="3" fontId="1" fillId="11" borderId="43" xfId="0" applyFont="1" applyNumberFormat="1" applyFill="1" applyBorder="1" applyAlignment="1">
      <alignment vertical="center"/>
    </xf>
    <xf numFmtId="3" fontId="1" fillId="11" borderId="43" xfId="0" applyFont="1" applyNumberFormat="1" applyFill="1" applyBorder="1" applyAlignment="1">
      <alignment horizontal="center" vertical="center"/>
    </xf>
    <xf numFmtId="3" fontId="18" fillId="11" borderId="43" xfId="0" applyFont="1" applyNumberFormat="1" applyFill="1" applyBorder="1" applyAlignment="1">
      <alignment horizontal="center" vertical="center"/>
    </xf>
    <xf numFmtId="3" fontId="1" fillId="0" borderId="43" xfId="0" applyFont="1" applyNumberFormat="1" applyBorder="1" applyAlignment="1">
      <alignment horizontal="center" vertical="center"/>
    </xf>
    <xf numFmtId="3" fontId="20" fillId="17" borderId="53" xfId="0" applyFont="1" applyNumberFormat="1" applyFill="1" applyBorder="1" applyAlignment="1">
      <alignment horizontal="center" vertical="center" wrapText="1"/>
    </xf>
    <xf numFmtId="3" fontId="20" fillId="17" borderId="54" xfId="0" applyFont="1" applyNumberFormat="1" applyFill="1" applyBorder="1" applyAlignment="1">
      <alignment horizontal="center" vertical="center" wrapText="1"/>
    </xf>
    <xf numFmtId="166" fontId="1" fillId="0" borderId="55" xfId="0" applyFont="1" applyNumberFormat="1" applyBorder="1" applyAlignment="1">
      <alignment horizontal="left" vertical="center" wrapText="1"/>
    </xf>
    <xf numFmtId="166" fontId="1" fillId="0" borderId="56" xfId="0" applyFont="1" applyNumberFormat="1" applyBorder="1" applyAlignment="1">
      <alignment horizontal="left" vertical="center" wrapText="1"/>
    </xf>
    <xf numFmtId="166" fontId="20" fillId="17" borderId="57" xfId="0" applyFont="1" applyNumberFormat="1" applyFill="1" applyBorder="1" applyAlignment="1">
      <alignment horizontal="center" vertical="center" wrapText="1"/>
    </xf>
    <xf numFmtId="166" fontId="20" fillId="17" borderId="58" xfId="0" applyFont="1" applyNumberFormat="1" applyFill="1" applyBorder="1" applyAlignment="1">
      <alignment horizontal="center" vertical="center" wrapText="1"/>
    </xf>
    <xf numFmtId="3" fontId="18" fillId="0" borderId="55" xfId="0" applyFont="1" applyNumberFormat="1" applyBorder="1" applyAlignment="1">
      <alignment horizontal="left" vertical="center" wrapText="1"/>
    </xf>
    <xf numFmtId="3" fontId="18" fillId="0" borderId="59" xfId="0" applyFont="1" applyNumberFormat="1" applyBorder="1" applyAlignment="1">
      <alignment horizontal="left" vertical="center" wrapText="1"/>
    </xf>
    <xf numFmtId="3" fontId="18" fillId="0" borderId="48" xfId="0" applyFont="1" applyNumberFormat="1" applyBorder="1" applyAlignment="1">
      <alignment horizontal="left" vertical="center" wrapText="1"/>
    </xf>
    <xf numFmtId="3" fontId="18" fillId="0" borderId="51" xfId="0" applyFont="1" applyNumberFormat="1" applyBorder="1" applyAlignment="1">
      <alignment horizontal="left" vertical="center" wrapText="1"/>
    </xf>
    <xf numFmtId="3" fontId="20" fillId="17" borderId="57" xfId="0" applyFont="1" applyNumberFormat="1" applyFill="1" applyBorder="1" applyAlignment="1">
      <alignment horizontal="center" vertical="center" wrapText="1"/>
    </xf>
    <xf numFmtId="3" fontId="20" fillId="17" borderId="60" xfId="0" applyFont="1" applyNumberFormat="1" applyFill="1" applyBorder="1" applyAlignment="1">
      <alignment horizontal="center" vertical="center" wrapText="1"/>
    </xf>
    <xf numFmtId="3" fontId="20" fillId="17" borderId="58" xfId="0" applyFont="1" applyNumberFormat="1" applyFill="1" applyBorder="1" applyAlignment="1">
      <alignment horizontal="center" vertical="center" wrapText="1"/>
    </xf>
    <xf numFmtId="3" fontId="18" fillId="0" borderId="32" xfId="0" applyFont="1" applyNumberFormat="1" applyBorder="1" applyAlignment="1">
      <alignment horizontal="center" vertical="center"/>
    </xf>
    <xf numFmtId="3" fontId="18" fillId="0" borderId="33" xfId="0" applyFont="1" applyNumberFormat="1" applyBorder="1" applyAlignment="1">
      <alignment horizontal="center" vertical="center"/>
    </xf>
    <xf numFmtId="3" fontId="17" fillId="0" borderId="34" xfId="0" applyFont="1" applyNumberFormat="1" applyBorder="1" applyAlignment="1">
      <alignment horizontal="center" vertical="center" wrapText="1"/>
    </xf>
    <xf numFmtId="9" fontId="17" fillId="0" borderId="24" xfId="0" applyFont="1" applyNumberFormat="1" applyBorder="1" applyAlignment="1">
      <alignment horizontal="center" vertical="center" wrapText="1"/>
    </xf>
    <xf numFmtId="3" fontId="20" fillId="15" borderId="38" xfId="0" applyFont="1" applyNumberFormat="1" applyFill="1" applyBorder="1" applyAlignment="1">
      <alignment horizontal="center" vertical="center" wrapText="1"/>
    </xf>
    <xf numFmtId="3" fontId="20" fillId="15" borderId="39" xfId="0" applyFont="1" applyNumberFormat="1" applyFill="1" applyBorder="1" applyAlignment="1">
      <alignment horizontal="center" vertical="center" wrapText="1"/>
    </xf>
    <xf numFmtId="3" fontId="20" fillId="15" borderId="40" xfId="0" applyFont="1" applyNumberFormat="1" applyFill="1" applyBorder="1" applyAlignment="1">
      <alignment horizontal="center" vertical="center" wrapText="1"/>
    </xf>
    <xf numFmtId="3" fontId="18" fillId="15" borderId="38" xfId="0" applyFont="1" applyNumberFormat="1" applyFill="1" applyBorder="1" applyAlignment="1">
      <alignment horizontal="center" vertical="center" wrapText="1"/>
    </xf>
    <xf numFmtId="3" fontId="18" fillId="15" borderId="39" xfId="0" applyFont="1" applyNumberFormat="1" applyFill="1" applyBorder="1" applyAlignment="1">
      <alignment horizontal="center" vertical="center" wrapText="1"/>
    </xf>
    <xf numFmtId="0" fontId="18" fillId="15" borderId="61" xfId="0" applyFont="1" applyFill="1" applyBorder="1" applyAlignment="1">
      <alignment vertical="center" wrapText="1"/>
    </xf>
    <xf numFmtId="0" fontId="18" fillId="15" borderId="62" xfId="0" applyFont="1" applyFill="1" applyBorder="1" applyAlignment="1">
      <alignment horizontal="center" vertical="center" wrapText="1"/>
    </xf>
    <xf numFmtId="0" fontId="18" fillId="15" borderId="41" xfId="0" applyFont="1" applyFill="1" applyBorder="1" applyAlignment="1">
      <alignment horizontal="center" vertical="center" wrapText="1"/>
    </xf>
    <xf numFmtId="9" fontId="39" fillId="0" borderId="24" xfId="0" applyFont="1" applyNumberFormat="1" applyBorder="1" applyAlignment="1">
      <alignment horizontal="left" vertical="center" wrapText="1"/>
    </xf>
    <xf numFmtId="3" fontId="18" fillId="15" borderId="63" xfId="0" applyFont="1" applyNumberFormat="1" applyFill="1" applyBorder="1" applyAlignment="1">
      <alignment vertical="center"/>
    </xf>
    <xf numFmtId="3" fontId="18" fillId="0" borderId="64" xfId="0" applyFont="1" applyNumberFormat="1" applyBorder="1" applyAlignment="1">
      <alignment vertical="center"/>
    </xf>
    <xf numFmtId="3" fontId="20" fillId="0" borderId="42" xfId="0" applyFont="1" applyNumberFormat="1" applyBorder="1" applyAlignment="1">
      <alignment vertical="center"/>
    </xf>
    <xf numFmtId="3" fontId="18" fillId="0" borderId="42" xfId="0" applyFont="1" applyNumberFormat="1" applyBorder="1" applyAlignment="1">
      <alignment vertical="center"/>
    </xf>
    <xf numFmtId="3" fontId="45" fillId="4" borderId="47" xfId="0" applyFont="1" applyNumberFormat="1" applyFill="1" applyBorder="1" applyAlignment="1">
      <alignment horizontal="center" vertical="center"/>
    </xf>
    <xf numFmtId="3" fontId="18" fillId="0" borderId="24" xfId="0" applyFont="1" applyNumberFormat="1" applyBorder="1" applyAlignment="1">
      <alignment horizontal="center" vertical="center"/>
    </xf>
    <xf numFmtId="3" fontId="1" fillId="0" borderId="1" xfId="0" applyFont="1" applyNumberFormat="1" applyBorder="1" applyAlignment="1">
      <alignment horizontal="center" vertical="center"/>
    </xf>
    <xf numFmtId="9" fontId="1" fillId="0" borderId="24" xfId="0" applyFont="1" applyNumberFormat="1" applyBorder="1" applyAlignment="1">
      <alignment horizontal="center" vertical="center"/>
    </xf>
    <xf numFmtId="3" fontId="45" fillId="0" borderId="50" xfId="0" applyFont="1" applyNumberFormat="1" applyBorder="1" applyAlignment="1">
      <alignment horizontal="center" vertical="center" wrapText="1"/>
    </xf>
    <xf numFmtId="3" fontId="45" fillId="0" borderId="51" xfId="0" applyFont="1" applyNumberFormat="1" applyBorder="1" applyAlignment="1">
      <alignment horizontal="center" vertical="center" wrapText="1"/>
    </xf>
    <xf numFmtId="166" fontId="45" fillId="0" borderId="48" xfId="0" applyFont="1" applyNumberFormat="1" applyBorder="1" applyAlignment="1">
      <alignment horizontal="center" vertical="center" wrapText="1"/>
    </xf>
    <xf numFmtId="166" fontId="45" fillId="0" borderId="49" xfId="0" applyFont="1" applyNumberFormat="1" applyBorder="1" applyAlignment="1">
      <alignment horizontal="center" vertical="center" wrapText="1"/>
    </xf>
    <xf numFmtId="3" fontId="45" fillId="0" borderId="48" xfId="0" applyFont="1" applyNumberFormat="1" applyBorder="1" applyAlignment="1">
      <alignment horizontal="left" vertical="center" wrapText="1"/>
    </xf>
    <xf numFmtId="3" fontId="45" fillId="0" borderId="46" xfId="0" applyFont="1" applyNumberFormat="1" applyBorder="1" applyAlignment="1">
      <alignment horizontal="left" vertical="center" wrapText="1"/>
    </xf>
    <xf numFmtId="3" fontId="45" fillId="0" borderId="51" xfId="0" applyFont="1" applyNumberFormat="1" applyBorder="1" applyAlignment="1">
      <alignment horizontal="left" vertical="center" wrapText="1"/>
    </xf>
    <xf numFmtId="3" fontId="20" fillId="4" borderId="47" xfId="0" applyFont="1" applyNumberFormat="1" applyFill="1" applyBorder="1" applyAlignment="1">
      <alignment horizontal="center" vertical="center"/>
    </xf>
    <xf numFmtId="3" fontId="20" fillId="0" borderId="48" xfId="0" applyFont="1" applyNumberFormat="1" applyBorder="1" applyAlignment="1">
      <alignment horizontal="left" vertical="center" wrapText="1"/>
    </xf>
    <xf numFmtId="3" fontId="20" fillId="0" borderId="46" xfId="0" applyFont="1" applyNumberFormat="1" applyBorder="1" applyAlignment="1">
      <alignment horizontal="left" vertical="center" wrapText="1"/>
    </xf>
    <xf numFmtId="3" fontId="20" fillId="0" borderId="51" xfId="0" applyFont="1" applyNumberFormat="1" applyBorder="1" applyAlignment="1">
      <alignment horizontal="left" vertical="center" wrapText="1"/>
    </xf>
    <xf numFmtId="166" fontId="20" fillId="0" borderId="48" xfId="0" applyFont="1" applyNumberFormat="1" applyBorder="1" applyAlignment="1">
      <alignment horizontal="center" vertical="center" wrapText="1"/>
    </xf>
    <xf numFmtId="166" fontId="20" fillId="0" borderId="49" xfId="0" applyFont="1" applyNumberFormat="1" applyBorder="1" applyAlignment="1">
      <alignment horizontal="center" vertical="center" wrapText="1"/>
    </xf>
    <xf numFmtId="3" fontId="20" fillId="0" borderId="50" xfId="0" applyFont="1" applyNumberFormat="1" applyBorder="1" applyAlignment="1">
      <alignment horizontal="center" vertical="center" wrapText="1"/>
    </xf>
    <xf numFmtId="3" fontId="20" fillId="0" borderId="51" xfId="0" applyFont="1" applyNumberFormat="1" applyBorder="1" applyAlignment="1">
      <alignment horizontal="center" vertical="center" wrapText="1"/>
    </xf>
    <xf numFmtId="166" fontId="20" fillId="0" borderId="48" xfId="0" applyFont="1" applyNumberFormat="1" applyBorder="1" applyAlignment="1">
      <alignment horizontal="left" vertical="center" wrapText="1"/>
    </xf>
    <xf numFmtId="166" fontId="20" fillId="0" borderId="49" xfId="0" applyFont="1" applyNumberFormat="1" applyBorder="1" applyAlignment="1">
      <alignment horizontal="left" vertical="center" wrapText="1"/>
    </xf>
    <xf numFmtId="0" fontId="46" fillId="0" borderId="0" xfId="0" applyFont="1" applyAlignment="1">
      <alignment horizontal="left" vertical="center"/>
    </xf>
  </cellXfs>
  <cellStyles count="1">
    <cellStyle name="Normal" xfId="0" builtinId="0"/>
  </cellStyles>
  <dxfs count="4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4"/>
      </font>
    </dxf>
    <dxf>
      <fill>
        <patternFill>
          <bgColor theme="0" tint="-0.14996795556505021"/>
        </patternFill>
      </fill>
    </dxf>
    <dxf>
      <font>
        <color theme="4"/>
      </font>
      <fill>
        <patternFill patternType="none">
          <bgColor auto="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theme" Target="theme/theme1.xml"/><Relationship Id="rId61" Type="http://schemas.openxmlformats.org/officeDocument/2006/relationships/styles" Target="styles.xml"/><Relationship Id="rId62" Type="http://schemas.openxmlformats.org/officeDocument/2006/relationships/sharedStrings" Target="sharedStrings.xml"/></Relationships>
</file>

<file path=xl/drawings/_rels/drawing3.xml.rels><?xml version="1.0" encoding="UTF-8" standalone="yes"?><Relationships xmlns="http://schemas.openxmlformats.org/package/2006/relationships"><Relationship Id="rId1" Type="http://schemas.openxmlformats.org/officeDocument/2006/relationships/image" Target="../media/image1.png"/></Relationships>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945776</xdr:colOff>
      <xdr:row>0</xdr:row>
      <xdr:rowOff>134919</xdr:rowOff>
    </xdr:from>
    <xdr:to>
      <xdr:col>3</xdr:col>
      <xdr:colOff>1828799</xdr:colOff>
      <xdr:row>0</xdr:row>
      <xdr:rowOff>730624</xdr:rowOff>
    </xdr:to>
    <xdr:pic>
      <xdr:nvPicPr>
        <xdr:cNvPr id="2" name="Picture 1">
          <a:extLst>
            <a:ext uri="{FF2B5EF4-FFF2-40B4-BE49-F238E27FC236}">
              <a16:creationId xmlns:a16="http://schemas.microsoft.com/office/drawing/2014/main" id="{4DFD1BC5-AEBB-41C6-B1A1-7B6D1C8BB69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98188" y="134919"/>
          <a:ext cx="883023" cy="59570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1h" Type="http://schemas.openxmlformats.org/officeDocument/2006/relationships/hyperlink" Target="mailto:rachel.caswell@nhs.net"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comment" Type="http://schemas.openxmlformats.org/officeDocument/2006/relationships/comments" Target="../comments9.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comment" Type="http://schemas.openxmlformats.org/officeDocument/2006/relationships/comments" Target="../comments10.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comment" Type="http://schemas.openxmlformats.org/officeDocument/2006/relationships/comments" Target="../comments12.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comment" Type="http://schemas.openxmlformats.org/officeDocument/2006/relationships/comments" Target="../comments14.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comment" Type="http://schemas.openxmlformats.org/officeDocument/2006/relationships/comments" Target="../comments15.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comment" Type="http://schemas.openxmlformats.org/officeDocument/2006/relationships/comments" Target="../comments16.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 Id="rIdcomment" Type="http://schemas.openxmlformats.org/officeDocument/2006/relationships/comments" Target="../comments23.x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 Id="rIdcomment" Type="http://schemas.openxmlformats.org/officeDocument/2006/relationships/comments" Target="../comments24.x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 Id="rIdcomment" Type="http://schemas.openxmlformats.org/officeDocument/2006/relationships/comments" Target="../comments25.x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 Id="rIdcomment" Type="http://schemas.openxmlformats.org/officeDocument/2006/relationships/comments" Target="../comments26.x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 Id="rIdcomment" Type="http://schemas.openxmlformats.org/officeDocument/2006/relationships/comments" Target="../comments27.x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 Id="rIdcomment" Type="http://schemas.openxmlformats.org/officeDocument/2006/relationships/comments" Target="../comments28.x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 Id="rIdcomment" Type="http://schemas.openxmlformats.org/officeDocument/2006/relationships/comments" Target="../comments29.x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 Id="rIdcomment" Type="http://schemas.openxmlformats.org/officeDocument/2006/relationships/comments" Target="../comments30.x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 Id="rIdcomment" Type="http://schemas.openxmlformats.org/officeDocument/2006/relationships/comments" Target="../comments31.x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 Id="rIdcomment" Type="http://schemas.openxmlformats.org/officeDocument/2006/relationships/comments" Target="../comments32.x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 Id="rIdcomment" Type="http://schemas.openxmlformats.org/officeDocument/2006/relationships/comments" Target="../comments33.x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 Id="rIdcomment" Type="http://schemas.openxmlformats.org/officeDocument/2006/relationships/comments" Target="../comments34.x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 Id="rIdcomment" Type="http://schemas.openxmlformats.org/officeDocument/2006/relationships/comments" Target="../comments35.x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 Id="rIdcomment" Type="http://schemas.openxmlformats.org/officeDocument/2006/relationships/comments" Target="../comments36.x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 Id="rIdcomment" Type="http://schemas.openxmlformats.org/officeDocument/2006/relationships/comments" Target="../comments37.x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 Id="rIdcomment" Type="http://schemas.openxmlformats.org/officeDocument/2006/relationships/comments" Target="../comments38.x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 Id="rIdcomment" Type="http://schemas.openxmlformats.org/officeDocument/2006/relationships/comments" Target="../comments39.x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 Id="rIdcomment" Type="http://schemas.openxmlformats.org/officeDocument/2006/relationships/comments" Target="../comments40.x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 Id="rIdcomment" Type="http://schemas.openxmlformats.org/officeDocument/2006/relationships/comments" Target="../comments41.x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 Id="rIdcomment" Type="http://schemas.openxmlformats.org/officeDocument/2006/relationships/comments" Target="../comments42.x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 Id="rIdcomment" Type="http://schemas.openxmlformats.org/officeDocument/2006/relationships/comments" Target="../comments43.xml"/></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Relationship Id="rId2" Type="http://schemas.openxmlformats.org/officeDocument/2006/relationships/printerSettings" Target="../printerSettings/printerSettings44.bin"/><Relationship Id="rIdvml" Type="http://schemas.openxmlformats.org/officeDocument/2006/relationships/vmlDrawing" Target="../drawings/vmlDrawing44.vml"/><Relationship Id="rIdcomment" Type="http://schemas.openxmlformats.org/officeDocument/2006/relationships/comments" Target="../comments44.xml"/></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Relationship Id="rId2" Type="http://schemas.openxmlformats.org/officeDocument/2006/relationships/printerSettings" Target="../printerSettings/printerSettings45.bin"/><Relationship Id="rIdvml" Type="http://schemas.openxmlformats.org/officeDocument/2006/relationships/vmlDrawing" Target="../drawings/vmlDrawing45.vml"/><Relationship Id="rIdcomment" Type="http://schemas.openxmlformats.org/officeDocument/2006/relationships/comments" Target="../comments45.xml"/></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Relationship Id="rId2" Type="http://schemas.openxmlformats.org/officeDocument/2006/relationships/printerSettings" Target="../printerSettings/printerSettings46.bin"/><Relationship Id="rIdvml" Type="http://schemas.openxmlformats.org/officeDocument/2006/relationships/vmlDrawing" Target="../drawings/vmlDrawing46.vml"/><Relationship Id="rIdcomment" Type="http://schemas.openxmlformats.org/officeDocument/2006/relationships/comments" Target="../comments46.xml"/></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Relationship Id="rId2" Type="http://schemas.openxmlformats.org/officeDocument/2006/relationships/printerSettings" Target="../printerSettings/printerSettings47.bin"/><Relationship Id="rIdvml" Type="http://schemas.openxmlformats.org/officeDocument/2006/relationships/vmlDrawing" Target="../drawings/vmlDrawing47.vml"/><Relationship Id="rIdcomment" Type="http://schemas.openxmlformats.org/officeDocument/2006/relationships/comments" Target="../comments47.xml"/></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Relationship Id="rId2" Type="http://schemas.openxmlformats.org/officeDocument/2006/relationships/printerSettings" Target="../printerSettings/printerSettings48.bin"/><Relationship Id="rIdvml" Type="http://schemas.openxmlformats.org/officeDocument/2006/relationships/vmlDrawing" Target="../drawings/vmlDrawing48.vml"/><Relationship Id="rIdcomment" Type="http://schemas.openxmlformats.org/officeDocument/2006/relationships/comments" Target="../comments48.xml"/></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Relationship Id="rId2" Type="http://schemas.openxmlformats.org/officeDocument/2006/relationships/printerSettings" Target="../printerSettings/printerSettings49.bin"/><Relationship Id="rIdvml" Type="http://schemas.openxmlformats.org/officeDocument/2006/relationships/vmlDrawing" Target="../drawings/vmlDrawing49.vml"/><Relationship Id="rIdcomment" Type="http://schemas.openxmlformats.org/officeDocument/2006/relationships/comments" Target="../comments49.xml"/></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Relationship Id="rId2" Type="http://schemas.openxmlformats.org/officeDocument/2006/relationships/printerSettings" Target="../printerSettings/printerSettings50.bin"/><Relationship Id="rIdvml" Type="http://schemas.openxmlformats.org/officeDocument/2006/relationships/vmlDrawing" Target="../drawings/vmlDrawing50.vml"/><Relationship Id="rIdcomment" Type="http://schemas.openxmlformats.org/officeDocument/2006/relationships/comments" Target="../comments50.xml"/></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Relationship Id="rId2" Type="http://schemas.openxmlformats.org/officeDocument/2006/relationships/printerSettings" Target="../printerSettings/printerSettings51.bin"/><Relationship Id="rIdvml" Type="http://schemas.openxmlformats.org/officeDocument/2006/relationships/vmlDrawing" Target="../drawings/vmlDrawing51.vml"/><Relationship Id="rIdcomment" Type="http://schemas.openxmlformats.org/officeDocument/2006/relationships/comments" Target="../comments51.xml"/></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Relationship Id="rId2" Type="http://schemas.openxmlformats.org/officeDocument/2006/relationships/printerSettings" Target="../printerSettings/printerSettings52.bin"/><Relationship Id="rIdvml" Type="http://schemas.openxmlformats.org/officeDocument/2006/relationships/vmlDrawing" Target="../drawings/vmlDrawing52.vml"/><Relationship Id="rIdcomment" Type="http://schemas.openxmlformats.org/officeDocument/2006/relationships/comments" Target="../comments52.xml"/></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Relationship Id="rId2" Type="http://schemas.openxmlformats.org/officeDocument/2006/relationships/printerSettings" Target="../printerSettings/printerSettings53.bin"/><Relationship Id="rIdvml" Type="http://schemas.openxmlformats.org/officeDocument/2006/relationships/vmlDrawing" Target="../drawings/vmlDrawing53.vml"/><Relationship Id="rIdcomment" Type="http://schemas.openxmlformats.org/officeDocument/2006/relationships/comments" Target="../comments53.xml"/></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Relationship Id="rId2" Type="http://schemas.openxmlformats.org/officeDocument/2006/relationships/printerSettings" Target="../printerSettings/printerSettings54.bin"/><Relationship Id="rIdvml" Type="http://schemas.openxmlformats.org/officeDocument/2006/relationships/vmlDrawing" Target="../drawings/vmlDrawing54.vml"/><Relationship Id="rIdcomment" Type="http://schemas.openxmlformats.org/officeDocument/2006/relationships/comments" Target="../comments54.xml"/></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Relationship Id="rId2" Type="http://schemas.openxmlformats.org/officeDocument/2006/relationships/printerSettings" Target="../printerSettings/printerSettings55.bin"/><Relationship Id="rIdvml" Type="http://schemas.openxmlformats.org/officeDocument/2006/relationships/vmlDrawing" Target="../drawings/vmlDrawing55.vml"/><Relationship Id="rIdcomment" Type="http://schemas.openxmlformats.org/officeDocument/2006/relationships/comments" Target="../comments55.xml"/></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Relationship Id="rId2" Type="http://schemas.openxmlformats.org/officeDocument/2006/relationships/printerSettings" Target="../printerSettings/printerSettings56.bin"/><Relationship Id="rIdvml" Type="http://schemas.openxmlformats.org/officeDocument/2006/relationships/vmlDrawing" Target="../drawings/vmlDrawing56.vml"/><Relationship Id="rIdcomment" Type="http://schemas.openxmlformats.org/officeDocument/2006/relationships/comments" Target="../comments56.xml"/></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Relationship Id="rId2" Type="http://schemas.openxmlformats.org/officeDocument/2006/relationships/printerSettings" Target="../printerSettings/printerSettings57.bin"/><Relationship Id="rIdvml" Type="http://schemas.openxmlformats.org/officeDocument/2006/relationships/vmlDrawing" Target="../drawings/vmlDrawing57.vml"/><Relationship Id="rIdcomment" Type="http://schemas.openxmlformats.org/officeDocument/2006/relationships/comments" Target="../comments57.xml"/></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Relationship Id="rId2" Type="http://schemas.openxmlformats.org/officeDocument/2006/relationships/printerSettings" Target="../printerSettings/printerSettings58.bin"/><Relationship Id="rIdvml" Type="http://schemas.openxmlformats.org/officeDocument/2006/relationships/vmlDrawing" Target="../drawings/vmlDrawing58.vml"/><Relationship Id="rIdcomment" Type="http://schemas.openxmlformats.org/officeDocument/2006/relationships/comments" Target="../comments58.xml"/></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Relationship Id="rId2" Type="http://schemas.openxmlformats.org/officeDocument/2006/relationships/printerSettings" Target="../printerSettings/printerSettings59.bin"/><Relationship Id="rIdvml" Type="http://schemas.openxmlformats.org/officeDocument/2006/relationships/vmlDrawing" Target="../drawings/vmlDrawing59.vml"/><Relationship Id="rIdcomment" Type="http://schemas.openxmlformats.org/officeDocument/2006/relationships/comments" Target="../comments5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election activeCell="F24" sqref="F24"/>
    </sheetView>
  </sheetViews>
  <sheetFormatPr defaultRowHeight="15.0" baseColWidth="10"/>
  <sheetData>
    <row r="3">
      <c r="A3" s="1" t="n">
        <v>1</v>
      </c>
      <c r="B3" s="2" t="s">
        <v>388</v>
      </c>
    </row>
    <row r="4">
      <c r="A4" s="1" t="n">
        <v>2</v>
      </c>
    </row>
    <row r="5">
      <c r="A5" s="1" t="n">
        <v>3</v>
      </c>
    </row>
    <row r="6">
      <c r="A6" s="1" t="n">
        <v>4</v>
      </c>
      <c r="B6" s="3" t="s">
        <v>389</v>
      </c>
    </row>
    <row r="7">
      <c r="A7" s="1"/>
    </row>
    <row r="8">
      <c r="A8" s="1"/>
    </row>
    <row r="9">
      <c r="A9" s="1"/>
    </row>
    <row r="10">
      <c r="A10" s="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2" tint="-9.9978637043366805E-2"/>
  </sheetPr>
  <dimension ref="A1"/>
  <sheetViews>
    <sheetView showGridLines="0" tabSelected="true" workbookViewId="0"/>
  </sheetViews>
  <sheetFormatPr defaultRowHeight="15.0" baseColWidth="10"/>
  <cols>
    <col min="1" max="1" width="2.7109375" hidden="0" customWidth="1"/>
    <col min="2" max="2" width="8.140625" hidden="0" customWidth="1"/>
    <col min="3" max="3" width="29.5703125" hidden="0" customWidth="1"/>
    <col min="4" max="4" width="11" hidden="0" customWidth="1"/>
    <col min="6" max="6" width="15.7109375" hidden="0" customWidth="1"/>
    <col min="7" max="7" width="15.7109375" hidden="0" customWidth="1"/>
    <col min="8" max="8" width="15.7109375" hidden="0" customWidth="1"/>
    <col min="9" max="9" width="15.7109375" hidden="0" customWidth="1"/>
    <col min="10" max="10" width="15.7109375" hidden="0" customWidth="1"/>
    <col min="11" max="11" width="15.7109375" hidden="0" customWidth="1"/>
    <col min="12" max="12" width="15.7109375" hidden="0" customWidth="1"/>
  </cols>
  <sheetData>
    <row r="1" ht="18.75" customHeight="1">
      <c r="B1" s="5" t="s">
        <v>397</v>
      </c>
    </row>
    <row r="2" ht="36" customHeight="1">
      <c r="B2" s="6" t="s">
        <v>398</v>
      </c>
    </row>
    <row r="4" ht="30" customHeight="1">
      <c r="B4" s="7" t="s">
        <v>399</v>
      </c>
      <c r="C4" s="8"/>
      <c r="D4" s="12"/>
      <c r="E4" s="12"/>
      <c r="F4" s="17"/>
      <c r="G4" s="17"/>
      <c r="H4" s="17"/>
      <c r="I4" s="11"/>
      <c r="J4" s="17"/>
      <c r="K4" s="17"/>
      <c r="L4" s="8"/>
    </row>
    <row r="5">
      <c r="B5" s="14" t="str">
        <f>HYPERLINK("#'Title sheet'!B1", "Title sheet")</f>
        <v>Title sheet</v>
      </c>
    </row>
    <row r="6">
      <c r="B6" s="14" t="str">
        <f>HYPERLINK("#'National summary'!B1", "National summary")</f>
        <v>National summary</v>
      </c>
    </row>
    <row r="7">
      <c r="B7" s="14" t="str">
        <f>HYPERLINK("#'National summary monthly change'!B1", "National summary monthly change")</f>
        <v>National summary monthly change</v>
      </c>
    </row>
    <row r="8">
      <c r="B8" s="14" t="str">
        <f>HYPERLINK("#'Summary by project'!B1", "Summary by project")</f>
        <v>Summary by project</v>
      </c>
    </row>
    <row r="9">
      <c r="B9" s="14" t="str">
        <f>HYPERLINK("#'Data receipt'!B1", "Data receipt")</f>
        <v>Data receipt</v>
      </c>
    </row>
    <row r="10">
      <c r="B10" s="14" t="str">
        <f>HYPERLINK("#'National summary'!B1", "National summary")</f>
        <v>National summary</v>
      </c>
    </row>
    <row r="11">
      <c r="B11" s="14" t="str">
        <f>HYPERLINK("#'Cancer diagnosis'!B1", "Cancer diagnosis")</f>
        <v>Cancer diagnosis</v>
      </c>
    </row>
    <row r="12">
      <c r="B12" s="14" t="str">
        <f>HYPERLINK("#'Demographics'!B1", "Demographics")</f>
        <v>Demographics</v>
      </c>
    </row>
    <row r="13">
      <c r="B13" s="14" t="str">
        <f>HYPERLINK("#'Original'!B1", "Original")</f>
        <v>Original</v>
      </c>
    </row>
    <row r="14">
      <c r="B14" s="14" t="str">
        <f>HYPERLINK("#'Onboarded'!B1", "Onboarded")</f>
        <v>Onboarded</v>
      </c>
    </row>
    <row r="15">
      <c r="B15" s="14" t="str">
        <f>HYPERLINK("#'Phase 3'!B1", "Phase 3")</f>
        <v>Phase 3</v>
      </c>
    </row>
    <row r="17" ht="60" customHeight="1">
      <c r="B17" s="9" t="s">
        <v>512</v>
      </c>
      <c r="C17" s="9" t="s">
        <v>513</v>
      </c>
      <c r="D17" s="9" t="s">
        <v>514</v>
      </c>
      <c r="E17" s="9" t="s">
        <v>515</v>
      </c>
      <c r="F17" s="18" t="s">
        <v>516</v>
      </c>
      <c r="G17" s="18" t="s">
        <v>517</v>
      </c>
      <c r="H17" s="18" t="s">
        <v>518</v>
      </c>
      <c r="I17" s="13" t="s">
        <v>519</v>
      </c>
      <c r="J17" s="18" t="s">
        <v>520</v>
      </c>
      <c r="K17" s="18" t="s">
        <v>521</v>
      </c>
      <c r="L17" s="9" t="s">
        <v>522</v>
      </c>
    </row>
    <row r="18" ht="18" customHeight="1">
      <c r="B18" t="s">
        <v>523</v>
      </c>
      <c r="C18" s="15" t="str">
        <f>=HYPERLINK("#'Blackburn Darwen and Blackpool'!B1", "Blackburn Darwen and Blackpool")</f>
      </c>
      <c r="D18" s="4" t="s">
        <v>525</v>
      </c>
      <c r="E18" s="19" t="s">
        <v>526</v>
      </c>
      <c r="F18" s="16" t="n">
        <v>32859</v>
      </c>
      <c r="G18" s="16" t="n">
        <v>33847</v>
      </c>
      <c r="H18" s="16" t="n">
        <v>13116</v>
      </c>
      <c r="I18" s="10" t="n">
        <v>0.387508494105829</v>
      </c>
      <c r="J18" s="16" t="n">
        <v>5355</v>
      </c>
      <c r="K18" s="16" t="n">
        <v>102</v>
      </c>
      <c r="L18" t="b">
        <v>1</v>
      </c>
    </row>
    <row r="19" ht="18" customHeight="1">
      <c r="B19" t="s">
        <v>527</v>
      </c>
      <c r="C19" s="15" t="str">
        <f>=HYPERLINK("#'Corby'!B1", "Corby")</f>
      </c>
      <c r="D19" s="4" t="s">
        <v>525</v>
      </c>
      <c r="E19" s="19" t="s">
        <v>529</v>
      </c>
      <c r="F19" s="16" t="n">
        <v>7204</v>
      </c>
      <c r="G19" s="16" t="n">
        <v>11254</v>
      </c>
      <c r="H19" s="16" t="n">
        <v>0</v>
      </c>
      <c r="I19" s="10" t="n">
        <v>0</v>
      </c>
      <c r="J19" s="16" t="n">
        <v>1731</v>
      </c>
      <c r="K19" s="16" t="n">
        <v>40</v>
      </c>
      <c r="L19" t="b">
        <v>1</v>
      </c>
    </row>
    <row r="20" ht="18" customHeight="1">
      <c r="B20" t="s">
        <v>530</v>
      </c>
      <c r="C20" s="15" t="str">
        <f>=HYPERLINK("#'Doncaster'!B1", "Doncaster")</f>
      </c>
      <c r="D20" s="4" t="s">
        <v>525</v>
      </c>
      <c r="E20" s="19" t="s">
        <v>526</v>
      </c>
      <c r="F20" s="16" t="n">
        <v>37752</v>
      </c>
      <c r="G20" s="16" t="n">
        <v>44473</v>
      </c>
      <c r="H20" s="16" t="n">
        <v>17847</v>
      </c>
      <c r="I20" s="10" t="n">
        <v>0.40129966496526</v>
      </c>
      <c r="J20" s="16" t="n">
        <v>7639</v>
      </c>
      <c r="K20" s="16" t="n">
        <v>139</v>
      </c>
      <c r="L20" t="b">
        <v>1</v>
      </c>
    </row>
    <row r="21" ht="18" customHeight="1">
      <c r="B21" t="s">
        <v>532</v>
      </c>
      <c r="C21" s="15" t="str">
        <f>=HYPERLINK("#'Hull'!B1", "Hull")</f>
      </c>
      <c r="D21" s="4" t="s">
        <v>525</v>
      </c>
      <c r="E21" s="19" t="s">
        <v>534</v>
      </c>
      <c r="F21" s="16" t="n">
        <v>26726</v>
      </c>
      <c r="G21" s="16" t="n">
        <v>35944</v>
      </c>
      <c r="H21" s="16" t="n">
        <v>14249</v>
      </c>
      <c r="I21" s="10" t="n">
        <v>0.396422212330292</v>
      </c>
      <c r="J21" s="16" t="n">
        <v>7633</v>
      </c>
      <c r="K21" s="16" t="n">
        <v>112</v>
      </c>
      <c r="L21" t="b">
        <v>1</v>
      </c>
    </row>
    <row r="22" ht="18" customHeight="1">
      <c r="B22" t="s">
        <v>535</v>
      </c>
      <c r="C22" s="15" t="str">
        <f>=HYPERLINK("#'Luton'!B1", "Luton")</f>
      </c>
      <c r="D22" s="4" t="s">
        <v>525</v>
      </c>
      <c r="E22" s="19" t="s">
        <v>537</v>
      </c>
      <c r="F22" s="16" t="n">
        <v>32333</v>
      </c>
      <c r="G22" s="16" t="n">
        <v>30032</v>
      </c>
      <c r="H22" s="16" t="n">
        <v>6851</v>
      </c>
      <c r="I22" s="10" t="n">
        <v>0.228123335109217</v>
      </c>
      <c r="J22" s="16" t="n">
        <v>1412</v>
      </c>
      <c r="K22" s="16" t="n">
        <v>37</v>
      </c>
      <c r="L22" t="b">
        <v>1</v>
      </c>
    </row>
    <row r="23" ht="18" customHeight="1">
      <c r="B23" t="s">
        <v>538</v>
      </c>
      <c r="C23" s="15" t="str">
        <f>=HYPERLINK("#'Mansfield and Ashfield'!B1", "Mansfield and Ashfield")</f>
      </c>
      <c r="D23" s="4" t="s">
        <v>525</v>
      </c>
      <c r="E23" s="19" t="s">
        <v>526</v>
      </c>
      <c r="F23" s="16" t="n">
        <v>27136</v>
      </c>
      <c r="G23" s="16" t="n">
        <v>19965</v>
      </c>
      <c r="H23" s="16" t="n">
        <v>14324</v>
      </c>
      <c r="I23" s="10" t="n">
        <v>0.717455547207613</v>
      </c>
      <c r="J23" s="16" t="n">
        <v>4999</v>
      </c>
      <c r="K23" s="16" t="n">
        <v>44</v>
      </c>
      <c r="L23" t="b">
        <v>1</v>
      </c>
    </row>
    <row r="24" ht="18" customHeight="1">
      <c r="B24" t="s">
        <v>540</v>
      </c>
      <c r="C24" s="15" t="str">
        <f>=HYPERLINK("#'Newcastle Gateshead'!B1", "Newcastle Gateshead")</f>
      </c>
      <c r="D24" s="4" t="s">
        <v>525</v>
      </c>
      <c r="E24" s="19" t="s">
        <v>542</v>
      </c>
      <c r="F24" s="16" t="n">
        <v>52589</v>
      </c>
      <c r="G24" s="16" t="n">
        <v>19030</v>
      </c>
      <c r="H24" s="16" t="n">
        <v>9381</v>
      </c>
      <c r="I24" s="10" t="n">
        <v>0.492958486600105</v>
      </c>
      <c r="J24" s="16" t="n">
        <v>3430</v>
      </c>
      <c r="K24" s="16" t="n">
        <v>46</v>
      </c>
      <c r="L24" t="b">
        <v>1</v>
      </c>
    </row>
    <row r="25" ht="18" customHeight="1">
      <c r="B25" t="s">
        <v>543</v>
      </c>
      <c r="C25" s="15" t="str">
        <f>=HYPERLINK("#'North Kirklees'!B1", "North Kirklees")</f>
      </c>
      <c r="D25" s="4" t="s">
        <v>525</v>
      </c>
      <c r="E25" s="19" t="s">
        <v>545</v>
      </c>
      <c r="F25" s="16" t="n">
        <v>20683</v>
      </c>
      <c r="G25" s="16" t="n">
        <v>11463</v>
      </c>
      <c r="H25" s="16" t="n">
        <v>6545</v>
      </c>
      <c r="I25" s="10" t="n">
        <v>0.570967460525168</v>
      </c>
      <c r="J25" s="16" t="n">
        <v>1808</v>
      </c>
      <c r="K25" s="16" t="n">
        <v>30</v>
      </c>
      <c r="L25" t="b">
        <v>1</v>
      </c>
    </row>
    <row r="26" ht="18" customHeight="1">
      <c r="B26" t="s">
        <v>546</v>
      </c>
      <c r="C26" s="15" t="str">
        <f>=HYPERLINK("#'Southampton'!B1", "Southampton")</f>
      </c>
      <c r="D26" s="4" t="s">
        <v>525</v>
      </c>
      <c r="E26" s="19" t="s">
        <v>548</v>
      </c>
      <c r="F26" s="16" t="n">
        <v>22109</v>
      </c>
      <c r="G26" s="16" t="n">
        <v>21795</v>
      </c>
      <c r="H26" s="16" t="n">
        <v>8138</v>
      </c>
      <c r="I26" s="10" t="n">
        <v>0.373388391832989</v>
      </c>
      <c r="J26" s="16" t="n">
        <v>4675</v>
      </c>
      <c r="K26" s="16" t="n">
        <v>149</v>
      </c>
      <c r="L26" t="b">
        <v>1</v>
      </c>
    </row>
    <row r="27" ht="18" customHeight="1">
      <c r="B27" t="s">
        <v>549</v>
      </c>
      <c r="C27" s="15" t="str">
        <f>=HYPERLINK("#'Tameside and Glossop'!B1", "Tameside and Glossop")</f>
      </c>
      <c r="D27" s="4" t="s">
        <v>525</v>
      </c>
      <c r="E27" s="19" t="s">
        <v>545</v>
      </c>
      <c r="F27" s="16" t="n">
        <v>30900</v>
      </c>
      <c r="G27" s="16" t="n">
        <v>28192</v>
      </c>
      <c r="H27" s="16" t="n">
        <v>13147</v>
      </c>
      <c r="I27" s="10" t="n">
        <v>0.466337968217934</v>
      </c>
      <c r="J27" s="16" t="n">
        <v>6445</v>
      </c>
      <c r="K27" s="16" t="n">
        <v>98</v>
      </c>
      <c r="L27" t="b">
        <v>1</v>
      </c>
    </row>
    <row r="28" ht="18" customHeight="1">
      <c r="B28" t="s">
        <v>551</v>
      </c>
      <c r="C28" s="15" t="str">
        <f>=HYPERLINK("#'Thurrock'!B1", "Thurrock")</f>
      </c>
      <c r="D28" s="4" t="s">
        <v>525</v>
      </c>
      <c r="E28" s="19" t="s">
        <v>553</v>
      </c>
      <c r="F28" s="16" t="n">
        <v>16394</v>
      </c>
      <c r="G28" s="16" t="n">
        <v>18875</v>
      </c>
      <c r="H28" s="16" t="n">
        <v>5723</v>
      </c>
      <c r="I28" s="10" t="n">
        <v>0.303205298013245</v>
      </c>
      <c r="J28" s="16" t="n">
        <v>48</v>
      </c>
      <c r="K28" s="16" t="n">
        <v>31</v>
      </c>
      <c r="L28" t="b">
        <v>1</v>
      </c>
    </row>
    <row r="29" ht="18" customHeight="1">
      <c r="B29" t="s">
        <v>554</v>
      </c>
      <c r="C29" s="15" t="str">
        <f>=HYPERLINK("#'Bradford'!B1", "Bradford")</f>
      </c>
      <c r="D29" s="4" t="s">
        <v>556</v>
      </c>
      <c r="E29" s="19" t="s">
        <v>534</v>
      </c>
      <c r="F29" s="16" t="n">
        <v>27000</v>
      </c>
      <c r="G29" s="16" t="n">
        <v>11493</v>
      </c>
      <c r="H29" s="16" t="n">
        <v>4850</v>
      </c>
      <c r="I29" s="10" t="n">
        <v>0.421995997563734</v>
      </c>
      <c r="J29" s="16" t="n">
        <v>1605</v>
      </c>
      <c r="K29" s="16" t="n">
        <v>11</v>
      </c>
      <c r="L29" t="b">
        <v>1</v>
      </c>
    </row>
    <row r="30" ht="18" customHeight="1">
      <c r="B30" t="s">
        <v>557</v>
      </c>
      <c r="C30" s="15" t="str">
        <f>=HYPERLINK("#'Cheshire and Merseyside'!B1", "Cheshire and Merseyside")</f>
      </c>
      <c r="D30" s="4" t="s">
        <v>556</v>
      </c>
      <c r="E30" s="19" t="s">
        <v>559</v>
      </c>
      <c r="F30" s="16" t="n">
        <v>62390</v>
      </c>
      <c r="G30" s="16" t="n">
        <v>74350</v>
      </c>
      <c r="H30" s="16" t="n">
        <v>29661</v>
      </c>
      <c r="I30" s="10" t="n">
        <v>0.398937457969065</v>
      </c>
      <c r="J30" s="16" t="n">
        <v>14050</v>
      </c>
      <c r="K30" s="16" t="n">
        <v>142</v>
      </c>
      <c r="L30" t="b">
        <v>1</v>
      </c>
    </row>
    <row r="31" ht="18" customHeight="1">
      <c r="B31" t="s">
        <v>560</v>
      </c>
      <c r="C31" s="15" t="str">
        <f>=HYPERLINK("#'Coventry and Warwickshire'!B1", "Coventry and Warwickshire")</f>
      </c>
      <c r="D31" s="4" t="s">
        <v>556</v>
      </c>
      <c r="E31" s="19" t="s">
        <v>545</v>
      </c>
      <c r="F31" s="16" t="n">
        <v>29336</v>
      </c>
      <c r="G31" s="16" t="n">
        <v>59360</v>
      </c>
      <c r="H31" s="16" t="n">
        <v>20387</v>
      </c>
      <c r="I31" s="10" t="n">
        <v>0.343446765498652</v>
      </c>
      <c r="J31" s="16" t="n">
        <v>7651</v>
      </c>
      <c r="K31" s="16" t="n">
        <v>95</v>
      </c>
      <c r="L31" t="b">
        <v>1</v>
      </c>
    </row>
    <row r="32" ht="18" customHeight="1">
      <c r="B32" t="s">
        <v>562</v>
      </c>
      <c r="C32" s="15" t="str">
        <f>=HYPERLINK("#'Hammersmith and Fulham'!B1", "Hammersmith and Fulham")</f>
      </c>
      <c r="D32" s="4" t="s">
        <v>556</v>
      </c>
      <c r="E32" s="19" t="s">
        <v>564</v>
      </c>
      <c r="F32" s="16" t="n">
        <v>23957</v>
      </c>
      <c r="G32" s="16" t="n">
        <v>16044</v>
      </c>
      <c r="H32" s="16" t="n">
        <v>3234</v>
      </c>
      <c r="I32" s="10" t="n">
        <v>0.201570680628272</v>
      </c>
      <c r="J32" s="16" t="n">
        <v>1567</v>
      </c>
      <c r="K32" s="16" t="n">
        <v>29</v>
      </c>
      <c r="L32" t="b">
        <v>0</v>
      </c>
    </row>
    <row r="33" ht="18" customHeight="1">
      <c r="B33" t="s">
        <v>565</v>
      </c>
      <c r="C33" s="15" t="str">
        <f>=HYPERLINK("#'Hillingdon'!B1", "Hillingdon")</f>
      </c>
      <c r="D33" s="4" t="s">
        <v>556</v>
      </c>
      <c r="E33" s="19" t="s">
        <v>564</v>
      </c>
      <c r="F33" s="16" t="n">
        <v>9630</v>
      </c>
      <c r="G33" s="16" t="n">
        <v>23943</v>
      </c>
      <c r="H33" s="16" t="n">
        <v>4968</v>
      </c>
      <c r="I33" s="10" t="n">
        <v>0.207492795389049</v>
      </c>
      <c r="J33" s="16" t="n">
        <v>2282</v>
      </c>
      <c r="K33" s="16" t="n">
        <v>42</v>
      </c>
      <c r="L33" t="b">
        <v>0</v>
      </c>
    </row>
    <row r="34" ht="18" customHeight="1">
      <c r="B34" t="s">
        <v>567</v>
      </c>
      <c r="C34" s="15" t="str">
        <f>=HYPERLINK("#'Manchester'!B1", "Manchester")</f>
      </c>
      <c r="D34" s="4" t="s">
        <v>556</v>
      </c>
      <c r="E34" s="19" t="s">
        <v>559</v>
      </c>
      <c r="F34" s="16" t="n">
        <v>20849</v>
      </c>
      <c r="G34" s="16" t="n">
        <v>36571</v>
      </c>
      <c r="H34" s="16" t="n">
        <v>9063</v>
      </c>
      <c r="I34" s="10" t="n">
        <v>0.247819310382544</v>
      </c>
      <c r="J34" s="16" t="n">
        <v>4340</v>
      </c>
      <c r="K34" s="16" t="n">
        <v>193</v>
      </c>
      <c r="L34" t="b">
        <v>1</v>
      </c>
    </row>
    <row r="35" ht="18" customHeight="1">
      <c r="B35" t="s">
        <v>569</v>
      </c>
      <c r="C35" s="15" t="str">
        <f>=HYPERLINK("#'Salford'!B1", "Salford")</f>
      </c>
      <c r="D35" s="4" t="s">
        <v>556</v>
      </c>
      <c r="E35" s="19" t="s">
        <v>571</v>
      </c>
      <c r="F35" s="16" t="n">
        <v>17117</v>
      </c>
      <c r="G35" s="16" t="n">
        <v>21364</v>
      </c>
      <c r="H35" s="16" t="n">
        <v>10321</v>
      </c>
      <c r="I35" s="10" t="n">
        <v>0.483102415278038</v>
      </c>
      <c r="J35" s="16" t="n">
        <v>4813</v>
      </c>
      <c r="K35" s="16" t="n">
        <v>84</v>
      </c>
      <c r="L35" t="b">
        <v>1</v>
      </c>
    </row>
    <row r="36" ht="18" customHeight="1">
      <c r="B36" t="s">
        <v>572</v>
      </c>
      <c r="C36" s="15" t="str">
        <f>=HYPERLINK("#'Stoke on Trent'!B1", "Stoke on Trent")</f>
      </c>
      <c r="D36" s="4" t="s">
        <v>556</v>
      </c>
      <c r="E36" s="19" t="s">
        <v>559</v>
      </c>
      <c r="F36" s="16" t="n">
        <v>23634</v>
      </c>
      <c r="G36" s="16" t="n">
        <v>31691</v>
      </c>
      <c r="H36" s="16" t="n">
        <v>15435</v>
      </c>
      <c r="I36" s="10" t="n">
        <v>0.487046795620208</v>
      </c>
      <c r="J36" s="16" t="n">
        <v>8313</v>
      </c>
      <c r="K36" s="16" t="n">
        <v>92</v>
      </c>
      <c r="L36" t="b">
        <v>1</v>
      </c>
    </row>
    <row r="37" ht="18" customHeight="1">
      <c r="B37" t="s">
        <v>574</v>
      </c>
      <c r="C37" s="15" t="str">
        <f>=HYPERLINK("#'Sutton'!B1", "Sutton")</f>
      </c>
      <c r="D37" s="4" t="s">
        <v>556</v>
      </c>
      <c r="E37" s="19" t="s">
        <v>576</v>
      </c>
      <c r="F37" s="16" t="n">
        <v>17583</v>
      </c>
      <c r="G37" s="16" t="n">
        <v>17558</v>
      </c>
      <c r="H37" s="16" t="n">
        <v>5301</v>
      </c>
      <c r="I37" s="10" t="n">
        <v>0.301913657591981</v>
      </c>
      <c r="J37" s="16" t="n">
        <v>1858</v>
      </c>
      <c r="K37" s="16" t="n">
        <v>10</v>
      </c>
      <c r="L37" t="b">
        <v>0</v>
      </c>
    </row>
    <row r="38" ht="18" customHeight="1">
      <c r="B38" t="s">
        <v>577</v>
      </c>
      <c r="C38" s="15" t="str">
        <f>=HYPERLINK("#'Barnsley Bassetlaw Rotherham'!B1", "Barnsley Bassetlaw Rotherham")</f>
      </c>
      <c r="D38" s="4" t="s">
        <v>579</v>
      </c>
      <c r="E38" s="19" t="s">
        <v>580</v>
      </c>
      <c r="F38" s="16" t="n">
        <v>73122</v>
      </c>
      <c r="G38" s="16" t="n">
        <v>21414</v>
      </c>
      <c r="H38" s="16" t="n">
        <v>5929</v>
      </c>
      <c r="I38" s="10" t="n">
        <v>0.276874941626973</v>
      </c>
      <c r="J38" s="16" t="n">
        <v>2039</v>
      </c>
      <c r="K38" s="16" t="n">
        <v>6</v>
      </c>
      <c r="L38" t="b">
        <v>1</v>
      </c>
    </row>
    <row r="39" ht="18" customHeight="1">
      <c r="B39" t="s">
        <v>581</v>
      </c>
      <c r="C39" s="15" t="str">
        <f>=HYPERLINK("#'Birmingham and Solihull'!B1", "Birmingham and Solihull")</f>
      </c>
      <c r="D39" s="4" t="s">
        <v>579</v>
      </c>
      <c r="E39" s="19" t="s">
        <v>583</v>
      </c>
      <c r="F39" s="16" t="n">
        <v>48548</v>
      </c>
      <c r="G39" s="16" t="n">
        <v>688</v>
      </c>
      <c r="H39" s="16" t="n">
        <v>695</v>
      </c>
      <c r="I39" s="10" t="n">
        <v>1.01017441860465</v>
      </c>
      <c r="J39" s="16" t="n">
        <v>166</v>
      </c>
      <c r="K39" s="16" t="n">
        <v>0</v>
      </c>
      <c r="L39" t="b">
        <v>1</v>
      </c>
    </row>
    <row r="40" ht="18" customHeight="1">
      <c r="B40" t="s">
        <v>584</v>
      </c>
      <c r="C40" s="15" t="str">
        <f>=HYPERLINK("#'Brighton and Hove'!B1", "Brighton and Hove")</f>
      </c>
      <c r="D40" s="4" t="s">
        <v>579</v>
      </c>
      <c r="E40" s="19" t="s">
        <v>586</v>
      </c>
      <c r="F40" s="16" t="n">
        <v>30502</v>
      </c>
      <c r="G40" s="16" t="n">
        <v>13428</v>
      </c>
      <c r="H40" s="16" t="n">
        <v>7373</v>
      </c>
      <c r="I40" s="10" t="n">
        <v>0.549076556449211</v>
      </c>
      <c r="J40" s="16" t="n">
        <v>1753</v>
      </c>
      <c r="K40" s="16" t="n">
        <v>4</v>
      </c>
      <c r="L40" t="b">
        <v>0</v>
      </c>
    </row>
    <row r="41" ht="18" customHeight="1">
      <c r="B41" t="s">
        <v>587</v>
      </c>
      <c r="C41" s="15" t="str">
        <f>=HYPERLINK("#'Crawley and Slough'!B1", "Crawley and Slough")</f>
      </c>
      <c r="D41" s="4" t="s">
        <v>579</v>
      </c>
      <c r="E41" s="19" t="s">
        <v>586</v>
      </c>
      <c r="F41" s="16" t="n">
        <v>3682</v>
      </c>
      <c r="G41" s="16" t="n">
        <v>8535</v>
      </c>
      <c r="H41" s="16" t="n">
        <v>3935</v>
      </c>
      <c r="I41" s="10" t="n">
        <v>0.461042765084944</v>
      </c>
      <c r="J41" s="16" t="n">
        <v>1050</v>
      </c>
      <c r="K41" s="16" t="n">
        <v>2</v>
      </c>
      <c r="L41" t="b">
        <v>0</v>
      </c>
    </row>
    <row r="42" ht="18" customHeight="1">
      <c r="B42" t="s">
        <v>589</v>
      </c>
      <c r="C42" s="15" t="str">
        <f>=HYPERLINK("#'East Lancashire'!B1", "East Lancashire")</f>
      </c>
      <c r="D42" s="4" t="s">
        <v>579</v>
      </c>
      <c r="E42" s="19" t="s">
        <v>591</v>
      </c>
      <c r="F42" s="16" t="n">
        <v>49026</v>
      </c>
      <c r="G42" s="16" t="n">
        <v>15829</v>
      </c>
      <c r="H42" s="16" t="n">
        <v>11919</v>
      </c>
      <c r="I42" s="10" t="n">
        <v>0.752985027481205</v>
      </c>
      <c r="J42" s="16" t="n">
        <v>3193</v>
      </c>
      <c r="K42" s="16" t="n">
        <v>25</v>
      </c>
      <c r="L42" t="b">
        <v>1</v>
      </c>
    </row>
    <row r="43" ht="18" customHeight="1">
      <c r="B43" t="s">
        <v>592</v>
      </c>
      <c r="C43" s="15" t="str">
        <f>=HYPERLINK("#'Kent and Medway'!B1", "Kent and Medway")</f>
      </c>
      <c r="D43" s="4" t="s">
        <v>579</v>
      </c>
      <c r="E43" s="19" t="s">
        <v>594</v>
      </c>
      <c r="F43" s="16"/>
      <c r="G43" s="16" t="n">
        <v>107</v>
      </c>
      <c r="H43" s="16" t="n">
        <v>109</v>
      </c>
      <c r="I43" s="10" t="n">
        <v>1.01869158878505</v>
      </c>
      <c r="J43" s="16" t="n">
        <v>39</v>
      </c>
      <c r="K43" s="16" t="n">
        <v>1</v>
      </c>
      <c r="L43" t="b">
        <v>1</v>
      </c>
    </row>
    <row r="44" ht="18" customHeight="1">
      <c r="B44" t="s">
        <v>595</v>
      </c>
      <c r="C44" s="15" t="str">
        <f>=HYPERLINK("#'Kernow'!B1", "Kernow")</f>
      </c>
      <c r="D44" s="4" t="s">
        <v>579</v>
      </c>
      <c r="E44" s="19" t="s">
        <v>591</v>
      </c>
      <c r="F44" s="16" t="n">
        <v>43868</v>
      </c>
      <c r="G44" s="16" t="n">
        <v>15169</v>
      </c>
      <c r="H44" s="16" t="n">
        <v>7267</v>
      </c>
      <c r="I44" s="10" t="n">
        <v>0.479069154196058</v>
      </c>
      <c r="J44" s="16" t="n">
        <v>1885</v>
      </c>
      <c r="K44" s="16" t="n">
        <v>7</v>
      </c>
      <c r="L44" t="b">
        <v>1</v>
      </c>
    </row>
    <row r="45" ht="18" customHeight="1">
      <c r="B45" t="s">
        <v>597</v>
      </c>
      <c r="C45" s="15" t="str">
        <f>=HYPERLINK("#'NE Essex and Great Yarmouth'!B1", "NE Essex and Great Yarmouth")</f>
      </c>
      <c r="D45" s="4" t="s">
        <v>579</v>
      </c>
      <c r="E45" s="19" t="s">
        <v>599</v>
      </c>
      <c r="F45" s="16" t="n">
        <v>14250</v>
      </c>
      <c r="G45" s="16" t="n">
        <v>381</v>
      </c>
      <c r="H45" s="16" t="n">
        <v>29</v>
      </c>
      <c r="I45" s="10" t="n">
        <v>0.0761154855643045</v>
      </c>
      <c r="J45" s="16" t="n">
        <v>0</v>
      </c>
      <c r="K45" s="16" t="n">
        <v>0</v>
      </c>
      <c r="L45" t="b">
        <v>0</v>
      </c>
    </row>
    <row r="46" ht="18" customHeight="1">
      <c r="B46" t="s">
        <v>600</v>
      </c>
      <c r="C46" s="15" t="str">
        <f>=HYPERLINK("#'North Central London'!B1", "North Central London")</f>
      </c>
      <c r="D46" s="4" t="s">
        <v>579</v>
      </c>
      <c r="E46" s="19" t="s">
        <v>602</v>
      </c>
      <c r="F46" s="16"/>
      <c r="G46" s="16" t="n">
        <v>1661</v>
      </c>
      <c r="H46" s="16" t="n">
        <v>71</v>
      </c>
      <c r="I46" s="10" t="n">
        <v>0.0427453341360626</v>
      </c>
      <c r="J46" s="16" t="n">
        <v>59</v>
      </c>
      <c r="K46" s="16" t="n">
        <v>0</v>
      </c>
      <c r="L46" t="b">
        <v>1</v>
      </c>
    </row>
    <row r="47" ht="18" customHeight="1">
      <c r="B47" t="s">
        <v>603</v>
      </c>
      <c r="C47" s="15" t="str">
        <f>=HYPERLINK("#'North East London'!B1", "North East London")</f>
      </c>
      <c r="D47" s="4" t="s">
        <v>579</v>
      </c>
      <c r="E47" s="19" t="s">
        <v>586</v>
      </c>
      <c r="F47" s="16" t="n">
        <v>130053</v>
      </c>
      <c r="G47" s="16" t="n">
        <v>15579</v>
      </c>
      <c r="H47" s="16" t="n">
        <v>6240</v>
      </c>
      <c r="I47" s="10" t="n">
        <v>0.40053918736761</v>
      </c>
      <c r="J47" s="16" t="n">
        <v>1141</v>
      </c>
      <c r="K47" s="16" t="n">
        <v>6</v>
      </c>
      <c r="L47" t="b">
        <v>1</v>
      </c>
    </row>
    <row r="48" ht="18" customHeight="1">
      <c r="B48" t="s">
        <v>605</v>
      </c>
      <c r="C48" s="15" t="str">
        <f>=HYPERLINK("#'Portsmouth'!B1", "Portsmouth")</f>
      </c>
      <c r="D48" s="4" t="s">
        <v>579</v>
      </c>
      <c r="E48" s="19" t="s">
        <v>591</v>
      </c>
      <c r="F48" s="16" t="n">
        <v>46093</v>
      </c>
      <c r="G48" s="16" t="n">
        <v>7101</v>
      </c>
      <c r="H48" s="16" t="n">
        <v>3136</v>
      </c>
      <c r="I48" s="10" t="n">
        <v>0.441627939726799</v>
      </c>
      <c r="J48" s="16" t="n">
        <v>2004</v>
      </c>
      <c r="K48" s="16" t="n">
        <v>15</v>
      </c>
      <c r="L48" t="b">
        <v>0</v>
      </c>
    </row>
    <row r="49" ht="18" customHeight="1">
      <c r="B49" t="s">
        <v>607</v>
      </c>
      <c r="C49" s="15" t="str">
        <f>=HYPERLINK("#'South East London'!B1", "South East London")</f>
      </c>
      <c r="D49" s="4" t="s">
        <v>579</v>
      </c>
      <c r="E49" s="19" t="s">
        <v>594</v>
      </c>
      <c r="F49" s="16"/>
      <c r="G49" s="16" t="n">
        <v>6980</v>
      </c>
      <c r="H49" s="16" t="n">
        <v>1327</v>
      </c>
      <c r="I49" s="10" t="n">
        <v>0.190114613180516</v>
      </c>
      <c r="J49" s="16" t="n">
        <v>391</v>
      </c>
      <c r="K49" s="16" t="n">
        <v>0</v>
      </c>
      <c r="L49" t="b">
        <v>1</v>
      </c>
    </row>
    <row r="50" ht="18" customHeight="1">
      <c r="B50" t="s">
        <v>609</v>
      </c>
      <c r="C50" s="15" t="str">
        <f>=HYPERLINK("#'Southend'!B1", "Southend")</f>
      </c>
      <c r="D50" s="4" t="s">
        <v>579</v>
      </c>
      <c r="E50" s="19" t="s">
        <v>611</v>
      </c>
      <c r="F50" s="16" t="n">
        <v>17543</v>
      </c>
      <c r="G50" s="16" t="n">
        <v>12282</v>
      </c>
      <c r="H50" s="16" t="n">
        <v>4072</v>
      </c>
      <c r="I50" s="10" t="n">
        <v>0.331542094121479</v>
      </c>
      <c r="J50" s="16" t="n">
        <v>1288</v>
      </c>
      <c r="K50" s="16" t="n">
        <v>15</v>
      </c>
      <c r="L50" t="b">
        <v>1</v>
      </c>
    </row>
    <row r="51" ht="18" customHeight="1">
      <c r="B51" t="s">
        <v>612</v>
      </c>
      <c r="C51" s="15" t="str">
        <f>=HYPERLINK("#'Sunderland and South Tyneside'!B1", "Sunderland and South Tyneside")</f>
      </c>
      <c r="D51" s="4" t="s">
        <v>579</v>
      </c>
      <c r="E51" s="19" t="s">
        <v>614</v>
      </c>
      <c r="F51" s="16" t="n">
        <v>48186</v>
      </c>
      <c r="G51" s="16" t="n">
        <v>353</v>
      </c>
      <c r="H51" s="16" t="n">
        <v>297</v>
      </c>
      <c r="I51" s="10" t="n">
        <v>0.841359773371105</v>
      </c>
      <c r="J51" s="16" t="n">
        <v>151</v>
      </c>
      <c r="K51" s="16" t="n">
        <v>2</v>
      </c>
      <c r="L51" t="b">
        <v>1</v>
      </c>
    </row>
    <row r="52" ht="18" customHeight="1">
      <c r="B52" t="s">
        <v>615</v>
      </c>
      <c r="C52" s="15" t="str">
        <f>=HYPERLINK("#'SWAG'!B1", "SWAG")</f>
      </c>
      <c r="D52" s="4" t="s">
        <v>579</v>
      </c>
      <c r="E52" s="19" t="s">
        <v>580</v>
      </c>
      <c r="F52" s="16" t="n">
        <v>27000</v>
      </c>
      <c r="G52" s="16" t="n">
        <v>12334</v>
      </c>
      <c r="H52" s="16" t="n">
        <v>5122</v>
      </c>
      <c r="I52" s="10" t="n">
        <v>0.415274850008108</v>
      </c>
      <c r="J52" s="16" t="n">
        <v>1011</v>
      </c>
      <c r="K52" s="16" t="n">
        <v>0</v>
      </c>
      <c r="L52" t="b">
        <v>1</v>
      </c>
    </row>
    <row r="53" ht="18" customHeight="1">
      <c r="B53" t="s">
        <v>617</v>
      </c>
      <c r="C53" s="15" t="str">
        <f>=HYPERLINK("#'Swindon'!B1", "Swindon")</f>
      </c>
      <c r="D53" s="4" t="s">
        <v>579</v>
      </c>
      <c r="E53" s="19" t="s">
        <v>580</v>
      </c>
      <c r="F53" s="16" t="n">
        <v>2300</v>
      </c>
      <c r="G53" s="16" t="n">
        <v>10157</v>
      </c>
      <c r="H53" s="16" t="n">
        <v>4482</v>
      </c>
      <c r="I53" s="10" t="n">
        <v>0.441272029142463</v>
      </c>
      <c r="J53" s="16" t="n">
        <v>936</v>
      </c>
      <c r="K53" s="16" t="n">
        <v>0</v>
      </c>
      <c r="L53" t="b">
        <v>1</v>
      </c>
    </row>
    <row r="54" ht="18" customHeight="1">
      <c r="B54" t="s">
        <v>619</v>
      </c>
      <c r="C54" s="15" t="str">
        <f>=HYPERLINK("#'Tees Valley'!B1", "Tees Valley")</f>
      </c>
      <c r="D54" s="4" t="s">
        <v>579</v>
      </c>
      <c r="E54" s="19" t="s">
        <v>580</v>
      </c>
      <c r="F54" s="16" t="n">
        <v>50000</v>
      </c>
      <c r="G54" s="16" t="n">
        <v>7045</v>
      </c>
      <c r="H54" s="16" t="n">
        <v>4652</v>
      </c>
      <c r="I54" s="10" t="n">
        <v>0.660326472675656</v>
      </c>
      <c r="J54" s="16" t="n">
        <v>1131</v>
      </c>
      <c r="K54" s="16" t="n">
        <v>2</v>
      </c>
      <c r="L54" t="b">
        <v>1</v>
      </c>
    </row>
    <row r="55" ht="30" customHeight="1">
      <c r="B55"/>
      <c r="C55" s="15" t="s">
        <v>621</v>
      </c>
      <c r="D55" s="4"/>
      <c r="E55" s="19"/>
      <c r="F55" s="16" t="n">
        <v>1122354</v>
      </c>
      <c r="G55" s="16" t="n">
        <v>716287</v>
      </c>
      <c r="H55" s="16" t="n">
        <v>279196</v>
      </c>
      <c r="I55" s="10" t="n">
        <v>0.389782307929643</v>
      </c>
      <c r="J55" s="16" t="n">
        <v>109891</v>
      </c>
      <c r="K55" s="16" t="n">
        <v>1611</v>
      </c>
      <c r="L55"/>
    </row>
    <row r="56" ht="18" customHeight="1">
      <c r="C56" s="15"/>
    </row>
    <row r="57" ht="18" customHeight="1">
      <c r="C57" s="15"/>
    </row>
    <row r="58" ht="18" customHeight="1">
      <c r="C58" s="15"/>
    </row>
    <row r="59" ht="18" customHeight="1">
      <c r="C59" s="15"/>
    </row>
    <row r="60" ht="18" customHeight="1">
      <c r="C60" s="15"/>
    </row>
    <row r="61" ht="18" customHeight="1">
      <c r="C61" s="15"/>
    </row>
    <row r="62" ht="18" customHeight="1">
      <c r="C62" s="15"/>
    </row>
    <row r="63" ht="18" customHeight="1">
      <c r="C63" s="15"/>
    </row>
    <row r="64" ht="18" customHeight="1">
      <c r="C64" s="15"/>
    </row>
    <row r="65" ht="18" customHeight="1">
      <c r="C65" s="15"/>
    </row>
    <row r="66" ht="18" customHeight="1">
      <c r="C66" s="15"/>
    </row>
    <row r="67" ht="18" customHeight="1">
      <c r="C67" s="15"/>
    </row>
    <row r="68" ht="18" customHeight="1">
      <c r="C68" s="15"/>
    </row>
    <row r="69" ht="18" customHeight="1">
      <c r="C69" s="15"/>
    </row>
    <row r="70" ht="18" customHeight="1">
      <c r="C70" s="15"/>
    </row>
    <row r="71" ht="18" customHeight="1">
      <c r="C71" s="15"/>
    </row>
    <row r="72" ht="18" customHeight="1">
      <c r="C72" s="15"/>
    </row>
    <row r="73" ht="18" customHeight="1">
      <c r="C73" s="15"/>
    </row>
    <row r="74" ht="18" customHeight="1">
      <c r="C74" s="15"/>
    </row>
    <row r="75" ht="18" customHeight="1">
      <c r="C75" s="15"/>
    </row>
    <row r="76" ht="18" customHeight="1">
      <c r="C76" s="15"/>
    </row>
    <row r="77" ht="18" customHeight="1">
      <c r="C77" s="15"/>
    </row>
    <row r="78" ht="18" customHeight="1">
      <c r="C78" s="15"/>
    </row>
    <row r="79" ht="18" customHeight="1">
      <c r="C79" s="15"/>
    </row>
    <row r="80" ht="18" customHeight="1">
      <c r="C80" s="15"/>
    </row>
    <row r="81" ht="18" customHeight="1">
      <c r="C81" s="15"/>
    </row>
    <row r="82" ht="18" customHeight="1">
      <c r="C82" s="15"/>
    </row>
    <row r="83" ht="18" customHeight="1">
      <c r="C83" s="15"/>
    </row>
    <row r="84" ht="18" customHeight="1">
      <c r="C84" s="15"/>
    </row>
    <row r="85" ht="18" customHeight="1">
      <c r="C85" s="15"/>
    </row>
    <row r="86" ht="18" customHeight="1">
      <c r="C86" s="15"/>
    </row>
    <row r="87" ht="18" customHeight="1">
      <c r="C87" s="15"/>
    </row>
    <row r="88" ht="18" customHeight="1">
      <c r="C88" s="15"/>
    </row>
    <row r="89" ht="18" customHeight="1">
      <c r="C89" s="15"/>
    </row>
    <row r="90" ht="18" customHeight="1">
      <c r="C90" s="15"/>
    </row>
    <row r="91" ht="18" customHeight="1">
      <c r="C91" s="15"/>
    </row>
    <row r="92" ht="18" customHeight="1">
      <c r="C92" s="15"/>
    </row>
    <row r="93" ht="18" customHeight="1">
      <c r="C93" s="15"/>
    </row>
    <row r="94" ht="18" customHeight="1">
      <c r="C94" s="15"/>
    </row>
    <row r="95" ht="18" customHeight="1">
      <c r="C95" s="15"/>
    </row>
    <row r="96" ht="18" customHeight="1">
      <c r="C96" s="15"/>
    </row>
  </sheetData>
  <conditionalFormatting sqref="L18:L45">
    <cfRule type="expression" dxfId="40" priority="1">
      <formula>L18=FALSE</formula>
    </cfRule>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2">
      <tabColor theme="5" tint="0.79998168889431442"/>
      <pageSetUpPr fitToPage="1"/>
    </sheetPr>
  </sheetPr>
  <dimension ref="A1"/>
  <sheetViews>
    <sheetView showGridLines="0" zoomScaleNormal="100" workbookViewId="0">
      <pane ySplit="4" topLeftCell="A6" activePane="bottomLeft" state="frozen"/>
      <selection activeCell="B49" sqref="A49:XFD95"/>
      <selection pane="bottomLeft" sqref="A1:D1"/>
    </sheetView>
  </sheetViews>
  <sheetFormatPr defaultRowHeight="15.0" baseColWidth="10"/>
  <cols>
    <col min="1" max="1" width="35" hidden="0" customWidth="1"/>
    <col min="2" max="2" width="34.5703125" hidden="0" customWidth="1"/>
    <col min="3" max="3" width="88.7109375" hidden="0" customWidth="1"/>
    <col min="4" max="4" width="29.5703125" hidden="0" customWidth="1"/>
  </cols>
  <sheetData>
    <row r="1" ht="63.6" customHeight="1">
      <c r="A1" s="25" t="s">
        <v>209</v>
      </c>
      <c r="B1" s="25"/>
      <c r="C1" s="25"/>
      <c r="D1" s="25"/>
      <c r="F1" s="14" t="str">
        <f>HYPERLINK("#'Contents'!B1", "Go to contents")</f>
        <v>Go to contents</v>
      </c>
    </row>
    <row r="2">
      <c r="A2" s="31"/>
      <c r="B2" s="31"/>
    </row>
    <row r="3" ht="6.95" customHeight="1">
      <c r="A3" s="31"/>
      <c r="B3" s="31"/>
    </row>
    <row r="4" ht="21.4" customHeight="1">
      <c r="A4" s="35" t="s">
        <v>48</v>
      </c>
      <c r="B4" s="27" t="s">
        <v>195</v>
      </c>
      <c r="C4" s="27"/>
      <c r="D4" s="27"/>
      <c r="E4" s="28"/>
      <c r="F4" s="29"/>
    </row>
    <row r="5" ht="21" customHeight="1">
      <c r="A5" s="37" t="s">
        <v>196</v>
      </c>
      <c r="B5" s="32" t="s">
        <v>49</v>
      </c>
      <c r="C5" s="28"/>
      <c r="D5" s="29"/>
      <c r="E5" s="28"/>
      <c r="F5" s="29"/>
    </row>
    <row r="6">
      <c r="A6" s="38" t="s">
        <v>387</v>
      </c>
      <c r="B6" s="36" t="n">
        <v>44876</v>
      </c>
      <c r="C6" s="32"/>
      <c r="D6" s="32"/>
      <c r="E6" s="32"/>
      <c r="F6" s="32"/>
    </row>
    <row r="7">
      <c r="A7" s="38" t="s">
        <v>50</v>
      </c>
      <c r="B7" s="21" t="s">
        <v>51</v>
      </c>
    </row>
    <row r="8">
      <c r="A8" s="38" t="s">
        <v>52</v>
      </c>
      <c r="B8" s="21" t="s">
        <v>477</v>
      </c>
    </row>
    <row r="9">
      <c r="A9" s="38" t="s">
        <v>53</v>
      </c>
      <c r="B9" s="21" t="s">
        <v>478</v>
      </c>
    </row>
    <row r="10">
      <c r="A10" s="38" t="s">
        <v>54</v>
      </c>
      <c r="B10" s="24" t="n">
        <v>44805</v>
      </c>
    </row>
    <row r="11" ht="9.4" customHeight="1">
      <c r="A11" s="21"/>
      <c r="B11" s="21"/>
      <c r="C11" s="32"/>
      <c r="D11" s="32"/>
      <c r="E11" s="32"/>
      <c r="F11" s="32"/>
    </row>
    <row r="12" ht="20.25" customHeight="1">
      <c r="A12" s="30" t="s">
        <v>55</v>
      </c>
      <c r="B12" s="30"/>
    </row>
    <row r="13" ht="126" customHeight="1">
      <c r="A13" s="22" t="s">
        <v>432</v>
      </c>
      <c r="B13" s="22"/>
      <c r="C13" s="22"/>
      <c r="D13" s="22"/>
    </row>
    <row r="14" ht="12.6" customHeight="1">
      <c r="A14" s="22"/>
      <c r="B14" s="22"/>
      <c r="C14" s="22"/>
      <c r="D14" s="22"/>
    </row>
    <row r="15" ht="14.25" customHeight="1">
      <c r="A15" s="26" t="s">
        <v>56</v>
      </c>
      <c r="B15" s="26"/>
    </row>
    <row r="16" ht="14.25" customHeight="1">
      <c r="A16" s="33" t="s">
        <v>57</v>
      </c>
      <c r="C16" s="33" t="s">
        <v>58</v>
      </c>
    </row>
    <row r="17" ht="14.25" customHeight="1">
      <c r="A17" s="33"/>
      <c r="C17" s="33" t="s">
        <v>59</v>
      </c>
    </row>
    <row r="18" ht="14.25" customHeight="1">
      <c r="A18" s="33"/>
      <c r="B18" s="34"/>
    </row>
    <row r="19" ht="14.1" customHeight="1">
      <c r="A19" s="26"/>
      <c r="B19" s="26"/>
    </row>
    <row r="20" ht="15.4" customHeight="1">
      <c r="A20" s="20"/>
      <c r="B20" s="23"/>
    </row>
    <row r="21" ht="15" customHeight="1">
      <c r="A21" s="20"/>
      <c r="B21" s="20"/>
    </row>
    <row r="22" ht="15" customHeight="1">
      <c r="A22" s="20"/>
      <c r="B22" s="23"/>
    </row>
    <row r="23" ht="15" customHeight="1">
      <c r="A23" s="20"/>
      <c r="B23" s="20"/>
    </row>
    <row r="24" ht="15" customHeight="1">
      <c r="A24" s="31"/>
      <c r="B24" s="31"/>
    </row>
  </sheetData>
  <mergeCells count="7">
    <mergeCell ref="A1:D1"/>
    <mergeCell ref="A19:B19"/>
    <mergeCell ref="B4:D4"/>
    <mergeCell ref="E4:F4"/>
    <mergeCell ref="A12:B12"/>
    <mergeCell ref="A13:D13"/>
    <mergeCell ref="A15:B15"/>
  </mergeCells>
  <hyperlinks>
    <hyperlink ref="B9" r:id="rId1h" display="rachel.caswell@nhs.net"/>
  </hyperlinks>
  <pageMargins left="0.70866141732283472" right="0.70866141732283472" top="0.74803149606299213" bottom="0.74803149606299213" header="0.31496062992125984" footer="0.31496062992125984"/>
  <pageSetup paperSize="9" scale="40" orientation="portrait" r:id="rId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zoomScaleNormal="100" workbookViewId="0">
      <pane ySplit="2" topLeftCell="A3" activePane="bottomLeft" state="frozen"/>
      <selection activeCell="B49" sqref="A49:XFD95"/>
      <selection pane="bottomLeft" activeCell="D1" sqref="D1"/>
    </sheetView>
  </sheetViews>
  <sheetFormatPr defaultRowHeight="15.0" baseColWidth="10"/>
  <cols>
    <col min="1" max="1" width="10.42578125" hidden="0" customWidth="1"/>
    <col min="2" max="2" width="68" hidden="0" customWidth="1"/>
    <col min="3" max="3" width="25.5703125" hidden="0" customWidth="1"/>
    <col min="4" max="4" width="13.7109375" hidden="0" customWidth="1"/>
    <col min="5" max="5" width="13.7109375" hidden="0" customWidth="1"/>
    <col min="6" max="6" width="11.28515625" hidden="0" customWidth="1"/>
    <col min="7" max="7" width="34.140625" hidden="0" customWidth="1"/>
    <col min="8" max="8" width="34.140625" hidden="0" customWidth="1"/>
    <col min="9" max="9" width="11.7109375" hidden="0" customWidth="1"/>
  </cols>
  <sheetData>
    <row r="1" ht="38.65" customHeight="1">
      <c r="A1" s="53" t="s">
        <v>290</v>
      </c>
      <c r="D1" s="54" t="s">
        <v>60</v>
      </c>
      <c r="E1" s="55"/>
      <c r="F1" s="55"/>
    </row>
    <row r="2">
      <c r="H2" s="40"/>
      <c r="I2" s="40"/>
    </row>
    <row r="3" ht="16.5" customHeight="1">
      <c r="A3" s="41" t="s">
        <v>192</v>
      </c>
      <c r="B3" s="42" t="s">
        <v>279</v>
      </c>
      <c r="C3" s="41" t="s">
        <v>278</v>
      </c>
      <c r="D3" s="41" t="s">
        <v>277</v>
      </c>
      <c r="E3" s="41" t="s">
        <v>276</v>
      </c>
      <c r="F3" s="41" t="s">
        <v>61</v>
      </c>
      <c r="G3" s="41" t="s">
        <v>300</v>
      </c>
      <c r="H3" s="39"/>
      <c r="I3" s="39"/>
    </row>
    <row r="4" ht="75" customHeight="1">
      <c r="A4" s="43" t="s">
        <v>275</v>
      </c>
      <c r="B4" s="44" t="s">
        <v>274</v>
      </c>
      <c r="C4" s="44" t="s">
        <v>236</v>
      </c>
      <c r="D4" s="45" t="n">
        <v>44593</v>
      </c>
      <c r="E4" s="43" t="s">
        <v>235</v>
      </c>
      <c r="F4" s="46" t="s">
        <v>232</v>
      </c>
      <c r="G4" s="44" t="s">
        <v>319</v>
      </c>
    </row>
    <row r="5" ht="75" customHeight="1">
      <c r="A5" s="43" t="s">
        <v>273</v>
      </c>
      <c r="B5" s="44" t="s">
        <v>272</v>
      </c>
      <c r="C5" s="44" t="s">
        <v>236</v>
      </c>
      <c r="D5" s="45" t="n">
        <v>44593</v>
      </c>
      <c r="E5" s="43" t="s">
        <v>235</v>
      </c>
      <c r="F5" s="46" t="s">
        <v>232</v>
      </c>
      <c r="G5" s="51" t="s">
        <v>320</v>
      </c>
    </row>
    <row r="6" ht="30" customHeight="1">
      <c r="A6" s="43" t="s">
        <v>271</v>
      </c>
      <c r="B6" s="44" t="s">
        <v>270</v>
      </c>
      <c r="C6" s="44" t="s">
        <v>220</v>
      </c>
      <c r="D6" s="45" t="n">
        <v>44562</v>
      </c>
      <c r="E6" s="43" t="s">
        <v>235</v>
      </c>
      <c r="F6" s="47" t="s">
        <v>218</v>
      </c>
      <c r="G6" s="44" t="s">
        <v>312</v>
      </c>
    </row>
    <row r="7" ht="15.75" customHeight="1">
      <c r="A7" s="43" t="s">
        <v>269</v>
      </c>
      <c r="B7" s="44" t="s">
        <v>268</v>
      </c>
      <c r="C7" s="44" t="s">
        <v>220</v>
      </c>
      <c r="D7" s="45" t="n">
        <v>44562</v>
      </c>
      <c r="E7" s="43" t="s">
        <v>235</v>
      </c>
      <c r="F7" s="47" t="s">
        <v>218</v>
      </c>
      <c r="G7" s="48" t="s">
        <v>302</v>
      </c>
    </row>
    <row r="8" ht="45.75" customHeight="1">
      <c r="A8" s="43" t="s">
        <v>267</v>
      </c>
      <c r="B8" s="44" t="s">
        <v>266</v>
      </c>
      <c r="C8" s="44" t="s">
        <v>236</v>
      </c>
      <c r="D8" s="45" t="n">
        <v>44562</v>
      </c>
      <c r="E8" s="43" t="s">
        <v>235</v>
      </c>
      <c r="F8" s="49" t="s">
        <v>232</v>
      </c>
      <c r="G8" s="50"/>
    </row>
    <row r="9" ht="30" customHeight="1">
      <c r="A9" s="43" t="s">
        <v>265</v>
      </c>
      <c r="B9" s="44" t="s">
        <v>264</v>
      </c>
      <c r="C9" s="44" t="s">
        <v>220</v>
      </c>
      <c r="D9" s="45" t="n">
        <v>44531</v>
      </c>
      <c r="E9" s="43" t="s">
        <v>235</v>
      </c>
      <c r="F9" s="47" t="s">
        <v>218</v>
      </c>
      <c r="G9" s="44"/>
    </row>
    <row r="10" ht="30" customHeight="1">
      <c r="A10" s="43" t="s">
        <v>263</v>
      </c>
      <c r="B10" s="44" t="s">
        <v>262</v>
      </c>
      <c r="C10" s="44" t="s">
        <v>220</v>
      </c>
      <c r="D10" s="45" t="n">
        <v>44531</v>
      </c>
      <c r="E10" s="43" t="s">
        <v>235</v>
      </c>
      <c r="F10" s="47" t="s">
        <v>218</v>
      </c>
      <c r="G10" s="44"/>
    </row>
    <row r="11" ht="30" customHeight="1">
      <c r="A11" s="43" t="s">
        <v>261</v>
      </c>
      <c r="B11" s="44" t="s">
        <v>260</v>
      </c>
      <c r="C11" s="44" t="s">
        <v>220</v>
      </c>
      <c r="D11" s="45" t="n">
        <v>44531</v>
      </c>
      <c r="E11" s="43" t="s">
        <v>235</v>
      </c>
      <c r="F11" s="47" t="s">
        <v>218</v>
      </c>
      <c r="G11" s="51"/>
    </row>
    <row r="12" ht="150" customHeight="1">
      <c r="A12" s="43" t="s">
        <v>259</v>
      </c>
      <c r="B12" s="44" t="s">
        <v>258</v>
      </c>
      <c r="C12" s="44" t="s">
        <v>220</v>
      </c>
      <c r="D12" s="45" t="n">
        <v>44682</v>
      </c>
      <c r="E12" s="43" t="s">
        <v>235</v>
      </c>
      <c r="F12" s="46" t="s">
        <v>242</v>
      </c>
      <c r="G12" s="44" t="s">
        <v>321</v>
      </c>
    </row>
    <row r="13" ht="30" customHeight="1">
      <c r="A13" s="43" t="s">
        <v>257</v>
      </c>
      <c r="B13" s="51" t="s">
        <v>256</v>
      </c>
      <c r="C13" s="51" t="s">
        <v>220</v>
      </c>
      <c r="D13" s="52" t="n">
        <v>44531</v>
      </c>
      <c r="E13" s="43" t="s">
        <v>235</v>
      </c>
      <c r="F13" s="46" t="s">
        <v>242</v>
      </c>
      <c r="G13" s="51"/>
    </row>
    <row r="14" ht="30" customHeight="1">
      <c r="A14" s="43" t="s">
        <v>255</v>
      </c>
      <c r="B14" s="51" t="s">
        <v>254</v>
      </c>
      <c r="C14" s="51" t="s">
        <v>220</v>
      </c>
      <c r="D14" s="52" t="n">
        <v>44531</v>
      </c>
      <c r="E14" s="43" t="s">
        <v>235</v>
      </c>
      <c r="F14" s="47" t="s">
        <v>218</v>
      </c>
      <c r="G14" s="51"/>
    </row>
    <row r="15" ht="45" customHeight="1">
      <c r="A15" s="43" t="s">
        <v>253</v>
      </c>
      <c r="B15" s="44" t="s">
        <v>252</v>
      </c>
      <c r="C15" s="44" t="s">
        <v>251</v>
      </c>
      <c r="D15" s="45" t="n">
        <v>44621</v>
      </c>
      <c r="E15" s="43" t="s">
        <v>235</v>
      </c>
      <c r="F15" s="46" t="s">
        <v>232</v>
      </c>
      <c r="G15" s="44" t="s">
        <v>313</v>
      </c>
    </row>
    <row r="16" ht="30" customHeight="1">
      <c r="A16" s="43" t="s">
        <v>250</v>
      </c>
      <c r="B16" s="44" t="s">
        <v>249</v>
      </c>
      <c r="C16" s="44" t="s">
        <v>220</v>
      </c>
      <c r="D16" s="45" t="n">
        <v>44531</v>
      </c>
      <c r="E16" s="43" t="s">
        <v>235</v>
      </c>
      <c r="F16" s="46" t="s">
        <v>242</v>
      </c>
      <c r="G16" s="44" t="s">
        <v>242</v>
      </c>
    </row>
    <row r="17" ht="30" customHeight="1">
      <c r="A17" s="43" t="s">
        <v>248</v>
      </c>
      <c r="B17" s="44" t="s">
        <v>247</v>
      </c>
      <c r="C17" s="44" t="s">
        <v>220</v>
      </c>
      <c r="D17" s="45" t="n">
        <v>44531</v>
      </c>
      <c r="E17" s="43" t="s">
        <v>235</v>
      </c>
      <c r="F17" s="47" t="s">
        <v>218</v>
      </c>
      <c r="G17" s="44" t="s">
        <v>303</v>
      </c>
    </row>
    <row r="18" ht="45" customHeight="1">
      <c r="A18" s="43" t="s">
        <v>246</v>
      </c>
      <c r="B18" s="44" t="s">
        <v>245</v>
      </c>
      <c r="C18" s="44" t="s">
        <v>223</v>
      </c>
      <c r="D18" s="45" t="n">
        <v>44531</v>
      </c>
      <c r="E18" s="43" t="s">
        <v>235</v>
      </c>
      <c r="F18" s="47" t="s">
        <v>218</v>
      </c>
      <c r="G18" s="44" t="s">
        <v>303</v>
      </c>
    </row>
    <row r="19" ht="45" customHeight="1">
      <c r="A19" s="43" t="s">
        <v>244</v>
      </c>
      <c r="B19" s="44" t="s">
        <v>243</v>
      </c>
      <c r="C19" s="44" t="s">
        <v>239</v>
      </c>
      <c r="D19" s="45" t="n">
        <v>44531</v>
      </c>
      <c r="E19" s="43" t="s">
        <v>235</v>
      </c>
      <c r="F19" s="46" t="s">
        <v>242</v>
      </c>
      <c r="G19" s="44" t="s">
        <v>304</v>
      </c>
    </row>
    <row r="20" ht="45" customHeight="1">
      <c r="A20" s="43" t="s">
        <v>241</v>
      </c>
      <c r="B20" s="44" t="s">
        <v>240</v>
      </c>
      <c r="C20" s="44" t="s">
        <v>239</v>
      </c>
      <c r="D20" s="45" t="n">
        <v>44621</v>
      </c>
      <c r="E20" s="43" t="s">
        <v>235</v>
      </c>
      <c r="F20" s="46" t="s">
        <v>242</v>
      </c>
      <c r="G20" s="51" t="s">
        <v>322</v>
      </c>
    </row>
    <row r="21" ht="45" customHeight="1">
      <c r="A21" s="43" t="s">
        <v>238</v>
      </c>
      <c r="B21" s="44" t="s">
        <v>237</v>
      </c>
      <c r="C21" s="44" t="s">
        <v>236</v>
      </c>
      <c r="D21" s="45" t="n">
        <v>44562</v>
      </c>
      <c r="E21" s="43" t="s">
        <v>235</v>
      </c>
      <c r="F21" s="47" t="s">
        <v>218</v>
      </c>
      <c r="G21" s="44" t="s">
        <v>305</v>
      </c>
    </row>
    <row r="22" ht="45" customHeight="1">
      <c r="A22" s="43" t="s">
        <v>285</v>
      </c>
      <c r="B22" s="44" t="s">
        <v>286</v>
      </c>
      <c r="C22" s="44" t="s">
        <v>220</v>
      </c>
      <c r="D22" s="45" t="n">
        <v>44531</v>
      </c>
      <c r="E22" s="43" t="s">
        <v>235</v>
      </c>
      <c r="F22" s="47" t="s">
        <v>218</v>
      </c>
      <c r="G22" s="44"/>
    </row>
    <row r="23" ht="60" customHeight="1">
      <c r="A23" s="43" t="s">
        <v>287</v>
      </c>
      <c r="B23" s="44" t="s">
        <v>288</v>
      </c>
      <c r="C23" s="44" t="s">
        <v>220</v>
      </c>
      <c r="D23" s="45" t="n">
        <v>44593</v>
      </c>
      <c r="E23" s="43" t="s">
        <v>235</v>
      </c>
      <c r="F23" s="46" t="s">
        <v>242</v>
      </c>
      <c r="G23" s="44" t="s">
        <v>323</v>
      </c>
    </row>
    <row r="24" ht="30" customHeight="1">
      <c r="A24" s="43" t="s">
        <v>234</v>
      </c>
      <c r="B24" s="44" t="s">
        <v>233</v>
      </c>
      <c r="C24" s="44" t="s">
        <v>220</v>
      </c>
      <c r="D24" s="45" t="n">
        <v>44197</v>
      </c>
      <c r="E24" s="43" t="s">
        <v>219</v>
      </c>
      <c r="F24" s="47" t="s">
        <v>218</v>
      </c>
      <c r="G24" s="51"/>
    </row>
    <row r="25" ht="45" customHeight="1">
      <c r="A25" s="43" t="s">
        <v>231</v>
      </c>
      <c r="B25" s="44" t="s">
        <v>230</v>
      </c>
      <c r="C25" s="44" t="s">
        <v>220</v>
      </c>
      <c r="D25" s="45" t="n">
        <v>44531</v>
      </c>
      <c r="E25" s="43" t="s">
        <v>219</v>
      </c>
      <c r="F25" s="47" t="s">
        <v>218</v>
      </c>
      <c r="G25" s="44" t="s">
        <v>306</v>
      </c>
    </row>
    <row r="26" ht="45" customHeight="1">
      <c r="A26" s="43" t="s">
        <v>229</v>
      </c>
      <c r="B26" s="44" t="s">
        <v>228</v>
      </c>
      <c r="C26" s="44" t="s">
        <v>220</v>
      </c>
      <c r="D26" s="45" t="n">
        <v>44531</v>
      </c>
      <c r="E26" s="43" t="s">
        <v>219</v>
      </c>
      <c r="F26" s="47" t="s">
        <v>218</v>
      </c>
      <c r="G26" s="44"/>
    </row>
    <row r="27" ht="45" customHeight="1">
      <c r="A27" s="43" t="s">
        <v>227</v>
      </c>
      <c r="B27" s="44" t="s">
        <v>226</v>
      </c>
      <c r="C27" s="44" t="s">
        <v>220</v>
      </c>
      <c r="D27" s="45" t="n">
        <v>44531</v>
      </c>
      <c r="E27" s="43" t="s">
        <v>219</v>
      </c>
      <c r="F27" s="47" t="s">
        <v>218</v>
      </c>
      <c r="G27" s="44"/>
    </row>
    <row r="28" ht="30" customHeight="1">
      <c r="A28" s="43" t="s">
        <v>225</v>
      </c>
      <c r="B28" s="44" t="s">
        <v>224</v>
      </c>
      <c r="C28" s="44" t="s">
        <v>223</v>
      </c>
      <c r="D28" s="45" t="n">
        <v>44531</v>
      </c>
      <c r="E28" s="43" t="s">
        <v>219</v>
      </c>
      <c r="F28" s="47" t="s">
        <v>218</v>
      </c>
      <c r="G28" s="44" t="s">
        <v>280</v>
      </c>
    </row>
    <row r="29" ht="45" customHeight="1">
      <c r="A29" s="43" t="s">
        <v>222</v>
      </c>
      <c r="B29" s="44" t="s">
        <v>221</v>
      </c>
      <c r="C29" s="44" t="s">
        <v>220</v>
      </c>
      <c r="D29" s="45" t="n">
        <v>44531</v>
      </c>
      <c r="E29" s="43" t="s">
        <v>219</v>
      </c>
      <c r="F29" s="47" t="s">
        <v>218</v>
      </c>
      <c r="G29" s="44"/>
    </row>
    <row r="30" ht="30" customHeight="1">
      <c r="A30" s="43" t="s">
        <v>297</v>
      </c>
      <c r="B30" s="44" t="s">
        <v>298</v>
      </c>
      <c r="C30" s="44" t="s">
        <v>220</v>
      </c>
      <c r="D30" s="45" t="n">
        <v>44593</v>
      </c>
      <c r="E30" s="43" t="s">
        <v>235</v>
      </c>
      <c r="F30" s="47" t="s">
        <v>218</v>
      </c>
      <c r="G30" s="44" t="s">
        <v>314</v>
      </c>
    </row>
  </sheetData>
  <hyperlinks>
    <hyperlink ref="D1" display="Go to contents" location="Contents!A1"/>
  </hyperlinks>
  <pageMargins left="0.7" right="0.7" top="0.75" bottom="0.75" header="0.3" footer="0.3"/>
  <pageSetup paperSize="9" orientation="portrait" horizontalDpi="4294967293" verticalDpi="4294967293"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5" tint="0.79998168889431442"/>
  </sheetPr>
  <dimension ref="A1"/>
  <sheetViews>
    <sheetView showGridLines="0" workbookViewId="0"/>
  </sheetViews>
  <sheetFormatPr defaultRowHeight="15.0" baseColWidth="10"/>
  <cols>
    <col min="2" max="2" width="8.85546875" hidden="0" customWidth="1"/>
    <col min="3" max="3" width="29.5703125" hidden="0" customWidth="1"/>
    <col min="4" max="4" width="11.7109375" hidden="0" customWidth="1"/>
    <col min="5" max="5" width="8.85546875" hidden="0" customWidth="1"/>
    <col min="6" max="6" width="8.85546875" hidden="0" customWidth="1"/>
    <col min="7" max="7" width="8.85546875" hidden="0" customWidth="1"/>
    <col min="8" max="8" width="8.85546875" hidden="0" customWidth="1"/>
    <col min="9" max="9" width="8.85546875" hidden="0" customWidth="1"/>
    <col min="10" max="10" width="11.140625" hidden="0" customWidth="1"/>
    <col min="11" max="11" width="8.85546875" hidden="0" customWidth="1"/>
    <col min="12" max="12" width="16.85546875" hidden="0" customWidth="1"/>
    <col min="13" max="13" width="8.85546875" hidden="0" customWidth="1"/>
    <col min="14" max="14" width="8.85546875" hidden="0" customWidth="1"/>
    <col min="15" max="15" width="8.85546875" hidden="0" customWidth="1"/>
    <col min="16" max="16" width="8.85546875" hidden="0" customWidth="1"/>
    <col min="17" max="17" width="8.85546875" hidden="0" customWidth="1"/>
    <col min="18" max="18" width="11.140625" hidden="0" customWidth="1"/>
    <col min="19" max="19" width="8.85546875" hidden="0" customWidth="1"/>
    <col min="20" max="20" width="8.85546875" hidden="0" customWidth="1"/>
    <col min="21" max="21" width="8.85546875" hidden="0" customWidth="1"/>
    <col min="22" max="22" width="8.85546875" hidden="0" customWidth="1"/>
    <col min="23" max="23" width="8.85546875" hidden="0" customWidth="1"/>
    <col min="24" max="24" width="11.140625" hidden="0" customWidth="1"/>
  </cols>
  <sheetData>
    <row r="1" ht="26.25" customHeight="1">
      <c r="B1" s="14" t="str">
        <f>HYPERLINK("#'Contents'!B1", "Go to contents")</f>
        <v>Go to contents</v>
      </c>
      <c r="C1" s="60"/>
      <c r="D1" s="61"/>
      <c r="E1" s="81"/>
      <c r="F1" s="75"/>
      <c r="G1" s="75"/>
      <c r="H1" s="75"/>
      <c r="I1" s="75"/>
      <c r="J1" s="75"/>
      <c r="M1" s="75"/>
      <c r="N1" s="75"/>
      <c r="O1" s="75"/>
      <c r="P1" s="75"/>
      <c r="Q1" s="75"/>
      <c r="R1" s="75"/>
      <c r="S1" s="69"/>
      <c r="T1" s="69"/>
      <c r="U1" s="69"/>
      <c r="V1" s="69"/>
      <c r="W1" s="69"/>
      <c r="X1" s="69"/>
    </row>
    <row r="2" ht="15.75" customHeight="1">
      <c r="B2" s="59"/>
      <c r="D2" s="57"/>
      <c r="E2" s="82"/>
      <c r="F2" s="76"/>
      <c r="G2" s="76"/>
      <c r="H2" s="76"/>
      <c r="I2" s="76"/>
      <c r="J2" s="76"/>
      <c r="M2" s="76"/>
      <c r="N2" s="76"/>
      <c r="O2" s="76"/>
      <c r="P2" s="76"/>
      <c r="Q2" s="76"/>
      <c r="R2" s="76"/>
      <c r="S2" s="70"/>
      <c r="T2" s="70"/>
      <c r="U2" s="70"/>
      <c r="V2" s="70"/>
      <c r="W2" s="70"/>
      <c r="X2" s="70"/>
    </row>
    <row r="3" ht="21" customHeight="1">
      <c r="B3" s="68" t="s">
        <v>194</v>
      </c>
      <c r="D3" s="57"/>
      <c r="E3" s="82"/>
      <c r="F3" s="76"/>
      <c r="G3" s="76"/>
      <c r="H3" s="76"/>
      <c r="I3" s="76"/>
      <c r="J3" s="76"/>
      <c r="M3" s="76"/>
      <c r="N3" s="76"/>
      <c r="O3" s="76"/>
      <c r="P3" s="76"/>
      <c r="Q3" s="76"/>
      <c r="R3" s="76"/>
      <c r="S3" s="70"/>
      <c r="T3" s="70"/>
      <c r="U3" s="70"/>
      <c r="V3" s="70"/>
      <c r="W3" s="70"/>
      <c r="X3" s="70"/>
    </row>
    <row r="4" ht="15" customHeight="1">
      <c r="B4" s="56" t="s">
        <v>412</v>
      </c>
      <c r="C4" s="67"/>
      <c r="D4" s="67"/>
      <c r="E4" s="83"/>
      <c r="F4" s="76"/>
      <c r="G4" s="76"/>
      <c r="H4" s="76"/>
      <c r="I4" s="76"/>
      <c r="J4" s="76"/>
      <c r="M4" s="76"/>
      <c r="N4" s="76"/>
      <c r="O4" s="76"/>
      <c r="P4" s="76"/>
      <c r="Q4" s="76"/>
      <c r="R4" s="76"/>
      <c r="S4" s="70"/>
      <c r="T4" s="70"/>
      <c r="U4" s="70"/>
      <c r="V4" s="70"/>
      <c r="W4" s="70"/>
      <c r="X4" s="70"/>
    </row>
    <row r="5" ht="18.75" customHeight="1">
      <c r="B5" s="58"/>
      <c r="D5" s="57"/>
      <c r="E5" s="82"/>
      <c r="F5" s="76"/>
      <c r="G5" s="76"/>
      <c r="H5" s="76"/>
      <c r="I5" s="76"/>
      <c r="J5" s="76"/>
      <c r="M5" s="76"/>
      <c r="N5" s="76"/>
      <c r="O5" s="76"/>
      <c r="P5" s="76"/>
      <c r="Q5" s="76"/>
      <c r="R5" s="76"/>
      <c r="S5" s="70"/>
      <c r="T5" s="70"/>
      <c r="U5" s="70"/>
      <c r="V5" s="70"/>
      <c r="W5" s="70"/>
      <c r="X5" s="70"/>
    </row>
    <row r="6" ht="38.25" customHeight="1">
      <c r="E6" s="88" t="s">
        <v>410</v>
      </c>
      <c r="F6" s="89"/>
      <c r="G6" s="89"/>
      <c r="H6" s="89"/>
      <c r="I6" s="89"/>
      <c r="J6" s="90"/>
      <c r="L6" s="95"/>
      <c r="M6" s="91" t="s">
        <v>414</v>
      </c>
      <c r="N6" s="92"/>
      <c r="O6" s="92"/>
      <c r="P6" s="92"/>
      <c r="Q6" s="92"/>
      <c r="R6" s="77"/>
      <c r="S6" s="93" t="s">
        <v>413</v>
      </c>
      <c r="T6" s="94"/>
      <c r="U6" s="94"/>
      <c r="V6" s="94"/>
      <c r="W6" s="94"/>
      <c r="X6" s="71"/>
    </row>
    <row r="7" ht="38.25" customHeight="1">
      <c r="B7" s="65" t="s">
        <v>622</v>
      </c>
      <c r="C7" s="62" t="s">
        <v>513</v>
      </c>
      <c r="D7" s="63" t="s">
        <v>514</v>
      </c>
      <c r="E7" s="78" t="s">
        <v>621</v>
      </c>
      <c r="F7" s="77" t="s">
        <v>623</v>
      </c>
      <c r="G7" s="78" t="s">
        <v>624</v>
      </c>
      <c r="H7" s="78" t="s">
        <v>625</v>
      </c>
      <c r="I7" s="78" t="s">
        <v>626</v>
      </c>
      <c r="J7" s="78" t="s">
        <v>627</v>
      </c>
      <c r="L7" s="63" t="s">
        <v>514</v>
      </c>
      <c r="M7" s="78" t="s">
        <v>621</v>
      </c>
      <c r="N7" s="77" t="s">
        <v>623</v>
      </c>
      <c r="O7" s="78" t="s">
        <v>624</v>
      </c>
      <c r="P7" s="78" t="s">
        <v>625</v>
      </c>
      <c r="Q7" s="78" t="s">
        <v>626</v>
      </c>
      <c r="R7" s="78" t="s">
        <v>627</v>
      </c>
      <c r="S7" s="72" t="s">
        <v>628</v>
      </c>
      <c r="T7" s="71" t="s">
        <v>629</v>
      </c>
      <c r="U7" s="72" t="s">
        <v>630</v>
      </c>
      <c r="V7" s="72" t="s">
        <v>631</v>
      </c>
      <c r="W7" s="78" t="s">
        <v>632</v>
      </c>
      <c r="X7" s="78" t="s">
        <v>633</v>
      </c>
    </row>
    <row r="8" ht="15" customHeight="1">
      <c r="B8" s="66" t="s">
        <v>523</v>
      </c>
      <c r="C8" s="86" t="str">
        <f>=HYPERLINK("#'Blackburn Darwen and Blackpool'!B1", "Blackburn Darwen and Blackpool")</f>
      </c>
      <c r="D8" s="64" t="s">
        <v>525</v>
      </c>
      <c r="E8" s="84" t="n">
        <v>108</v>
      </c>
      <c r="F8" s="79" t="n">
        <v>47</v>
      </c>
      <c r="G8" s="80" t="n">
        <v>26</v>
      </c>
      <c r="H8" s="80" t="n">
        <v>13</v>
      </c>
      <c r="I8" s="80" t="n">
        <v>16</v>
      </c>
      <c r="J8" s="80" t="n">
        <v>6</v>
      </c>
      <c r="L8" s="87" t="str">
        <f>=HYPERLINK("#'Original'!B1", "Original")</f>
      </c>
      <c r="M8" s="84" t="n">
        <v>837</v>
      </c>
      <c r="N8" s="79" t="n">
        <v>481</v>
      </c>
      <c r="O8" s="80" t="n">
        <v>131</v>
      </c>
      <c r="P8" s="80" t="n">
        <v>127</v>
      </c>
      <c r="Q8" s="80" t="n">
        <v>89</v>
      </c>
      <c r="R8" s="80" t="n">
        <v>9</v>
      </c>
      <c r="S8" s="85" t="n">
        <v>1</v>
      </c>
      <c r="T8" s="73" t="n">
        <v>0.574671445639188</v>
      </c>
      <c r="U8" s="74" t="n">
        <v>0.156511350059737</v>
      </c>
      <c r="V8" s="74" t="n">
        <v>0.151732377538829</v>
      </c>
      <c r="W8" s="74" t="n">
        <v>0.106332138590203</v>
      </c>
      <c r="X8" s="74" t="n">
        <v>0.010752688172043</v>
      </c>
    </row>
    <row r="9" ht="15" customHeight="1">
      <c r="B9" s="66" t="s">
        <v>527</v>
      </c>
      <c r="C9" s="86" t="str">
        <f>=HYPERLINK("#'Corby'!B1", "Corby")</f>
      </c>
      <c r="D9" s="64" t="s">
        <v>525</v>
      </c>
      <c r="E9" s="84" t="n">
        <v>40</v>
      </c>
      <c r="F9" s="79" t="n">
        <v>18</v>
      </c>
      <c r="G9" s="80" t="n">
        <v>7</v>
      </c>
      <c r="H9" s="80" t="n">
        <v>10</v>
      </c>
      <c r="I9" s="80" t="n">
        <v>5</v>
      </c>
      <c r="J9" s="80" t="n">
        <v>0</v>
      </c>
      <c r="L9" s="87" t="str">
        <f>=HYPERLINK("#'Onboarded'!B1", "Onboarded")</f>
      </c>
      <c r="M9" s="84" t="n">
        <v>698</v>
      </c>
      <c r="N9" s="79" t="n">
        <v>462</v>
      </c>
      <c r="O9" s="80" t="n">
        <v>90</v>
      </c>
      <c r="P9" s="80" t="n">
        <v>77</v>
      </c>
      <c r="Q9" s="80" t="n">
        <v>69</v>
      </c>
      <c r="R9" s="80" t="n">
        <v>0</v>
      </c>
      <c r="S9" s="85" t="n">
        <v>1</v>
      </c>
      <c r="T9" s="73" t="n">
        <v>0.66189111747851</v>
      </c>
      <c r="U9" s="74" t="n">
        <v>0.128939828080229</v>
      </c>
      <c r="V9" s="74" t="n">
        <v>0.110315186246418</v>
      </c>
      <c r="W9" s="74" t="n">
        <v>0.0988538681948424</v>
      </c>
      <c r="X9" s="74" t="n">
        <v>0</v>
      </c>
    </row>
    <row r="10" ht="15" customHeight="1">
      <c r="B10" s="66" t="s">
        <v>530</v>
      </c>
      <c r="C10" s="86" t="str">
        <f>=HYPERLINK("#'Doncaster'!B1", "Doncaster")</f>
      </c>
      <c r="D10" s="64" t="s">
        <v>525</v>
      </c>
      <c r="E10" s="84" t="n">
        <v>139</v>
      </c>
      <c r="F10" s="79" t="n">
        <v>88</v>
      </c>
      <c r="G10" s="80" t="n">
        <v>16</v>
      </c>
      <c r="H10" s="80" t="n">
        <v>19</v>
      </c>
      <c r="I10" s="80" t="n">
        <v>16</v>
      </c>
      <c r="J10" s="80" t="n">
        <v>0</v>
      </c>
      <c r="L10" s="87" t="str">
        <f>=HYPERLINK("#'Phase 3'!B1", "Phase 3")</f>
      </c>
      <c r="M10" s="84" t="n">
        <v>85</v>
      </c>
      <c r="N10" s="79" t="n">
        <v>42</v>
      </c>
      <c r="O10" s="80" t="n">
        <v>17</v>
      </c>
      <c r="P10" s="80" t="n">
        <v>10</v>
      </c>
      <c r="Q10" s="80" t="n">
        <v>16</v>
      </c>
      <c r="R10" s="80" t="n">
        <v>0</v>
      </c>
      <c r="S10" s="85" t="n">
        <v>1</v>
      </c>
      <c r="T10" s="73" t="n">
        <v>0.494117647058824</v>
      </c>
      <c r="U10" s="74" t="n">
        <v>0.2</v>
      </c>
      <c r="V10" s="74" t="n">
        <v>0.117647058823529</v>
      </c>
      <c r="W10" s="74" t="n">
        <v>0.188235294117647</v>
      </c>
      <c r="X10" s="74" t="n">
        <v>0</v>
      </c>
    </row>
    <row r="11" ht="15" customHeight="1">
      <c r="B11" s="66" t="s">
        <v>532</v>
      </c>
      <c r="C11" s="86" t="str">
        <f>=HYPERLINK("#'Hull'!B1", "Hull")</f>
      </c>
      <c r="D11" s="64" t="s">
        <v>525</v>
      </c>
      <c r="E11" s="84" t="n">
        <v>112</v>
      </c>
      <c r="F11" s="79" t="n">
        <v>53</v>
      </c>
      <c r="G11" s="80" t="n">
        <v>35</v>
      </c>
      <c r="H11" s="80" t="n">
        <v>13</v>
      </c>
      <c r="I11" s="80" t="n">
        <v>11</v>
      </c>
      <c r="J11" s="80" t="n">
        <v>0</v>
      </c>
    </row>
    <row r="12" ht="15" customHeight="1">
      <c r="B12" s="66" t="s">
        <v>535</v>
      </c>
      <c r="C12" s="86" t="str">
        <f>=HYPERLINK("#'Luton'!B1", "Luton")</f>
      </c>
      <c r="D12" s="64" t="s">
        <v>525</v>
      </c>
      <c r="E12" s="84" t="n">
        <v>40</v>
      </c>
      <c r="F12" s="79" t="n">
        <v>27</v>
      </c>
      <c r="G12" s="80" t="n">
        <v>4</v>
      </c>
      <c r="H12" s="80" t="n">
        <v>4</v>
      </c>
      <c r="I12" s="80" t="n">
        <v>2</v>
      </c>
      <c r="J12" s="80" t="n">
        <v>3</v>
      </c>
    </row>
    <row r="13" ht="15" customHeight="1">
      <c r="B13" s="66" t="s">
        <v>538</v>
      </c>
      <c r="C13" s="86" t="str">
        <f>=HYPERLINK("#'Mansfield and Ashfield'!B1", "Mansfield and Ashfield")</f>
      </c>
      <c r="D13" s="64" t="s">
        <v>525</v>
      </c>
      <c r="E13" s="84" t="n">
        <v>44</v>
      </c>
      <c r="F13" s="79" t="n">
        <v>20</v>
      </c>
      <c r="G13" s="80" t="n">
        <v>6</v>
      </c>
      <c r="H13" s="80" t="n">
        <v>13</v>
      </c>
      <c r="I13" s="80" t="n">
        <v>5</v>
      </c>
      <c r="J13" s="80" t="n">
        <v>0</v>
      </c>
    </row>
    <row r="14" ht="15" customHeight="1">
      <c r="B14" s="66" t="s">
        <v>540</v>
      </c>
      <c r="C14" s="86" t="str">
        <f>=HYPERLINK("#'Newcastle Gateshead'!B1", "Newcastle Gateshead")</f>
      </c>
      <c r="D14" s="64" t="s">
        <v>525</v>
      </c>
      <c r="E14" s="84" t="n">
        <v>46</v>
      </c>
      <c r="F14" s="79" t="n">
        <v>24</v>
      </c>
      <c r="G14" s="80" t="n">
        <v>6</v>
      </c>
      <c r="H14" s="80" t="n">
        <v>9</v>
      </c>
      <c r="I14" s="80" t="n">
        <v>7</v>
      </c>
      <c r="J14" s="80" t="n">
        <v>0</v>
      </c>
    </row>
    <row r="15" ht="15" customHeight="1">
      <c r="B15" s="66" t="s">
        <v>543</v>
      </c>
      <c r="C15" s="86" t="str">
        <f>=HYPERLINK("#'North Kirklees'!B1", "North Kirklees")</f>
      </c>
      <c r="D15" s="64" t="s">
        <v>525</v>
      </c>
      <c r="E15" s="84" t="n">
        <v>30</v>
      </c>
      <c r="F15" s="79" t="n">
        <v>21</v>
      </c>
      <c r="G15" s="80" t="n">
        <v>2</v>
      </c>
      <c r="H15" s="80" t="n">
        <v>6</v>
      </c>
      <c r="I15" s="80" t="n">
        <v>1</v>
      </c>
      <c r="J15" s="80" t="n">
        <v>0</v>
      </c>
    </row>
    <row r="16" ht="15" customHeight="1">
      <c r="B16" s="66" t="s">
        <v>546</v>
      </c>
      <c r="C16" s="86" t="str">
        <f>=HYPERLINK("#'Southampton'!B1", "Southampton")</f>
      </c>
      <c r="D16" s="64" t="s">
        <v>525</v>
      </c>
      <c r="E16" s="84" t="n">
        <v>149</v>
      </c>
      <c r="F16" s="79" t="n">
        <v>105</v>
      </c>
      <c r="G16" s="80" t="n">
        <v>13</v>
      </c>
      <c r="H16" s="80" t="n">
        <v>20</v>
      </c>
      <c r="I16" s="80" t="n">
        <v>11</v>
      </c>
      <c r="J16" s="80" t="n">
        <v>0</v>
      </c>
    </row>
    <row r="17" ht="15" customHeight="1">
      <c r="B17" s="66" t="s">
        <v>549</v>
      </c>
      <c r="C17" s="86" t="str">
        <f>=HYPERLINK("#'Tameside and Glossop'!B1", "Tameside and Glossop")</f>
      </c>
      <c r="D17" s="64" t="s">
        <v>525</v>
      </c>
      <c r="E17" s="84" t="n">
        <v>98</v>
      </c>
      <c r="F17" s="79" t="n">
        <v>64</v>
      </c>
      <c r="G17" s="80" t="n">
        <v>11</v>
      </c>
      <c r="H17" s="80" t="n">
        <v>11</v>
      </c>
      <c r="I17" s="80" t="n">
        <v>12</v>
      </c>
      <c r="J17" s="80" t="n">
        <v>0</v>
      </c>
    </row>
    <row r="18" ht="15" customHeight="1">
      <c r="B18" s="66" t="s">
        <v>551</v>
      </c>
      <c r="C18" s="86" t="str">
        <f>=HYPERLINK("#'Thurrock'!B1", "Thurrock")</f>
      </c>
      <c r="D18" s="64" t="s">
        <v>525</v>
      </c>
      <c r="E18" s="84" t="n">
        <v>31</v>
      </c>
      <c r="F18" s="79" t="n">
        <v>14</v>
      </c>
      <c r="G18" s="80" t="n">
        <v>5</v>
      </c>
      <c r="H18" s="80" t="n">
        <v>9</v>
      </c>
      <c r="I18" s="80" t="n">
        <v>3</v>
      </c>
      <c r="J18" s="80" t="n">
        <v>0</v>
      </c>
    </row>
    <row r="19" ht="15" customHeight="1">
      <c r="B19" s="66" t="s">
        <v>554</v>
      </c>
      <c r="C19" s="86" t="str">
        <f>=HYPERLINK("#'Bradford'!B1", "Bradford")</f>
      </c>
      <c r="D19" s="64" t="s">
        <v>556</v>
      </c>
      <c r="E19" s="84" t="n">
        <v>11</v>
      </c>
      <c r="F19" s="79" t="n">
        <v>7</v>
      </c>
      <c r="G19" s="80" t="n">
        <v>1</v>
      </c>
      <c r="H19" s="80" t="n">
        <v>1</v>
      </c>
      <c r="I19" s="80" t="n">
        <v>2</v>
      </c>
      <c r="J19" s="80" t="n">
        <v>0</v>
      </c>
    </row>
    <row r="20" ht="15" customHeight="1">
      <c r="B20" s="66" t="s">
        <v>557</v>
      </c>
      <c r="C20" s="86" t="str">
        <f>=HYPERLINK("#'Cheshire and Merseyside'!B1", "Cheshire and Merseyside")</f>
      </c>
      <c r="D20" s="64" t="s">
        <v>556</v>
      </c>
      <c r="E20" s="84" t="n">
        <v>142</v>
      </c>
      <c r="F20" s="79" t="n">
        <v>100</v>
      </c>
      <c r="G20" s="80" t="n">
        <v>12</v>
      </c>
      <c r="H20" s="80" t="n">
        <v>14</v>
      </c>
      <c r="I20" s="80" t="n">
        <v>16</v>
      </c>
      <c r="J20" s="80" t="n">
        <v>0</v>
      </c>
    </row>
    <row r="21" ht="15" customHeight="1">
      <c r="B21" s="66" t="s">
        <v>560</v>
      </c>
      <c r="C21" s="86" t="str">
        <f>=HYPERLINK("#'Coventry and Warwickshire'!B1", "Coventry and Warwickshire")</f>
      </c>
      <c r="D21" s="64" t="s">
        <v>556</v>
      </c>
      <c r="E21" s="84" t="n">
        <v>95</v>
      </c>
      <c r="F21" s="79" t="n">
        <v>55</v>
      </c>
      <c r="G21" s="80" t="n">
        <v>15</v>
      </c>
      <c r="H21" s="80" t="n">
        <v>15</v>
      </c>
      <c r="I21" s="80" t="n">
        <v>10</v>
      </c>
      <c r="J21" s="80" t="n">
        <v>0</v>
      </c>
    </row>
    <row r="22" ht="15" customHeight="1">
      <c r="B22" s="66" t="s">
        <v>562</v>
      </c>
      <c r="C22" s="86" t="str">
        <f>=HYPERLINK("#'Hammersmith and Fulham'!B1", "Hammersmith and Fulham")</f>
      </c>
      <c r="D22" s="64" t="s">
        <v>556</v>
      </c>
      <c r="E22" s="84" t="n">
        <v>29</v>
      </c>
      <c r="F22" s="79" t="n">
        <v>19</v>
      </c>
      <c r="G22" s="80" t="n">
        <v>2</v>
      </c>
      <c r="H22" s="80" t="n">
        <v>3</v>
      </c>
      <c r="I22" s="80" t="n">
        <v>5</v>
      </c>
      <c r="J22" s="80" t="n">
        <v>0</v>
      </c>
    </row>
    <row r="23" ht="15" customHeight="1">
      <c r="B23" s="66" t="s">
        <v>565</v>
      </c>
      <c r="C23" s="86" t="str">
        <f>=HYPERLINK("#'Hillingdon'!B1", "Hillingdon")</f>
      </c>
      <c r="D23" s="64" t="s">
        <v>556</v>
      </c>
      <c r="E23" s="84" t="n">
        <v>42</v>
      </c>
      <c r="F23" s="79" t="n">
        <v>28</v>
      </c>
      <c r="G23" s="80" t="n">
        <v>6</v>
      </c>
      <c r="H23" s="80" t="n">
        <v>5</v>
      </c>
      <c r="I23" s="80" t="n">
        <v>3</v>
      </c>
      <c r="J23" s="80" t="n">
        <v>0</v>
      </c>
    </row>
    <row r="24" ht="15" customHeight="1">
      <c r="B24" s="66" t="s">
        <v>567</v>
      </c>
      <c r="C24" s="86" t="str">
        <f>=HYPERLINK("#'Manchester'!B1", "Manchester")</f>
      </c>
      <c r="D24" s="64" t="s">
        <v>556</v>
      </c>
      <c r="E24" s="84" t="n">
        <v>193</v>
      </c>
      <c r="F24" s="79" t="n">
        <v>138</v>
      </c>
      <c r="G24" s="80" t="n">
        <v>17</v>
      </c>
      <c r="H24" s="80" t="n">
        <v>22</v>
      </c>
      <c r="I24" s="80" t="n">
        <v>16</v>
      </c>
      <c r="J24" s="80" t="n">
        <v>0</v>
      </c>
    </row>
    <row r="25" ht="15" customHeight="1">
      <c r="B25" s="66" t="s">
        <v>569</v>
      </c>
      <c r="C25" s="86" t="str">
        <f>=HYPERLINK("#'Salford'!B1", "Salford")</f>
      </c>
      <c r="D25" s="64" t="s">
        <v>556</v>
      </c>
      <c r="E25" s="84" t="n">
        <v>84</v>
      </c>
      <c r="F25" s="79" t="n">
        <v>57</v>
      </c>
      <c r="G25" s="80" t="n">
        <v>12</v>
      </c>
      <c r="H25" s="80" t="n">
        <v>9</v>
      </c>
      <c r="I25" s="80" t="n">
        <v>6</v>
      </c>
      <c r="J25" s="80" t="n">
        <v>0</v>
      </c>
    </row>
    <row r="26" ht="15" customHeight="1">
      <c r="B26" s="66" t="s">
        <v>572</v>
      </c>
      <c r="C26" s="86" t="str">
        <f>=HYPERLINK("#'Stoke on Trent'!B1", "Stoke on Trent")</f>
      </c>
      <c r="D26" s="64" t="s">
        <v>556</v>
      </c>
      <c r="E26" s="84" t="n">
        <v>92</v>
      </c>
      <c r="F26" s="79" t="n">
        <v>51</v>
      </c>
      <c r="G26" s="80" t="n">
        <v>23</v>
      </c>
      <c r="H26" s="80" t="n">
        <v>8</v>
      </c>
      <c r="I26" s="80" t="n">
        <v>10</v>
      </c>
      <c r="J26" s="80" t="n">
        <v>0</v>
      </c>
    </row>
    <row r="27" ht="15" customHeight="1">
      <c r="B27" s="66" t="s">
        <v>574</v>
      </c>
      <c r="C27" s="86" t="str">
        <f>=HYPERLINK("#'Sutton'!B1", "Sutton")</f>
      </c>
      <c r="D27" s="64" t="s">
        <v>556</v>
      </c>
      <c r="E27" s="84" t="n">
        <v>10</v>
      </c>
      <c r="F27" s="79" t="n">
        <v>7</v>
      </c>
      <c r="G27" s="80" t="n">
        <v>2</v>
      </c>
      <c r="H27" s="80" t="n">
        <v>0</v>
      </c>
      <c r="I27" s="80" t="n">
        <v>1</v>
      </c>
      <c r="J27" s="80" t="n">
        <v>0</v>
      </c>
    </row>
    <row r="28" ht="15" customHeight="1">
      <c r="B28" s="66" t="s">
        <v>577</v>
      </c>
      <c r="C28" s="86" t="str">
        <f>=HYPERLINK("#'Barnsley Bassetlaw Rotherham'!B1", "Barnsley Bassetlaw Rotherham")</f>
      </c>
      <c r="D28" s="64" t="s">
        <v>579</v>
      </c>
      <c r="E28" s="84" t="n">
        <v>6</v>
      </c>
      <c r="F28" s="79" t="n">
        <v>0</v>
      </c>
      <c r="G28" s="80" t="n">
        <v>1</v>
      </c>
      <c r="H28" s="80" t="n">
        <v>2</v>
      </c>
      <c r="I28" s="80" t="n">
        <v>3</v>
      </c>
      <c r="J28" s="80" t="n">
        <v>0</v>
      </c>
    </row>
    <row r="29" ht="15" customHeight="1">
      <c r="B29" s="66" t="s">
        <v>581</v>
      </c>
      <c r="C29" s="86" t="str">
        <f>=HYPERLINK("#'Birmingham and Solihull'!B1", "Birmingham and Solihull")</f>
      </c>
      <c r="D29" s="64" t="s">
        <v>579</v>
      </c>
      <c r="E29" s="84" t="n">
        <v>0</v>
      </c>
      <c r="F29" s="79" t="n">
        <v>0</v>
      </c>
      <c r="G29" s="80" t="n">
        <v>0</v>
      </c>
      <c r="H29" s="80" t="n">
        <v>0</v>
      </c>
      <c r="I29" s="80" t="n">
        <v>0</v>
      </c>
      <c r="J29" s="80" t="n">
        <v>0</v>
      </c>
    </row>
    <row r="30" ht="15" customHeight="1">
      <c r="B30" s="66" t="s">
        <v>584</v>
      </c>
      <c r="C30" s="86" t="str">
        <f>=HYPERLINK("#'Brighton and Hove'!B1", "Brighton and Hove")</f>
      </c>
      <c r="D30" s="64" t="s">
        <v>579</v>
      </c>
      <c r="E30" s="84" t="n">
        <v>4</v>
      </c>
      <c r="F30" s="79" t="n">
        <v>1</v>
      </c>
      <c r="G30" s="80" t="n">
        <v>0</v>
      </c>
      <c r="H30" s="80" t="n">
        <v>1</v>
      </c>
      <c r="I30" s="80" t="n">
        <v>2</v>
      </c>
      <c r="J30" s="80" t="n">
        <v>0</v>
      </c>
    </row>
    <row r="31" ht="15" customHeight="1">
      <c r="B31" s="66" t="s">
        <v>587</v>
      </c>
      <c r="C31" s="86" t="str">
        <f>=HYPERLINK("#'Crawley and Slough'!B1", "Crawley and Slough")</f>
      </c>
      <c r="D31" s="64" t="s">
        <v>579</v>
      </c>
      <c r="E31" s="84" t="n">
        <v>2</v>
      </c>
      <c r="F31" s="79" t="n">
        <v>1</v>
      </c>
      <c r="G31" s="80" t="n">
        <v>1</v>
      </c>
      <c r="H31" s="80" t="n">
        <v>0</v>
      </c>
      <c r="I31" s="80" t="n">
        <v>0</v>
      </c>
      <c r="J31" s="80" t="n">
        <v>0</v>
      </c>
    </row>
    <row r="32" ht="15" customHeight="1">
      <c r="B32" s="66" t="s">
        <v>589</v>
      </c>
      <c r="C32" s="86" t="str">
        <f>=HYPERLINK("#'East Lancashire'!B1", "East Lancashire")</f>
      </c>
      <c r="D32" s="64" t="s">
        <v>579</v>
      </c>
      <c r="E32" s="84" t="n">
        <v>25</v>
      </c>
      <c r="F32" s="79" t="n">
        <v>14</v>
      </c>
      <c r="G32" s="80" t="n">
        <v>3</v>
      </c>
      <c r="H32" s="80" t="n">
        <v>5</v>
      </c>
      <c r="I32" s="80" t="n">
        <v>3</v>
      </c>
      <c r="J32" s="80" t="n">
        <v>0</v>
      </c>
    </row>
    <row r="33" ht="15" customHeight="1">
      <c r="B33" s="66" t="s">
        <v>592</v>
      </c>
      <c r="C33" s="86" t="str">
        <f>=HYPERLINK("#'Kent and Medway'!B1", "Kent and Medway")</f>
      </c>
      <c r="D33" s="64" t="s">
        <v>579</v>
      </c>
      <c r="E33" s="84" t="n">
        <v>1</v>
      </c>
      <c r="F33" s="79" t="n">
        <v>1</v>
      </c>
      <c r="G33" s="80" t="n">
        <v>0</v>
      </c>
      <c r="H33" s="80" t="n">
        <v>0</v>
      </c>
      <c r="I33" s="80" t="n">
        <v>0</v>
      </c>
      <c r="J33" s="80" t="n">
        <v>0</v>
      </c>
    </row>
    <row r="34" ht="15" customHeight="1">
      <c r="B34" s="66" t="s">
        <v>595</v>
      </c>
      <c r="C34" s="86" t="str">
        <f>=HYPERLINK("#'Kernow'!B1", "Kernow")</f>
      </c>
      <c r="D34" s="64" t="s">
        <v>579</v>
      </c>
      <c r="E34" s="84" t="n">
        <v>7</v>
      </c>
      <c r="F34" s="79" t="n">
        <v>4</v>
      </c>
      <c r="G34" s="80" t="n">
        <v>3</v>
      </c>
      <c r="H34" s="80" t="n">
        <v>0</v>
      </c>
      <c r="I34" s="80" t="n">
        <v>0</v>
      </c>
      <c r="J34" s="80" t="n">
        <v>0</v>
      </c>
    </row>
    <row r="35" ht="15" customHeight="1">
      <c r="B35" s="66" t="s">
        <v>597</v>
      </c>
      <c r="C35" s="86" t="str">
        <f>=HYPERLINK("#'NE Essex and Great Yarmouth'!B1", "NE Essex and Great Yarmouth")</f>
      </c>
      <c r="D35" s="64" t="s">
        <v>579</v>
      </c>
      <c r="E35" s="84" t="n">
        <v>0</v>
      </c>
      <c r="F35" s="79" t="n">
        <v>0</v>
      </c>
      <c r="G35" s="80" t="n">
        <v>0</v>
      </c>
      <c r="H35" s="80" t="n">
        <v>0</v>
      </c>
      <c r="I35" s="80" t="n">
        <v>0</v>
      </c>
      <c r="J35" s="80" t="n">
        <v>0</v>
      </c>
    </row>
    <row r="36" ht="15" customHeight="1">
      <c r="B36" s="66" t="s">
        <v>600</v>
      </c>
      <c r="C36" s="86" t="str">
        <f>=HYPERLINK("#'North Central London'!B1", "North Central London")</f>
      </c>
      <c r="D36" s="64" t="s">
        <v>579</v>
      </c>
      <c r="E36" s="84" t="n">
        <v>0</v>
      </c>
      <c r="F36" s="79" t="n">
        <v>0</v>
      </c>
      <c r="G36" s="80" t="n">
        <v>0</v>
      </c>
      <c r="H36" s="80" t="n">
        <v>0</v>
      </c>
      <c r="I36" s="80" t="n">
        <v>0</v>
      </c>
      <c r="J36" s="80" t="n">
        <v>0</v>
      </c>
    </row>
    <row r="37" ht="15" customHeight="1">
      <c r="B37" s="66" t="s">
        <v>603</v>
      </c>
      <c r="C37" s="86" t="str">
        <f>=HYPERLINK("#'North East London'!B1", "North East London")</f>
      </c>
      <c r="D37" s="64" t="s">
        <v>579</v>
      </c>
      <c r="E37" s="84" t="n">
        <v>6</v>
      </c>
      <c r="F37" s="79" t="n">
        <v>4</v>
      </c>
      <c r="G37" s="80" t="n">
        <v>1</v>
      </c>
      <c r="H37" s="80" t="n">
        <v>0</v>
      </c>
      <c r="I37" s="80" t="n">
        <v>1</v>
      </c>
      <c r="J37" s="80" t="n">
        <v>0</v>
      </c>
    </row>
    <row r="38" ht="15" customHeight="1">
      <c r="B38" s="66" t="s">
        <v>605</v>
      </c>
      <c r="C38" s="86" t="str">
        <f>=HYPERLINK("#'Portsmouth'!B1", "Portsmouth")</f>
      </c>
      <c r="D38" s="64" t="s">
        <v>579</v>
      </c>
      <c r="E38" s="84" t="n">
        <v>15</v>
      </c>
      <c r="F38" s="79" t="n">
        <v>8</v>
      </c>
      <c r="G38" s="80" t="n">
        <v>4</v>
      </c>
      <c r="H38" s="80" t="n">
        <v>0</v>
      </c>
      <c r="I38" s="80" t="n">
        <v>3</v>
      </c>
      <c r="J38" s="80" t="n">
        <v>0</v>
      </c>
    </row>
    <row r="39" ht="15" customHeight="1">
      <c r="B39" s="66" t="s">
        <v>607</v>
      </c>
      <c r="C39" s="86" t="str">
        <f>=HYPERLINK("#'South East London'!B1", "South East London")</f>
      </c>
      <c r="D39" s="64" t="s">
        <v>579</v>
      </c>
      <c r="E39" s="84" t="n">
        <v>0</v>
      </c>
      <c r="F39" s="79" t="n">
        <v>0</v>
      </c>
      <c r="G39" s="80" t="n">
        <v>0</v>
      </c>
      <c r="H39" s="80" t="n">
        <v>0</v>
      </c>
      <c r="I39" s="80" t="n">
        <v>0</v>
      </c>
      <c r="J39" s="80" t="n">
        <v>0</v>
      </c>
    </row>
    <row r="40" ht="15" customHeight="1">
      <c r="B40" s="66" t="s">
        <v>609</v>
      </c>
      <c r="C40" s="86" t="str">
        <f>=HYPERLINK("#'Southend'!B1", "Southend")</f>
      </c>
      <c r="D40" s="64" t="s">
        <v>579</v>
      </c>
      <c r="E40" s="84" t="n">
        <v>15</v>
      </c>
      <c r="F40" s="79" t="n">
        <v>5</v>
      </c>
      <c r="G40" s="80" t="n">
        <v>4</v>
      </c>
      <c r="H40" s="80" t="n">
        <v>2</v>
      </c>
      <c r="I40" s="80" t="n">
        <v>4</v>
      </c>
      <c r="J40" s="80" t="n">
        <v>0</v>
      </c>
    </row>
    <row r="41" ht="15" customHeight="1">
      <c r="B41" s="66" t="s">
        <v>612</v>
      </c>
      <c r="C41" s="86" t="str">
        <f>=HYPERLINK("#'Sunderland and South Tyneside'!B1", "Sunderland and South Tyneside")</f>
      </c>
      <c r="D41" s="64" t="s">
        <v>579</v>
      </c>
      <c r="E41" s="84" t="n">
        <v>2</v>
      </c>
      <c r="F41" s="79" t="n">
        <v>2</v>
      </c>
      <c r="G41" s="80" t="n">
        <v>0</v>
      </c>
      <c r="H41" s="80" t="n">
        <v>0</v>
      </c>
      <c r="I41" s="80" t="n">
        <v>0</v>
      </c>
      <c r="J41" s="80" t="n">
        <v>0</v>
      </c>
    </row>
    <row r="42" ht="15" customHeight="1">
      <c r="B42" s="66" t="s">
        <v>615</v>
      </c>
      <c r="C42" s="86" t="str">
        <f>=HYPERLINK("#'SWAG'!B1", "SWAG")</f>
      </c>
      <c r="D42" s="64" t="s">
        <v>579</v>
      </c>
      <c r="E42" s="84" t="n">
        <v>0</v>
      </c>
      <c r="F42" s="79" t="n">
        <v>0</v>
      </c>
      <c r="G42" s="80" t="n">
        <v>0</v>
      </c>
      <c r="H42" s="80" t="n">
        <v>0</v>
      </c>
      <c r="I42" s="80" t="n">
        <v>0</v>
      </c>
      <c r="J42" s="80" t="n">
        <v>0</v>
      </c>
    </row>
    <row r="43" ht="15" customHeight="1">
      <c r="B43" s="66" t="s">
        <v>617</v>
      </c>
      <c r="C43" s="86" t="str">
        <f>=HYPERLINK("#'Swindon'!B1", "Swindon")</f>
      </c>
      <c r="D43" s="64" t="s">
        <v>579</v>
      </c>
      <c r="E43" s="84" t="n">
        <v>0</v>
      </c>
      <c r="F43" s="79" t="n">
        <v>0</v>
      </c>
      <c r="G43" s="80" t="n">
        <v>0</v>
      </c>
      <c r="H43" s="80" t="n">
        <v>0</v>
      </c>
      <c r="I43" s="80" t="n">
        <v>0</v>
      </c>
      <c r="J43" s="80" t="n">
        <v>0</v>
      </c>
    </row>
    <row r="44" ht="15" customHeight="1">
      <c r="B44" s="66" t="s">
        <v>619</v>
      </c>
      <c r="C44" s="86" t="str">
        <f>=HYPERLINK("#'Tees Valley'!B1", "Tees Valley")</f>
      </c>
      <c r="D44" s="64" t="s">
        <v>579</v>
      </c>
      <c r="E44" s="84" t="n">
        <v>2</v>
      </c>
      <c r="F44" s="79" t="n">
        <v>2</v>
      </c>
      <c r="G44" s="80" t="n">
        <v>0</v>
      </c>
      <c r="H44" s="80" t="n">
        <v>0</v>
      </c>
      <c r="I44" s="80" t="n">
        <v>0</v>
      </c>
      <c r="J44" s="80" t="n">
        <v>0</v>
      </c>
    </row>
  </sheetData>
  <mergeCells count="3">
    <mergeCell ref="E6:J6"/>
    <mergeCell ref="M6:R6"/>
    <mergeCell ref="S6:X6"/>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36">
      <tabColor theme="9" tint="0.79998168889431442"/>
    </sheetPr>
  </sheetPr>
  <dimension ref="A1"/>
  <sheetViews>
    <sheetView showGridLines="0" zoomScaleNormal="100" workbookViewId="0">
      <pane xSplit="1" ySplit="4" topLeftCell="B5" activePane="bottomRight" state="frozen"/>
      <selection activeCell="AE26" sqref="AE26"/>
      <selection pane="topRight" activeCell="AE26" sqref="AE26"/>
      <selection pane="bottomLeft" activeCell="AE26" sqref="AE26"/>
      <selection pane="bottomRight"/>
    </sheetView>
  </sheetViews>
  <sheetFormatPr defaultRowHeight="15.0" baseColWidth="10"/>
  <cols>
    <col min="1" max="1" width="59.42578125" hidden="0" customWidth="1"/>
    <col min="2" max="2" width="15.42578125" hidden="0" customWidth="1"/>
    <col min="3" max="3" width="21.7109375" hidden="0" customWidth="1"/>
    <col min="4" max="4" width="10.7109375" hidden="0" customWidth="1"/>
    <col min="5" max="5" width="10.7109375" hidden="0" customWidth="1"/>
    <col min="6" max="6" width="10.7109375" hidden="0" customWidth="1"/>
    <col min="7" max="7" width="10.7109375" hidden="0" customWidth="1"/>
    <col min="8" max="8" width="10.7109375" hidden="0" customWidth="1"/>
    <col min="9" max="9" width="10.7109375" hidden="0" customWidth="1"/>
    <col min="10" max="10" width="10.7109375" hidden="0" customWidth="1"/>
    <col min="11" max="11" width="10.7109375" hidden="0" customWidth="1"/>
    <col min="12" max="12" width="10.7109375" hidden="0" customWidth="1"/>
    <col min="13" max="13" width="10.7109375" hidden="0" customWidth="1"/>
    <col min="14" max="14" width="10.7109375" hidden="0" customWidth="1"/>
    <col min="15" max="15" width="10.7109375" hidden="0" customWidth="1"/>
    <col min="16" max="16" width="10.7109375" hidden="0" customWidth="1"/>
    <col min="17" max="17" width="10.7109375" hidden="0" customWidth="1"/>
    <col min="18" max="18" width="10.7109375" hidden="0" customWidth="1"/>
    <col min="19" max="19" width="10.7109375" hidden="0" customWidth="1"/>
    <col min="20" max="20" width="10.7109375" hidden="0" customWidth="1"/>
    <col min="21" max="21" width="10.7109375" hidden="0" customWidth="1"/>
    <col min="22" max="22" width="10.7109375" hidden="0" customWidth="1"/>
    <col min="23" max="23" width="10.7109375" hidden="0" customWidth="1"/>
    <col min="24" max="24" width="10.7109375" hidden="0" customWidth="1"/>
    <col min="25" max="25" width="10.7109375" hidden="0" customWidth="1"/>
    <col min="26" max="26" width="10.7109375" hidden="0" customWidth="1"/>
    <col min="27" max="27" width="10.7109375" hidden="0" customWidth="1"/>
    <col min="28" max="28" width="10.7109375" hidden="0" customWidth="1"/>
    <col min="29" max="29" width="10.7109375" hidden="0" customWidth="1"/>
    <col min="30" max="30" width="10.7109375" hidden="0" customWidth="1"/>
    <col min="31" max="31" width="10.7109375" hidden="0" customWidth="1"/>
    <col min="32" max="32" width="10.7109375" hidden="0" customWidth="1"/>
  </cols>
  <sheetData>
    <row r="1" ht="18.75" customHeight="1">
      <c r="A1" s="111" t="s">
        <v>198</v>
      </c>
      <c r="B1" s="14" t="str">
        <f>HYPERLINK("#'Contents'!B1", "Go to contents")</f>
        <v>Go to contents</v>
      </c>
      <c r="C1" s="108"/>
      <c r="D1" s="106"/>
      <c r="S1" s="107"/>
    </row>
    <row r="2">
      <c r="B2" s="109" t="n">
        <v>2</v>
      </c>
      <c r="C2" s="109" t="n">
        <v>3</v>
      </c>
      <c r="D2" s="110" t="n">
        <v>4</v>
      </c>
      <c r="E2" s="109" t="n">
        <v>5</v>
      </c>
      <c r="F2" s="109" t="n">
        <v>6</v>
      </c>
      <c r="G2" s="110" t="n">
        <v>7</v>
      </c>
      <c r="H2" s="109" t="n">
        <v>8</v>
      </c>
      <c r="I2" s="109" t="n">
        <v>9</v>
      </c>
      <c r="J2" s="110" t="n">
        <v>10</v>
      </c>
      <c r="K2" s="109" t="n">
        <v>11</v>
      </c>
      <c r="L2" s="109" t="n">
        <v>12</v>
      </c>
      <c r="M2" s="110" t="n">
        <v>13</v>
      </c>
      <c r="N2" s="109" t="n">
        <v>14</v>
      </c>
      <c r="O2" s="109" t="n">
        <v>15</v>
      </c>
      <c r="P2" s="110" t="n">
        <v>16</v>
      </c>
      <c r="Q2" s="109" t="n">
        <v>17</v>
      </c>
      <c r="R2" s="109" t="n">
        <v>18</v>
      </c>
      <c r="S2" s="110" t="n">
        <v>19</v>
      </c>
      <c r="T2" s="109" t="n">
        <v>20</v>
      </c>
      <c r="U2" s="109" t="n">
        <v>21</v>
      </c>
      <c r="V2" s="110" t="n">
        <v>22</v>
      </c>
      <c r="W2" s="109" t="n">
        <v>23</v>
      </c>
      <c r="X2" s="109" t="n">
        <v>24</v>
      </c>
      <c r="Y2" s="110" t="n">
        <v>25</v>
      </c>
      <c r="Z2" s="109" t="n">
        <v>26</v>
      </c>
      <c r="AA2" s="109" t="n">
        <v>27</v>
      </c>
      <c r="AB2" s="110" t="n">
        <v>28</v>
      </c>
      <c r="AC2" s="109" t="n">
        <v>29</v>
      </c>
      <c r="AD2" s="109" t="n">
        <v>30</v>
      </c>
      <c r="AE2" s="110" t="n">
        <v>31</v>
      </c>
      <c r="AF2" s="109" t="n">
        <v>32</v>
      </c>
    </row>
    <row r="3" ht="14.45" customHeight="1">
      <c r="A3" s="102" t="s">
        <v>192</v>
      </c>
      <c r="B3" s="103"/>
      <c r="C3" s="104"/>
      <c r="D3" s="104" t="s">
        <v>74</v>
      </c>
      <c r="E3" s="105" t="s">
        <v>76</v>
      </c>
      <c r="F3" s="105" t="s">
        <v>318</v>
      </c>
      <c r="G3" s="105" t="n">
        <v>2</v>
      </c>
      <c r="H3" s="104" t="s">
        <v>199</v>
      </c>
      <c r="I3" s="105" t="s">
        <v>79</v>
      </c>
      <c r="J3" s="105" t="s">
        <v>81</v>
      </c>
      <c r="K3" s="104"/>
      <c r="L3" s="105" t="s">
        <v>84</v>
      </c>
      <c r="M3" s="105" t="s">
        <v>86</v>
      </c>
      <c r="N3" s="104" t="n">
        <v>4</v>
      </c>
      <c r="O3" s="104" t="s">
        <v>328</v>
      </c>
      <c r="P3" s="104" t="s">
        <v>95</v>
      </c>
      <c r="Q3" s="105" t="s">
        <v>92</v>
      </c>
      <c r="R3" s="104"/>
      <c r="S3" s="105" t="s">
        <v>98</v>
      </c>
      <c r="T3" s="105" t="s">
        <v>100</v>
      </c>
      <c r="U3" s="105" t="s">
        <v>102</v>
      </c>
      <c r="V3" s="104" t="s">
        <v>200</v>
      </c>
      <c r="W3" s="105" t="n">
        <v>14</v>
      </c>
      <c r="X3" s="104"/>
      <c r="Y3" s="105" t="s">
        <v>106</v>
      </c>
      <c r="Z3" s="105" t="s">
        <v>108</v>
      </c>
      <c r="AA3" s="105" t="s">
        <v>110</v>
      </c>
      <c r="AB3" s="105" t="s">
        <v>112</v>
      </c>
      <c r="AC3" s="104" t="n">
        <v>7</v>
      </c>
      <c r="AD3" s="104" t="s">
        <v>166</v>
      </c>
      <c r="AE3" s="105" t="s">
        <v>164</v>
      </c>
      <c r="AF3" s="105" t="n">
        <v>9</v>
      </c>
    </row>
    <row r="4" ht="120" customHeight="1">
      <c r="A4" s="116" t="s">
        <v>197</v>
      </c>
      <c r="B4" s="96" t="s">
        <v>1</v>
      </c>
      <c r="C4" s="96" t="s">
        <v>416</v>
      </c>
      <c r="D4" s="96" t="s">
        <v>75</v>
      </c>
      <c r="E4" s="97" t="s">
        <v>324</v>
      </c>
      <c r="F4" s="97" t="s">
        <v>326</v>
      </c>
      <c r="G4" s="97" t="s">
        <v>78</v>
      </c>
      <c r="H4" s="96" t="s">
        <v>421</v>
      </c>
      <c r="I4" s="97" t="s">
        <v>422</v>
      </c>
      <c r="J4" s="97" t="s">
        <v>423</v>
      </c>
      <c r="K4" s="96" t="s">
        <v>424</v>
      </c>
      <c r="L4" s="97" t="s">
        <v>425</v>
      </c>
      <c r="M4" s="97" t="s">
        <v>426</v>
      </c>
      <c r="N4" s="96" t="s">
        <v>89</v>
      </c>
      <c r="O4" s="96" t="s">
        <v>330</v>
      </c>
      <c r="P4" s="96" t="s">
        <v>96</v>
      </c>
      <c r="Q4" s="97" t="s">
        <v>427</v>
      </c>
      <c r="R4" s="96" t="s">
        <v>97</v>
      </c>
      <c r="S4" s="97" t="s">
        <v>99</v>
      </c>
      <c r="T4" s="97" t="s">
        <v>101</v>
      </c>
      <c r="U4" s="97" t="s">
        <v>103</v>
      </c>
      <c r="V4" s="96" t="s">
        <v>94</v>
      </c>
      <c r="W4" s="97" t="s">
        <v>114</v>
      </c>
      <c r="X4" s="96" t="s">
        <v>105</v>
      </c>
      <c r="Y4" s="97" t="s">
        <v>107</v>
      </c>
      <c r="Z4" s="97" t="s">
        <v>109</v>
      </c>
      <c r="AA4" s="97" t="s">
        <v>111</v>
      </c>
      <c r="AB4" s="97" t="s">
        <v>113</v>
      </c>
      <c r="AC4" s="96" t="s">
        <v>104</v>
      </c>
      <c r="AD4" s="96" t="s">
        <v>167</v>
      </c>
      <c r="AE4" s="97" t="s">
        <v>165</v>
      </c>
      <c r="AF4" s="97" t="s">
        <v>168</v>
      </c>
    </row>
    <row r="5">
      <c r="A5" s="100" t="s">
        <v>525</v>
      </c>
      <c r="B5" s="101"/>
      <c r="C5" s="101"/>
      <c r="D5" t="n">
        <v>306685</v>
      </c>
      <c r="E5" t="n">
        <v>274870</v>
      </c>
      <c r="F5" t="n">
        <v>183696</v>
      </c>
      <c r="G5" t="n">
        <v>107568</v>
      </c>
      <c r="H5" t="n">
        <v>109321</v>
      </c>
      <c r="I5" t="n">
        <v>19631</v>
      </c>
      <c r="J5" t="n">
        <v>89690</v>
      </c>
      <c r="K5" t="n">
        <v>12604</v>
      </c>
      <c r="L5" t="n">
        <v>5065</v>
      </c>
      <c r="M5" t="n">
        <v>7539</v>
      </c>
      <c r="N5" t="n">
        <v>58162</v>
      </c>
      <c r="O5" t="n">
        <v>1514</v>
      </c>
      <c r="P5" t="n">
        <v>45175</v>
      </c>
      <c r="Q5" t="n">
        <v>2024</v>
      </c>
      <c r="R5" t="n">
        <v>3612</v>
      </c>
      <c r="S5" t="n">
        <v>3156</v>
      </c>
      <c r="T5" t="n">
        <v>451</v>
      </c>
      <c r="U5" t="n">
        <v>5</v>
      </c>
      <c r="V5" t="n">
        <v>48787</v>
      </c>
      <c r="W5" t="n">
        <v>0</v>
      </c>
      <c r="X5" t="n">
        <v>828</v>
      </c>
      <c r="Y5" t="n">
        <v>481</v>
      </c>
      <c r="Z5" t="n">
        <v>131</v>
      </c>
      <c r="AA5" t="n">
        <v>127</v>
      </c>
      <c r="AB5" t="n">
        <v>89</v>
      </c>
      <c r="AC5" t="n">
        <v>29408</v>
      </c>
      <c r="AD5" t="n">
        <v>41243</v>
      </c>
      <c r="AE5" t="n">
        <v>1421</v>
      </c>
      <c r="AF5" t="n">
        <v>257</v>
      </c>
    </row>
    <row r="6">
      <c r="A6" s="100" t="s">
        <v>634</v>
      </c>
      <c r="B6" s="101"/>
      <c r="C6" s="101"/>
      <c r="D6" t="n">
        <v>815669</v>
      </c>
      <c r="E6" t="n">
        <v>441417</v>
      </c>
      <c r="F6" t="n">
        <v>203889</v>
      </c>
      <c r="G6" t="n">
        <v>309026</v>
      </c>
      <c r="H6" t="n">
        <v>169875</v>
      </c>
      <c r="I6" t="n">
        <v>29643</v>
      </c>
      <c r="J6" t="n">
        <v>140232</v>
      </c>
      <c r="K6" t="n">
        <v>36473</v>
      </c>
      <c r="L6" t="n">
        <v>3810</v>
      </c>
      <c r="M6" t="n">
        <v>32663</v>
      </c>
      <c r="N6" t="n">
        <v>35922</v>
      </c>
      <c r="O6" t="n">
        <v>1594</v>
      </c>
      <c r="P6" t="n">
        <v>64716</v>
      </c>
      <c r="Q6" t="n">
        <v>4942</v>
      </c>
      <c r="R6" t="n">
        <v>15854</v>
      </c>
      <c r="S6" t="n">
        <v>4976</v>
      </c>
      <c r="T6" t="n">
        <v>4617</v>
      </c>
      <c r="U6" t="n">
        <v>6261</v>
      </c>
      <c r="V6" t="n">
        <v>80570</v>
      </c>
      <c r="W6" t="n">
        <v>1261</v>
      </c>
      <c r="X6" t="n">
        <v>783</v>
      </c>
      <c r="Y6" t="n">
        <v>504</v>
      </c>
      <c r="Z6" t="n">
        <v>107</v>
      </c>
      <c r="AA6" t="n">
        <v>87</v>
      </c>
      <c r="AB6" t="n">
        <v>85</v>
      </c>
      <c r="AC6" t="n">
        <v>39896</v>
      </c>
      <c r="AD6" t="n">
        <v>34334</v>
      </c>
      <c r="AE6" t="n">
        <v>9722</v>
      </c>
      <c r="AF6" t="n">
        <v>389</v>
      </c>
    </row>
    <row r="7">
      <c r="A7" s="100" t="s">
        <v>621</v>
      </c>
      <c r="B7" s="101"/>
      <c r="C7" s="101"/>
      <c r="D7" t="n">
        <v>1122354</v>
      </c>
      <c r="E7" t="n">
        <v>716287</v>
      </c>
      <c r="F7" t="n">
        <v>387585</v>
      </c>
      <c r="G7" t="n">
        <v>416594</v>
      </c>
      <c r="H7" t="n">
        <v>279196</v>
      </c>
      <c r="I7" t="n">
        <v>49274</v>
      </c>
      <c r="J7" t="n">
        <v>229922</v>
      </c>
      <c r="K7" t="n">
        <v>49077</v>
      </c>
      <c r="L7" t="n">
        <v>8875</v>
      </c>
      <c r="M7" t="n">
        <v>40202</v>
      </c>
      <c r="N7" t="n">
        <v>94084</v>
      </c>
      <c r="O7" t="n">
        <v>3108</v>
      </c>
      <c r="P7" t="n">
        <v>109891</v>
      </c>
      <c r="Q7" t="n">
        <v>6966</v>
      </c>
      <c r="R7" t="n">
        <v>19466</v>
      </c>
      <c r="S7" t="n">
        <v>8132</v>
      </c>
      <c r="T7" t="n">
        <v>5068</v>
      </c>
      <c r="U7" t="n">
        <v>6266</v>
      </c>
      <c r="V7" t="n">
        <v>129357</v>
      </c>
      <c r="W7" t="n">
        <v>1261</v>
      </c>
      <c r="X7" t="n">
        <v>1611</v>
      </c>
      <c r="Y7" t="n">
        <v>985</v>
      </c>
      <c r="Z7" t="n">
        <v>238</v>
      </c>
      <c r="AA7" t="n">
        <v>214</v>
      </c>
      <c r="AB7" t="n">
        <v>174</v>
      </c>
      <c r="AC7" t="n">
        <v>69304</v>
      </c>
      <c r="AD7" t="n">
        <v>75577</v>
      </c>
      <c r="AE7" t="n">
        <v>11143</v>
      </c>
      <c r="AF7" t="n">
        <v>646</v>
      </c>
    </row>
    <row r="8">
      <c r="A8" s="113" t="s">
        <v>524</v>
      </c>
      <c r="B8" s="98" t="s">
        <v>523</v>
      </c>
      <c r="C8" s="98" t="s">
        <v>525</v>
      </c>
      <c r="D8" s="114" t="n">
        <v>32859</v>
      </c>
      <c r="E8" s="112" t="n">
        <v>33847</v>
      </c>
      <c r="F8" s="112" t="n">
        <v>28975</v>
      </c>
      <c r="G8" s="112" t="n">
        <v>14559</v>
      </c>
      <c r="H8" s="114" t="n">
        <v>13116</v>
      </c>
      <c r="I8" s="112" t="n">
        <v>1</v>
      </c>
      <c r="J8" s="112" t="n">
        <v>13115</v>
      </c>
      <c r="K8" s="114" t="n">
        <v>7</v>
      </c>
      <c r="L8" s="112" t="n">
        <v>0</v>
      </c>
      <c r="M8" s="112" t="n">
        <v>7</v>
      </c>
      <c r="N8" s="114" t="n">
        <v>7346</v>
      </c>
      <c r="O8" s="114" t="n">
        <v>178</v>
      </c>
      <c r="P8" s="114" t="n">
        <v>5355</v>
      </c>
      <c r="Q8" s="112" t="n">
        <v>729</v>
      </c>
      <c r="R8" s="114" t="n">
        <v>417</v>
      </c>
      <c r="S8" s="112" t="n">
        <v>393</v>
      </c>
      <c r="T8" s="112" t="n">
        <v>24</v>
      </c>
      <c r="U8" s="112" t="n">
        <v>0</v>
      </c>
      <c r="V8" s="114" t="n">
        <v>5772</v>
      </c>
      <c r="W8" s="112" t="n">
        <v>0</v>
      </c>
      <c r="X8" s="114" t="n">
        <v>102</v>
      </c>
      <c r="Y8" s="112" t="n">
        <v>47</v>
      </c>
      <c r="Z8" s="112" t="n">
        <v>26</v>
      </c>
      <c r="AA8" s="112" t="n">
        <v>13</v>
      </c>
      <c r="AB8" s="112" t="n">
        <v>16</v>
      </c>
      <c r="AC8" s="114" t="n">
        <v>2788</v>
      </c>
      <c r="AD8" s="114" t="n">
        <v>13068</v>
      </c>
      <c r="AE8" s="112" t="n">
        <v>125</v>
      </c>
      <c r="AF8" s="112" t="n">
        <v>80</v>
      </c>
    </row>
    <row r="9">
      <c r="A9" s="113" t="s">
        <v>528</v>
      </c>
      <c r="B9" s="98" t="s">
        <v>527</v>
      </c>
      <c r="C9" s="98" t="s">
        <v>525</v>
      </c>
      <c r="D9" s="114" t="n">
        <v>7204</v>
      </c>
      <c r="E9" s="112" t="n">
        <v>11254</v>
      </c>
      <c r="F9" s="112" t="n">
        <v>1989</v>
      </c>
      <c r="G9" s="112" t="n">
        <v>2107</v>
      </c>
      <c r="H9" s="114" t="n">
        <v>0</v>
      </c>
      <c r="I9" s="112" t="n">
        <v>0</v>
      </c>
      <c r="J9" s="112" t="n">
        <v>0</v>
      </c>
      <c r="K9" s="114" t="n">
        <v>293</v>
      </c>
      <c r="L9" s="112" t="n">
        <v>293</v>
      </c>
      <c r="M9" s="112" t="n">
        <v>0</v>
      </c>
      <c r="N9" s="114" t="n">
        <v>1024</v>
      </c>
      <c r="O9" s="114" t="n">
        <v>0</v>
      </c>
      <c r="P9" s="114" t="n">
        <v>1731</v>
      </c>
      <c r="Q9" s="112" t="n">
        <v>0</v>
      </c>
      <c r="R9" s="114" t="n">
        <v>183</v>
      </c>
      <c r="S9" s="112" t="n">
        <v>174</v>
      </c>
      <c r="T9" s="112" t="n">
        <v>9</v>
      </c>
      <c r="U9" s="112" t="n">
        <v>0</v>
      </c>
      <c r="V9" s="114" t="n">
        <v>1914</v>
      </c>
      <c r="W9" s="112" t="n">
        <v>0</v>
      </c>
      <c r="X9" s="114" t="n">
        <v>40</v>
      </c>
      <c r="Y9" s="112" t="n">
        <v>18</v>
      </c>
      <c r="Z9" s="112" t="n">
        <v>7</v>
      </c>
      <c r="AA9" s="112" t="n">
        <v>10</v>
      </c>
      <c r="AB9" s="112" t="n">
        <v>5</v>
      </c>
      <c r="AC9" s="114" t="n">
        <v>594</v>
      </c>
      <c r="AD9" s="114" t="n">
        <v>0</v>
      </c>
      <c r="AE9" s="112" t="n">
        <v>0</v>
      </c>
      <c r="AF9" s="112" t="n">
        <v>0</v>
      </c>
    </row>
    <row r="10">
      <c r="A10" s="113" t="s">
        <v>539</v>
      </c>
      <c r="B10" s="98" t="s">
        <v>538</v>
      </c>
      <c r="C10" s="98" t="s">
        <v>525</v>
      </c>
      <c r="D10" s="114" t="n">
        <v>27136</v>
      </c>
      <c r="E10" s="112" t="n">
        <v>19965</v>
      </c>
      <c r="F10" s="112" t="n">
        <v>18265</v>
      </c>
      <c r="G10" s="112" t="n">
        <v>16521</v>
      </c>
      <c r="H10" s="114" t="n">
        <v>14324</v>
      </c>
      <c r="I10" s="112" t="n">
        <v>5310</v>
      </c>
      <c r="J10" s="112" t="n">
        <v>9014</v>
      </c>
      <c r="K10" s="114" t="n">
        <v>3513</v>
      </c>
      <c r="L10" s="112" t="n">
        <v>501</v>
      </c>
      <c r="M10" s="112" t="n">
        <v>3012</v>
      </c>
      <c r="N10" s="114" t="n">
        <v>6777</v>
      </c>
      <c r="O10" s="114" t="n">
        <v>23</v>
      </c>
      <c r="P10" s="114" t="n">
        <v>4999</v>
      </c>
      <c r="Q10" s="112" t="n">
        <v>9</v>
      </c>
      <c r="R10" s="114" t="n">
        <v>555</v>
      </c>
      <c r="S10" s="112" t="n">
        <v>468</v>
      </c>
      <c r="T10" s="112" t="n">
        <v>87</v>
      </c>
      <c r="U10" s="112" t="n">
        <v>0</v>
      </c>
      <c r="V10" s="114" t="n">
        <v>5554</v>
      </c>
      <c r="W10" s="112" t="n">
        <v>0</v>
      </c>
      <c r="X10" s="114" t="n">
        <v>44</v>
      </c>
      <c r="Y10" s="112" t="n">
        <v>20</v>
      </c>
      <c r="Z10" s="112" t="n">
        <v>6</v>
      </c>
      <c r="AA10" s="112" t="n">
        <v>13</v>
      </c>
      <c r="AB10" s="112" t="n">
        <v>5</v>
      </c>
      <c r="AC10" s="114" t="n">
        <v>4597</v>
      </c>
      <c r="AD10" s="114" t="n">
        <v>299</v>
      </c>
      <c r="AE10" s="112" t="n">
        <v>159</v>
      </c>
      <c r="AF10" s="112" t="n">
        <v>79</v>
      </c>
    </row>
    <row r="11">
      <c r="A11" s="113" t="s">
        <v>536</v>
      </c>
      <c r="B11" s="98" t="s">
        <v>535</v>
      </c>
      <c r="C11" s="98" t="s">
        <v>525</v>
      </c>
      <c r="D11" s="114" t="n">
        <v>32333</v>
      </c>
      <c r="E11" s="112" t="n">
        <v>30032</v>
      </c>
      <c r="F11" s="112" t="n">
        <v>1174</v>
      </c>
      <c r="G11" s="112" t="n">
        <v>6059</v>
      </c>
      <c r="H11" s="114" t="n">
        <v>6851</v>
      </c>
      <c r="I11" s="112" t="n">
        <v>0</v>
      </c>
      <c r="J11" s="112" t="n">
        <v>6851</v>
      </c>
      <c r="K11" s="114" t="n">
        <v>3208</v>
      </c>
      <c r="L11" s="112" t="n">
        <v>0</v>
      </c>
      <c r="M11" s="112" t="n">
        <v>3208</v>
      </c>
      <c r="N11" s="114" t="n">
        <v>3584</v>
      </c>
      <c r="O11" s="114" t="n">
        <v>61</v>
      </c>
      <c r="P11" s="114" t="n">
        <v>1412</v>
      </c>
      <c r="Q11" s="112" t="n">
        <v>0</v>
      </c>
      <c r="R11" s="114" t="n">
        <v>53</v>
      </c>
      <c r="S11" s="112" t="n">
        <v>53</v>
      </c>
      <c r="T11" s="112" t="n">
        <v>0</v>
      </c>
      <c r="U11" s="112" t="n">
        <v>0</v>
      </c>
      <c r="V11" s="114" t="n">
        <v>1465</v>
      </c>
      <c r="W11" s="112" t="n">
        <v>0</v>
      </c>
      <c r="X11" s="114" t="n">
        <v>37</v>
      </c>
      <c r="Y11" s="112" t="n">
        <v>27</v>
      </c>
      <c r="Z11" s="112" t="n">
        <v>4</v>
      </c>
      <c r="AA11" s="112" t="n">
        <v>4</v>
      </c>
      <c r="AB11" s="112" t="n">
        <v>2</v>
      </c>
      <c r="AC11" s="114" t="n">
        <v>1065</v>
      </c>
      <c r="AD11" s="114" t="n">
        <v>553</v>
      </c>
      <c r="AE11" s="112" t="n">
        <v>196</v>
      </c>
      <c r="AF11" s="112" t="n">
        <v>64</v>
      </c>
    </row>
    <row r="12">
      <c r="A12" s="113" t="s">
        <v>552</v>
      </c>
      <c r="B12" s="98" t="s">
        <v>551</v>
      </c>
      <c r="C12" s="98" t="s">
        <v>525</v>
      </c>
      <c r="D12" s="114" t="n">
        <v>16394</v>
      </c>
      <c r="E12" s="112" t="n">
        <v>18875</v>
      </c>
      <c r="F12" s="112" t="n">
        <v>18944</v>
      </c>
      <c r="G12" s="112" t="n">
        <v>4794</v>
      </c>
      <c r="H12" s="114" t="n">
        <v>5723</v>
      </c>
      <c r="I12" s="112" t="n">
        <v>36</v>
      </c>
      <c r="J12" s="112" t="n">
        <v>5687</v>
      </c>
      <c r="K12" s="114" t="n">
        <v>0</v>
      </c>
      <c r="L12" s="112" t="n">
        <v>0</v>
      </c>
      <c r="M12" s="112" t="n">
        <v>0</v>
      </c>
      <c r="N12" s="114" t="n">
        <v>113</v>
      </c>
      <c r="O12" s="114" t="n">
        <v>1</v>
      </c>
      <c r="P12" s="114" t="n">
        <v>48</v>
      </c>
      <c r="Q12" s="112" t="n">
        <v>0</v>
      </c>
      <c r="R12" s="114" t="n">
        <v>0</v>
      </c>
      <c r="S12" s="112" t="n">
        <v>0</v>
      </c>
      <c r="T12" s="112" t="n">
        <v>0</v>
      </c>
      <c r="U12" s="112" t="n">
        <v>0</v>
      </c>
      <c r="V12" s="114" t="n">
        <v>48</v>
      </c>
      <c r="W12" s="112" t="n">
        <v>0</v>
      </c>
      <c r="X12" s="114" t="n">
        <v>31</v>
      </c>
      <c r="Y12" s="112" t="n">
        <v>14</v>
      </c>
      <c r="Z12" s="112" t="n">
        <v>5</v>
      </c>
      <c r="AA12" s="112" t="n">
        <v>9</v>
      </c>
      <c r="AB12" s="112" t="n">
        <v>3</v>
      </c>
      <c r="AC12" s="114" t="n">
        <v>7</v>
      </c>
      <c r="AD12" s="114" t="n">
        <v>143</v>
      </c>
      <c r="AE12" s="112" t="n">
        <v>120</v>
      </c>
      <c r="AF12" s="112" t="n">
        <v>3</v>
      </c>
    </row>
    <row r="13">
      <c r="A13" s="113" t="s">
        <v>531</v>
      </c>
      <c r="B13" s="98" t="s">
        <v>530</v>
      </c>
      <c r="C13" s="98" t="s">
        <v>525</v>
      </c>
      <c r="D13" s="114" t="n">
        <v>37752</v>
      </c>
      <c r="E13" s="112" t="n">
        <v>44473</v>
      </c>
      <c r="F13" s="112" t="n">
        <v>33811</v>
      </c>
      <c r="G13" s="112" t="n">
        <v>19324</v>
      </c>
      <c r="H13" s="114" t="n">
        <v>17847</v>
      </c>
      <c r="I13" s="112" t="n">
        <v>0</v>
      </c>
      <c r="J13" s="112" t="n">
        <v>17847</v>
      </c>
      <c r="K13" s="114" t="n">
        <v>66</v>
      </c>
      <c r="L13" s="112" t="n">
        <v>0</v>
      </c>
      <c r="M13" s="112" t="n">
        <v>66</v>
      </c>
      <c r="N13" s="114" t="n">
        <v>9841</v>
      </c>
      <c r="O13" s="114" t="n">
        <v>77</v>
      </c>
      <c r="P13" s="114" t="n">
        <v>7639</v>
      </c>
      <c r="Q13" s="112" t="n">
        <v>711</v>
      </c>
      <c r="R13" s="114" t="n">
        <v>667</v>
      </c>
      <c r="S13" s="112" t="n">
        <v>611</v>
      </c>
      <c r="T13" s="112" t="n">
        <v>56</v>
      </c>
      <c r="U13" s="112" t="n">
        <v>0</v>
      </c>
      <c r="V13" s="114" t="n">
        <v>8306</v>
      </c>
      <c r="W13" s="112" t="n">
        <v>0</v>
      </c>
      <c r="X13" s="114" t="n">
        <v>139</v>
      </c>
      <c r="Y13" s="112" t="n">
        <v>88</v>
      </c>
      <c r="Z13" s="112" t="n">
        <v>16</v>
      </c>
      <c r="AA13" s="112" t="n">
        <v>19</v>
      </c>
      <c r="AB13" s="112" t="n">
        <v>16</v>
      </c>
      <c r="AC13" s="114" t="n">
        <v>3682</v>
      </c>
      <c r="AD13" s="114" t="n">
        <v>17771</v>
      </c>
      <c r="AE13" s="112" t="n">
        <v>388</v>
      </c>
      <c r="AF13" s="112" t="n">
        <v>1</v>
      </c>
    </row>
    <row r="14">
      <c r="A14" s="113" t="s">
        <v>533</v>
      </c>
      <c r="B14" s="99" t="s">
        <v>532</v>
      </c>
      <c r="C14" s="99" t="s">
        <v>525</v>
      </c>
      <c r="D14" s="114" t="n">
        <v>26726</v>
      </c>
      <c r="E14" t="n">
        <v>35944</v>
      </c>
      <c r="F14" t="n">
        <v>19130</v>
      </c>
      <c r="G14" t="n">
        <v>6596</v>
      </c>
      <c r="H14" s="114" t="n">
        <v>14249</v>
      </c>
      <c r="I14" t="n">
        <v>918</v>
      </c>
      <c r="J14" t="n">
        <v>13331</v>
      </c>
      <c r="K14" s="114" t="n">
        <v>0</v>
      </c>
      <c r="L14" t="n">
        <v>0</v>
      </c>
      <c r="M14" t="n">
        <v>0</v>
      </c>
      <c r="N14" s="114" t="n">
        <v>9508</v>
      </c>
      <c r="O14" s="114" t="n">
        <v>517</v>
      </c>
      <c r="P14" s="114" t="n">
        <v>7633</v>
      </c>
      <c r="Q14" t="n">
        <v>567</v>
      </c>
      <c r="R14" s="114" t="n">
        <v>619</v>
      </c>
      <c r="S14" t="n">
        <v>528</v>
      </c>
      <c r="T14" t="n">
        <v>91</v>
      </c>
      <c r="U14" t="n">
        <v>0</v>
      </c>
      <c r="V14" s="114" t="n">
        <v>8252</v>
      </c>
      <c r="W14" t="n">
        <v>0</v>
      </c>
      <c r="X14" s="114" t="n">
        <v>112</v>
      </c>
      <c r="Y14" t="n">
        <v>53</v>
      </c>
      <c r="Z14" t="n">
        <v>35</v>
      </c>
      <c r="AA14" t="n">
        <v>13</v>
      </c>
      <c r="AB14" t="n">
        <v>11</v>
      </c>
      <c r="AC14" s="114" t="n">
        <v>7184</v>
      </c>
      <c r="AD14" s="114" t="n">
        <v>66</v>
      </c>
      <c r="AE14" t="n">
        <v>65</v>
      </c>
      <c r="AF14" t="n">
        <v>3</v>
      </c>
    </row>
    <row r="15">
      <c r="A15" s="113" t="s">
        <v>541</v>
      </c>
      <c r="B15" s="99" t="s">
        <v>540</v>
      </c>
      <c r="C15" s="99" t="s">
        <v>525</v>
      </c>
      <c r="D15" s="114" t="n">
        <v>52589</v>
      </c>
      <c r="E15" t="n">
        <v>19030</v>
      </c>
      <c r="F15" t="n">
        <v>371</v>
      </c>
      <c r="G15" t="n">
        <v>11688</v>
      </c>
      <c r="H15" s="114" t="n">
        <v>9381</v>
      </c>
      <c r="I15" t="n">
        <v>12</v>
      </c>
      <c r="J15" t="n">
        <v>9369</v>
      </c>
      <c r="K15" s="114" t="n">
        <v>852</v>
      </c>
      <c r="L15" t="n">
        <v>3</v>
      </c>
      <c r="M15" t="n">
        <v>849</v>
      </c>
      <c r="N15" s="114" t="n">
        <v>4918</v>
      </c>
      <c r="O15" s="114" t="n">
        <v>143</v>
      </c>
      <c r="P15" s="114" t="n">
        <v>3430</v>
      </c>
      <c r="Q15" t="n">
        <v>6</v>
      </c>
      <c r="R15" s="114" t="n">
        <v>123</v>
      </c>
      <c r="S15" t="n">
        <v>110</v>
      </c>
      <c r="T15" t="n">
        <v>13</v>
      </c>
      <c r="U15" t="n">
        <v>0</v>
      </c>
      <c r="V15" s="114" t="n">
        <v>3553</v>
      </c>
      <c r="W15" t="n">
        <v>0</v>
      </c>
      <c r="X15" s="114" t="n">
        <v>46</v>
      </c>
      <c r="Y15" t="n">
        <v>24</v>
      </c>
      <c r="Z15" t="n">
        <v>6</v>
      </c>
      <c r="AA15" t="n">
        <v>9</v>
      </c>
      <c r="AB15" t="n">
        <v>7</v>
      </c>
      <c r="AC15" s="114" t="n">
        <v>1794</v>
      </c>
      <c r="AD15" s="114" t="n">
        <v>2547</v>
      </c>
      <c r="AE15" t="n">
        <v>130</v>
      </c>
      <c r="AF15" t="n">
        <v>19</v>
      </c>
    </row>
    <row r="16">
      <c r="A16" s="113" t="s">
        <v>544</v>
      </c>
      <c r="B16" s="99" t="s">
        <v>543</v>
      </c>
      <c r="C16" s="99" t="s">
        <v>525</v>
      </c>
      <c r="D16" s="114" t="n">
        <v>20683</v>
      </c>
      <c r="E16" t="n">
        <v>11463</v>
      </c>
      <c r="F16" t="n">
        <v>9672</v>
      </c>
      <c r="G16" t="n">
        <v>1555</v>
      </c>
      <c r="H16" s="114" t="n">
        <v>6545</v>
      </c>
      <c r="I16" t="n">
        <v>0</v>
      </c>
      <c r="J16" t="n">
        <v>6545</v>
      </c>
      <c r="K16" s="114" t="n">
        <v>317</v>
      </c>
      <c r="L16" t="n">
        <v>0</v>
      </c>
      <c r="M16" t="n">
        <v>317</v>
      </c>
      <c r="N16" s="114" t="n">
        <v>2965</v>
      </c>
      <c r="O16" s="114" t="n">
        <v>72</v>
      </c>
      <c r="P16" s="114" t="n">
        <v>1808</v>
      </c>
      <c r="Q16" t="n">
        <v>0</v>
      </c>
      <c r="R16" s="114" t="n">
        <v>49</v>
      </c>
      <c r="S16" t="n">
        <v>49</v>
      </c>
      <c r="T16" t="n">
        <v>0</v>
      </c>
      <c r="U16" t="n">
        <v>0</v>
      </c>
      <c r="V16" s="114" t="n">
        <v>1857</v>
      </c>
      <c r="W16" t="n">
        <v>0</v>
      </c>
      <c r="X16" s="114" t="n">
        <v>30</v>
      </c>
      <c r="Y16" t="n">
        <v>21</v>
      </c>
      <c r="Z16" t="n">
        <v>2</v>
      </c>
      <c r="AA16" t="n">
        <v>6</v>
      </c>
      <c r="AB16" t="n">
        <v>1</v>
      </c>
      <c r="AC16" s="114" t="n">
        <v>1054</v>
      </c>
      <c r="AD16" s="114" t="n">
        <v>1419</v>
      </c>
      <c r="AE16" t="n">
        <v>0</v>
      </c>
      <c r="AF16" t="n">
        <v>0</v>
      </c>
    </row>
    <row r="17">
      <c r="A17" s="113" t="s">
        <v>547</v>
      </c>
      <c r="B17" s="99" t="s">
        <v>546</v>
      </c>
      <c r="C17" s="99" t="s">
        <v>525</v>
      </c>
      <c r="D17" s="114" t="n">
        <v>22109</v>
      </c>
      <c r="E17" t="n">
        <v>21795</v>
      </c>
      <c r="F17" t="n">
        <v>19244</v>
      </c>
      <c r="G17" t="n">
        <v>9762</v>
      </c>
      <c r="H17" s="114" t="n">
        <v>8138</v>
      </c>
      <c r="I17" t="n">
        <v>385</v>
      </c>
      <c r="J17" t="n">
        <v>7753</v>
      </c>
      <c r="K17" s="114" t="n">
        <v>191</v>
      </c>
      <c r="L17" t="n">
        <v>117</v>
      </c>
      <c r="M17" t="n">
        <v>74</v>
      </c>
      <c r="N17" s="114" t="n">
        <v>5204</v>
      </c>
      <c r="O17" s="114" t="n">
        <v>312</v>
      </c>
      <c r="P17" s="114" t="n">
        <v>4675</v>
      </c>
      <c r="Q17" t="n">
        <v>0</v>
      </c>
      <c r="R17" s="114" t="n">
        <v>475</v>
      </c>
      <c r="S17" t="n">
        <v>314</v>
      </c>
      <c r="T17" t="n">
        <v>156</v>
      </c>
      <c r="U17" t="n">
        <v>5</v>
      </c>
      <c r="V17" s="114" t="n">
        <v>5150</v>
      </c>
      <c r="W17" t="n">
        <v>0</v>
      </c>
      <c r="X17" s="114" t="n">
        <v>149</v>
      </c>
      <c r="Y17" t="n">
        <v>105</v>
      </c>
      <c r="Z17" t="n">
        <v>13</v>
      </c>
      <c r="AA17" t="n">
        <v>20</v>
      </c>
      <c r="AB17" t="n">
        <v>11</v>
      </c>
      <c r="AC17" s="114" t="n">
        <v>912</v>
      </c>
      <c r="AD17" s="114" t="n">
        <v>2648</v>
      </c>
      <c r="AE17" t="n">
        <v>0</v>
      </c>
      <c r="AF17" t="n">
        <v>0</v>
      </c>
    </row>
    <row r="18">
      <c r="A18" s="113" t="s">
        <v>550</v>
      </c>
      <c r="B18" s="99" t="s">
        <v>549</v>
      </c>
      <c r="C18" s="99" t="s">
        <v>525</v>
      </c>
      <c r="D18" s="114" t="n">
        <v>30900</v>
      </c>
      <c r="E18" t="n">
        <v>28192</v>
      </c>
      <c r="F18" t="n">
        <v>32121</v>
      </c>
      <c r="G18" t="n">
        <v>14603</v>
      </c>
      <c r="H18" s="114" t="n">
        <v>13147</v>
      </c>
      <c r="I18" t="n">
        <v>12969</v>
      </c>
      <c r="J18" t="n">
        <v>178</v>
      </c>
      <c r="K18" s="114" t="n">
        <v>4157</v>
      </c>
      <c r="L18" t="n">
        <v>4151</v>
      </c>
      <c r="M18" t="n">
        <v>6</v>
      </c>
      <c r="N18" s="114" t="n">
        <v>6882</v>
      </c>
      <c r="O18" s="114" t="n">
        <v>130</v>
      </c>
      <c r="P18" s="114" t="n">
        <v>6445</v>
      </c>
      <c r="Q18" t="n">
        <v>2</v>
      </c>
      <c r="R18" s="114" t="n">
        <v>471</v>
      </c>
      <c r="S18" t="n">
        <v>456</v>
      </c>
      <c r="T18" t="n">
        <v>15</v>
      </c>
      <c r="U18" t="n">
        <v>0</v>
      </c>
      <c r="V18" s="114" t="n">
        <v>6916</v>
      </c>
      <c r="W18" t="n">
        <v>0</v>
      </c>
      <c r="X18" s="114" t="n">
        <v>98</v>
      </c>
      <c r="Y18" t="n">
        <v>64</v>
      </c>
      <c r="Z18" t="n">
        <v>11</v>
      </c>
      <c r="AA18" t="n">
        <v>11</v>
      </c>
      <c r="AB18" t="n">
        <v>12</v>
      </c>
      <c r="AC18" s="114" t="n">
        <v>5731</v>
      </c>
      <c r="AD18" s="114" t="n">
        <v>2729</v>
      </c>
      <c r="AE18" t="n">
        <v>238</v>
      </c>
      <c r="AF18" t="n">
        <v>8</v>
      </c>
    </row>
    <row r="19">
      <c r="A19" s="113" t="s">
        <v>558</v>
      </c>
      <c r="B19" s="99" t="s">
        <v>557</v>
      </c>
      <c r="C19" s="99" t="s">
        <v>556</v>
      </c>
      <c r="D19" s="114" t="n">
        <v>62390</v>
      </c>
      <c r="E19" t="n">
        <v>74350</v>
      </c>
      <c r="F19" t="n">
        <v>76202</v>
      </c>
      <c r="G19" t="n">
        <v>30837</v>
      </c>
      <c r="H19" s="114" t="n">
        <v>29661</v>
      </c>
      <c r="I19" t="n">
        <v>0</v>
      </c>
      <c r="J19" t="n">
        <v>29661</v>
      </c>
      <c r="K19" s="114" t="n">
        <v>1721</v>
      </c>
      <c r="L19" t="n">
        <v>0</v>
      </c>
      <c r="M19" t="n">
        <v>1721</v>
      </c>
      <c r="N19" s="114" t="n">
        <v>20720</v>
      </c>
      <c r="O19" s="114" t="n">
        <v>126</v>
      </c>
      <c r="P19" s="114" t="n">
        <v>14050</v>
      </c>
      <c r="Q19" t="n">
        <v>1506</v>
      </c>
      <c r="R19" s="114" t="n">
        <v>1034</v>
      </c>
      <c r="S19" t="n">
        <v>975</v>
      </c>
      <c r="T19" t="n">
        <v>59</v>
      </c>
      <c r="U19" t="n">
        <v>0</v>
      </c>
      <c r="V19" s="114" t="n">
        <v>15084</v>
      </c>
      <c r="W19" t="n">
        <v>0</v>
      </c>
      <c r="X19" s="114" t="n">
        <v>142</v>
      </c>
      <c r="Y19" t="n">
        <v>100</v>
      </c>
      <c r="Z19" t="n">
        <v>12</v>
      </c>
      <c r="AA19" t="n">
        <v>14</v>
      </c>
      <c r="AB19" t="n">
        <v>16</v>
      </c>
      <c r="AC19" s="114" t="n">
        <v>18383</v>
      </c>
      <c r="AD19" s="114" t="n">
        <v>8843</v>
      </c>
      <c r="AE19" t="n">
        <v>1559</v>
      </c>
      <c r="AF19" t="n">
        <v>0</v>
      </c>
    </row>
    <row r="20">
      <c r="A20" s="113" t="s">
        <v>635</v>
      </c>
      <c r="B20" s="99" t="s">
        <v>554</v>
      </c>
      <c r="C20" s="99" t="s">
        <v>556</v>
      </c>
      <c r="D20" s="114" t="n">
        <v>27000</v>
      </c>
      <c r="E20" t="n">
        <v>11493</v>
      </c>
      <c r="F20" t="n">
        <v>325</v>
      </c>
      <c r="G20" t="n">
        <v>6228</v>
      </c>
      <c r="H20" s="114" t="n">
        <v>4850</v>
      </c>
      <c r="I20" t="n">
        <v>1593</v>
      </c>
      <c r="J20" t="n">
        <v>3257</v>
      </c>
      <c r="K20" s="114" t="n">
        <v>725</v>
      </c>
      <c r="L20" t="n">
        <v>128</v>
      </c>
      <c r="M20" t="n">
        <v>597</v>
      </c>
      <c r="N20" s="114" t="n">
        <v>2347</v>
      </c>
      <c r="O20" s="114" t="n">
        <v>2</v>
      </c>
      <c r="P20" s="114" t="n">
        <v>1605</v>
      </c>
      <c r="Q20" t="n">
        <v>33</v>
      </c>
      <c r="R20" s="114" t="n">
        <v>75</v>
      </c>
      <c r="S20" t="n">
        <v>75</v>
      </c>
      <c r="T20" t="n">
        <v>0</v>
      </c>
      <c r="U20" t="n">
        <v>0</v>
      </c>
      <c r="V20" s="114" t="n">
        <v>1680</v>
      </c>
      <c r="W20" t="n">
        <v>24</v>
      </c>
      <c r="X20" s="114" t="n">
        <v>11</v>
      </c>
      <c r="Y20" t="n">
        <v>7</v>
      </c>
      <c r="Z20" t="n">
        <v>1</v>
      </c>
      <c r="AA20" t="n">
        <v>1</v>
      </c>
      <c r="AB20" t="n">
        <v>2</v>
      </c>
      <c r="AC20" s="114" t="n">
        <v>709</v>
      </c>
      <c r="AD20" s="114" t="n">
        <v>538</v>
      </c>
      <c r="AE20" t="n">
        <v>62</v>
      </c>
      <c r="AF20" t="n">
        <v>16</v>
      </c>
    </row>
    <row r="21">
      <c r="A21" s="113" t="s">
        <v>561</v>
      </c>
      <c r="B21" s="99" t="s">
        <v>560</v>
      </c>
      <c r="C21" s="99" t="s">
        <v>556</v>
      </c>
      <c r="D21" s="114" t="n">
        <v>29336</v>
      </c>
      <c r="E21" t="n">
        <v>59360</v>
      </c>
      <c r="F21" t="n">
        <v>15129</v>
      </c>
      <c r="G21" t="n">
        <v>69657</v>
      </c>
      <c r="H21" s="114" t="n">
        <v>20387</v>
      </c>
      <c r="I21" t="n">
        <v>5</v>
      </c>
      <c r="J21" t="n">
        <v>20382</v>
      </c>
      <c r="K21" s="114" t="n">
        <v>10042</v>
      </c>
      <c r="L21" t="n">
        <v>221</v>
      </c>
      <c r="M21" t="n">
        <v>9821</v>
      </c>
      <c r="N21" s="114" t="n">
        <v>0</v>
      </c>
      <c r="O21" s="114" t="n">
        <v>467</v>
      </c>
      <c r="P21" s="114" t="n">
        <v>7651</v>
      </c>
      <c r="Q21" t="n">
        <v>915</v>
      </c>
      <c r="R21" s="114" t="n">
        <v>1167</v>
      </c>
      <c r="S21" t="n">
        <v>945</v>
      </c>
      <c r="T21" t="n">
        <v>222</v>
      </c>
      <c r="U21" t="n">
        <v>0</v>
      </c>
      <c r="V21" s="114" t="n">
        <v>8818</v>
      </c>
      <c r="W21" t="n">
        <v>256</v>
      </c>
      <c r="X21" s="114" t="n">
        <v>95</v>
      </c>
      <c r="Y21" t="n">
        <v>55</v>
      </c>
      <c r="Z21" t="n">
        <v>15</v>
      </c>
      <c r="AA21" t="n">
        <v>15</v>
      </c>
      <c r="AB21" t="n">
        <v>10</v>
      </c>
      <c r="AC21" s="114" t="n">
        <v>5226</v>
      </c>
      <c r="AD21" s="114" t="n">
        <v>6331</v>
      </c>
      <c r="AE21" t="n">
        <v>2175</v>
      </c>
      <c r="AF21" t="n">
        <v>85</v>
      </c>
    </row>
    <row r="22">
      <c r="A22" s="113" t="s">
        <v>568</v>
      </c>
      <c r="B22" s="99" t="s">
        <v>567</v>
      </c>
      <c r="C22" s="99" t="s">
        <v>556</v>
      </c>
      <c r="D22" s="114" t="n">
        <v>20849</v>
      </c>
      <c r="E22" t="n">
        <v>36571</v>
      </c>
      <c r="F22" t="n">
        <v>0</v>
      </c>
      <c r="G22" t="n">
        <v>9943</v>
      </c>
      <c r="H22" s="114" t="n">
        <v>9063</v>
      </c>
      <c r="I22" t="n">
        <v>8924</v>
      </c>
      <c r="J22" t="n">
        <v>139</v>
      </c>
      <c r="K22" s="114" t="n">
        <v>972</v>
      </c>
      <c r="L22" t="n">
        <v>971</v>
      </c>
      <c r="M22" t="n">
        <v>1</v>
      </c>
      <c r="N22" s="114" t="n">
        <v>0</v>
      </c>
      <c r="O22" s="114" t="n">
        <v>0</v>
      </c>
      <c r="P22" s="114" t="n">
        <v>4340</v>
      </c>
      <c r="Q22" t="n">
        <v>54</v>
      </c>
      <c r="R22" s="114" t="n">
        <v>8020</v>
      </c>
      <c r="S22" t="n">
        <v>480</v>
      </c>
      <c r="T22" t="n">
        <v>3625</v>
      </c>
      <c r="U22" t="n">
        <v>3915</v>
      </c>
      <c r="V22" s="114" t="n">
        <v>12360</v>
      </c>
      <c r="W22" t="n">
        <v>341</v>
      </c>
      <c r="X22" s="114" t="n">
        <v>193</v>
      </c>
      <c r="Y22" t="n">
        <v>138</v>
      </c>
      <c r="Z22" t="n">
        <v>17</v>
      </c>
      <c r="AA22" t="n">
        <v>22</v>
      </c>
      <c r="AB22" t="n">
        <v>16</v>
      </c>
      <c r="AC22" s="114" t="n">
        <v>1034</v>
      </c>
      <c r="AD22" s="114" t="n">
        <v>1070</v>
      </c>
      <c r="AE22" t="n">
        <v>871</v>
      </c>
      <c r="AF22" t="n">
        <v>121</v>
      </c>
    </row>
    <row r="23">
      <c r="A23" s="113" t="s">
        <v>570</v>
      </c>
      <c r="B23" s="99" t="s">
        <v>569</v>
      </c>
      <c r="C23" s="99" t="s">
        <v>556</v>
      </c>
      <c r="D23" s="114" t="n">
        <v>17117</v>
      </c>
      <c r="E23" t="n">
        <v>21364</v>
      </c>
      <c r="F23" t="n">
        <v>0</v>
      </c>
      <c r="G23" t="n">
        <v>11342</v>
      </c>
      <c r="H23" s="114" t="n">
        <v>10321</v>
      </c>
      <c r="I23" t="n">
        <v>2908</v>
      </c>
      <c r="J23" t="n">
        <v>7413</v>
      </c>
      <c r="K23" s="114" t="n">
        <v>586</v>
      </c>
      <c r="L23" t="n">
        <v>176</v>
      </c>
      <c r="M23" t="n">
        <v>410</v>
      </c>
      <c r="N23" s="114" t="n">
        <v>72</v>
      </c>
      <c r="O23" s="114" t="n">
        <v>0</v>
      </c>
      <c r="P23" s="114" t="n">
        <v>4813</v>
      </c>
      <c r="Q23" t="n">
        <v>211</v>
      </c>
      <c r="R23" s="114" t="n">
        <v>1190</v>
      </c>
      <c r="S23" t="n">
        <v>352</v>
      </c>
      <c r="T23" t="n">
        <v>147</v>
      </c>
      <c r="U23" t="n">
        <v>691</v>
      </c>
      <c r="V23" s="114" t="n">
        <v>6003</v>
      </c>
      <c r="W23" t="n">
        <v>47</v>
      </c>
      <c r="X23" s="114" t="n">
        <v>84</v>
      </c>
      <c r="Y23" t="n">
        <v>57</v>
      </c>
      <c r="Z23" t="n">
        <v>12</v>
      </c>
      <c r="AA23" t="n">
        <v>9</v>
      </c>
      <c r="AB23" t="n">
        <v>6</v>
      </c>
      <c r="AC23" s="114" t="n">
        <v>0</v>
      </c>
      <c r="AD23" s="114" t="n">
        <v>4025</v>
      </c>
      <c r="AE23" t="n">
        <v>579</v>
      </c>
      <c r="AF23" t="n">
        <v>96</v>
      </c>
    </row>
    <row r="24">
      <c r="A24" s="113" t="s">
        <v>573</v>
      </c>
      <c r="B24" s="99" t="s">
        <v>572</v>
      </c>
      <c r="C24" s="99" t="s">
        <v>556</v>
      </c>
      <c r="D24" s="114" t="n">
        <v>23634</v>
      </c>
      <c r="E24" t="n">
        <v>31691</v>
      </c>
      <c r="F24" t="n">
        <v>254</v>
      </c>
      <c r="G24" t="n">
        <v>19512</v>
      </c>
      <c r="H24" s="114" t="n">
        <v>15435</v>
      </c>
      <c r="I24" t="n">
        <v>1551</v>
      </c>
      <c r="J24" t="n">
        <v>13884</v>
      </c>
      <c r="K24" s="114" t="n">
        <v>2508</v>
      </c>
      <c r="L24" t="n">
        <v>86</v>
      </c>
      <c r="M24" t="n">
        <v>2422</v>
      </c>
      <c r="N24" s="114" t="n">
        <v>487</v>
      </c>
      <c r="O24" s="114" t="n">
        <v>597</v>
      </c>
      <c r="P24" s="114" t="n">
        <v>8313</v>
      </c>
      <c r="Q24" t="n">
        <v>1089</v>
      </c>
      <c r="R24" s="114" t="n">
        <v>2090</v>
      </c>
      <c r="S24" t="n">
        <v>1037</v>
      </c>
      <c r="T24" t="n">
        <v>207</v>
      </c>
      <c r="U24" t="n">
        <v>846</v>
      </c>
      <c r="V24" s="114" t="n">
        <v>10403</v>
      </c>
      <c r="W24" t="n">
        <v>240</v>
      </c>
      <c r="X24" s="114" t="n">
        <v>92</v>
      </c>
      <c r="Y24" t="n">
        <v>51</v>
      </c>
      <c r="Z24" t="n">
        <v>23</v>
      </c>
      <c r="AA24" t="n">
        <v>8</v>
      </c>
      <c r="AB24" t="n">
        <v>10</v>
      </c>
      <c r="AC24" s="114" t="n">
        <v>1005</v>
      </c>
      <c r="AD24" s="114" t="n">
        <v>3260</v>
      </c>
      <c r="AE24" t="n">
        <v>1517</v>
      </c>
      <c r="AF24" t="n">
        <v>0</v>
      </c>
    </row>
    <row r="25">
      <c r="A25" s="113" t="s">
        <v>563</v>
      </c>
      <c r="B25" s="99" t="s">
        <v>562</v>
      </c>
      <c r="C25" s="99" t="s">
        <v>556</v>
      </c>
      <c r="D25" s="114" t="n">
        <v>23957</v>
      </c>
      <c r="E25" t="n">
        <v>16044</v>
      </c>
      <c r="F25" t="n">
        <v>3377</v>
      </c>
      <c r="G25" t="n">
        <v>3629</v>
      </c>
      <c r="H25" s="114" t="n">
        <v>3234</v>
      </c>
      <c r="I25" t="n">
        <v>951</v>
      </c>
      <c r="J25" t="n">
        <v>2283</v>
      </c>
      <c r="K25" s="114" t="n">
        <v>253</v>
      </c>
      <c r="L25" t="n">
        <v>96</v>
      </c>
      <c r="M25" t="n">
        <v>157</v>
      </c>
      <c r="N25" s="114" t="n">
        <v>0</v>
      </c>
      <c r="O25" s="114" t="n">
        <v>0</v>
      </c>
      <c r="P25" s="114" t="n">
        <v>1567</v>
      </c>
      <c r="Q25" t="n">
        <v>72</v>
      </c>
      <c r="R25" s="114" t="n">
        <v>746</v>
      </c>
      <c r="S25" t="n">
        <v>158</v>
      </c>
      <c r="T25" t="n">
        <v>126</v>
      </c>
      <c r="U25" t="n">
        <v>462</v>
      </c>
      <c r="V25" s="114" t="n">
        <v>2313</v>
      </c>
      <c r="W25" t="n">
        <v>34</v>
      </c>
      <c r="X25" s="114" t="n">
        <v>29</v>
      </c>
      <c r="Y25" t="n">
        <v>19</v>
      </c>
      <c r="Z25" t="n">
        <v>2</v>
      </c>
      <c r="AA25" t="n">
        <v>3</v>
      </c>
      <c r="AB25" t="n">
        <v>5</v>
      </c>
      <c r="AC25" s="114" t="n">
        <v>418</v>
      </c>
      <c r="AD25" s="114" t="n">
        <v>686</v>
      </c>
      <c r="AE25" t="n">
        <v>269</v>
      </c>
      <c r="AF25" t="n">
        <v>0</v>
      </c>
    </row>
    <row r="26">
      <c r="A26" s="113" t="s">
        <v>566</v>
      </c>
      <c r="B26" s="99" t="s">
        <v>565</v>
      </c>
      <c r="C26" s="99" t="s">
        <v>556</v>
      </c>
      <c r="D26" s="114" t="n">
        <v>9630</v>
      </c>
      <c r="E26" t="n">
        <v>23943</v>
      </c>
      <c r="F26" t="n">
        <v>6233</v>
      </c>
      <c r="G26" t="n">
        <v>5115</v>
      </c>
      <c r="H26" s="114" t="n">
        <v>4968</v>
      </c>
      <c r="I26" t="n">
        <v>654</v>
      </c>
      <c r="J26" t="n">
        <v>4314</v>
      </c>
      <c r="K26" s="114" t="n">
        <v>236</v>
      </c>
      <c r="L26" t="n">
        <v>48</v>
      </c>
      <c r="M26" t="n">
        <v>188</v>
      </c>
      <c r="N26" s="114" t="n">
        <v>0</v>
      </c>
      <c r="O26" s="114" t="n">
        <v>0</v>
      </c>
      <c r="P26" s="114" t="n">
        <v>2282</v>
      </c>
      <c r="Q26" t="n">
        <v>349</v>
      </c>
      <c r="R26" s="114" t="n">
        <v>722</v>
      </c>
      <c r="S26" t="n">
        <v>221</v>
      </c>
      <c r="T26" t="n">
        <v>154</v>
      </c>
      <c r="U26" t="n">
        <v>347</v>
      </c>
      <c r="V26" s="114" t="n">
        <v>3004</v>
      </c>
      <c r="W26" t="n">
        <v>58</v>
      </c>
      <c r="X26" s="114" t="n">
        <v>42</v>
      </c>
      <c r="Y26" t="n">
        <v>28</v>
      </c>
      <c r="Z26" t="n">
        <v>6</v>
      </c>
      <c r="AA26" t="n">
        <v>5</v>
      </c>
      <c r="AB26" t="n">
        <v>3</v>
      </c>
      <c r="AC26" s="114" t="n">
        <v>568</v>
      </c>
      <c r="AD26" s="114" t="n">
        <v>1164</v>
      </c>
      <c r="AE26" t="n">
        <v>457</v>
      </c>
      <c r="AF26" t="n">
        <v>0</v>
      </c>
    </row>
    <row r="27">
      <c r="A27" s="113" t="s">
        <v>575</v>
      </c>
      <c r="B27" s="99" t="s">
        <v>574</v>
      </c>
      <c r="C27" s="99" t="s">
        <v>556</v>
      </c>
      <c r="D27" s="114" t="n">
        <v>17583</v>
      </c>
      <c r="E27" t="n">
        <v>17558</v>
      </c>
      <c r="F27" t="n">
        <v>5589</v>
      </c>
      <c r="G27" t="n">
        <v>5462</v>
      </c>
      <c r="H27" s="114" t="n">
        <v>5301</v>
      </c>
      <c r="I27" t="n">
        <v>0</v>
      </c>
      <c r="J27" t="n">
        <v>5301</v>
      </c>
      <c r="K27" s="114" t="n">
        <v>192</v>
      </c>
      <c r="L27" t="n">
        <v>0</v>
      </c>
      <c r="M27" t="n">
        <v>192</v>
      </c>
      <c r="N27" s="114" t="n">
        <v>0</v>
      </c>
      <c r="O27" s="114" t="n">
        <v>0</v>
      </c>
      <c r="P27" s="114" t="n">
        <v>1858</v>
      </c>
      <c r="Q27" t="n">
        <v>96</v>
      </c>
      <c r="R27" s="114" t="n">
        <v>295</v>
      </c>
      <c r="S27" t="n">
        <v>219</v>
      </c>
      <c r="T27" t="n">
        <v>76</v>
      </c>
      <c r="U27" t="n">
        <v>0</v>
      </c>
      <c r="V27" s="114" t="n">
        <v>2153</v>
      </c>
      <c r="W27" t="n">
        <v>51</v>
      </c>
      <c r="X27" s="114" t="n">
        <v>10</v>
      </c>
      <c r="Y27" t="n">
        <v>7</v>
      </c>
      <c r="Z27" t="n">
        <v>2</v>
      </c>
      <c r="AA27" t="n">
        <v>0</v>
      </c>
      <c r="AB27" t="n">
        <v>1</v>
      </c>
      <c r="AC27" s="114" t="n">
        <v>483</v>
      </c>
      <c r="AD27" s="114" t="n">
        <v>944</v>
      </c>
      <c r="AE27" t="n">
        <v>452</v>
      </c>
      <c r="AF27" t="n">
        <v>0</v>
      </c>
    </row>
    <row r="28">
      <c r="A28" s="113" t="s">
        <v>610</v>
      </c>
      <c r="B28" s="99" t="s">
        <v>609</v>
      </c>
      <c r="C28" s="99" t="s">
        <v>579</v>
      </c>
      <c r="D28" s="114" t="n">
        <v>17543</v>
      </c>
      <c r="E28" t="n">
        <v>12282</v>
      </c>
      <c r="F28" t="n">
        <v>11802</v>
      </c>
      <c r="G28" t="n">
        <v>3604</v>
      </c>
      <c r="H28" s="114" t="n">
        <v>4072</v>
      </c>
      <c r="I28" t="n">
        <v>6</v>
      </c>
      <c r="J28" t="n">
        <v>4066</v>
      </c>
      <c r="K28" s="114" t="n">
        <v>0</v>
      </c>
      <c r="L28" t="n">
        <v>0</v>
      </c>
      <c r="M28" t="n">
        <v>0</v>
      </c>
      <c r="N28" s="114" t="n">
        <v>1683</v>
      </c>
      <c r="O28" s="114" t="n">
        <v>59</v>
      </c>
      <c r="P28" s="114" t="n">
        <v>1288</v>
      </c>
      <c r="Q28" t="n">
        <v>0</v>
      </c>
      <c r="R28" s="114" t="n">
        <v>3</v>
      </c>
      <c r="S28" t="n">
        <v>3</v>
      </c>
      <c r="T28" t="n">
        <v>0</v>
      </c>
      <c r="U28" t="n">
        <v>0</v>
      </c>
      <c r="V28" s="114" t="n">
        <v>1291</v>
      </c>
      <c r="W28" t="n">
        <v>0</v>
      </c>
      <c r="X28" s="114" t="n">
        <v>15</v>
      </c>
      <c r="Y28" t="n">
        <v>5</v>
      </c>
      <c r="Z28" t="n">
        <v>4</v>
      </c>
      <c r="AA28" t="n">
        <v>2</v>
      </c>
      <c r="AB28" t="n">
        <v>4</v>
      </c>
      <c r="AC28" s="114" t="n">
        <v>224</v>
      </c>
      <c r="AD28" s="114" t="n">
        <v>0</v>
      </c>
      <c r="AE28" t="n">
        <v>0</v>
      </c>
      <c r="AF28" t="n">
        <v>0</v>
      </c>
    </row>
    <row r="29">
      <c r="A29" s="113" t="s">
        <v>590</v>
      </c>
      <c r="B29" s="99" t="s">
        <v>589</v>
      </c>
      <c r="C29" s="99" t="s">
        <v>579</v>
      </c>
      <c r="D29" s="114" t="n">
        <v>49026</v>
      </c>
      <c r="E29" t="n">
        <v>15829</v>
      </c>
      <c r="F29" t="n">
        <v>13812</v>
      </c>
      <c r="G29" t="n">
        <v>11811</v>
      </c>
      <c r="H29" s="114" t="n">
        <v>11919</v>
      </c>
      <c r="I29" t="n">
        <v>3597</v>
      </c>
      <c r="J29" t="n">
        <v>8322</v>
      </c>
      <c r="K29" s="114" t="n">
        <v>2272</v>
      </c>
      <c r="L29" t="n">
        <v>297</v>
      </c>
      <c r="M29" t="n">
        <v>1975</v>
      </c>
      <c r="N29" s="114" t="n">
        <v>5342</v>
      </c>
      <c r="O29" s="114" t="n">
        <v>71</v>
      </c>
      <c r="P29" s="114" t="n">
        <v>3193</v>
      </c>
      <c r="Q29" t="n">
        <v>14</v>
      </c>
      <c r="R29" s="114" t="n">
        <v>181</v>
      </c>
      <c r="S29" t="n">
        <v>180</v>
      </c>
      <c r="T29" t="n">
        <v>1</v>
      </c>
      <c r="U29" t="n">
        <v>0</v>
      </c>
      <c r="V29" s="114" t="n">
        <v>3374</v>
      </c>
      <c r="W29" t="n">
        <v>0</v>
      </c>
      <c r="X29" s="114" t="n">
        <v>25</v>
      </c>
      <c r="Y29" t="n">
        <v>14</v>
      </c>
      <c r="Z29" t="n">
        <v>3</v>
      </c>
      <c r="AA29" t="n">
        <v>5</v>
      </c>
      <c r="AB29" t="n">
        <v>3</v>
      </c>
      <c r="AC29" s="114" t="n">
        <v>2616</v>
      </c>
      <c r="AD29" s="114" t="n">
        <v>0</v>
      </c>
      <c r="AE29" t="n">
        <v>0</v>
      </c>
      <c r="AF29" t="n">
        <v>0</v>
      </c>
    </row>
    <row r="30">
      <c r="A30" s="113" t="s">
        <v>636</v>
      </c>
      <c r="B30" s="99" t="s">
        <v>637</v>
      </c>
      <c r="C30" s="99" t="s">
        <v>579</v>
      </c>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row>
    <row r="31">
      <c r="A31" s="113" t="s">
        <v>613</v>
      </c>
      <c r="B31" s="99" t="s">
        <v>612</v>
      </c>
      <c r="C31" s="99" t="s">
        <v>579</v>
      </c>
      <c r="D31" s="114" t="n">
        <v>48186</v>
      </c>
      <c r="E31" s="114" t="n">
        <v>353</v>
      </c>
      <c r="F31" s="114" t="n">
        <v>0</v>
      </c>
      <c r="G31" s="114" t="n">
        <v>297</v>
      </c>
      <c r="H31" s="114" t="n">
        <v>297</v>
      </c>
      <c r="I31" s="114" t="n">
        <v>17</v>
      </c>
      <c r="J31" s="114" t="n">
        <v>280</v>
      </c>
      <c r="K31" s="114" t="n">
        <v>12</v>
      </c>
      <c r="L31" s="114" t="n">
        <v>2</v>
      </c>
      <c r="M31" s="114" t="n">
        <v>10</v>
      </c>
      <c r="N31" s="114" t="n">
        <v>100</v>
      </c>
      <c r="O31" s="114" t="n">
        <v>25</v>
      </c>
      <c r="P31" s="114" t="n">
        <v>151</v>
      </c>
      <c r="Q31" s="114" t="n">
        <v>6</v>
      </c>
      <c r="R31" s="114" t="n">
        <v>0</v>
      </c>
      <c r="S31" s="114" t="n">
        <v>0</v>
      </c>
      <c r="T31" s="114" t="n">
        <v>0</v>
      </c>
      <c r="U31" s="114" t="n">
        <v>0</v>
      </c>
      <c r="V31" s="114" t="n">
        <v>151</v>
      </c>
      <c r="W31" s="114" t="n">
        <v>53</v>
      </c>
      <c r="X31" s="114" t="n">
        <v>2</v>
      </c>
      <c r="Y31" s="114" t="n">
        <v>2</v>
      </c>
      <c r="Z31" s="114" t="n">
        <v>0</v>
      </c>
      <c r="AA31" s="114" t="n">
        <v>0</v>
      </c>
      <c r="AB31" s="114" t="n">
        <v>0</v>
      </c>
      <c r="AC31" s="114" t="n">
        <v>27</v>
      </c>
      <c r="AD31" s="114" t="n">
        <v>6</v>
      </c>
      <c r="AE31" s="114" t="n">
        <v>0</v>
      </c>
      <c r="AF31" s="114" t="n">
        <v>0</v>
      </c>
    </row>
    <row r="32">
      <c r="A32" s="113" t="s">
        <v>620</v>
      </c>
      <c r="B32" s="99" t="s">
        <v>619</v>
      </c>
      <c r="C32" s="99" t="s">
        <v>579</v>
      </c>
      <c r="D32" s="114" t="n">
        <v>50000</v>
      </c>
      <c r="E32" s="114" t="n">
        <v>7045</v>
      </c>
      <c r="F32" s="114" t="n">
        <v>3279</v>
      </c>
      <c r="G32" s="114" t="n">
        <v>8303</v>
      </c>
      <c r="H32" s="114" t="n">
        <v>4652</v>
      </c>
      <c r="I32" s="114" t="n">
        <v>1231</v>
      </c>
      <c r="J32" s="114" t="n">
        <v>3421</v>
      </c>
      <c r="K32" s="114" t="n">
        <v>2237</v>
      </c>
      <c r="L32" s="114" t="n">
        <v>237</v>
      </c>
      <c r="M32" s="114" t="n">
        <v>2000</v>
      </c>
      <c r="N32" s="114" t="n">
        <v>480</v>
      </c>
      <c r="O32" s="114" t="n">
        <v>4</v>
      </c>
      <c r="P32" s="114" t="n">
        <v>1131</v>
      </c>
      <c r="Q32" s="114" t="n">
        <v>60</v>
      </c>
      <c r="R32" s="114" t="n">
        <v>0</v>
      </c>
      <c r="S32" s="114" t="n">
        <v>0</v>
      </c>
      <c r="T32" s="114" t="n">
        <v>0</v>
      </c>
      <c r="U32" s="114" t="n">
        <v>0</v>
      </c>
      <c r="V32" s="114" t="n">
        <v>1131</v>
      </c>
      <c r="W32" s="114" t="n">
        <v>22</v>
      </c>
      <c r="X32" s="114" t="n">
        <v>2</v>
      </c>
      <c r="Y32" s="114" t="n">
        <v>2</v>
      </c>
      <c r="Z32" s="114" t="n">
        <v>0</v>
      </c>
      <c r="AA32" s="114" t="n">
        <v>0</v>
      </c>
      <c r="AB32" s="114" t="n">
        <v>0</v>
      </c>
      <c r="AC32" s="114" t="n">
        <v>829</v>
      </c>
      <c r="AD32" s="114" t="n">
        <v>701</v>
      </c>
      <c r="AE32" s="114" t="n">
        <v>182</v>
      </c>
      <c r="AF32" s="114" t="n">
        <v>0</v>
      </c>
    </row>
    <row r="33">
      <c r="A33" s="113" t="s">
        <v>638</v>
      </c>
      <c r="B33" s="99" t="s">
        <v>639</v>
      </c>
      <c r="C33" s="99" t="s">
        <v>579</v>
      </c>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row>
    <row r="34">
      <c r="A34" s="113" t="s">
        <v>578</v>
      </c>
      <c r="B34" s="99" t="s">
        <v>577</v>
      </c>
      <c r="C34" s="99" t="s">
        <v>579</v>
      </c>
      <c r="D34" s="114" t="n">
        <v>73122</v>
      </c>
      <c r="E34" s="114" t="n">
        <v>21414</v>
      </c>
      <c r="F34" s="114" t="n">
        <v>12040</v>
      </c>
      <c r="G34" s="114" t="n">
        <v>7648</v>
      </c>
      <c r="H34" s="114" t="n">
        <v>5929</v>
      </c>
      <c r="I34" s="114" t="n">
        <v>0</v>
      </c>
      <c r="J34" s="114" t="n">
        <v>5929</v>
      </c>
      <c r="K34" s="114" t="n">
        <v>3</v>
      </c>
      <c r="L34" s="114" t="n">
        <v>0</v>
      </c>
      <c r="M34" s="114" t="n">
        <v>3</v>
      </c>
      <c r="N34" s="114" t="n">
        <v>2874</v>
      </c>
      <c r="O34" s="114" t="n">
        <v>8</v>
      </c>
      <c r="P34" s="114" t="n">
        <v>2039</v>
      </c>
      <c r="Q34" s="114" t="n">
        <v>132</v>
      </c>
      <c r="R34" s="114" t="n">
        <v>9</v>
      </c>
      <c r="S34" s="114" t="n">
        <v>9</v>
      </c>
      <c r="T34" s="114" t="n">
        <v>0</v>
      </c>
      <c r="U34" s="114" t="n">
        <v>0</v>
      </c>
      <c r="V34" s="114" t="n">
        <v>2048</v>
      </c>
      <c r="W34" s="114" t="n">
        <v>0</v>
      </c>
      <c r="X34" s="114" t="n">
        <v>6</v>
      </c>
      <c r="Y34" s="114" t="n">
        <v>0</v>
      </c>
      <c r="Z34" s="114" t="n">
        <v>1</v>
      </c>
      <c r="AA34" s="114" t="n">
        <v>2</v>
      </c>
      <c r="AB34" s="114" t="n">
        <v>3</v>
      </c>
      <c r="AC34" s="114" t="n">
        <v>1314</v>
      </c>
      <c r="AD34" s="114" t="n">
        <v>561</v>
      </c>
      <c r="AE34" s="114" t="n">
        <v>22</v>
      </c>
      <c r="AF34" s="114" t="n">
        <v>4</v>
      </c>
    </row>
    <row r="35">
      <c r="A35" s="113" t="s">
        <v>640</v>
      </c>
      <c r="B35" s="99" t="s">
        <v>641</v>
      </c>
      <c r="C35" s="99" t="s">
        <v>579</v>
      </c>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row>
    <row r="36">
      <c r="A36" s="113" t="s">
        <v>642</v>
      </c>
      <c r="B36" s="99" t="s">
        <v>643</v>
      </c>
      <c r="C36" s="99" t="s">
        <v>579</v>
      </c>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row>
    <row r="37">
      <c r="A37" s="113" t="s">
        <v>582</v>
      </c>
      <c r="B37" s="99" t="s">
        <v>581</v>
      </c>
      <c r="C37" s="99" t="s">
        <v>579</v>
      </c>
      <c r="D37" s="114" t="n">
        <v>48548</v>
      </c>
      <c r="E37" s="114" t="n">
        <v>688</v>
      </c>
      <c r="F37" s="114" t="n">
        <v>794</v>
      </c>
      <c r="G37" s="114" t="n">
        <v>1008</v>
      </c>
      <c r="H37" s="114" t="n">
        <v>695</v>
      </c>
      <c r="I37" s="114" t="n">
        <v>245</v>
      </c>
      <c r="J37" s="114" t="n">
        <v>450</v>
      </c>
      <c r="K37" s="114" t="n">
        <v>472</v>
      </c>
      <c r="L37" s="114" t="n">
        <v>48</v>
      </c>
      <c r="M37" s="114" t="n">
        <v>424</v>
      </c>
      <c r="N37" s="114" t="n">
        <v>167</v>
      </c>
      <c r="O37" s="114" t="n">
        <v>17</v>
      </c>
      <c r="P37" s="114" t="n">
        <v>166</v>
      </c>
      <c r="Q37" s="114" t="n">
        <v>57</v>
      </c>
      <c r="R37" s="114" t="n">
        <v>0</v>
      </c>
      <c r="S37" s="114" t="n">
        <v>0</v>
      </c>
      <c r="T37" s="114" t="n">
        <v>0</v>
      </c>
      <c r="U37" s="114" t="n">
        <v>0</v>
      </c>
      <c r="V37" s="114" t="n">
        <v>166</v>
      </c>
      <c r="W37" s="114" t="n">
        <v>7</v>
      </c>
      <c r="X37" s="114" t="n">
        <v>0</v>
      </c>
      <c r="Y37" s="114" t="n">
        <v>0</v>
      </c>
      <c r="Z37" s="114" t="n">
        <v>0</v>
      </c>
      <c r="AA37" s="114" t="n">
        <v>0</v>
      </c>
      <c r="AB37" s="114" t="n">
        <v>0</v>
      </c>
      <c r="AC37" s="114" t="n">
        <v>168</v>
      </c>
      <c r="AD37" s="114" t="n">
        <v>218</v>
      </c>
      <c r="AE37" s="114" t="n">
        <v>68</v>
      </c>
      <c r="AF37" s="114" t="n">
        <v>0</v>
      </c>
    </row>
    <row r="38">
      <c r="A38" s="113" t="s">
        <v>644</v>
      </c>
      <c r="B38" s="99" t="s">
        <v>597</v>
      </c>
      <c r="C38" s="99" t="s">
        <v>579</v>
      </c>
      <c r="D38" s="114" t="n">
        <v>14250</v>
      </c>
      <c r="E38" s="114" t="n">
        <v>381</v>
      </c>
      <c r="F38" s="114" t="n">
        <v>0</v>
      </c>
      <c r="G38" s="114" t="n">
        <v>75</v>
      </c>
      <c r="H38" s="114" t="n">
        <v>29</v>
      </c>
      <c r="I38" s="114" t="n">
        <v>14</v>
      </c>
      <c r="J38" s="114" t="n">
        <v>15</v>
      </c>
      <c r="K38" s="114" t="n">
        <v>0</v>
      </c>
      <c r="L38" s="114" t="n">
        <v>0</v>
      </c>
      <c r="M38" s="114" t="n">
        <v>0</v>
      </c>
      <c r="N38" s="114" t="n">
        <v>0</v>
      </c>
      <c r="O38" s="114" t="n">
        <v>1</v>
      </c>
      <c r="P38" s="114" t="n">
        <v>0</v>
      </c>
      <c r="Q38" s="114" t="n">
        <v>0</v>
      </c>
      <c r="R38" s="114" t="n">
        <v>0</v>
      </c>
      <c r="S38" s="114" t="n">
        <v>0</v>
      </c>
      <c r="T38" s="114" t="n">
        <v>0</v>
      </c>
      <c r="U38" s="114" t="n">
        <v>0</v>
      </c>
      <c r="V38" s="114" t="n">
        <v>0</v>
      </c>
      <c r="W38" s="114" t="n">
        <v>0</v>
      </c>
      <c r="X38" s="114" t="n">
        <v>0</v>
      </c>
      <c r="Y38" s="114" t="n">
        <v>0</v>
      </c>
      <c r="Z38" s="114" t="n">
        <v>0</v>
      </c>
      <c r="AA38" s="114" t="n">
        <v>0</v>
      </c>
      <c r="AB38" s="114" t="n">
        <v>0</v>
      </c>
      <c r="AC38" s="114" t="n">
        <v>0</v>
      </c>
      <c r="AD38" s="114" t="n">
        <v>1</v>
      </c>
      <c r="AE38" s="114" t="n">
        <v>0</v>
      </c>
      <c r="AF38" s="114" t="n">
        <v>0</v>
      </c>
    </row>
    <row r="39">
      <c r="A39" s="113" t="s">
        <v>645</v>
      </c>
      <c r="B39" s="99" t="s">
        <v>584</v>
      </c>
      <c r="C39" s="99" t="s">
        <v>579</v>
      </c>
      <c r="D39" s="114" t="n">
        <v>30502</v>
      </c>
      <c r="E39" s="114" t="n">
        <v>13428</v>
      </c>
      <c r="F39" s="114" t="n">
        <v>7697</v>
      </c>
      <c r="G39" s="114" t="n">
        <v>18893</v>
      </c>
      <c r="H39" s="114" t="n">
        <v>7373</v>
      </c>
      <c r="I39" s="114" t="n">
        <v>1928</v>
      </c>
      <c r="J39" s="114" t="n">
        <v>5445</v>
      </c>
      <c r="K39" s="114" t="n">
        <v>2371</v>
      </c>
      <c r="L39" s="114" t="n">
        <v>245</v>
      </c>
      <c r="M39" s="114" t="n">
        <v>2126</v>
      </c>
      <c r="N39" s="114" t="n">
        <v>0</v>
      </c>
      <c r="O39" s="114" t="n">
        <v>49</v>
      </c>
      <c r="P39" s="114" t="n">
        <v>1753</v>
      </c>
      <c r="Q39" s="114" t="n">
        <v>14</v>
      </c>
      <c r="R39" s="114" t="n">
        <v>27</v>
      </c>
      <c r="S39" s="114" t="n">
        <v>27</v>
      </c>
      <c r="T39" s="114" t="n">
        <v>0</v>
      </c>
      <c r="U39" s="114" t="n">
        <v>0</v>
      </c>
      <c r="V39" s="114" t="n">
        <v>1780</v>
      </c>
      <c r="W39" s="114" t="n">
        <v>6</v>
      </c>
      <c r="X39" s="114" t="n">
        <v>4</v>
      </c>
      <c r="Y39" s="114" t="n">
        <v>1</v>
      </c>
      <c r="Z39" s="114" t="n">
        <v>0</v>
      </c>
      <c r="AA39" s="114" t="n">
        <v>1</v>
      </c>
      <c r="AB39" s="114" t="n">
        <v>2</v>
      </c>
      <c r="AC39" s="114" t="n">
        <v>1158</v>
      </c>
      <c r="AD39" s="114" t="n">
        <v>1233</v>
      </c>
      <c r="AE39" s="114" t="n">
        <v>341</v>
      </c>
      <c r="AF39" s="114" t="n">
        <v>0</v>
      </c>
    </row>
    <row r="40">
      <c r="A40" s="113" t="s">
        <v>588</v>
      </c>
      <c r="B40" s="99" t="s">
        <v>587</v>
      </c>
      <c r="C40" s="99" t="s">
        <v>646</v>
      </c>
      <c r="D40" s="114" t="n">
        <v>3682</v>
      </c>
      <c r="E40" s="114" t="n">
        <v>8535</v>
      </c>
      <c r="F40" s="114" t="n">
        <v>4686</v>
      </c>
      <c r="G40" s="114" t="n">
        <v>12023</v>
      </c>
      <c r="H40" s="114" t="n">
        <v>3935</v>
      </c>
      <c r="I40" s="114" t="n">
        <v>1143</v>
      </c>
      <c r="J40" s="114" t="n">
        <v>2792</v>
      </c>
      <c r="K40" s="114" t="n">
        <v>1426</v>
      </c>
      <c r="L40" s="114" t="n">
        <v>232</v>
      </c>
      <c r="M40" s="114" t="n">
        <v>1194</v>
      </c>
      <c r="N40" s="114" t="n">
        <v>0</v>
      </c>
      <c r="O40" s="114" t="n">
        <v>35</v>
      </c>
      <c r="P40" s="114" t="n">
        <v>1050</v>
      </c>
      <c r="Q40" s="114" t="n">
        <v>3</v>
      </c>
      <c r="R40" s="114" t="n">
        <v>73</v>
      </c>
      <c r="S40" s="114" t="n">
        <v>73</v>
      </c>
      <c r="T40" s="114" t="n">
        <v>0</v>
      </c>
      <c r="U40" s="114" t="n">
        <v>0</v>
      </c>
      <c r="V40" s="114" t="n">
        <v>1123</v>
      </c>
      <c r="W40" s="114" t="n">
        <v>11</v>
      </c>
      <c r="X40" s="114" t="n">
        <v>2</v>
      </c>
      <c r="Y40" s="114" t="n">
        <v>1</v>
      </c>
      <c r="Z40" s="114" t="n">
        <v>1</v>
      </c>
      <c r="AA40" s="114" t="n">
        <v>0</v>
      </c>
      <c r="AB40" s="114" t="n">
        <v>0</v>
      </c>
      <c r="AC40" s="114" t="n">
        <v>800</v>
      </c>
      <c r="AD40" s="114" t="n">
        <v>674</v>
      </c>
      <c r="AE40" s="114" t="n">
        <v>205</v>
      </c>
      <c r="AF40" s="114" t="n">
        <v>0</v>
      </c>
    </row>
    <row r="41">
      <c r="A41" s="113" t="s">
        <v>647</v>
      </c>
      <c r="B41" s="99" t="s">
        <v>617</v>
      </c>
      <c r="C41" s="99" t="s">
        <v>579</v>
      </c>
      <c r="D41" s="114" t="n">
        <v>2300</v>
      </c>
      <c r="E41" s="114" t="n">
        <v>10157</v>
      </c>
      <c r="F41" s="114" t="n">
        <v>4586</v>
      </c>
      <c r="G41" s="114" t="n">
        <v>13465</v>
      </c>
      <c r="H41" s="114" t="n">
        <v>4482</v>
      </c>
      <c r="I41" s="114" t="n">
        <v>754</v>
      </c>
      <c r="J41" s="114" t="n">
        <v>3728</v>
      </c>
      <c r="K41" s="114" t="n">
        <v>1270</v>
      </c>
      <c r="L41" s="114" t="n">
        <v>130</v>
      </c>
      <c r="M41" s="114" t="n">
        <v>1140</v>
      </c>
      <c r="N41" s="114" t="n">
        <v>201</v>
      </c>
      <c r="O41" s="114" t="n">
        <v>7</v>
      </c>
      <c r="P41" s="114" t="n">
        <v>936</v>
      </c>
      <c r="Q41" s="114" t="n">
        <v>33</v>
      </c>
      <c r="R41" s="114" t="n">
        <v>3</v>
      </c>
      <c r="S41" s="114" t="n">
        <v>3</v>
      </c>
      <c r="T41" s="114" t="n">
        <v>0</v>
      </c>
      <c r="U41" s="114" t="n">
        <v>0</v>
      </c>
      <c r="V41" s="114" t="n">
        <v>939</v>
      </c>
      <c r="W41" s="114" t="n">
        <v>6</v>
      </c>
      <c r="X41" s="114" t="n">
        <v>0</v>
      </c>
      <c r="Y41" s="114" t="n">
        <v>0</v>
      </c>
      <c r="Z41" s="114" t="n">
        <v>0</v>
      </c>
      <c r="AA41" s="114" t="n">
        <v>0</v>
      </c>
      <c r="AB41" s="114" t="n">
        <v>0</v>
      </c>
      <c r="AC41" s="114" t="n">
        <v>559</v>
      </c>
      <c r="AD41" s="114" t="n">
        <v>672</v>
      </c>
      <c r="AE41" s="114" t="n">
        <v>131</v>
      </c>
      <c r="AF41" s="114" t="n">
        <v>0</v>
      </c>
    </row>
    <row r="42">
      <c r="A42" s="113" t="s">
        <v>648</v>
      </c>
      <c r="B42" s="99" t="s">
        <v>649</v>
      </c>
      <c r="C42" s="99" t="s">
        <v>579</v>
      </c>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row>
    <row r="43">
      <c r="A43" s="113" t="s">
        <v>606</v>
      </c>
      <c r="B43" s="99" t="s">
        <v>605</v>
      </c>
      <c r="C43" s="99" t="s">
        <v>579</v>
      </c>
      <c r="D43" s="114" t="n">
        <v>46093</v>
      </c>
      <c r="E43" s="114" t="n">
        <v>7101</v>
      </c>
      <c r="F43" s="114" t="n">
        <v>7134</v>
      </c>
      <c r="G43" s="114" t="n">
        <v>5442</v>
      </c>
      <c r="H43" s="114" t="n">
        <v>3136</v>
      </c>
      <c r="I43" s="114" t="n">
        <v>0</v>
      </c>
      <c r="J43" s="114" t="n">
        <v>3136</v>
      </c>
      <c r="K43" s="114" t="n">
        <v>544</v>
      </c>
      <c r="L43" s="114" t="n">
        <v>0</v>
      </c>
      <c r="M43" s="114" t="n">
        <v>544</v>
      </c>
      <c r="N43" s="114" t="n">
        <v>0</v>
      </c>
      <c r="O43" s="114" t="n">
        <v>41</v>
      </c>
      <c r="P43" s="114" t="n">
        <v>2004</v>
      </c>
      <c r="Q43" s="114" t="n">
        <v>209</v>
      </c>
      <c r="R43" s="114" t="n">
        <v>80</v>
      </c>
      <c r="S43" s="114" t="n">
        <v>80</v>
      </c>
      <c r="T43" s="114" t="n">
        <v>0</v>
      </c>
      <c r="U43" s="114" t="n">
        <v>0</v>
      </c>
      <c r="V43" s="114" t="n">
        <v>2084</v>
      </c>
      <c r="W43" s="114" t="n">
        <v>57</v>
      </c>
      <c r="X43" s="114" t="n">
        <v>15</v>
      </c>
      <c r="Y43" s="114" t="n">
        <v>8</v>
      </c>
      <c r="Z43" s="114" t="n">
        <v>4</v>
      </c>
      <c r="AA43" s="114" t="n">
        <v>0</v>
      </c>
      <c r="AB43" s="114" t="n">
        <v>3</v>
      </c>
      <c r="AC43" s="114" t="n">
        <v>1538</v>
      </c>
      <c r="AD43" s="114" t="n">
        <v>1268</v>
      </c>
      <c r="AE43" s="114" t="n">
        <v>370</v>
      </c>
      <c r="AF43" s="114" t="n">
        <v>50</v>
      </c>
    </row>
    <row r="44">
      <c r="A44" s="113" t="s">
        <v>650</v>
      </c>
      <c r="B44" s="99" t="s">
        <v>651</v>
      </c>
      <c r="C44" s="99" t="s">
        <v>579</v>
      </c>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row>
    <row r="45">
      <c r="A45" s="113" t="s">
        <v>596</v>
      </c>
      <c r="B45" s="99" t="s">
        <v>595</v>
      </c>
      <c r="C45" s="99" t="s">
        <v>579</v>
      </c>
      <c r="D45" s="114" t="n">
        <v>43868</v>
      </c>
      <c r="E45" s="114" t="n">
        <v>15169</v>
      </c>
      <c r="F45" s="114" t="n">
        <v>10125</v>
      </c>
      <c r="G45" s="114" t="n">
        <v>23742</v>
      </c>
      <c r="H45" s="114" t="n">
        <v>7267</v>
      </c>
      <c r="I45" s="114" t="n">
        <v>1737</v>
      </c>
      <c r="J45" s="114" t="n">
        <v>5530</v>
      </c>
      <c r="K45" s="114" t="n">
        <v>1668</v>
      </c>
      <c r="L45" s="114" t="n">
        <v>276</v>
      </c>
      <c r="M45" s="114" t="n">
        <v>1392</v>
      </c>
      <c r="N45" s="114" t="n">
        <v>281</v>
      </c>
      <c r="O45" s="114" t="n">
        <v>3</v>
      </c>
      <c r="P45" s="114" t="n">
        <v>1885</v>
      </c>
      <c r="Q45" s="114" t="n">
        <v>6</v>
      </c>
      <c r="R45" s="114" t="n">
        <v>56</v>
      </c>
      <c r="S45" s="114" t="n">
        <v>56</v>
      </c>
      <c r="T45" s="114" t="n">
        <v>0</v>
      </c>
      <c r="U45" s="114" t="n">
        <v>0</v>
      </c>
      <c r="V45" s="114" t="n">
        <v>1941</v>
      </c>
      <c r="W45" s="114" t="n">
        <v>6</v>
      </c>
      <c r="X45" s="114" t="n">
        <v>7</v>
      </c>
      <c r="Y45" s="114" t="n">
        <v>4</v>
      </c>
      <c r="Z45" s="114" t="n">
        <v>3</v>
      </c>
      <c r="AA45" s="114" t="n">
        <v>0</v>
      </c>
      <c r="AB45" s="114" t="n">
        <v>0</v>
      </c>
      <c r="AC45" s="114" t="n">
        <v>1274</v>
      </c>
      <c r="AD45" s="114" t="n">
        <v>714</v>
      </c>
      <c r="AE45" s="114" t="n">
        <v>194</v>
      </c>
      <c r="AF45" s="114" t="n">
        <v>16</v>
      </c>
    </row>
    <row r="46">
      <c r="A46" s="113" t="s">
        <v>608</v>
      </c>
      <c r="B46" s="99" t="s">
        <v>652</v>
      </c>
      <c r="C46" s="99" t="s">
        <v>579</v>
      </c>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row>
    <row r="47">
      <c r="A47" s="113" t="s">
        <v>604</v>
      </c>
      <c r="B47" s="99" t="s">
        <v>603</v>
      </c>
      <c r="C47" s="99" t="s">
        <v>579</v>
      </c>
      <c r="D47" s="114" t="n">
        <v>130053</v>
      </c>
      <c r="E47" s="114" t="n">
        <v>15579</v>
      </c>
      <c r="F47" s="114" t="n">
        <v>6281</v>
      </c>
      <c r="G47" s="114" t="n">
        <v>19201</v>
      </c>
      <c r="H47" s="114" t="n">
        <v>6240</v>
      </c>
      <c r="I47" s="114" t="n">
        <v>1259</v>
      </c>
      <c r="J47" s="114" t="n">
        <v>4981</v>
      </c>
      <c r="K47" s="114" t="n">
        <v>4724</v>
      </c>
      <c r="L47" s="114" t="n">
        <v>448</v>
      </c>
      <c r="M47" s="114" t="n">
        <v>4276</v>
      </c>
      <c r="N47" s="114" t="n">
        <v>366</v>
      </c>
      <c r="O47" s="114" t="n">
        <v>49</v>
      </c>
      <c r="P47" s="114" t="n">
        <v>1141</v>
      </c>
      <c r="Q47" s="114" t="n">
        <v>7</v>
      </c>
      <c r="R47" s="114" t="n">
        <v>76</v>
      </c>
      <c r="S47" s="114" t="n">
        <v>76</v>
      </c>
      <c r="T47" s="114" t="n">
        <v>0</v>
      </c>
      <c r="U47" s="114" t="n">
        <v>0</v>
      </c>
      <c r="V47" s="114" t="n">
        <v>1217</v>
      </c>
      <c r="W47" s="114" t="n">
        <v>39</v>
      </c>
      <c r="X47" s="114" t="n">
        <v>6</v>
      </c>
      <c r="Y47" s="114" t="n">
        <v>4</v>
      </c>
      <c r="Z47" s="114" t="n">
        <v>1</v>
      </c>
      <c r="AA47" s="114" t="n">
        <v>0</v>
      </c>
      <c r="AB47" s="114" t="n">
        <v>1</v>
      </c>
      <c r="AC47" s="114" t="n">
        <v>791</v>
      </c>
      <c r="AD47" s="114" t="n">
        <v>544</v>
      </c>
      <c r="AE47" s="114" t="n">
        <v>72</v>
      </c>
      <c r="AF47" s="114" t="n">
        <v>0</v>
      </c>
    </row>
    <row r="48">
      <c r="A48" s="113" t="s">
        <v>601</v>
      </c>
      <c r="B48" s="99" t="s">
        <v>653</v>
      </c>
      <c r="C48" s="99" t="s">
        <v>579</v>
      </c>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row>
    <row r="49">
      <c r="A49" s="113" t="s">
        <v>654</v>
      </c>
      <c r="B49" s="99" t="s">
        <v>655</v>
      </c>
      <c r="C49" s="99" t="s">
        <v>579</v>
      </c>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row>
    <row r="50">
      <c r="A50" s="113" t="s">
        <v>616</v>
      </c>
      <c r="B50" s="99" t="s">
        <v>615</v>
      </c>
      <c r="C50" s="99" t="s">
        <v>579</v>
      </c>
      <c r="D50" s="114" t="n">
        <v>27000</v>
      </c>
      <c r="E50" s="114" t="n">
        <v>12334</v>
      </c>
      <c r="F50" s="114" t="n">
        <v>8985</v>
      </c>
      <c r="G50" s="114" t="n">
        <v>19139</v>
      </c>
      <c r="H50" s="114" t="n">
        <v>5122</v>
      </c>
      <c r="I50" s="114" t="n">
        <v>1019</v>
      </c>
      <c r="J50" s="114" t="n">
        <v>4103</v>
      </c>
      <c r="K50" s="114" t="n">
        <v>2230</v>
      </c>
      <c r="L50" s="114" t="n">
        <v>161</v>
      </c>
      <c r="M50" s="114" t="n">
        <v>2069</v>
      </c>
      <c r="N50" s="114" t="n">
        <v>63</v>
      </c>
      <c r="O50" s="114" t="n">
        <v>1</v>
      </c>
      <c r="P50" s="114" t="n">
        <v>1011</v>
      </c>
      <c r="Q50" s="114" t="n">
        <v>2</v>
      </c>
      <c r="R50" s="114" t="n">
        <v>7</v>
      </c>
      <c r="S50" s="114" t="n">
        <v>7</v>
      </c>
      <c r="T50" s="114" t="n">
        <v>0</v>
      </c>
      <c r="U50" s="114" t="n">
        <v>0</v>
      </c>
      <c r="V50" s="114" t="n">
        <v>1018</v>
      </c>
      <c r="W50" s="114" t="n">
        <v>1</v>
      </c>
      <c r="X50" s="114" t="n">
        <v>0</v>
      </c>
      <c r="Y50" s="114" t="n">
        <v>0</v>
      </c>
      <c r="Z50" s="114" t="n">
        <v>0</v>
      </c>
      <c r="AA50" s="114" t="n">
        <v>0</v>
      </c>
      <c r="AB50" s="114" t="n">
        <v>0</v>
      </c>
      <c r="AC50" s="114" t="n">
        <v>674</v>
      </c>
      <c r="AD50" s="114" t="n">
        <v>599</v>
      </c>
      <c r="AE50" s="114" t="n">
        <v>194</v>
      </c>
      <c r="AF50" s="114" t="n">
        <v>0</v>
      </c>
    </row>
    <row r="51">
      <c r="A51" s="113" t="s">
        <v>656</v>
      </c>
      <c r="B51" s="99" t="s">
        <v>657</v>
      </c>
      <c r="C51" s="99" t="s">
        <v>658</v>
      </c>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row>
    <row r="52">
      <c r="A52" s="113" t="s">
        <v>659</v>
      </c>
      <c r="B52" s="99" t="s">
        <v>660</v>
      </c>
      <c r="C52" s="99" t="s">
        <v>658</v>
      </c>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row>
    <row r="53">
      <c r="A53" s="113" t="s">
        <v>661</v>
      </c>
      <c r="B53" s="99" t="s">
        <v>662</v>
      </c>
      <c r="C53" s="99" t="s">
        <v>658</v>
      </c>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row>
    <row r="54">
      <c r="A54" s="113" t="s">
        <v>663</v>
      </c>
      <c r="B54" s="99"/>
      <c r="C54" s="99" t="s">
        <v>658</v>
      </c>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row>
    <row r="55">
      <c r="A55" s="113" t="s">
        <v>575</v>
      </c>
      <c r="B55" s="99" t="s">
        <v>664</v>
      </c>
      <c r="C55" s="99" t="s">
        <v>658</v>
      </c>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row>
    <row r="56">
      <c r="A56" s="113" t="s">
        <v>561</v>
      </c>
      <c r="B56" s="99" t="s">
        <v>665</v>
      </c>
      <c r="C56" s="99" t="s">
        <v>658</v>
      </c>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c r="AE56" s="114"/>
      <c r="AF56" s="114"/>
    </row>
    <row r="57">
      <c r="B57" s="115"/>
      <c r="C57" s="115"/>
      <c r="D57" s="114"/>
      <c r="H57" s="114"/>
      <c r="K57" s="114"/>
      <c r="N57" s="114"/>
      <c r="O57" s="114"/>
      <c r="P57" s="114"/>
      <c r="R57" s="114"/>
      <c r="V57" s="114"/>
      <c r="X57" s="114"/>
      <c r="AC57" s="114"/>
      <c r="AD57" s="114"/>
    </row>
    <row r="58">
      <c r="B58" s="115"/>
      <c r="C58" s="115"/>
      <c r="D58" s="114"/>
      <c r="H58" s="114"/>
      <c r="K58" s="114"/>
      <c r="N58" s="114"/>
      <c r="O58" s="114"/>
      <c r="P58" s="114"/>
      <c r="R58" s="114"/>
      <c r="V58" s="114"/>
      <c r="X58" s="114"/>
      <c r="AC58" s="114"/>
      <c r="AD58" s="114"/>
    </row>
    <row r="59">
      <c r="B59" s="115"/>
      <c r="C59" s="115"/>
      <c r="D59" s="114"/>
      <c r="H59" s="114"/>
      <c r="K59" s="114"/>
      <c r="N59" s="114"/>
      <c r="O59" s="114"/>
      <c r="P59" s="114"/>
      <c r="R59" s="114"/>
      <c r="V59" s="114"/>
      <c r="X59" s="114"/>
      <c r="AC59" s="114"/>
      <c r="AD59" s="114"/>
    </row>
    <row r="60">
      <c r="B60" s="115"/>
      <c r="C60" s="115"/>
      <c r="D60" s="114"/>
      <c r="H60" s="114"/>
      <c r="K60" s="114"/>
      <c r="N60" s="114"/>
      <c r="O60" s="114"/>
      <c r="P60" s="114"/>
      <c r="R60" s="114"/>
      <c r="V60" s="114"/>
      <c r="X60" s="114"/>
      <c r="AC60" s="114"/>
      <c r="AD60" s="114"/>
    </row>
  </sheetData>
  <conditionalFormatting sqref="D5:AF56">
    <cfRule type="expression" dxfId="39" priority="1">
      <formula>$D5=""</formula>
    </cfRule>
  </conditionalFormatting>
  <hyperlinks>
    <hyperlink ref="A49" display="Dorset" location="'Dorset P3'!A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9" tint="0.79998168889431442"/>
  </sheetPr>
  <dimension ref="A1"/>
  <sheetViews>
    <sheetView showGridLines="0" zoomScaleNormal="100" workbookViewId="0">
      <pane xSplit="1" ySplit="4" topLeftCell="B5" activePane="bottomRight" state="frozen"/>
      <selection activeCell="S60" sqref="S60"/>
      <selection pane="topRight" activeCell="S60" sqref="S60"/>
      <selection pane="bottomLeft" activeCell="S60" sqref="S60"/>
      <selection pane="bottomRight"/>
    </sheetView>
  </sheetViews>
  <sheetFormatPr defaultRowHeight="15.0" baseColWidth="10"/>
  <cols>
    <col min="1" max="1" width="59.42578125" hidden="0" customWidth="1"/>
    <col min="2" max="2" width="15.42578125" hidden="0" customWidth="1"/>
    <col min="3" max="3" width="21.7109375" hidden="0" customWidth="1"/>
    <col min="4" max="4" width="10.7109375" hidden="0" customWidth="1"/>
    <col min="5" max="5" width="10.7109375" hidden="0" customWidth="1"/>
    <col min="6" max="6" width="10.7109375" hidden="0" customWidth="1"/>
    <col min="7" max="7" width="10.7109375" hidden="0" customWidth="1"/>
    <col min="8" max="8" width="10.7109375" hidden="0" customWidth="1"/>
    <col min="9" max="9" width="10.7109375" hidden="0" customWidth="1"/>
    <col min="10" max="10" width="10.7109375" hidden="0" customWidth="1"/>
    <col min="11" max="11" width="10.7109375" hidden="0" customWidth="1"/>
    <col min="12" max="12" width="10.7109375" hidden="0" customWidth="1"/>
    <col min="13" max="13" width="10.7109375" hidden="0" customWidth="1"/>
    <col min="14" max="14" width="10.7109375" hidden="0" customWidth="1"/>
    <col min="15" max="15" width="10.7109375" hidden="0" customWidth="1"/>
    <col min="16" max="16" width="10.7109375" hidden="0" customWidth="1"/>
    <col min="17" max="17" width="10.7109375" hidden="0" customWidth="1"/>
    <col min="18" max="18" width="10.7109375" hidden="0" customWidth="1"/>
    <col min="19" max="19" width="10.7109375" hidden="0" customWidth="1"/>
    <col min="20" max="20" width="10.7109375" hidden="0" customWidth="1"/>
    <col min="21" max="21" width="10.7109375" hidden="0" customWidth="1"/>
    <col min="22" max="22" width="10.7109375" hidden="0" customWidth="1"/>
    <col min="23" max="23" width="10.7109375" hidden="0" customWidth="1"/>
    <col min="24" max="24" width="10.7109375" hidden="0" customWidth="1"/>
    <col min="25" max="25" width="10.7109375" hidden="0" customWidth="1"/>
    <col min="26" max="26" width="10.7109375" hidden="0" customWidth="1"/>
    <col min="27" max="27" width="10.7109375" hidden="0" customWidth="1"/>
    <col min="28" max="28" width="10.7109375" hidden="0" customWidth="1"/>
    <col min="29" max="29" width="10.7109375" hidden="0" customWidth="1"/>
    <col min="30" max="30" width="10.7109375" hidden="0" customWidth="1"/>
    <col min="31" max="31" width="10.7109375" hidden="0" customWidth="1"/>
    <col min="32" max="32" width="10.7109375" hidden="0" customWidth="1"/>
  </cols>
  <sheetData>
    <row r="1" ht="18.75" customHeight="1">
      <c r="A1" s="111" t="s">
        <v>198</v>
      </c>
      <c r="B1" s="14" t="str">
        <f>HYPERLINK("#'Contents'!B1", "Go to contents")</f>
        <v>Go to contents</v>
      </c>
      <c r="D1" s="106"/>
      <c r="S1" s="107"/>
    </row>
    <row r="2">
      <c r="B2" s="109" t="n">
        <v>2</v>
      </c>
      <c r="C2" s="109" t="n">
        <v>3</v>
      </c>
      <c r="D2" s="110" t="n">
        <v>4</v>
      </c>
      <c r="E2" s="109" t="n">
        <v>5</v>
      </c>
      <c r="F2" s="109" t="n">
        <v>6</v>
      </c>
      <c r="G2" s="110" t="n">
        <v>7</v>
      </c>
      <c r="H2" s="109" t="n">
        <v>8</v>
      </c>
      <c r="I2" s="109" t="n">
        <v>9</v>
      </c>
      <c r="J2" s="110" t="n">
        <v>10</v>
      </c>
      <c r="K2" s="109" t="n">
        <v>11</v>
      </c>
      <c r="L2" s="109" t="n">
        <v>12</v>
      </c>
      <c r="M2" s="110" t="n">
        <v>13</v>
      </c>
      <c r="N2" s="109" t="n">
        <v>14</v>
      </c>
      <c r="O2" s="109" t="n">
        <v>15</v>
      </c>
      <c r="P2" s="110" t="n">
        <v>16</v>
      </c>
      <c r="Q2" s="109" t="n">
        <v>17</v>
      </c>
      <c r="R2" s="109" t="n">
        <v>18</v>
      </c>
      <c r="S2" s="110" t="n">
        <v>19</v>
      </c>
      <c r="T2" s="109" t="n">
        <v>20</v>
      </c>
      <c r="U2" s="109" t="n">
        <v>21</v>
      </c>
      <c r="V2" s="110" t="n">
        <v>22</v>
      </c>
      <c r="W2" s="109" t="n">
        <v>23</v>
      </c>
      <c r="X2" s="109" t="n">
        <v>24</v>
      </c>
      <c r="Y2" s="110" t="n">
        <v>25</v>
      </c>
      <c r="Z2" s="109" t="n">
        <v>26</v>
      </c>
      <c r="AA2" s="109" t="n">
        <v>27</v>
      </c>
      <c r="AB2" s="110" t="n">
        <v>28</v>
      </c>
      <c r="AC2" s="109" t="n">
        <v>29</v>
      </c>
      <c r="AD2" s="109" t="n">
        <v>30</v>
      </c>
      <c r="AE2" s="110" t="n">
        <v>31</v>
      </c>
      <c r="AF2" s="109" t="n">
        <v>32</v>
      </c>
    </row>
    <row r="3" ht="14.45" customHeight="1">
      <c r="A3" s="102" t="s">
        <v>192</v>
      </c>
      <c r="B3" s="103"/>
      <c r="C3" s="104"/>
      <c r="D3" s="104" t="s">
        <v>74</v>
      </c>
      <c r="E3" s="105" t="s">
        <v>76</v>
      </c>
      <c r="F3" s="105" t="s">
        <v>318</v>
      </c>
      <c r="G3" s="105" t="n">
        <v>2</v>
      </c>
      <c r="H3" s="104" t="s">
        <v>199</v>
      </c>
      <c r="I3" s="105" t="s">
        <v>79</v>
      </c>
      <c r="J3" s="105" t="s">
        <v>81</v>
      </c>
      <c r="K3" s="104"/>
      <c r="L3" s="105" t="s">
        <v>84</v>
      </c>
      <c r="M3" s="105" t="s">
        <v>86</v>
      </c>
      <c r="N3" s="104" t="n">
        <v>4</v>
      </c>
      <c r="O3" s="104" t="s">
        <v>328</v>
      </c>
      <c r="P3" s="104" t="s">
        <v>95</v>
      </c>
      <c r="Q3" s="105" t="s">
        <v>92</v>
      </c>
      <c r="R3" s="104"/>
      <c r="S3" s="105" t="s">
        <v>98</v>
      </c>
      <c r="T3" s="105" t="s">
        <v>100</v>
      </c>
      <c r="U3" s="105" t="s">
        <v>102</v>
      </c>
      <c r="V3" s="104" t="s">
        <v>200</v>
      </c>
      <c r="W3" s="105" t="n">
        <v>14</v>
      </c>
      <c r="X3" s="104"/>
      <c r="Y3" s="105" t="s">
        <v>106</v>
      </c>
      <c r="Z3" s="105" t="s">
        <v>108</v>
      </c>
      <c r="AA3" s="105" t="s">
        <v>110</v>
      </c>
      <c r="AB3" s="105" t="s">
        <v>112</v>
      </c>
      <c r="AC3" s="104" t="n">
        <v>7</v>
      </c>
      <c r="AD3" s="104" t="s">
        <v>166</v>
      </c>
      <c r="AE3" s="105" t="s">
        <v>164</v>
      </c>
      <c r="AF3" s="105" t="n">
        <v>9</v>
      </c>
    </row>
    <row r="4" ht="120" customHeight="1">
      <c r="A4" s="116" t="s">
        <v>197</v>
      </c>
      <c r="B4" s="96" t="s">
        <v>1</v>
      </c>
      <c r="C4" s="96" t="s">
        <v>416</v>
      </c>
      <c r="D4" s="96" t="s">
        <v>75</v>
      </c>
      <c r="E4" s="97" t="s">
        <v>324</v>
      </c>
      <c r="F4" s="97" t="s">
        <v>326</v>
      </c>
      <c r="G4" s="97" t="s">
        <v>78</v>
      </c>
      <c r="H4" s="96" t="s">
        <v>421</v>
      </c>
      <c r="I4" s="97" t="s">
        <v>422</v>
      </c>
      <c r="J4" s="97" t="s">
        <v>423</v>
      </c>
      <c r="K4" s="96" t="s">
        <v>424</v>
      </c>
      <c r="L4" s="97" t="s">
        <v>425</v>
      </c>
      <c r="M4" s="97" t="s">
        <v>426</v>
      </c>
      <c r="N4" s="96" t="s">
        <v>89</v>
      </c>
      <c r="O4" s="96" t="s">
        <v>330</v>
      </c>
      <c r="P4" s="96" t="s">
        <v>96</v>
      </c>
      <c r="Q4" s="97" t="s">
        <v>427</v>
      </c>
      <c r="R4" s="96" t="s">
        <v>97</v>
      </c>
      <c r="S4" s="97" t="s">
        <v>99</v>
      </c>
      <c r="T4" s="97" t="s">
        <v>101</v>
      </c>
      <c r="U4" s="97" t="s">
        <v>103</v>
      </c>
      <c r="V4" s="96" t="s">
        <v>94</v>
      </c>
      <c r="W4" s="97" t="s">
        <v>114</v>
      </c>
      <c r="X4" s="96" t="s">
        <v>105</v>
      </c>
      <c r="Y4" s="97" t="s">
        <v>107</v>
      </c>
      <c r="Z4" s="97" t="s">
        <v>109</v>
      </c>
      <c r="AA4" s="97" t="s">
        <v>111</v>
      </c>
      <c r="AB4" s="97" t="s">
        <v>113</v>
      </c>
      <c r="AC4" s="96" t="s">
        <v>104</v>
      </c>
      <c r="AD4" s="96" t="s">
        <v>167</v>
      </c>
      <c r="AE4" s="97" t="s">
        <v>165</v>
      </c>
      <c r="AF4" s="97" t="s">
        <v>168</v>
      </c>
    </row>
    <row r="5">
      <c r="A5" s="100" t="s">
        <v>2</v>
      </c>
      <c r="B5" s="101"/>
      <c r="C5" s="101"/>
    </row>
    <row r="6">
      <c r="A6" s="100" t="s">
        <v>334</v>
      </c>
      <c r="B6" s="101"/>
      <c r="C6" s="101"/>
    </row>
    <row r="7">
      <c r="A7" s="100" t="s">
        <v>47</v>
      </c>
      <c r="B7" s="101"/>
      <c r="C7" s="101"/>
    </row>
    <row r="8">
      <c r="A8" s="113" t="s">
        <v>437</v>
      </c>
      <c r="B8" s="98" t="s">
        <v>4</v>
      </c>
      <c r="C8" s="98" t="s">
        <v>2</v>
      </c>
      <c r="D8" s="114"/>
      <c r="E8" s="112"/>
      <c r="F8" s="112"/>
      <c r="G8" s="112"/>
      <c r="H8" s="114"/>
      <c r="I8" s="112"/>
      <c r="J8" s="112"/>
      <c r="K8" s="114"/>
      <c r="L8" s="112"/>
      <c r="M8" s="112"/>
      <c r="N8" s="114"/>
      <c r="O8" s="114"/>
      <c r="P8" s="114"/>
      <c r="Q8" s="112"/>
      <c r="R8" s="114"/>
      <c r="S8" s="112"/>
      <c r="T8" s="112"/>
      <c r="U8" s="112"/>
      <c r="V8" s="114"/>
      <c r="W8" s="112"/>
      <c r="X8" s="114"/>
      <c r="Y8" s="112"/>
      <c r="Z8" s="112"/>
      <c r="AA8" s="112"/>
      <c r="AB8" s="112"/>
      <c r="AC8" s="114"/>
      <c r="AD8" s="114"/>
      <c r="AE8" s="112"/>
      <c r="AF8" s="112"/>
    </row>
    <row r="9">
      <c r="A9" s="113" t="s">
        <v>5</v>
      </c>
      <c r="B9" s="98" t="s">
        <v>6</v>
      </c>
      <c r="C9" s="98" t="s">
        <v>2</v>
      </c>
      <c r="D9" s="114"/>
      <c r="E9" s="112"/>
      <c r="F9" s="112"/>
      <c r="G9" s="112"/>
      <c r="H9" s="114"/>
      <c r="I9" s="112"/>
      <c r="J9" s="112"/>
      <c r="K9" s="114"/>
      <c r="L9" s="112"/>
      <c r="M9" s="112"/>
      <c r="N9" s="114"/>
      <c r="O9" s="114"/>
      <c r="P9" s="114"/>
      <c r="Q9" s="112"/>
      <c r="R9" s="114"/>
      <c r="S9" s="112"/>
      <c r="T9" s="112"/>
      <c r="U9" s="112"/>
      <c r="V9" s="114"/>
      <c r="W9" s="112"/>
      <c r="X9" s="114"/>
      <c r="Y9" s="112"/>
      <c r="Z9" s="112"/>
      <c r="AA9" s="112"/>
      <c r="AB9" s="112"/>
      <c r="AC9" s="114"/>
      <c r="AD9" s="114"/>
      <c r="AE9" s="112"/>
      <c r="AF9" s="112"/>
    </row>
    <row r="10">
      <c r="A10" s="113" t="s">
        <v>7</v>
      </c>
      <c r="B10" s="98" t="s">
        <v>8</v>
      </c>
      <c r="C10" s="98" t="s">
        <v>2</v>
      </c>
      <c r="D10" s="114"/>
      <c r="E10" s="112"/>
      <c r="F10" s="112"/>
      <c r="G10" s="112"/>
      <c r="H10" s="114"/>
      <c r="I10" s="112"/>
      <c r="J10" s="112"/>
      <c r="K10" s="114"/>
      <c r="L10" s="112"/>
      <c r="M10" s="112"/>
      <c r="N10" s="114"/>
      <c r="O10" s="114"/>
      <c r="P10" s="114"/>
      <c r="Q10" s="112"/>
      <c r="R10" s="114"/>
      <c r="S10" s="112"/>
      <c r="T10" s="112"/>
      <c r="U10" s="112"/>
      <c r="V10" s="114"/>
      <c r="W10" s="112"/>
      <c r="X10" s="114"/>
      <c r="Y10" s="112"/>
      <c r="Z10" s="112"/>
      <c r="AA10" s="112"/>
      <c r="AB10" s="112"/>
      <c r="AC10" s="114"/>
      <c r="AD10" s="114"/>
      <c r="AE10" s="112"/>
      <c r="AF10" s="112"/>
    </row>
    <row r="11">
      <c r="A11" s="113" t="s">
        <v>9</v>
      </c>
      <c r="B11" s="98" t="s">
        <v>10</v>
      </c>
      <c r="C11" s="98" t="s">
        <v>2</v>
      </c>
      <c r="D11" s="114"/>
      <c r="E11" s="112"/>
      <c r="F11" s="112"/>
      <c r="G11" s="112"/>
      <c r="H11" s="114"/>
      <c r="I11" s="112"/>
      <c r="J11" s="112"/>
      <c r="K11" s="114"/>
      <c r="L11" s="112"/>
      <c r="M11" s="112"/>
      <c r="N11" s="114"/>
      <c r="O11" s="114"/>
      <c r="P11" s="114"/>
      <c r="Q11" s="112"/>
      <c r="R11" s="114"/>
      <c r="S11" s="112"/>
      <c r="T11" s="112"/>
      <c r="U11" s="112"/>
      <c r="V11" s="114"/>
      <c r="W11" s="112"/>
      <c r="X11" s="114"/>
      <c r="Y11" s="112"/>
      <c r="Z11" s="112"/>
      <c r="AA11" s="112"/>
      <c r="AB11" s="112"/>
      <c r="AC11" s="114"/>
      <c r="AD11" s="114"/>
      <c r="AE11" s="112"/>
      <c r="AF11" s="112"/>
    </row>
    <row r="12">
      <c r="A12" s="113" t="s">
        <v>11</v>
      </c>
      <c r="B12" s="98" t="s">
        <v>12</v>
      </c>
      <c r="C12" s="98" t="s">
        <v>2</v>
      </c>
      <c r="D12" s="114"/>
      <c r="E12" s="112"/>
      <c r="F12" s="112"/>
      <c r="G12" s="112"/>
      <c r="H12" s="114"/>
      <c r="I12" s="112"/>
      <c r="J12" s="112"/>
      <c r="K12" s="114"/>
      <c r="L12" s="112"/>
      <c r="M12" s="112"/>
      <c r="N12" s="114"/>
      <c r="O12" s="114"/>
      <c r="P12" s="114"/>
      <c r="Q12" s="112"/>
      <c r="R12" s="114"/>
      <c r="S12" s="112"/>
      <c r="T12" s="112"/>
      <c r="U12" s="112"/>
      <c r="V12" s="114"/>
      <c r="W12" s="112"/>
      <c r="X12" s="114"/>
      <c r="Y12" s="112"/>
      <c r="Z12" s="112"/>
      <c r="AA12" s="112"/>
      <c r="AB12" s="112"/>
      <c r="AC12" s="114"/>
      <c r="AD12" s="114"/>
      <c r="AE12" s="112"/>
      <c r="AF12" s="112"/>
    </row>
    <row r="13">
      <c r="A13" s="113" t="s">
        <v>13</v>
      </c>
      <c r="B13" s="98" t="s">
        <v>14</v>
      </c>
      <c r="C13" s="98" t="s">
        <v>2</v>
      </c>
      <c r="D13" s="114"/>
      <c r="E13" s="112"/>
      <c r="F13" s="112"/>
      <c r="G13" s="112"/>
      <c r="H13" s="114"/>
      <c r="I13" s="112"/>
      <c r="J13" s="112"/>
      <c r="K13" s="114"/>
      <c r="L13" s="112"/>
      <c r="M13" s="112"/>
      <c r="N13" s="114"/>
      <c r="O13" s="114"/>
      <c r="P13" s="114"/>
      <c r="Q13" s="112"/>
      <c r="R13" s="114"/>
      <c r="S13" s="112"/>
      <c r="T13" s="112"/>
      <c r="U13" s="112"/>
      <c r="V13" s="114"/>
      <c r="W13" s="112"/>
      <c r="X13" s="114"/>
      <c r="Y13" s="112"/>
      <c r="Z13" s="112"/>
      <c r="AA13" s="112"/>
      <c r="AB13" s="112"/>
      <c r="AC13" s="114"/>
      <c r="AD13" s="114"/>
      <c r="AE13" s="112"/>
      <c r="AF13" s="112"/>
    </row>
    <row r="14">
      <c r="A14" s="113" t="s">
        <v>15</v>
      </c>
      <c r="B14" s="98" t="s">
        <v>16</v>
      </c>
      <c r="C14" s="98" t="s">
        <v>2</v>
      </c>
      <c r="D14" s="114"/>
      <c r="E14" s="112"/>
      <c r="F14" s="112"/>
      <c r="G14" s="112"/>
      <c r="H14" s="114"/>
      <c r="I14" s="112"/>
      <c r="J14" s="112"/>
      <c r="K14" s="114"/>
      <c r="L14" s="112"/>
      <c r="M14" s="112"/>
      <c r="N14" s="114"/>
      <c r="O14" s="114"/>
      <c r="P14" s="114"/>
      <c r="Q14" s="112"/>
      <c r="R14" s="114"/>
      <c r="S14" s="112"/>
      <c r="T14" s="112"/>
      <c r="U14" s="112"/>
      <c r="V14" s="114"/>
      <c r="W14" s="112"/>
      <c r="X14" s="114"/>
      <c r="Y14" s="112"/>
      <c r="Z14" s="112"/>
      <c r="AA14" s="112"/>
      <c r="AB14" s="112"/>
      <c r="AC14" s="114"/>
      <c r="AD14" s="114"/>
      <c r="AE14" s="112"/>
      <c r="AF14" s="112"/>
    </row>
    <row r="15">
      <c r="A15" s="113" t="s">
        <v>17</v>
      </c>
      <c r="B15" s="99" t="s">
        <v>18</v>
      </c>
      <c r="C15" s="99" t="s">
        <v>2</v>
      </c>
      <c r="D15" s="114"/>
      <c r="H15" s="114"/>
      <c r="K15" s="114"/>
      <c r="N15" s="114"/>
      <c r="O15" s="114"/>
      <c r="P15" s="114"/>
      <c r="R15" s="114"/>
      <c r="V15" s="114"/>
      <c r="X15" s="114"/>
      <c r="AC15" s="114"/>
      <c r="AD15" s="114"/>
    </row>
    <row r="16">
      <c r="A16" s="113" t="s">
        <v>19</v>
      </c>
      <c r="B16" s="99" t="s">
        <v>20</v>
      </c>
      <c r="C16" s="99" t="s">
        <v>2</v>
      </c>
      <c r="D16" s="114"/>
      <c r="H16" s="114"/>
      <c r="K16" s="114"/>
      <c r="N16" s="114"/>
      <c r="O16" s="114"/>
      <c r="P16" s="114"/>
      <c r="R16" s="114"/>
      <c r="V16" s="114"/>
      <c r="X16" s="114"/>
      <c r="AC16" s="114"/>
      <c r="AD16" s="114"/>
    </row>
    <row r="17">
      <c r="A17" s="113" t="s">
        <v>21</v>
      </c>
      <c r="B17" s="99" t="s">
        <v>22</v>
      </c>
      <c r="C17" s="99" t="s">
        <v>2</v>
      </c>
      <c r="D17" s="114"/>
      <c r="H17" s="114"/>
      <c r="K17" s="114"/>
      <c r="N17" s="114"/>
      <c r="O17" s="114"/>
      <c r="P17" s="114"/>
      <c r="R17" s="114"/>
      <c r="V17" s="114"/>
      <c r="X17" s="114"/>
      <c r="AC17" s="114"/>
      <c r="AD17" s="114"/>
    </row>
    <row r="18">
      <c r="A18" s="113" t="s">
        <v>23</v>
      </c>
      <c r="B18" s="99" t="s">
        <v>24</v>
      </c>
      <c r="C18" s="99" t="s">
        <v>2</v>
      </c>
      <c r="D18" s="114"/>
      <c r="H18" s="114"/>
      <c r="K18" s="114"/>
      <c r="N18" s="114"/>
      <c r="O18" s="114"/>
      <c r="P18" s="114"/>
      <c r="R18" s="114"/>
      <c r="V18" s="114"/>
      <c r="X18" s="114"/>
      <c r="AC18" s="114"/>
      <c r="AD18" s="114"/>
    </row>
    <row r="19">
      <c r="A19" s="113" t="s">
        <v>392</v>
      </c>
      <c r="B19" s="99" t="s">
        <v>393</v>
      </c>
      <c r="C19" s="99" t="s">
        <v>3</v>
      </c>
      <c r="D19" s="114"/>
      <c r="H19" s="114"/>
      <c r="K19" s="114"/>
      <c r="N19" s="114"/>
      <c r="O19" s="114"/>
      <c r="P19" s="114"/>
      <c r="R19" s="114"/>
      <c r="V19" s="114"/>
      <c r="X19" s="114"/>
      <c r="AC19" s="114"/>
      <c r="AD19" s="114"/>
    </row>
    <row r="20">
      <c r="A20" s="113" t="s">
        <v>31</v>
      </c>
      <c r="B20" s="99" t="s">
        <v>32</v>
      </c>
      <c r="C20" s="99" t="s">
        <v>3</v>
      </c>
      <c r="D20" s="114"/>
      <c r="H20" s="114"/>
      <c r="K20" s="114"/>
      <c r="N20" s="114"/>
      <c r="O20" s="114"/>
      <c r="P20" s="114"/>
      <c r="R20" s="114"/>
      <c r="V20" s="114"/>
      <c r="X20" s="114"/>
      <c r="AC20" s="114"/>
      <c r="AD20" s="114"/>
    </row>
    <row r="21">
      <c r="A21" s="113" t="s">
        <v>33</v>
      </c>
      <c r="B21" s="99" t="s">
        <v>34</v>
      </c>
      <c r="C21" s="99" t="s">
        <v>3</v>
      </c>
      <c r="D21" s="114"/>
      <c r="H21" s="114"/>
      <c r="K21" s="114"/>
      <c r="N21" s="114"/>
      <c r="O21" s="114"/>
      <c r="P21" s="114"/>
      <c r="R21" s="114"/>
      <c r="V21" s="114"/>
      <c r="X21" s="114"/>
      <c r="AC21" s="114"/>
      <c r="AD21" s="114"/>
    </row>
    <row r="22">
      <c r="A22" s="113" t="s">
        <v>35</v>
      </c>
      <c r="B22" s="99" t="s">
        <v>36</v>
      </c>
      <c r="C22" s="99" t="s">
        <v>3</v>
      </c>
      <c r="D22" s="114"/>
      <c r="H22" s="114"/>
      <c r="K22" s="114"/>
      <c r="N22" s="114"/>
      <c r="O22" s="114"/>
      <c r="P22" s="114"/>
      <c r="R22" s="114"/>
      <c r="V22" s="114"/>
      <c r="X22" s="114"/>
      <c r="AC22" s="114"/>
      <c r="AD22" s="114"/>
    </row>
    <row r="23">
      <c r="A23" s="113" t="s">
        <v>37</v>
      </c>
      <c r="B23" s="99" t="s">
        <v>38</v>
      </c>
      <c r="C23" s="99" t="s">
        <v>3</v>
      </c>
      <c r="D23" s="114"/>
      <c r="H23" s="114"/>
      <c r="K23" s="114"/>
      <c r="N23" s="114"/>
      <c r="O23" s="114"/>
      <c r="P23" s="114"/>
      <c r="R23" s="114"/>
      <c r="V23" s="114"/>
      <c r="X23" s="114"/>
      <c r="AC23" s="114"/>
      <c r="AD23" s="114"/>
    </row>
    <row r="24">
      <c r="A24" s="113" t="s">
        <v>39</v>
      </c>
      <c r="B24" s="99" t="s">
        <v>40</v>
      </c>
      <c r="C24" s="99" t="s">
        <v>3</v>
      </c>
      <c r="D24" s="114"/>
      <c r="H24" s="114"/>
      <c r="K24" s="114"/>
      <c r="N24" s="114"/>
      <c r="O24" s="114"/>
      <c r="P24" s="114"/>
      <c r="R24" s="114"/>
      <c r="V24" s="114"/>
      <c r="X24" s="114"/>
      <c r="AC24" s="114"/>
      <c r="AD24" s="114"/>
    </row>
    <row r="25">
      <c r="A25" s="113" t="s">
        <v>41</v>
      </c>
      <c r="B25" s="99" t="s">
        <v>42</v>
      </c>
      <c r="C25" s="99" t="s">
        <v>3</v>
      </c>
      <c r="D25" s="114"/>
      <c r="H25" s="114"/>
      <c r="K25" s="114"/>
      <c r="N25" s="114"/>
      <c r="O25" s="114"/>
      <c r="P25" s="114"/>
      <c r="R25" s="114"/>
      <c r="V25" s="114"/>
      <c r="X25" s="114"/>
      <c r="AC25" s="114"/>
      <c r="AD25" s="114"/>
    </row>
    <row r="26">
      <c r="A26" s="113" t="s">
        <v>43</v>
      </c>
      <c r="B26" s="99" t="s">
        <v>44</v>
      </c>
      <c r="C26" s="99" t="s">
        <v>3</v>
      </c>
      <c r="D26" s="114"/>
      <c r="H26" s="114"/>
      <c r="K26" s="114"/>
      <c r="N26" s="114"/>
      <c r="O26" s="114"/>
      <c r="P26" s="114"/>
      <c r="R26" s="114"/>
      <c r="V26" s="114"/>
      <c r="X26" s="114"/>
      <c r="AC26" s="114"/>
      <c r="AD26" s="114"/>
    </row>
    <row r="27">
      <c r="A27" s="113" t="s">
        <v>45</v>
      </c>
      <c r="B27" s="99" t="s">
        <v>46</v>
      </c>
      <c r="C27" s="99" t="s">
        <v>3</v>
      </c>
      <c r="D27" s="114"/>
      <c r="H27" s="114"/>
      <c r="K27" s="114"/>
      <c r="N27" s="114"/>
      <c r="O27" s="114"/>
      <c r="P27" s="114"/>
      <c r="R27" s="114"/>
      <c r="V27" s="114"/>
      <c r="X27" s="114"/>
      <c r="AC27" s="114"/>
      <c r="AD27" s="114"/>
    </row>
    <row r="28">
      <c r="A28" s="113" t="s">
        <v>331</v>
      </c>
      <c r="B28" s="99" t="s">
        <v>332</v>
      </c>
      <c r="C28" s="99" t="s">
        <v>333</v>
      </c>
      <c r="D28" s="114"/>
      <c r="H28" s="114"/>
      <c r="K28" s="114"/>
      <c r="N28" s="114"/>
      <c r="O28" s="114"/>
      <c r="P28" s="114"/>
      <c r="R28" s="114"/>
      <c r="V28" s="114"/>
      <c r="X28" s="114"/>
      <c r="AC28" s="114"/>
      <c r="AD28" s="114"/>
    </row>
    <row r="29">
      <c r="A29" s="113" t="s">
        <v>349</v>
      </c>
      <c r="B29" s="99" t="s">
        <v>373</v>
      </c>
      <c r="C29" s="99" t="s">
        <v>333</v>
      </c>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row>
    <row r="30">
      <c r="A30" s="113" t="s">
        <v>341</v>
      </c>
      <c r="B30" s="99" t="s">
        <v>355</v>
      </c>
      <c r="C30" s="99" t="s">
        <v>333</v>
      </c>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row>
    <row r="31">
      <c r="A31" s="113" t="s">
        <v>342</v>
      </c>
      <c r="B31" s="99" t="s">
        <v>350</v>
      </c>
      <c r="C31" s="99" t="s">
        <v>333</v>
      </c>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row>
    <row r="32">
      <c r="A32" s="113" t="s">
        <v>351</v>
      </c>
      <c r="B32" s="99" t="s">
        <v>374</v>
      </c>
      <c r="C32" s="99" t="s">
        <v>333</v>
      </c>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row>
    <row r="33">
      <c r="A33" s="113" t="s">
        <v>343</v>
      </c>
      <c r="B33" s="99" t="s">
        <v>352</v>
      </c>
      <c r="C33" s="99" t="s">
        <v>333</v>
      </c>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row>
    <row r="34">
      <c r="A34" s="113" t="s">
        <v>438</v>
      </c>
      <c r="B34" s="99" t="s">
        <v>439</v>
      </c>
      <c r="C34" s="99" t="s">
        <v>333</v>
      </c>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row>
    <row r="35">
      <c r="A35" s="113" t="s">
        <v>353</v>
      </c>
      <c r="B35" s="99" t="s">
        <v>354</v>
      </c>
      <c r="C35" s="99" t="s">
        <v>333</v>
      </c>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row>
    <row r="36">
      <c r="A36" s="113" t="s">
        <v>357</v>
      </c>
      <c r="B36" s="99" t="s">
        <v>356</v>
      </c>
      <c r="C36" s="99" t="s">
        <v>333</v>
      </c>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row>
    <row r="37">
      <c r="A37" s="113" t="s">
        <v>344</v>
      </c>
      <c r="B37" s="99" t="s">
        <v>375</v>
      </c>
      <c r="C37" s="99" t="s">
        <v>333</v>
      </c>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row>
    <row r="38">
      <c r="A38" s="113" t="s">
        <v>345</v>
      </c>
      <c r="B38" s="99" t="s">
        <v>440</v>
      </c>
      <c r="C38" s="99" t="s">
        <v>333</v>
      </c>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row>
    <row r="39">
      <c r="A39" s="113" t="s">
        <v>358</v>
      </c>
      <c r="B39" s="99" t="s">
        <v>359</v>
      </c>
      <c r="C39" s="99" t="s">
        <v>333</v>
      </c>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row>
    <row r="40">
      <c r="A40" s="113" t="s">
        <v>441</v>
      </c>
      <c r="B40" s="99" t="s">
        <v>395</v>
      </c>
      <c r="C40" s="99" t="s">
        <v>394</v>
      </c>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row>
    <row r="41">
      <c r="A41" s="113" t="s">
        <v>361</v>
      </c>
      <c r="B41" s="99" t="s">
        <v>360</v>
      </c>
      <c r="C41" s="99" t="s">
        <v>333</v>
      </c>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row>
    <row r="42">
      <c r="A42" s="113" t="s">
        <v>370</v>
      </c>
      <c r="B42" s="99" t="s">
        <v>369</v>
      </c>
      <c r="C42" s="99" t="s">
        <v>333</v>
      </c>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row>
    <row r="43">
      <c r="A43" s="113" t="s">
        <v>338</v>
      </c>
      <c r="B43" s="99" t="s">
        <v>376</v>
      </c>
      <c r="C43" s="99" t="s">
        <v>333</v>
      </c>
      <c r="D43" s="114"/>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4"/>
    </row>
    <row r="44">
      <c r="A44" s="113" t="s">
        <v>372</v>
      </c>
      <c r="B44" s="99" t="s">
        <v>362</v>
      </c>
      <c r="C44" s="99" t="s">
        <v>333</v>
      </c>
      <c r="D44" s="114"/>
      <c r="E44" s="114"/>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row>
    <row r="45">
      <c r="A45" s="113" t="s">
        <v>339</v>
      </c>
      <c r="B45" s="99" t="s">
        <v>377</v>
      </c>
      <c r="C45" s="99" t="s">
        <v>333</v>
      </c>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row>
    <row r="46">
      <c r="A46" s="113" t="s">
        <v>371</v>
      </c>
      <c r="B46" s="99" t="s">
        <v>378</v>
      </c>
      <c r="C46" s="99" t="s">
        <v>333</v>
      </c>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4"/>
    </row>
    <row r="47">
      <c r="A47" s="113" t="s">
        <v>363</v>
      </c>
      <c r="B47" s="99" t="s">
        <v>379</v>
      </c>
      <c r="C47" s="99" t="s">
        <v>333</v>
      </c>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row>
    <row r="48">
      <c r="A48" s="113" t="s">
        <v>364</v>
      </c>
      <c r="B48" s="99" t="s">
        <v>380</v>
      </c>
      <c r="C48" s="99" t="s">
        <v>333</v>
      </c>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row>
    <row r="49">
      <c r="A49" s="113" t="s">
        <v>340</v>
      </c>
      <c r="B49" s="99" t="s">
        <v>381</v>
      </c>
      <c r="C49" s="99" t="s">
        <v>333</v>
      </c>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row>
    <row r="50">
      <c r="A50" s="113" t="s">
        <v>431</v>
      </c>
      <c r="B50" s="99" t="s">
        <v>430</v>
      </c>
      <c r="C50" s="99" t="s">
        <v>333</v>
      </c>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row>
    <row r="51">
      <c r="A51" s="113" t="s">
        <v>366</v>
      </c>
      <c r="B51" s="99" t="s">
        <v>365</v>
      </c>
      <c r="C51" s="99" t="s">
        <v>348</v>
      </c>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row>
    <row r="52">
      <c r="A52" s="113" t="s">
        <v>346</v>
      </c>
      <c r="B52" s="99" t="s">
        <v>382</v>
      </c>
      <c r="C52" s="99" t="s">
        <v>348</v>
      </c>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row>
    <row r="53">
      <c r="A53" s="113" t="s">
        <v>368</v>
      </c>
      <c r="B53" s="99" t="s">
        <v>367</v>
      </c>
      <c r="C53" s="99" t="s">
        <v>348</v>
      </c>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c r="AD53" s="114"/>
      <c r="AE53" s="114"/>
      <c r="AF53" s="114"/>
    </row>
    <row r="54">
      <c r="A54" s="113" t="s">
        <v>347</v>
      </c>
      <c r="B54" s="99"/>
      <c r="C54" s="99" t="s">
        <v>348</v>
      </c>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row>
    <row r="55">
      <c r="A55" s="113" t="s">
        <v>45</v>
      </c>
      <c r="B55" s="99" t="s">
        <v>66</v>
      </c>
      <c r="C55" s="99" t="s">
        <v>348</v>
      </c>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c r="AD55" s="114"/>
      <c r="AE55" s="114"/>
      <c r="AF55" s="114"/>
    </row>
    <row r="56">
      <c r="A56" s="113" t="s">
        <v>33</v>
      </c>
      <c r="B56" s="99" t="s">
        <v>383</v>
      </c>
      <c r="C56" s="99" t="s">
        <v>348</v>
      </c>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c r="AD56" s="114"/>
      <c r="AE56" s="114"/>
      <c r="AF56" s="114"/>
    </row>
    <row r="57">
      <c r="B57" s="115"/>
      <c r="C57" s="115"/>
      <c r="D57" s="114"/>
      <c r="H57" s="114"/>
      <c r="K57" s="114"/>
      <c r="N57" s="114"/>
      <c r="O57" s="114"/>
      <c r="P57" s="114"/>
      <c r="R57" s="114"/>
      <c r="V57" s="114"/>
      <c r="X57" s="114"/>
      <c r="AC57" s="114"/>
      <c r="AD57" s="114"/>
    </row>
    <row r="58">
      <c r="B58" s="115"/>
      <c r="C58" s="115"/>
      <c r="D58" s="114"/>
      <c r="H58" s="114"/>
      <c r="K58" s="114"/>
      <c r="N58" s="114"/>
      <c r="O58" s="114"/>
      <c r="P58" s="114"/>
      <c r="R58" s="114"/>
      <c r="V58" s="114"/>
      <c r="X58" s="114"/>
      <c r="AC58" s="114"/>
      <c r="AD58" s="114"/>
    </row>
  </sheetData>
  <conditionalFormatting sqref="D5:AF56">
    <cfRule type="expression" dxfId="38" priority="2">
      <formula>$D5=""</formula>
    </cfRule>
  </conditionalFormatting>
  <conditionalFormatting sqref="D51:AF51">
    <cfRule type="expression" dxfId="37" priority="1">
      <formula>$D51=""</formula>
    </cfRule>
  </conditionalFormatting>
  <hyperlinks>
    <hyperlink ref="A51" display="Dorset" location="'Dorset P3'!A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9" tint="0.79998168889431442"/>
  </sheetPr>
  <dimension ref="A1"/>
  <sheetViews>
    <sheetView showGridLines="0" zoomScaleNormal="100" workbookViewId="0">
      <pane xSplit="1" ySplit="4" topLeftCell="B5" activePane="bottomRight" state="frozen"/>
      <selection activeCell="S60" sqref="S60"/>
      <selection pane="topRight" activeCell="S60" sqref="S60"/>
      <selection pane="bottomLeft" activeCell="S60" sqref="S60"/>
      <selection pane="bottomRight"/>
    </sheetView>
  </sheetViews>
  <sheetFormatPr defaultRowHeight="15.0" baseColWidth="10"/>
  <cols>
    <col min="1" max="1" width="59.42578125" hidden="0" customWidth="1"/>
    <col min="2" max="2" width="15.42578125" hidden="0" customWidth="1"/>
    <col min="3" max="3" width="21.7109375" hidden="0" customWidth="1"/>
    <col min="4" max="4" width="10.7109375" hidden="0" customWidth="1"/>
    <col min="5" max="5" width="10.7109375" hidden="0" customWidth="1"/>
    <col min="6" max="6" width="10.7109375" hidden="0" customWidth="1"/>
    <col min="7" max="7" width="10.7109375" hidden="0" customWidth="1"/>
    <col min="8" max="8" width="10.7109375" hidden="0" customWidth="1"/>
    <col min="9" max="9" width="10.7109375" hidden="0" customWidth="1"/>
    <col min="10" max="10" width="10.7109375" hidden="0" customWidth="1"/>
    <col min="11" max="11" width="10.7109375" hidden="0" customWidth="1"/>
    <col min="12" max="12" width="10.7109375" hidden="0" customWidth="1"/>
    <col min="13" max="13" width="10.7109375" hidden="0" customWidth="1"/>
    <col min="14" max="14" width="10.7109375" hidden="0" customWidth="1"/>
    <col min="15" max="15" width="10.7109375" hidden="0" customWidth="1"/>
    <col min="16" max="16" width="10.7109375" hidden="0" customWidth="1"/>
    <col min="17" max="17" width="10.7109375" hidden="0" customWidth="1"/>
    <col min="18" max="18" width="10.7109375" hidden="0" customWidth="1"/>
    <col min="19" max="19" width="10.7109375" hidden="0" customWidth="1"/>
    <col min="20" max="20" width="10.7109375" hidden="0" customWidth="1"/>
    <col min="21" max="21" width="10.7109375" hidden="0" customWidth="1"/>
    <col min="22" max="22" width="10.7109375" hidden="0" customWidth="1"/>
    <col min="23" max="23" width="10.7109375" hidden="0" customWidth="1"/>
    <col min="24" max="24" width="10.7109375" hidden="0" customWidth="1"/>
    <col min="25" max="25" width="10.7109375" hidden="0" customWidth="1"/>
    <col min="26" max="26" width="10.7109375" hidden="0" customWidth="1"/>
    <col min="27" max="27" width="10.7109375" hidden="0" customWidth="1"/>
    <col min="28" max="28" width="10.7109375" hidden="0" customWidth="1"/>
    <col min="29" max="29" width="10.7109375" hidden="0" customWidth="1"/>
    <col min="30" max="30" width="10.7109375" hidden="0" customWidth="1"/>
    <col min="31" max="31" width="10.7109375" hidden="0" customWidth="1"/>
    <col min="32" max="32" width="10.7109375" hidden="0" customWidth="1"/>
    <col min="33" max="33" width="10.7109375" hidden="0" customWidth="1"/>
  </cols>
  <sheetData>
    <row r="1" ht="18.75" customHeight="1">
      <c r="A1" s="111" t="s">
        <v>198</v>
      </c>
      <c r="B1" s="14" t="str">
        <f>HYPERLINK("#'Contents'!B1", "Go to contents")</f>
        <v>Go to contents</v>
      </c>
      <c r="C1" s="108"/>
      <c r="D1" s="106"/>
      <c r="S1" s="107"/>
    </row>
    <row r="2">
      <c r="B2" s="109" t="n">
        <v>2</v>
      </c>
      <c r="C2" s="109" t="n">
        <v>3</v>
      </c>
      <c r="D2" s="110" t="n">
        <v>4</v>
      </c>
      <c r="E2" s="109" t="n">
        <v>5</v>
      </c>
      <c r="F2" s="109"/>
      <c r="G2" s="109" t="n">
        <v>6</v>
      </c>
      <c r="H2" s="109" t="n">
        <v>9</v>
      </c>
      <c r="I2" s="109" t="n">
        <v>7</v>
      </c>
      <c r="J2" s="110" t="n">
        <v>8</v>
      </c>
      <c r="K2" s="110" t="n">
        <v>12</v>
      </c>
      <c r="L2" s="109" t="n">
        <v>10</v>
      </c>
      <c r="M2" s="109" t="n">
        <v>11</v>
      </c>
      <c r="N2" s="110" t="n">
        <v>13</v>
      </c>
      <c r="O2" s="110"/>
      <c r="P2" s="110" t="n">
        <v>17</v>
      </c>
      <c r="Q2" s="109" t="n">
        <v>15</v>
      </c>
      <c r="R2" s="110" t="n">
        <v>18</v>
      </c>
      <c r="S2" s="109" t="n">
        <v>19</v>
      </c>
      <c r="T2" s="110" t="n">
        <v>20</v>
      </c>
      <c r="U2" s="109" t="n">
        <v>21</v>
      </c>
      <c r="V2" s="110" t="n">
        <v>16</v>
      </c>
      <c r="W2" s="110" t="n">
        <v>28</v>
      </c>
      <c r="X2" s="109" t="n">
        <v>23</v>
      </c>
      <c r="Y2" s="110" t="n">
        <v>24</v>
      </c>
      <c r="Z2" s="109" t="n">
        <v>25</v>
      </c>
      <c r="AA2" s="109" t="n">
        <v>26</v>
      </c>
      <c r="AB2" s="109" t="n">
        <v>27</v>
      </c>
      <c r="AC2" s="109" t="n">
        <v>22</v>
      </c>
      <c r="AD2" s="110" t="n">
        <v>30</v>
      </c>
      <c r="AE2" s="109" t="n">
        <v>29</v>
      </c>
      <c r="AF2" s="109" t="n">
        <v>31</v>
      </c>
      <c r="AG2" s="109"/>
    </row>
    <row r="3" ht="14.45" customHeight="1">
      <c r="A3" s="102" t="s">
        <v>192</v>
      </c>
      <c r="B3" s="103"/>
      <c r="C3" s="104"/>
      <c r="D3" s="104" t="s">
        <v>74</v>
      </c>
      <c r="E3" s="105" t="s">
        <v>76</v>
      </c>
      <c r="F3" s="105" t="s">
        <v>318</v>
      </c>
      <c r="G3" s="105" t="n">
        <v>2</v>
      </c>
      <c r="H3" s="104" t="s">
        <v>199</v>
      </c>
      <c r="I3" s="105" t="s">
        <v>79</v>
      </c>
      <c r="J3" s="105" t="s">
        <v>81</v>
      </c>
      <c r="K3" s="104"/>
      <c r="L3" s="105" t="s">
        <v>84</v>
      </c>
      <c r="M3" s="105" t="s">
        <v>86</v>
      </c>
      <c r="N3" s="104" t="n">
        <v>4</v>
      </c>
      <c r="O3" s="104" t="s">
        <v>328</v>
      </c>
      <c r="P3" s="104" t="s">
        <v>95</v>
      </c>
      <c r="Q3" s="105" t="s">
        <v>92</v>
      </c>
      <c r="R3" s="104"/>
      <c r="S3" s="105" t="s">
        <v>98</v>
      </c>
      <c r="T3" s="105" t="s">
        <v>100</v>
      </c>
      <c r="U3" s="105" t="s">
        <v>102</v>
      </c>
      <c r="V3" s="104" t="s">
        <v>200</v>
      </c>
      <c r="W3" s="105" t="n">
        <v>14</v>
      </c>
      <c r="X3" s="104"/>
      <c r="Y3" s="105" t="s">
        <v>106</v>
      </c>
      <c r="Z3" s="105" t="s">
        <v>108</v>
      </c>
      <c r="AA3" s="105" t="s">
        <v>110</v>
      </c>
      <c r="AB3" s="105" t="s">
        <v>112</v>
      </c>
      <c r="AC3" s="104" t="n">
        <v>7</v>
      </c>
      <c r="AD3" s="104" t="s">
        <v>166</v>
      </c>
      <c r="AE3" s="105" t="s">
        <v>164</v>
      </c>
      <c r="AF3" s="105" t="n">
        <v>9</v>
      </c>
      <c r="AG3" s="105"/>
    </row>
    <row r="4" ht="120" customHeight="1">
      <c r="A4" s="116" t="s">
        <v>197</v>
      </c>
      <c r="B4" s="96" t="s">
        <v>1</v>
      </c>
      <c r="C4" s="96" t="s">
        <v>416</v>
      </c>
      <c r="D4" s="96" t="s">
        <v>75</v>
      </c>
      <c r="E4" s="97" t="s">
        <v>324</v>
      </c>
      <c r="F4" s="97" t="s">
        <v>326</v>
      </c>
      <c r="G4" s="97" t="s">
        <v>78</v>
      </c>
      <c r="H4" s="96" t="s">
        <v>421</v>
      </c>
      <c r="I4" s="97" t="s">
        <v>422</v>
      </c>
      <c r="J4" s="97" t="s">
        <v>423</v>
      </c>
      <c r="K4" s="96" t="s">
        <v>424</v>
      </c>
      <c r="L4" s="97" t="s">
        <v>425</v>
      </c>
      <c r="M4" s="97" t="s">
        <v>426</v>
      </c>
      <c r="N4" s="96" t="s">
        <v>89</v>
      </c>
      <c r="O4" s="96" t="s">
        <v>330</v>
      </c>
      <c r="P4" s="96" t="s">
        <v>96</v>
      </c>
      <c r="Q4" s="97" t="s">
        <v>427</v>
      </c>
      <c r="R4" s="96" t="s">
        <v>97</v>
      </c>
      <c r="S4" s="97" t="s">
        <v>99</v>
      </c>
      <c r="T4" s="97" t="s">
        <v>101</v>
      </c>
      <c r="U4" s="97" t="s">
        <v>103</v>
      </c>
      <c r="V4" s="96" t="s">
        <v>94</v>
      </c>
      <c r="W4" s="97" t="s">
        <v>114</v>
      </c>
      <c r="X4" s="96" t="s">
        <v>105</v>
      </c>
      <c r="Y4" s="97" t="s">
        <v>107</v>
      </c>
      <c r="Z4" s="97" t="s">
        <v>109</v>
      </c>
      <c r="AA4" s="97" t="s">
        <v>111</v>
      </c>
      <c r="AB4" s="97" t="s">
        <v>113</v>
      </c>
      <c r="AC4" s="96" t="s">
        <v>104</v>
      </c>
      <c r="AD4" s="96" t="s">
        <v>167</v>
      </c>
      <c r="AE4" s="97" t="s">
        <v>165</v>
      </c>
      <c r="AF4" s="97" t="s">
        <v>168</v>
      </c>
      <c r="AG4" s="97" t="s">
        <v>307</v>
      </c>
    </row>
    <row r="5">
      <c r="A5" s="100" t="s">
        <v>2</v>
      </c>
      <c r="B5" s="101"/>
      <c r="C5" s="101"/>
      <c r="D5" s="114" t="n">
        <f>'Summary by project'!D5-'Summary by project prev'!D5</f>
        <v>0</v>
      </c>
      <c r="E5" s="114" t="n">
        <f>'Summary by project'!E5-'Summary by project prev'!E5</f>
        <v>0</v>
      </c>
      <c r="F5" s="114" t="n">
        <f>'Summary by project'!F5-'Summary by project prev'!F5</f>
        <v>0</v>
      </c>
      <c r="G5" s="114" t="n">
        <f>'Summary by project'!G5-'Summary by project prev'!G5</f>
        <v>0</v>
      </c>
      <c r="H5" s="114" t="n">
        <f>'Summary by project'!H5-'Summary by project prev'!H5</f>
        <v>0</v>
      </c>
      <c r="I5" s="114" t="n">
        <f>'Summary by project'!I5-'Summary by project prev'!I5</f>
        <v>0</v>
      </c>
      <c r="J5" s="114" t="n">
        <f>'Summary by project'!J5-'Summary by project prev'!J5</f>
        <v>0</v>
      </c>
      <c r="K5" s="114" t="n">
        <f>'Summary by project'!K5-'Summary by project prev'!K5</f>
        <v>0</v>
      </c>
      <c r="L5" s="114" t="n">
        <f>'Summary by project'!L5-'Summary by project prev'!L5</f>
        <v>0</v>
      </c>
      <c r="M5" s="114" t="n">
        <f>'Summary by project'!M5-'Summary by project prev'!M5</f>
        <v>0</v>
      </c>
      <c r="N5" s="114" t="n">
        <f>'Summary by project'!N5-'Summary by project prev'!N5</f>
        <v>0</v>
      </c>
      <c r="O5" s="114" t="n">
        <f>'Summary by project'!O5-'Summary by project prev'!O5</f>
        <v>0</v>
      </c>
      <c r="P5" s="114" t="n">
        <f>'Summary by project'!P5-'Summary by project prev'!P5</f>
        <v>0</v>
      </c>
      <c r="Q5" s="114" t="n">
        <f>'Summary by project'!Q5-'Summary by project prev'!Q5</f>
        <v>0</v>
      </c>
      <c r="R5" s="114" t="n">
        <f>'Summary by project'!R5-'Summary by project prev'!R5</f>
        <v>0</v>
      </c>
      <c r="S5" s="114" t="n">
        <f>'Summary by project'!S5-'Summary by project prev'!S5</f>
        <v>0</v>
      </c>
      <c r="T5" s="114" t="n">
        <f>'Summary by project'!T5-'Summary by project prev'!T5</f>
        <v>0</v>
      </c>
      <c r="U5" s="114" t="n">
        <f>'Summary by project'!U5-'Summary by project prev'!U5</f>
        <v>0</v>
      </c>
      <c r="V5" s="114" t="n">
        <f>'Summary by project'!V5-'Summary by project prev'!V5</f>
        <v>0</v>
      </c>
      <c r="W5" s="114" t="n">
        <f>'Summary by project'!W5-'Summary by project prev'!W5</f>
        <v>0</v>
      </c>
      <c r="X5" s="114" t="n">
        <f>'Summary by project'!X5-'Summary by project prev'!X5</f>
        <v>0</v>
      </c>
      <c r="Y5" s="114" t="n">
        <f>'Summary by project'!Y5-'Summary by project prev'!Y5</f>
        <v>0</v>
      </c>
      <c r="Z5" s="114" t="n">
        <f>'Summary by project'!Z5-'Summary by project prev'!Z5</f>
        <v>0</v>
      </c>
      <c r="AA5" s="114" t="n">
        <f>'Summary by project'!AA5-'Summary by project prev'!AA5</f>
        <v>0</v>
      </c>
      <c r="AB5" s="114" t="n">
        <f>'Summary by project'!AB5-'Summary by project prev'!AB5</f>
        <v>0</v>
      </c>
      <c r="AC5" s="114" t="n">
        <f>'Summary by project'!AC5-'Summary by project prev'!AC5</f>
        <v>0</v>
      </c>
      <c r="AD5" s="114" t="n">
        <f>'Summary by project'!AD5-'Summary by project prev'!AD5</f>
        <v>0</v>
      </c>
      <c r="AE5" s="114" t="n">
        <f>'Summary by project'!AE5-'Summary by project prev'!AE5</f>
        <v>0</v>
      </c>
      <c r="AF5" s="114" t="n">
        <f>'Summary by project'!AF5-'Summary by project prev'!AF5</f>
        <v>0</v>
      </c>
      <c r="AG5" s="117"/>
    </row>
    <row r="6">
      <c r="A6" s="100" t="s">
        <v>334</v>
      </c>
      <c r="B6" s="101"/>
      <c r="C6" s="101"/>
      <c r="D6" s="114" t="n">
        <f>'Summary by project'!D6-'Summary by project prev'!D6</f>
        <v>0</v>
      </c>
      <c r="E6" s="114" t="n">
        <f>'Summary by project'!E6-'Summary by project prev'!E6</f>
        <v>0</v>
      </c>
      <c r="F6" s="114" t="n">
        <f>'Summary by project'!F6-'Summary by project prev'!F6</f>
        <v>0</v>
      </c>
      <c r="G6" s="114" t="n">
        <f>'Summary by project'!G6-'Summary by project prev'!G6</f>
        <v>0</v>
      </c>
      <c r="H6" s="114" t="n">
        <f>'Summary by project'!H6-'Summary by project prev'!H6</f>
        <v>0</v>
      </c>
      <c r="I6" s="114" t="n">
        <f>'Summary by project'!I6-'Summary by project prev'!I6</f>
        <v>0</v>
      </c>
      <c r="J6" s="114" t="n">
        <f>'Summary by project'!J6-'Summary by project prev'!J6</f>
        <v>0</v>
      </c>
      <c r="K6" s="114" t="n">
        <f>'Summary by project'!K6-'Summary by project prev'!K6</f>
        <v>0</v>
      </c>
      <c r="L6" s="114" t="n">
        <f>'Summary by project'!L6-'Summary by project prev'!L6</f>
        <v>0</v>
      </c>
      <c r="M6" s="114" t="n">
        <f>'Summary by project'!M6-'Summary by project prev'!M6</f>
        <v>0</v>
      </c>
      <c r="N6" s="114" t="n">
        <f>'Summary by project'!N6-'Summary by project prev'!N6</f>
        <v>0</v>
      </c>
      <c r="O6" s="114" t="n">
        <f>'Summary by project'!O6-'Summary by project prev'!O6</f>
        <v>0</v>
      </c>
      <c r="P6" s="114" t="n">
        <f>'Summary by project'!P6-'Summary by project prev'!P6</f>
        <v>0</v>
      </c>
      <c r="Q6" s="114" t="n">
        <f>'Summary by project'!Q6-'Summary by project prev'!Q6</f>
        <v>0</v>
      </c>
      <c r="R6" s="114" t="n">
        <f>'Summary by project'!R6-'Summary by project prev'!R6</f>
        <v>0</v>
      </c>
      <c r="S6" s="114" t="n">
        <f>'Summary by project'!S6-'Summary by project prev'!S6</f>
        <v>0</v>
      </c>
      <c r="T6" s="114" t="n">
        <f>'Summary by project'!T6-'Summary by project prev'!T6</f>
        <v>0</v>
      </c>
      <c r="U6" s="114" t="n">
        <f>'Summary by project'!U6-'Summary by project prev'!U6</f>
        <v>0</v>
      </c>
      <c r="V6" s="114" t="n">
        <f>'Summary by project'!V6-'Summary by project prev'!V6</f>
        <v>0</v>
      </c>
      <c r="W6" s="114" t="n">
        <f>'Summary by project'!W6-'Summary by project prev'!W6</f>
        <v>0</v>
      </c>
      <c r="X6" s="114" t="n">
        <f>'Summary by project'!X6-'Summary by project prev'!X6</f>
        <v>0</v>
      </c>
      <c r="Y6" s="114" t="n">
        <f>'Summary by project'!Y6-'Summary by project prev'!Y6</f>
        <v>0</v>
      </c>
      <c r="Z6" s="114" t="n">
        <f>'Summary by project'!Z6-'Summary by project prev'!Z6</f>
        <v>0</v>
      </c>
      <c r="AA6" s="114" t="n">
        <f>'Summary by project'!AA6-'Summary by project prev'!AA6</f>
        <v>0</v>
      </c>
      <c r="AB6" s="114" t="n">
        <f>'Summary by project'!AB6-'Summary by project prev'!AB6</f>
        <v>0</v>
      </c>
      <c r="AC6" s="114" t="n">
        <f>'Summary by project'!AC6-'Summary by project prev'!AC6</f>
        <v>0</v>
      </c>
      <c r="AD6" s="114" t="n">
        <f>'Summary by project'!AD6-'Summary by project prev'!AD6</f>
        <v>0</v>
      </c>
      <c r="AE6" s="114" t="n">
        <f>'Summary by project'!AE6-'Summary by project prev'!AE6</f>
        <v>0</v>
      </c>
      <c r="AF6" s="114" t="n">
        <f>'Summary by project'!AF6-'Summary by project prev'!AF6</f>
        <v>0</v>
      </c>
      <c r="AG6" s="117"/>
    </row>
    <row r="7">
      <c r="A7" s="100" t="s">
        <v>47</v>
      </c>
      <c r="B7" s="101"/>
      <c r="C7" s="101"/>
      <c r="D7" s="114" t="n">
        <f>'Summary by project'!D7-'Summary by project prev'!D7</f>
        <v>0</v>
      </c>
      <c r="E7" s="114" t="n">
        <f>'Summary by project'!E7-'Summary by project prev'!E7</f>
        <v>0</v>
      </c>
      <c r="F7" s="114" t="n">
        <f>'Summary by project'!F7-'Summary by project prev'!F7</f>
        <v>0</v>
      </c>
      <c r="G7" s="114" t="n">
        <f>'Summary by project'!G7-'Summary by project prev'!G7</f>
        <v>0</v>
      </c>
      <c r="H7" s="114" t="n">
        <f>'Summary by project'!H7-'Summary by project prev'!H7</f>
        <v>0</v>
      </c>
      <c r="I7" s="114" t="n">
        <f>'Summary by project'!I7-'Summary by project prev'!I7</f>
        <v>0</v>
      </c>
      <c r="J7" s="114" t="n">
        <f>'Summary by project'!J7-'Summary by project prev'!J7</f>
        <v>0</v>
      </c>
      <c r="K7" s="114" t="n">
        <f>'Summary by project'!K7-'Summary by project prev'!K7</f>
        <v>0</v>
      </c>
      <c r="L7" s="114" t="n">
        <f>'Summary by project'!L7-'Summary by project prev'!L7</f>
        <v>0</v>
      </c>
      <c r="M7" s="114" t="n">
        <f>'Summary by project'!M7-'Summary by project prev'!M7</f>
        <v>0</v>
      </c>
      <c r="N7" s="114" t="n">
        <f>'Summary by project'!N7-'Summary by project prev'!N7</f>
        <v>0</v>
      </c>
      <c r="O7" s="114" t="n">
        <f>'Summary by project'!O7-'Summary by project prev'!O7</f>
        <v>0</v>
      </c>
      <c r="P7" s="114" t="n">
        <f>'Summary by project'!P7-'Summary by project prev'!P7</f>
        <v>0</v>
      </c>
      <c r="Q7" s="114" t="n">
        <f>'Summary by project'!Q7-'Summary by project prev'!Q7</f>
        <v>0</v>
      </c>
      <c r="R7" s="114" t="n">
        <f>'Summary by project'!R7-'Summary by project prev'!R7</f>
        <v>0</v>
      </c>
      <c r="S7" s="114" t="n">
        <f>'Summary by project'!S7-'Summary by project prev'!S7</f>
        <v>0</v>
      </c>
      <c r="T7" s="114" t="n">
        <f>'Summary by project'!T7-'Summary by project prev'!T7</f>
        <v>0</v>
      </c>
      <c r="U7" s="114" t="n">
        <f>'Summary by project'!U7-'Summary by project prev'!U7</f>
        <v>0</v>
      </c>
      <c r="V7" s="114" t="n">
        <f>'Summary by project'!V7-'Summary by project prev'!V7</f>
        <v>0</v>
      </c>
      <c r="W7" s="114" t="n">
        <f>'Summary by project'!W7-'Summary by project prev'!W7</f>
        <v>0</v>
      </c>
      <c r="X7" s="114" t="n">
        <f>'Summary by project'!X7-'Summary by project prev'!X7</f>
        <v>0</v>
      </c>
      <c r="Y7" s="114" t="n">
        <f>'Summary by project'!Y7-'Summary by project prev'!Y7</f>
        <v>0</v>
      </c>
      <c r="Z7" s="114" t="n">
        <f>'Summary by project'!Z7-'Summary by project prev'!Z7</f>
        <v>0</v>
      </c>
      <c r="AA7" s="114" t="n">
        <f>'Summary by project'!AA7-'Summary by project prev'!AA7</f>
        <v>0</v>
      </c>
      <c r="AB7" s="114" t="n">
        <f>'Summary by project'!AB7-'Summary by project prev'!AB7</f>
        <v>0</v>
      </c>
      <c r="AC7" s="114" t="n">
        <f>'Summary by project'!AC7-'Summary by project prev'!AC7</f>
        <v>0</v>
      </c>
      <c r="AD7" s="114" t="n">
        <f>'Summary by project'!AD7-'Summary by project prev'!AD7</f>
        <v>0</v>
      </c>
      <c r="AE7" s="114" t="n">
        <f>'Summary by project'!AE7-'Summary by project prev'!AE7</f>
        <v>0</v>
      </c>
      <c r="AF7" s="114" t="n">
        <f>'Summary by project'!AF7-'Summary by project prev'!AF7</f>
        <v>0</v>
      </c>
      <c r="AG7" s="117"/>
    </row>
    <row r="8">
      <c r="A8" s="113" t="s">
        <v>437</v>
      </c>
      <c r="B8" s="98" t="s">
        <v>4</v>
      </c>
      <c r="C8" s="98" t="s">
        <v>2</v>
      </c>
      <c r="D8" s="114" t="n">
        <f>'Summary by project'!D8-'Summary by project prev'!D8</f>
        <v>0</v>
      </c>
      <c r="E8" s="112" t="n">
        <f>'Summary by project'!E8-'Summary by project prev'!E8</f>
        <v>0</v>
      </c>
      <c r="F8" s="112" t="n">
        <f>'Summary by project'!F8-'Summary by project prev'!F8</f>
        <v>0</v>
      </c>
      <c r="G8" s="112" t="n">
        <f>'Summary by project'!G8-'Summary by project prev'!G8</f>
        <v>0</v>
      </c>
      <c r="H8" s="114" t="n">
        <f>'Summary by project'!H8-'Summary by project prev'!H8</f>
        <v>0</v>
      </c>
      <c r="I8" s="112" t="n">
        <f>'Summary by project'!I8-'Summary by project prev'!I8</f>
        <v>0</v>
      </c>
      <c r="J8" s="112" t="n">
        <f>'Summary by project'!J8-'Summary by project prev'!J8</f>
        <v>0</v>
      </c>
      <c r="K8" s="114" t="n">
        <f>'Summary by project'!K8-'Summary by project prev'!K8</f>
        <v>0</v>
      </c>
      <c r="L8" s="112" t="n">
        <f>'Summary by project'!L8-'Summary by project prev'!L8</f>
        <v>0</v>
      </c>
      <c r="M8" s="112" t="n">
        <f>'Summary by project'!M8-'Summary by project prev'!M8</f>
        <v>0</v>
      </c>
      <c r="N8" s="114" t="n">
        <f>'Summary by project'!N8-'Summary by project prev'!N8</f>
        <v>0</v>
      </c>
      <c r="O8" s="114" t="n">
        <f>'Summary by project'!O8-'Summary by project prev'!O8</f>
        <v>0</v>
      </c>
      <c r="P8" s="114" t="n">
        <f>'Summary by project'!P8-'Summary by project prev'!P8</f>
        <v>0</v>
      </c>
      <c r="Q8" s="112" t="n">
        <f>'Summary by project'!Q8-'Summary by project prev'!Q8</f>
        <v>0</v>
      </c>
      <c r="R8" s="114" t="n">
        <f>'Summary by project'!R8-'Summary by project prev'!R8</f>
        <v>0</v>
      </c>
      <c r="S8" s="112" t="n">
        <f>'Summary by project'!S8-'Summary by project prev'!S8</f>
        <v>0</v>
      </c>
      <c r="T8" s="112" t="n">
        <f>'Summary by project'!T8-'Summary by project prev'!T8</f>
        <v>0</v>
      </c>
      <c r="U8" s="112" t="n">
        <f>'Summary by project'!U8-'Summary by project prev'!U8</f>
        <v>0</v>
      </c>
      <c r="V8" s="114" t="n">
        <f>'Summary by project'!V8-'Summary by project prev'!V8</f>
        <v>0</v>
      </c>
      <c r="W8" s="112" t="n">
        <f>'Summary by project'!W8-'Summary by project prev'!W8</f>
        <v>0</v>
      </c>
      <c r="X8" s="114" t="n">
        <f>'Summary by project'!X8-'Summary by project prev'!X8</f>
        <v>0</v>
      </c>
      <c r="Y8" s="112" t="n">
        <f>'Summary by project'!Y8-'Summary by project prev'!Y8</f>
        <v>0</v>
      </c>
      <c r="Z8" s="112" t="n">
        <f>'Summary by project'!Z8-'Summary by project prev'!Z8</f>
        <v>0</v>
      </c>
      <c r="AA8" s="112" t="n">
        <f>'Summary by project'!AA8-'Summary by project prev'!AA8</f>
        <v>0</v>
      </c>
      <c r="AB8" s="112" t="n">
        <f>'Summary by project'!AB8-'Summary by project prev'!AB8</f>
        <v>0</v>
      </c>
      <c r="AC8" s="114" t="n">
        <f>'Summary by project'!AC8-'Summary by project prev'!AC8</f>
        <v>0</v>
      </c>
      <c r="AD8" s="114" t="n">
        <f>'Summary by project'!AD8-'Summary by project prev'!AD8</f>
        <v>0</v>
      </c>
      <c r="AE8" s="112" t="n">
        <f>'Summary by project'!AE8-'Summary by project prev'!AE8</f>
        <v>0</v>
      </c>
      <c r="AF8" s="112" t="n">
        <f>'Summary by project'!AF8-'Summary by project prev'!AF8</f>
        <v>0</v>
      </c>
      <c r="AG8" s="117"/>
    </row>
    <row r="9">
      <c r="A9" s="113" t="s">
        <v>5</v>
      </c>
      <c r="B9" s="98" t="s">
        <v>6</v>
      </c>
      <c r="C9" s="98" t="s">
        <v>2</v>
      </c>
      <c r="D9" s="114" t="n">
        <f>'Summary by project'!D9-'Summary by project prev'!D9</f>
        <v>0</v>
      </c>
      <c r="E9" s="112" t="n">
        <f>'Summary by project'!E9-'Summary by project prev'!E9</f>
        <v>0</v>
      </c>
      <c r="F9" s="112" t="n">
        <f>'Summary by project'!F9-'Summary by project prev'!F9</f>
        <v>0</v>
      </c>
      <c r="G9" s="112" t="n">
        <f>'Summary by project'!G9-'Summary by project prev'!G9</f>
        <v>0</v>
      </c>
      <c r="H9" s="114" t="n">
        <f>'Summary by project'!H9-'Summary by project prev'!H9</f>
        <v>0</v>
      </c>
      <c r="I9" s="112" t="n">
        <f>'Summary by project'!I9-'Summary by project prev'!I9</f>
        <v>0</v>
      </c>
      <c r="J9" s="112" t="n">
        <f>'Summary by project'!J9-'Summary by project prev'!J9</f>
        <v>0</v>
      </c>
      <c r="K9" s="114" t="n">
        <f>'Summary by project'!K9-'Summary by project prev'!K9</f>
        <v>0</v>
      </c>
      <c r="L9" s="112" t="n">
        <f>'Summary by project'!L9-'Summary by project prev'!L9</f>
        <v>0</v>
      </c>
      <c r="M9" s="112" t="n">
        <f>'Summary by project'!M9-'Summary by project prev'!M9</f>
        <v>0</v>
      </c>
      <c r="N9" s="114" t="n">
        <f>'Summary by project'!N9-'Summary by project prev'!N9</f>
        <v>0</v>
      </c>
      <c r="O9" s="114" t="n">
        <f>'Summary by project'!O9-'Summary by project prev'!O9</f>
        <v>0</v>
      </c>
      <c r="P9" s="114" t="n">
        <f>'Summary by project'!P9-'Summary by project prev'!P9</f>
        <v>0</v>
      </c>
      <c r="Q9" s="112" t="n">
        <f>'Summary by project'!Q9-'Summary by project prev'!Q9</f>
        <v>0</v>
      </c>
      <c r="R9" s="114" t="n">
        <f>'Summary by project'!R9-'Summary by project prev'!R9</f>
        <v>0</v>
      </c>
      <c r="S9" s="112" t="n">
        <f>'Summary by project'!S9-'Summary by project prev'!S9</f>
        <v>0</v>
      </c>
      <c r="T9" s="112" t="n">
        <f>'Summary by project'!T9-'Summary by project prev'!T9</f>
        <v>0</v>
      </c>
      <c r="U9" s="112" t="n">
        <f>'Summary by project'!U9-'Summary by project prev'!U9</f>
        <v>0</v>
      </c>
      <c r="V9" s="114" t="n">
        <f>'Summary by project'!V9-'Summary by project prev'!V9</f>
        <v>0</v>
      </c>
      <c r="W9" s="112" t="n">
        <f>'Summary by project'!W9-'Summary by project prev'!W9</f>
        <v>0</v>
      </c>
      <c r="X9" s="114" t="n">
        <f>'Summary by project'!X9-'Summary by project prev'!X9</f>
        <v>0</v>
      </c>
      <c r="Y9" s="112" t="n">
        <f>'Summary by project'!Y9-'Summary by project prev'!Y9</f>
        <v>0</v>
      </c>
      <c r="Z9" s="112" t="n">
        <f>'Summary by project'!Z9-'Summary by project prev'!Z9</f>
        <v>0</v>
      </c>
      <c r="AA9" s="112" t="n">
        <f>'Summary by project'!AA9-'Summary by project prev'!AA9</f>
        <v>0</v>
      </c>
      <c r="AB9" s="112" t="n">
        <f>'Summary by project'!AB9-'Summary by project prev'!AB9</f>
        <v>0</v>
      </c>
      <c r="AC9" s="114" t="n">
        <f>'Summary by project'!AC9-'Summary by project prev'!AC9</f>
        <v>0</v>
      </c>
      <c r="AD9" s="114" t="n">
        <f>'Summary by project'!AD9-'Summary by project prev'!AD9</f>
        <v>0</v>
      </c>
      <c r="AE9" s="112" t="n">
        <f>'Summary by project'!AE9-'Summary by project prev'!AE9</f>
        <v>0</v>
      </c>
      <c r="AF9" s="112" t="n">
        <f>'Summary by project'!AF9-'Summary by project prev'!AF9</f>
        <v>0</v>
      </c>
      <c r="AG9" s="117"/>
    </row>
    <row r="10">
      <c r="A10" s="113" t="s">
        <v>7</v>
      </c>
      <c r="B10" s="98" t="s">
        <v>8</v>
      </c>
      <c r="C10" s="98" t="s">
        <v>2</v>
      </c>
      <c r="D10" s="114" t="n">
        <f>'Summary by project'!D10-'Summary by project prev'!D10</f>
        <v>0</v>
      </c>
      <c r="E10" s="112" t="n">
        <f>'Summary by project'!E10-'Summary by project prev'!E10</f>
        <v>0</v>
      </c>
      <c r="F10" s="112" t="n">
        <f>'Summary by project'!F10-'Summary by project prev'!F10</f>
        <v>0</v>
      </c>
      <c r="G10" s="112" t="n">
        <f>'Summary by project'!G10-'Summary by project prev'!G10</f>
        <v>0</v>
      </c>
      <c r="H10" s="114" t="n">
        <f>'Summary by project'!H10-'Summary by project prev'!H10</f>
        <v>0</v>
      </c>
      <c r="I10" s="112" t="n">
        <f>'Summary by project'!I10-'Summary by project prev'!I10</f>
        <v>0</v>
      </c>
      <c r="J10" s="112" t="n">
        <f>'Summary by project'!J10-'Summary by project prev'!J10</f>
        <v>0</v>
      </c>
      <c r="K10" s="114" t="n">
        <f>'Summary by project'!K10-'Summary by project prev'!K10</f>
        <v>0</v>
      </c>
      <c r="L10" s="112" t="n">
        <f>'Summary by project'!L10-'Summary by project prev'!L10</f>
        <v>0</v>
      </c>
      <c r="M10" s="112" t="n">
        <f>'Summary by project'!M10-'Summary by project prev'!M10</f>
        <v>0</v>
      </c>
      <c r="N10" s="114" t="n">
        <f>'Summary by project'!N10-'Summary by project prev'!N10</f>
        <v>0</v>
      </c>
      <c r="O10" s="114" t="n">
        <f>'Summary by project'!O10-'Summary by project prev'!O10</f>
        <v>0</v>
      </c>
      <c r="P10" s="114" t="n">
        <f>'Summary by project'!P10-'Summary by project prev'!P10</f>
        <v>0</v>
      </c>
      <c r="Q10" s="112" t="n">
        <f>'Summary by project'!Q10-'Summary by project prev'!Q10</f>
        <v>0</v>
      </c>
      <c r="R10" s="114" t="n">
        <f>'Summary by project'!R10-'Summary by project prev'!R10</f>
        <v>0</v>
      </c>
      <c r="S10" s="112" t="n">
        <f>'Summary by project'!S10-'Summary by project prev'!S10</f>
        <v>0</v>
      </c>
      <c r="T10" s="112" t="n">
        <f>'Summary by project'!T10-'Summary by project prev'!T10</f>
        <v>0</v>
      </c>
      <c r="U10" s="112" t="n">
        <f>'Summary by project'!U10-'Summary by project prev'!U10</f>
        <v>0</v>
      </c>
      <c r="V10" s="114" t="n">
        <f>'Summary by project'!V10-'Summary by project prev'!V10</f>
        <v>0</v>
      </c>
      <c r="W10" s="112" t="n">
        <f>'Summary by project'!W10-'Summary by project prev'!W10</f>
        <v>0</v>
      </c>
      <c r="X10" s="114" t="n">
        <f>'Summary by project'!X10-'Summary by project prev'!X10</f>
        <v>0</v>
      </c>
      <c r="Y10" s="112" t="n">
        <f>'Summary by project'!Y10-'Summary by project prev'!Y10</f>
        <v>0</v>
      </c>
      <c r="Z10" s="112" t="n">
        <f>'Summary by project'!Z10-'Summary by project prev'!Z10</f>
        <v>0</v>
      </c>
      <c r="AA10" s="112" t="n">
        <f>'Summary by project'!AA10-'Summary by project prev'!AA10</f>
        <v>0</v>
      </c>
      <c r="AB10" s="112" t="n">
        <f>'Summary by project'!AB10-'Summary by project prev'!AB10</f>
        <v>0</v>
      </c>
      <c r="AC10" s="114" t="n">
        <f>'Summary by project'!AC10-'Summary by project prev'!AC10</f>
        <v>0</v>
      </c>
      <c r="AD10" s="114" t="n">
        <f>'Summary by project'!AD10-'Summary by project prev'!AD10</f>
        <v>0</v>
      </c>
      <c r="AE10" s="112" t="n">
        <f>'Summary by project'!AE10-'Summary by project prev'!AE10</f>
        <v>0</v>
      </c>
      <c r="AF10" s="112" t="n">
        <f>'Summary by project'!AF10-'Summary by project prev'!AF10</f>
        <v>0</v>
      </c>
      <c r="AG10" s="117"/>
    </row>
    <row r="11">
      <c r="A11" s="113" t="s">
        <v>9</v>
      </c>
      <c r="B11" s="98" t="s">
        <v>10</v>
      </c>
      <c r="C11" s="98" t="s">
        <v>2</v>
      </c>
      <c r="D11" s="114" t="n">
        <f>'Summary by project'!D11-'Summary by project prev'!D11</f>
        <v>0</v>
      </c>
      <c r="E11" s="112" t="n">
        <f>'Summary by project'!E11-'Summary by project prev'!E11</f>
        <v>0</v>
      </c>
      <c r="F11" s="112" t="n">
        <f>'Summary by project'!F11-'Summary by project prev'!F11</f>
        <v>0</v>
      </c>
      <c r="G11" s="112" t="n">
        <f>'Summary by project'!G11-'Summary by project prev'!G11</f>
        <v>0</v>
      </c>
      <c r="H11" s="114" t="n">
        <f>'Summary by project'!H11-'Summary by project prev'!H11</f>
        <v>0</v>
      </c>
      <c r="I11" s="112" t="n">
        <f>'Summary by project'!I11-'Summary by project prev'!I11</f>
        <v>0</v>
      </c>
      <c r="J11" s="112" t="n">
        <f>'Summary by project'!J11-'Summary by project prev'!J11</f>
        <v>0</v>
      </c>
      <c r="K11" s="114" t="n">
        <f>'Summary by project'!K11-'Summary by project prev'!K11</f>
        <v>0</v>
      </c>
      <c r="L11" s="112" t="n">
        <f>'Summary by project'!L11-'Summary by project prev'!L11</f>
        <v>0</v>
      </c>
      <c r="M11" s="112" t="n">
        <f>'Summary by project'!M11-'Summary by project prev'!M11</f>
        <v>0</v>
      </c>
      <c r="N11" s="114" t="n">
        <f>'Summary by project'!N11-'Summary by project prev'!N11</f>
        <v>0</v>
      </c>
      <c r="O11" s="114" t="n">
        <f>'Summary by project'!O11-'Summary by project prev'!O11</f>
        <v>0</v>
      </c>
      <c r="P11" s="114" t="n">
        <f>'Summary by project'!P11-'Summary by project prev'!P11</f>
        <v>0</v>
      </c>
      <c r="Q11" s="112" t="n">
        <f>'Summary by project'!Q11-'Summary by project prev'!Q11</f>
        <v>0</v>
      </c>
      <c r="R11" s="114" t="n">
        <f>'Summary by project'!R11-'Summary by project prev'!R11</f>
        <v>0</v>
      </c>
      <c r="S11" s="112" t="n">
        <f>'Summary by project'!S11-'Summary by project prev'!S11</f>
        <v>0</v>
      </c>
      <c r="T11" s="112" t="n">
        <f>'Summary by project'!T11-'Summary by project prev'!T11</f>
        <v>0</v>
      </c>
      <c r="U11" s="112" t="n">
        <f>'Summary by project'!U11-'Summary by project prev'!U11</f>
        <v>0</v>
      </c>
      <c r="V11" s="114" t="n">
        <f>'Summary by project'!V11-'Summary by project prev'!V11</f>
        <v>0</v>
      </c>
      <c r="W11" s="112" t="n">
        <f>'Summary by project'!W11-'Summary by project prev'!W11</f>
        <v>0</v>
      </c>
      <c r="X11" s="114" t="n">
        <f>'Summary by project'!X11-'Summary by project prev'!X11</f>
        <v>0</v>
      </c>
      <c r="Y11" s="112" t="n">
        <f>'Summary by project'!Y11-'Summary by project prev'!Y11</f>
        <v>0</v>
      </c>
      <c r="Z11" s="112" t="n">
        <f>'Summary by project'!Z11-'Summary by project prev'!Z11</f>
        <v>0</v>
      </c>
      <c r="AA11" s="112" t="n">
        <f>'Summary by project'!AA11-'Summary by project prev'!AA11</f>
        <v>0</v>
      </c>
      <c r="AB11" s="112" t="n">
        <f>'Summary by project'!AB11-'Summary by project prev'!AB11</f>
        <v>0</v>
      </c>
      <c r="AC11" s="114" t="n">
        <f>'Summary by project'!AC11-'Summary by project prev'!AC11</f>
        <v>0</v>
      </c>
      <c r="AD11" s="114" t="n">
        <f>'Summary by project'!AD11-'Summary by project prev'!AD11</f>
        <v>0</v>
      </c>
      <c r="AE11" s="112" t="n">
        <f>'Summary by project'!AE11-'Summary by project prev'!AE11</f>
        <v>0</v>
      </c>
      <c r="AF11" s="112" t="n">
        <f>'Summary by project'!AF11-'Summary by project prev'!AF11</f>
        <v>0</v>
      </c>
      <c r="AG11" s="117"/>
    </row>
    <row r="12">
      <c r="A12" s="113" t="s">
        <v>11</v>
      </c>
      <c r="B12" s="98" t="s">
        <v>12</v>
      </c>
      <c r="C12" s="98" t="s">
        <v>2</v>
      </c>
      <c r="D12" s="114" t="n">
        <f>'Summary by project'!D12-'Summary by project prev'!D12</f>
        <v>0</v>
      </c>
      <c r="E12" s="112" t="n">
        <f>'Summary by project'!E12-'Summary by project prev'!E12</f>
        <v>0</v>
      </c>
      <c r="F12" s="112" t="n">
        <f>'Summary by project'!F12-'Summary by project prev'!F12</f>
        <v>0</v>
      </c>
      <c r="G12" s="112" t="n">
        <f>'Summary by project'!G12-'Summary by project prev'!G12</f>
        <v>0</v>
      </c>
      <c r="H12" s="114" t="n">
        <f>'Summary by project'!H12-'Summary by project prev'!H12</f>
        <v>0</v>
      </c>
      <c r="I12" s="112" t="n">
        <f>'Summary by project'!I12-'Summary by project prev'!I12</f>
        <v>0</v>
      </c>
      <c r="J12" s="112" t="n">
        <f>'Summary by project'!J12-'Summary by project prev'!J12</f>
        <v>0</v>
      </c>
      <c r="K12" s="114" t="n">
        <f>'Summary by project'!K12-'Summary by project prev'!K12</f>
        <v>0</v>
      </c>
      <c r="L12" s="112" t="n">
        <f>'Summary by project'!L12-'Summary by project prev'!L12</f>
        <v>0</v>
      </c>
      <c r="M12" s="112" t="n">
        <f>'Summary by project'!M12-'Summary by project prev'!M12</f>
        <v>0</v>
      </c>
      <c r="N12" s="114" t="n">
        <f>'Summary by project'!N12-'Summary by project prev'!N12</f>
        <v>0</v>
      </c>
      <c r="O12" s="114" t="n">
        <f>'Summary by project'!O12-'Summary by project prev'!O12</f>
        <v>0</v>
      </c>
      <c r="P12" s="114" t="n">
        <f>'Summary by project'!P12-'Summary by project prev'!P12</f>
        <v>0</v>
      </c>
      <c r="Q12" s="112" t="n">
        <f>'Summary by project'!Q12-'Summary by project prev'!Q12</f>
        <v>0</v>
      </c>
      <c r="R12" s="114" t="n">
        <f>'Summary by project'!R12-'Summary by project prev'!R12</f>
        <v>0</v>
      </c>
      <c r="S12" s="112" t="n">
        <f>'Summary by project'!S12-'Summary by project prev'!S12</f>
        <v>0</v>
      </c>
      <c r="T12" s="112" t="n">
        <f>'Summary by project'!T12-'Summary by project prev'!T12</f>
        <v>0</v>
      </c>
      <c r="U12" s="112" t="n">
        <f>'Summary by project'!U12-'Summary by project prev'!U12</f>
        <v>0</v>
      </c>
      <c r="V12" s="114" t="n">
        <f>'Summary by project'!V12-'Summary by project prev'!V12</f>
        <v>0</v>
      </c>
      <c r="W12" s="112" t="n">
        <f>'Summary by project'!W12-'Summary by project prev'!W12</f>
        <v>0</v>
      </c>
      <c r="X12" s="114" t="n">
        <f>'Summary by project'!X12-'Summary by project prev'!X12</f>
        <v>0</v>
      </c>
      <c r="Y12" s="112" t="n">
        <f>'Summary by project'!Y12-'Summary by project prev'!Y12</f>
        <v>0</v>
      </c>
      <c r="Z12" s="112" t="n">
        <f>'Summary by project'!Z12-'Summary by project prev'!Z12</f>
        <v>0</v>
      </c>
      <c r="AA12" s="112" t="n">
        <f>'Summary by project'!AA12-'Summary by project prev'!AA12</f>
        <v>0</v>
      </c>
      <c r="AB12" s="112" t="n">
        <f>'Summary by project'!AB12-'Summary by project prev'!AB12</f>
        <v>0</v>
      </c>
      <c r="AC12" s="114" t="n">
        <f>'Summary by project'!AC12-'Summary by project prev'!AC12</f>
        <v>0</v>
      </c>
      <c r="AD12" s="114" t="n">
        <f>'Summary by project'!AD12-'Summary by project prev'!AD12</f>
        <v>0</v>
      </c>
      <c r="AE12" s="112" t="n">
        <f>'Summary by project'!AE12-'Summary by project prev'!AE12</f>
        <v>0</v>
      </c>
      <c r="AF12" s="112" t="n">
        <f>'Summary by project'!AF12-'Summary by project prev'!AF12</f>
        <v>0</v>
      </c>
      <c r="AG12" s="117"/>
    </row>
    <row r="13">
      <c r="A13" s="113" t="s">
        <v>13</v>
      </c>
      <c r="B13" s="98" t="s">
        <v>14</v>
      </c>
      <c r="C13" s="98" t="s">
        <v>2</v>
      </c>
      <c r="D13" s="114" t="n">
        <f>'Summary by project'!D13-'Summary by project prev'!D13</f>
        <v>0</v>
      </c>
      <c r="E13" s="112" t="n">
        <f>'Summary by project'!E13-'Summary by project prev'!E13</f>
        <v>0</v>
      </c>
      <c r="F13" s="112" t="n">
        <f>'Summary by project'!F13-'Summary by project prev'!F13</f>
        <v>0</v>
      </c>
      <c r="G13" s="112" t="n">
        <f>'Summary by project'!G13-'Summary by project prev'!G13</f>
        <v>0</v>
      </c>
      <c r="H13" s="114" t="n">
        <f>'Summary by project'!H13-'Summary by project prev'!H13</f>
        <v>0</v>
      </c>
      <c r="I13" s="112" t="n">
        <f>'Summary by project'!I13-'Summary by project prev'!I13</f>
        <v>0</v>
      </c>
      <c r="J13" s="112" t="n">
        <f>'Summary by project'!J13-'Summary by project prev'!J13</f>
        <v>0</v>
      </c>
      <c r="K13" s="114" t="n">
        <f>'Summary by project'!K13-'Summary by project prev'!K13</f>
        <v>0</v>
      </c>
      <c r="L13" s="112" t="n">
        <f>'Summary by project'!L13-'Summary by project prev'!L13</f>
        <v>0</v>
      </c>
      <c r="M13" s="112" t="n">
        <f>'Summary by project'!M13-'Summary by project prev'!M13</f>
        <v>0</v>
      </c>
      <c r="N13" s="114" t="n">
        <f>'Summary by project'!N13-'Summary by project prev'!N13</f>
        <v>0</v>
      </c>
      <c r="O13" s="114" t="n">
        <f>'Summary by project'!O13-'Summary by project prev'!O13</f>
        <v>0</v>
      </c>
      <c r="P13" s="114" t="n">
        <f>'Summary by project'!P13-'Summary by project prev'!P13</f>
        <v>0</v>
      </c>
      <c r="Q13" s="112" t="n">
        <f>'Summary by project'!Q13-'Summary by project prev'!Q13</f>
        <v>0</v>
      </c>
      <c r="R13" s="114" t="n">
        <f>'Summary by project'!R13-'Summary by project prev'!R13</f>
        <v>0</v>
      </c>
      <c r="S13" s="112" t="n">
        <f>'Summary by project'!S13-'Summary by project prev'!S13</f>
        <v>0</v>
      </c>
      <c r="T13" s="112" t="n">
        <f>'Summary by project'!T13-'Summary by project prev'!T13</f>
        <v>0</v>
      </c>
      <c r="U13" s="112" t="n">
        <f>'Summary by project'!U13-'Summary by project prev'!U13</f>
        <v>0</v>
      </c>
      <c r="V13" s="114" t="n">
        <f>'Summary by project'!V13-'Summary by project prev'!V13</f>
        <v>0</v>
      </c>
      <c r="W13" s="112" t="n">
        <f>'Summary by project'!W13-'Summary by project prev'!W13</f>
        <v>0</v>
      </c>
      <c r="X13" s="114" t="n">
        <f>'Summary by project'!X13-'Summary by project prev'!X13</f>
        <v>0</v>
      </c>
      <c r="Y13" s="112" t="n">
        <f>'Summary by project'!Y13-'Summary by project prev'!Y13</f>
        <v>0</v>
      </c>
      <c r="Z13" s="112" t="n">
        <f>'Summary by project'!Z13-'Summary by project prev'!Z13</f>
        <v>0</v>
      </c>
      <c r="AA13" s="112" t="n">
        <f>'Summary by project'!AA13-'Summary by project prev'!AA13</f>
        <v>0</v>
      </c>
      <c r="AB13" s="112" t="n">
        <f>'Summary by project'!AB13-'Summary by project prev'!AB13</f>
        <v>0</v>
      </c>
      <c r="AC13" s="114" t="n">
        <f>'Summary by project'!AC13-'Summary by project prev'!AC13</f>
        <v>0</v>
      </c>
      <c r="AD13" s="114" t="n">
        <f>'Summary by project'!AD13-'Summary by project prev'!AD13</f>
        <v>0</v>
      </c>
      <c r="AE13" s="112" t="n">
        <f>'Summary by project'!AE13-'Summary by project prev'!AE13</f>
        <v>0</v>
      </c>
      <c r="AF13" s="112" t="n">
        <f>'Summary by project'!AF13-'Summary by project prev'!AF13</f>
        <v>0</v>
      </c>
      <c r="AG13" s="117"/>
    </row>
    <row r="14">
      <c r="A14" s="113" t="s">
        <v>15</v>
      </c>
      <c r="B14" s="98" t="s">
        <v>16</v>
      </c>
      <c r="C14" s="98" t="s">
        <v>2</v>
      </c>
      <c r="D14" s="114" t="n">
        <f>'Summary by project'!D14-'Summary by project prev'!D14</f>
        <v>0</v>
      </c>
      <c r="E14" s="112" t="n">
        <f>'Summary by project'!E14-'Summary by project prev'!E14</f>
        <v>0</v>
      </c>
      <c r="F14" s="112" t="n">
        <f>'Summary by project'!F14-'Summary by project prev'!F14</f>
        <v>0</v>
      </c>
      <c r="G14" s="112" t="n">
        <f>'Summary by project'!G14-'Summary by project prev'!G14</f>
        <v>0</v>
      </c>
      <c r="H14" s="114" t="n">
        <f>'Summary by project'!H14-'Summary by project prev'!H14</f>
        <v>0</v>
      </c>
      <c r="I14" s="112" t="n">
        <f>'Summary by project'!I14-'Summary by project prev'!I14</f>
        <v>0</v>
      </c>
      <c r="J14" s="112" t="n">
        <f>'Summary by project'!J14-'Summary by project prev'!J14</f>
        <v>0</v>
      </c>
      <c r="K14" s="114" t="n">
        <f>'Summary by project'!K14-'Summary by project prev'!K14</f>
        <v>0</v>
      </c>
      <c r="L14" s="112" t="n">
        <f>'Summary by project'!L14-'Summary by project prev'!L14</f>
        <v>0</v>
      </c>
      <c r="M14" s="112" t="n">
        <f>'Summary by project'!M14-'Summary by project prev'!M14</f>
        <v>0</v>
      </c>
      <c r="N14" s="114" t="n">
        <f>'Summary by project'!N14-'Summary by project prev'!N14</f>
        <v>0</v>
      </c>
      <c r="O14" s="114" t="n">
        <f>'Summary by project'!O14-'Summary by project prev'!O14</f>
        <v>0</v>
      </c>
      <c r="P14" s="114" t="n">
        <f>'Summary by project'!P14-'Summary by project prev'!P14</f>
        <v>0</v>
      </c>
      <c r="Q14" s="112" t="n">
        <f>'Summary by project'!Q14-'Summary by project prev'!Q14</f>
        <v>0</v>
      </c>
      <c r="R14" s="114" t="n">
        <f>'Summary by project'!R14-'Summary by project prev'!R14</f>
        <v>0</v>
      </c>
      <c r="S14" s="112" t="n">
        <f>'Summary by project'!S14-'Summary by project prev'!S14</f>
        <v>0</v>
      </c>
      <c r="T14" s="112" t="n">
        <f>'Summary by project'!T14-'Summary by project prev'!T14</f>
        <v>0</v>
      </c>
      <c r="U14" s="112" t="n">
        <f>'Summary by project'!U14-'Summary by project prev'!U14</f>
        <v>0</v>
      </c>
      <c r="V14" s="114" t="n">
        <f>'Summary by project'!V14-'Summary by project prev'!V14</f>
        <v>0</v>
      </c>
      <c r="W14" s="112" t="n">
        <f>'Summary by project'!W14-'Summary by project prev'!W14</f>
        <v>0</v>
      </c>
      <c r="X14" s="114" t="n">
        <f>'Summary by project'!X14-'Summary by project prev'!X14</f>
        <v>0</v>
      </c>
      <c r="Y14" s="112" t="n">
        <f>'Summary by project'!Y14-'Summary by project prev'!Y14</f>
        <v>0</v>
      </c>
      <c r="Z14" s="112" t="n">
        <f>'Summary by project'!Z14-'Summary by project prev'!Z14</f>
        <v>0</v>
      </c>
      <c r="AA14" s="112" t="n">
        <f>'Summary by project'!AA14-'Summary by project prev'!AA14</f>
        <v>0</v>
      </c>
      <c r="AB14" s="112" t="n">
        <f>'Summary by project'!AB14-'Summary by project prev'!AB14</f>
        <v>0</v>
      </c>
      <c r="AC14" s="114" t="n">
        <f>'Summary by project'!AC14-'Summary by project prev'!AC14</f>
        <v>0</v>
      </c>
      <c r="AD14" s="114" t="n">
        <f>'Summary by project'!AD14-'Summary by project prev'!AD14</f>
        <v>0</v>
      </c>
      <c r="AE14" s="112" t="n">
        <f>'Summary by project'!AE14-'Summary by project prev'!AE14</f>
        <v>0</v>
      </c>
      <c r="AF14" s="112" t="n">
        <f>'Summary by project'!AF14-'Summary by project prev'!AF14</f>
        <v>0</v>
      </c>
      <c r="AG14" s="117"/>
    </row>
    <row r="15">
      <c r="A15" s="113" t="s">
        <v>17</v>
      </c>
      <c r="B15" s="99" t="s">
        <v>18</v>
      </c>
      <c r="C15" s="99" t="s">
        <v>2</v>
      </c>
      <c r="D15" s="114" t="n">
        <f>'Summary by project'!D15-'Summary by project prev'!D15</f>
        <v>0</v>
      </c>
      <c r="E15" s="112" t="n">
        <f>'Summary by project'!E15-'Summary by project prev'!E15</f>
        <v>0</v>
      </c>
      <c r="F15" s="112" t="n">
        <f>'Summary by project'!F15-'Summary by project prev'!F15</f>
        <v>0</v>
      </c>
      <c r="G15" s="112" t="n">
        <f>'Summary by project'!G15-'Summary by project prev'!G15</f>
        <v>0</v>
      </c>
      <c r="H15" s="114" t="n">
        <f>'Summary by project'!H15-'Summary by project prev'!H15</f>
        <v>0</v>
      </c>
      <c r="I15" s="112" t="n">
        <f>'Summary by project'!I15-'Summary by project prev'!I15</f>
        <v>0</v>
      </c>
      <c r="J15" s="112" t="n">
        <f>'Summary by project'!J15-'Summary by project prev'!J15</f>
        <v>0</v>
      </c>
      <c r="K15" s="114" t="n">
        <f>'Summary by project'!K15-'Summary by project prev'!K15</f>
        <v>0</v>
      </c>
      <c r="L15" s="112" t="n">
        <f>'Summary by project'!L15-'Summary by project prev'!L15</f>
        <v>0</v>
      </c>
      <c r="M15" s="112" t="n">
        <f>'Summary by project'!M15-'Summary by project prev'!M15</f>
        <v>0</v>
      </c>
      <c r="N15" s="114" t="n">
        <f>'Summary by project'!N15-'Summary by project prev'!N15</f>
        <v>0</v>
      </c>
      <c r="O15" s="114" t="n">
        <f>'Summary by project'!O15-'Summary by project prev'!O15</f>
        <v>0</v>
      </c>
      <c r="P15" s="114" t="n">
        <f>'Summary by project'!P15-'Summary by project prev'!P15</f>
        <v>0</v>
      </c>
      <c r="Q15" s="112" t="n">
        <f>'Summary by project'!Q15-'Summary by project prev'!Q15</f>
        <v>0</v>
      </c>
      <c r="R15" s="114" t="n">
        <f>'Summary by project'!R15-'Summary by project prev'!R15</f>
        <v>0</v>
      </c>
      <c r="S15" s="112" t="n">
        <f>'Summary by project'!S15-'Summary by project prev'!S15</f>
        <v>0</v>
      </c>
      <c r="T15" s="112" t="n">
        <f>'Summary by project'!T15-'Summary by project prev'!T15</f>
        <v>0</v>
      </c>
      <c r="U15" s="112" t="n">
        <f>'Summary by project'!U15-'Summary by project prev'!U15</f>
        <v>0</v>
      </c>
      <c r="V15" s="114" t="n">
        <f>'Summary by project'!V15-'Summary by project prev'!V15</f>
        <v>0</v>
      </c>
      <c r="W15" s="112" t="n">
        <f>'Summary by project'!W15-'Summary by project prev'!W15</f>
        <v>0</v>
      </c>
      <c r="X15" s="114" t="n">
        <f>'Summary by project'!X15-'Summary by project prev'!X15</f>
        <v>0</v>
      </c>
      <c r="Y15" s="112" t="n">
        <f>'Summary by project'!Y15-'Summary by project prev'!Y15</f>
        <v>0</v>
      </c>
      <c r="Z15" s="112" t="n">
        <f>'Summary by project'!Z15-'Summary by project prev'!Z15</f>
        <v>0</v>
      </c>
      <c r="AA15" s="112" t="n">
        <f>'Summary by project'!AA15-'Summary by project prev'!AA15</f>
        <v>0</v>
      </c>
      <c r="AB15" s="112" t="n">
        <f>'Summary by project'!AB15-'Summary by project prev'!AB15</f>
        <v>0</v>
      </c>
      <c r="AC15" s="114" t="n">
        <f>'Summary by project'!AC15-'Summary by project prev'!AC15</f>
        <v>0</v>
      </c>
      <c r="AD15" s="114" t="n">
        <f>'Summary by project'!AD15-'Summary by project prev'!AD15</f>
        <v>0</v>
      </c>
      <c r="AE15" s="112" t="n">
        <f>'Summary by project'!AE15-'Summary by project prev'!AE15</f>
        <v>0</v>
      </c>
      <c r="AF15" s="112" t="n">
        <f>'Summary by project'!AF15-'Summary by project prev'!AF15</f>
        <v>0</v>
      </c>
      <c r="AG15" s="117"/>
    </row>
    <row r="16">
      <c r="A16" s="113" t="s">
        <v>19</v>
      </c>
      <c r="B16" s="99" t="s">
        <v>20</v>
      </c>
      <c r="C16" s="99" t="s">
        <v>2</v>
      </c>
      <c r="D16" s="114" t="n">
        <f>'Summary by project'!D16-'Summary by project prev'!D16</f>
        <v>0</v>
      </c>
      <c r="E16" s="112" t="n">
        <f>'Summary by project'!E16-'Summary by project prev'!E16</f>
        <v>0</v>
      </c>
      <c r="F16" s="112" t="n">
        <f>'Summary by project'!F16-'Summary by project prev'!F16</f>
        <v>0</v>
      </c>
      <c r="G16" s="112" t="n">
        <f>'Summary by project'!G16-'Summary by project prev'!G16</f>
        <v>0</v>
      </c>
      <c r="H16" s="114" t="n">
        <f>'Summary by project'!H16-'Summary by project prev'!H16</f>
        <v>0</v>
      </c>
      <c r="I16" s="112" t="n">
        <f>'Summary by project'!I16-'Summary by project prev'!I16</f>
        <v>0</v>
      </c>
      <c r="J16" s="112" t="n">
        <f>'Summary by project'!J16-'Summary by project prev'!J16</f>
        <v>0</v>
      </c>
      <c r="K16" s="114" t="n">
        <f>'Summary by project'!K16-'Summary by project prev'!K16</f>
        <v>0</v>
      </c>
      <c r="L16" s="112" t="n">
        <f>'Summary by project'!L16-'Summary by project prev'!L16</f>
        <v>0</v>
      </c>
      <c r="M16" s="112" t="n">
        <f>'Summary by project'!M16-'Summary by project prev'!M16</f>
        <v>0</v>
      </c>
      <c r="N16" s="114" t="n">
        <f>'Summary by project'!N16-'Summary by project prev'!N16</f>
        <v>0</v>
      </c>
      <c r="O16" s="114" t="n">
        <f>'Summary by project'!O16-'Summary by project prev'!O16</f>
        <v>0</v>
      </c>
      <c r="P16" s="114" t="n">
        <f>'Summary by project'!P16-'Summary by project prev'!P16</f>
        <v>0</v>
      </c>
      <c r="Q16" s="112" t="n">
        <f>'Summary by project'!Q16-'Summary by project prev'!Q16</f>
        <v>0</v>
      </c>
      <c r="R16" s="114" t="n">
        <f>'Summary by project'!R16-'Summary by project prev'!R16</f>
        <v>0</v>
      </c>
      <c r="S16" s="112" t="n">
        <f>'Summary by project'!S16-'Summary by project prev'!S16</f>
        <v>0</v>
      </c>
      <c r="T16" s="112" t="n">
        <f>'Summary by project'!T16-'Summary by project prev'!T16</f>
        <v>0</v>
      </c>
      <c r="U16" s="112" t="n">
        <f>'Summary by project'!U16-'Summary by project prev'!U16</f>
        <v>0</v>
      </c>
      <c r="V16" s="114" t="n">
        <f>'Summary by project'!V16-'Summary by project prev'!V16</f>
        <v>0</v>
      </c>
      <c r="W16" s="112" t="n">
        <f>'Summary by project'!W16-'Summary by project prev'!W16</f>
        <v>0</v>
      </c>
      <c r="X16" s="114" t="n">
        <f>'Summary by project'!X16-'Summary by project prev'!X16</f>
        <v>0</v>
      </c>
      <c r="Y16" s="112" t="n">
        <f>'Summary by project'!Y16-'Summary by project prev'!Y16</f>
        <v>0</v>
      </c>
      <c r="Z16" s="112" t="n">
        <f>'Summary by project'!Z16-'Summary by project prev'!Z16</f>
        <v>0</v>
      </c>
      <c r="AA16" s="112" t="n">
        <f>'Summary by project'!AA16-'Summary by project prev'!AA16</f>
        <v>0</v>
      </c>
      <c r="AB16" s="112" t="n">
        <f>'Summary by project'!AB16-'Summary by project prev'!AB16</f>
        <v>0</v>
      </c>
      <c r="AC16" s="114" t="n">
        <f>'Summary by project'!AC16-'Summary by project prev'!AC16</f>
        <v>0</v>
      </c>
      <c r="AD16" s="114" t="n">
        <f>'Summary by project'!AD16-'Summary by project prev'!AD16</f>
        <v>0</v>
      </c>
      <c r="AE16" s="112" t="n">
        <f>'Summary by project'!AE16-'Summary by project prev'!AE16</f>
        <v>0</v>
      </c>
      <c r="AF16" s="112" t="n">
        <f>'Summary by project'!AF16-'Summary by project prev'!AF16</f>
        <v>0</v>
      </c>
      <c r="AG16" s="117"/>
    </row>
    <row r="17">
      <c r="A17" s="113" t="s">
        <v>21</v>
      </c>
      <c r="B17" s="99" t="s">
        <v>22</v>
      </c>
      <c r="C17" s="99" t="s">
        <v>2</v>
      </c>
      <c r="D17" s="114" t="n">
        <f>'Summary by project'!D17-'Summary by project prev'!D17</f>
        <v>0</v>
      </c>
      <c r="E17" s="112" t="n">
        <f>'Summary by project'!E17-'Summary by project prev'!E17</f>
        <v>0</v>
      </c>
      <c r="F17" s="112" t="n">
        <f>'Summary by project'!F17-'Summary by project prev'!F17</f>
        <v>0</v>
      </c>
      <c r="G17" s="112" t="n">
        <f>'Summary by project'!G17-'Summary by project prev'!G17</f>
        <v>0</v>
      </c>
      <c r="H17" s="114" t="n">
        <f>'Summary by project'!H17-'Summary by project prev'!H17</f>
        <v>0</v>
      </c>
      <c r="I17" s="112" t="n">
        <f>'Summary by project'!I17-'Summary by project prev'!I17</f>
        <v>0</v>
      </c>
      <c r="J17" s="112" t="n">
        <f>'Summary by project'!J17-'Summary by project prev'!J17</f>
        <v>0</v>
      </c>
      <c r="K17" s="114" t="n">
        <f>'Summary by project'!K17-'Summary by project prev'!K17</f>
        <v>0</v>
      </c>
      <c r="L17" s="112" t="n">
        <f>'Summary by project'!L17-'Summary by project prev'!L17</f>
        <v>0</v>
      </c>
      <c r="M17" s="112" t="n">
        <f>'Summary by project'!M17-'Summary by project prev'!M17</f>
        <v>0</v>
      </c>
      <c r="N17" s="114" t="n">
        <f>'Summary by project'!N17-'Summary by project prev'!N17</f>
        <v>0</v>
      </c>
      <c r="O17" s="114" t="n">
        <f>'Summary by project'!O17-'Summary by project prev'!O17</f>
        <v>0</v>
      </c>
      <c r="P17" s="114" t="n">
        <f>'Summary by project'!P17-'Summary by project prev'!P17</f>
        <v>0</v>
      </c>
      <c r="Q17" s="112" t="n">
        <f>'Summary by project'!Q17-'Summary by project prev'!Q17</f>
        <v>0</v>
      </c>
      <c r="R17" s="114" t="n">
        <f>'Summary by project'!R17-'Summary by project prev'!R17</f>
        <v>0</v>
      </c>
      <c r="S17" s="112" t="n">
        <f>'Summary by project'!S17-'Summary by project prev'!S17</f>
        <v>0</v>
      </c>
      <c r="T17" s="112" t="n">
        <f>'Summary by project'!T17-'Summary by project prev'!T17</f>
        <v>0</v>
      </c>
      <c r="U17" s="112" t="n">
        <f>'Summary by project'!U17-'Summary by project prev'!U17</f>
        <v>0</v>
      </c>
      <c r="V17" s="114" t="n">
        <f>'Summary by project'!V17-'Summary by project prev'!V17</f>
        <v>0</v>
      </c>
      <c r="W17" s="112" t="n">
        <f>'Summary by project'!W17-'Summary by project prev'!W17</f>
        <v>0</v>
      </c>
      <c r="X17" s="114" t="n">
        <f>'Summary by project'!X17-'Summary by project prev'!X17</f>
        <v>0</v>
      </c>
      <c r="Y17" s="112" t="n">
        <f>'Summary by project'!Y17-'Summary by project prev'!Y17</f>
        <v>0</v>
      </c>
      <c r="Z17" s="112" t="n">
        <f>'Summary by project'!Z17-'Summary by project prev'!Z17</f>
        <v>0</v>
      </c>
      <c r="AA17" s="112" t="n">
        <f>'Summary by project'!AA17-'Summary by project prev'!AA17</f>
        <v>0</v>
      </c>
      <c r="AB17" s="112" t="n">
        <f>'Summary by project'!AB17-'Summary by project prev'!AB17</f>
        <v>0</v>
      </c>
      <c r="AC17" s="114" t="n">
        <f>'Summary by project'!AC17-'Summary by project prev'!AC17</f>
        <v>0</v>
      </c>
      <c r="AD17" s="114" t="n">
        <f>'Summary by project'!AD17-'Summary by project prev'!AD17</f>
        <v>0</v>
      </c>
      <c r="AE17" s="112" t="n">
        <f>'Summary by project'!AE17-'Summary by project prev'!AE17</f>
        <v>0</v>
      </c>
      <c r="AF17" s="112" t="n">
        <f>'Summary by project'!AF17-'Summary by project prev'!AF17</f>
        <v>0</v>
      </c>
      <c r="AG17" s="117"/>
    </row>
    <row r="18">
      <c r="A18" s="113" t="s">
        <v>23</v>
      </c>
      <c r="B18" s="99" t="s">
        <v>24</v>
      </c>
      <c r="C18" s="99" t="s">
        <v>2</v>
      </c>
      <c r="D18" s="114" t="n">
        <f>'Summary by project'!D18-'Summary by project prev'!D18</f>
        <v>0</v>
      </c>
      <c r="E18" s="112" t="n">
        <f>'Summary by project'!E18-'Summary by project prev'!E18</f>
        <v>0</v>
      </c>
      <c r="F18" s="112" t="n">
        <f>'Summary by project'!F18-'Summary by project prev'!F18</f>
        <v>0</v>
      </c>
      <c r="G18" s="112" t="n">
        <f>'Summary by project'!G18-'Summary by project prev'!G18</f>
        <v>0</v>
      </c>
      <c r="H18" s="114" t="n">
        <f>'Summary by project'!H18-'Summary by project prev'!H18</f>
        <v>0</v>
      </c>
      <c r="I18" s="112" t="n">
        <f>'Summary by project'!I18-'Summary by project prev'!I18</f>
        <v>0</v>
      </c>
      <c r="J18" s="112" t="n">
        <f>'Summary by project'!J18-'Summary by project prev'!J18</f>
        <v>0</v>
      </c>
      <c r="K18" s="114" t="n">
        <f>'Summary by project'!K18-'Summary by project prev'!K18</f>
        <v>0</v>
      </c>
      <c r="L18" s="112" t="n">
        <f>'Summary by project'!L18-'Summary by project prev'!L18</f>
        <v>0</v>
      </c>
      <c r="M18" s="112" t="n">
        <f>'Summary by project'!M18-'Summary by project prev'!M18</f>
        <v>0</v>
      </c>
      <c r="N18" s="114" t="n">
        <f>'Summary by project'!N18-'Summary by project prev'!N18</f>
        <v>0</v>
      </c>
      <c r="O18" s="114" t="n">
        <f>'Summary by project'!O18-'Summary by project prev'!O18</f>
        <v>0</v>
      </c>
      <c r="P18" s="114" t="n">
        <f>'Summary by project'!P18-'Summary by project prev'!P18</f>
        <v>0</v>
      </c>
      <c r="Q18" s="112" t="n">
        <f>'Summary by project'!Q18-'Summary by project prev'!Q18</f>
        <v>0</v>
      </c>
      <c r="R18" s="114" t="n">
        <f>'Summary by project'!R18-'Summary by project prev'!R18</f>
        <v>0</v>
      </c>
      <c r="S18" s="112" t="n">
        <f>'Summary by project'!S18-'Summary by project prev'!S18</f>
        <v>0</v>
      </c>
      <c r="T18" s="112" t="n">
        <f>'Summary by project'!T18-'Summary by project prev'!T18</f>
        <v>0</v>
      </c>
      <c r="U18" s="112" t="n">
        <f>'Summary by project'!U18-'Summary by project prev'!U18</f>
        <v>0</v>
      </c>
      <c r="V18" s="114" t="n">
        <f>'Summary by project'!V18-'Summary by project prev'!V18</f>
        <v>0</v>
      </c>
      <c r="W18" s="112" t="n">
        <f>'Summary by project'!W18-'Summary by project prev'!W18</f>
        <v>0</v>
      </c>
      <c r="X18" s="114" t="n">
        <f>'Summary by project'!X18-'Summary by project prev'!X18</f>
        <v>0</v>
      </c>
      <c r="Y18" s="112" t="n">
        <f>'Summary by project'!Y18-'Summary by project prev'!Y18</f>
        <v>0</v>
      </c>
      <c r="Z18" s="112" t="n">
        <f>'Summary by project'!Z18-'Summary by project prev'!Z18</f>
        <v>0</v>
      </c>
      <c r="AA18" s="112" t="n">
        <f>'Summary by project'!AA18-'Summary by project prev'!AA18</f>
        <v>0</v>
      </c>
      <c r="AB18" s="112" t="n">
        <f>'Summary by project'!AB18-'Summary by project prev'!AB18</f>
        <v>0</v>
      </c>
      <c r="AC18" s="114" t="n">
        <f>'Summary by project'!AC18-'Summary by project prev'!AC18</f>
        <v>0</v>
      </c>
      <c r="AD18" s="114" t="n">
        <f>'Summary by project'!AD18-'Summary by project prev'!AD18</f>
        <v>0</v>
      </c>
      <c r="AE18" s="112" t="n">
        <f>'Summary by project'!AE18-'Summary by project prev'!AE18</f>
        <v>0</v>
      </c>
      <c r="AF18" s="112" t="n">
        <f>'Summary by project'!AF18-'Summary by project prev'!AF18</f>
        <v>0</v>
      </c>
      <c r="AG18" s="117"/>
    </row>
    <row r="19">
      <c r="A19" s="113" t="s">
        <v>392</v>
      </c>
      <c r="B19" s="99" t="s">
        <v>393</v>
      </c>
      <c r="C19" s="99" t="s">
        <v>3</v>
      </c>
      <c r="D19" s="114" t="n">
        <f>'Summary by project'!D19-'Summary by project prev'!D19</f>
        <v>0</v>
      </c>
      <c r="E19" s="112" t="n">
        <f>'Summary by project'!E19-'Summary by project prev'!E19</f>
        <v>0</v>
      </c>
      <c r="F19" s="112" t="n">
        <f>'Summary by project'!F19-'Summary by project prev'!F19</f>
        <v>0</v>
      </c>
      <c r="G19" s="112" t="n">
        <f>'Summary by project'!G19-'Summary by project prev'!G19</f>
        <v>0</v>
      </c>
      <c r="H19" s="114" t="n">
        <f>'Summary by project'!H19-'Summary by project prev'!H19</f>
        <v>0</v>
      </c>
      <c r="I19" s="112" t="n">
        <f>'Summary by project'!I19-'Summary by project prev'!I19</f>
        <v>0</v>
      </c>
      <c r="J19" s="112" t="n">
        <f>'Summary by project'!J19-'Summary by project prev'!J19</f>
        <v>0</v>
      </c>
      <c r="K19" s="114" t="n">
        <f>'Summary by project'!K19-'Summary by project prev'!K19</f>
        <v>0</v>
      </c>
      <c r="L19" s="112" t="n">
        <f>'Summary by project'!L19-'Summary by project prev'!L19</f>
        <v>0</v>
      </c>
      <c r="M19" s="112" t="n">
        <f>'Summary by project'!M19-'Summary by project prev'!M19</f>
        <v>0</v>
      </c>
      <c r="N19" s="114" t="n">
        <f>'Summary by project'!N19-'Summary by project prev'!N19</f>
        <v>0</v>
      </c>
      <c r="O19" s="114" t="n">
        <f>'Summary by project'!O19-'Summary by project prev'!O19</f>
        <v>0</v>
      </c>
      <c r="P19" s="114" t="n">
        <f>'Summary by project'!P19-'Summary by project prev'!P19</f>
        <v>0</v>
      </c>
      <c r="Q19" s="112" t="n">
        <f>'Summary by project'!Q19-'Summary by project prev'!Q19</f>
        <v>0</v>
      </c>
      <c r="R19" s="114" t="n">
        <f>'Summary by project'!R19-'Summary by project prev'!R19</f>
        <v>0</v>
      </c>
      <c r="S19" s="112" t="n">
        <f>'Summary by project'!S19-'Summary by project prev'!S19</f>
        <v>0</v>
      </c>
      <c r="T19" s="112" t="n">
        <f>'Summary by project'!T19-'Summary by project prev'!T19</f>
        <v>0</v>
      </c>
      <c r="U19" s="112" t="n">
        <f>'Summary by project'!U19-'Summary by project prev'!U19</f>
        <v>0</v>
      </c>
      <c r="V19" s="114" t="n">
        <f>'Summary by project'!V19-'Summary by project prev'!V19</f>
        <v>0</v>
      </c>
      <c r="W19" s="112" t="n">
        <f>'Summary by project'!W19-'Summary by project prev'!W19</f>
        <v>0</v>
      </c>
      <c r="X19" s="114" t="n">
        <f>'Summary by project'!X19-'Summary by project prev'!X19</f>
        <v>0</v>
      </c>
      <c r="Y19" s="112" t="n">
        <f>'Summary by project'!Y19-'Summary by project prev'!Y19</f>
        <v>0</v>
      </c>
      <c r="Z19" s="112" t="n">
        <f>'Summary by project'!Z19-'Summary by project prev'!Z19</f>
        <v>0</v>
      </c>
      <c r="AA19" s="112" t="n">
        <f>'Summary by project'!AA19-'Summary by project prev'!AA19</f>
        <v>0</v>
      </c>
      <c r="AB19" s="112" t="n">
        <f>'Summary by project'!AB19-'Summary by project prev'!AB19</f>
        <v>0</v>
      </c>
      <c r="AC19" s="114" t="n">
        <f>'Summary by project'!AC19-'Summary by project prev'!AC19</f>
        <v>0</v>
      </c>
      <c r="AD19" s="114" t="n">
        <f>'Summary by project'!AD19-'Summary by project prev'!AD19</f>
        <v>0</v>
      </c>
      <c r="AE19" s="112" t="n">
        <f>'Summary by project'!AE19-'Summary by project prev'!AE19</f>
        <v>0</v>
      </c>
      <c r="AF19" s="112" t="n">
        <f>'Summary by project'!AF19-'Summary by project prev'!AF19</f>
        <v>0</v>
      </c>
      <c r="AG19" s="117"/>
    </row>
    <row r="20">
      <c r="A20" s="113" t="s">
        <v>31</v>
      </c>
      <c r="B20" s="99" t="s">
        <v>32</v>
      </c>
      <c r="C20" s="99" t="s">
        <v>3</v>
      </c>
      <c r="D20" s="114" t="n">
        <f>'Summary by project'!D20-'Summary by project prev'!D20</f>
        <v>0</v>
      </c>
      <c r="E20" s="112" t="n">
        <f>'Summary by project'!E20-'Summary by project prev'!E20</f>
        <v>0</v>
      </c>
      <c r="F20" s="112" t="n">
        <f>'Summary by project'!F20-'Summary by project prev'!F20</f>
        <v>0</v>
      </c>
      <c r="G20" s="112" t="n">
        <f>'Summary by project'!G20-'Summary by project prev'!G20</f>
        <v>0</v>
      </c>
      <c r="H20" s="114" t="n">
        <f>'Summary by project'!H20-'Summary by project prev'!H20</f>
        <v>0</v>
      </c>
      <c r="I20" s="112" t="n">
        <f>'Summary by project'!I20-'Summary by project prev'!I20</f>
        <v>0</v>
      </c>
      <c r="J20" s="112" t="n">
        <f>'Summary by project'!J20-'Summary by project prev'!J20</f>
        <v>0</v>
      </c>
      <c r="K20" s="114" t="n">
        <f>'Summary by project'!K20-'Summary by project prev'!K20</f>
        <v>0</v>
      </c>
      <c r="L20" s="112" t="n">
        <f>'Summary by project'!L20-'Summary by project prev'!L20</f>
        <v>0</v>
      </c>
      <c r="M20" s="112" t="n">
        <f>'Summary by project'!M20-'Summary by project prev'!M20</f>
        <v>0</v>
      </c>
      <c r="N20" s="114" t="n">
        <f>'Summary by project'!N20-'Summary by project prev'!N20</f>
        <v>0</v>
      </c>
      <c r="O20" s="114" t="n">
        <f>'Summary by project'!O20-'Summary by project prev'!O20</f>
        <v>0</v>
      </c>
      <c r="P20" s="114" t="n">
        <f>'Summary by project'!P20-'Summary by project prev'!P20</f>
        <v>0</v>
      </c>
      <c r="Q20" s="112" t="n">
        <f>'Summary by project'!Q20-'Summary by project prev'!Q20</f>
        <v>0</v>
      </c>
      <c r="R20" s="114" t="n">
        <f>'Summary by project'!R20-'Summary by project prev'!R20</f>
        <v>0</v>
      </c>
      <c r="S20" s="112" t="n">
        <f>'Summary by project'!S20-'Summary by project prev'!S20</f>
        <v>0</v>
      </c>
      <c r="T20" s="112" t="n">
        <f>'Summary by project'!T20-'Summary by project prev'!T20</f>
        <v>0</v>
      </c>
      <c r="U20" s="112" t="n">
        <f>'Summary by project'!U20-'Summary by project prev'!U20</f>
        <v>0</v>
      </c>
      <c r="V20" s="114" t="n">
        <f>'Summary by project'!V20-'Summary by project prev'!V20</f>
        <v>0</v>
      </c>
      <c r="W20" s="112" t="n">
        <f>'Summary by project'!W20-'Summary by project prev'!W20</f>
        <v>0</v>
      </c>
      <c r="X20" s="114" t="n">
        <f>'Summary by project'!X20-'Summary by project prev'!X20</f>
        <v>0</v>
      </c>
      <c r="Y20" s="112" t="n">
        <f>'Summary by project'!Y20-'Summary by project prev'!Y20</f>
        <v>0</v>
      </c>
      <c r="Z20" s="112" t="n">
        <f>'Summary by project'!Z20-'Summary by project prev'!Z20</f>
        <v>0</v>
      </c>
      <c r="AA20" s="112" t="n">
        <f>'Summary by project'!AA20-'Summary by project prev'!AA20</f>
        <v>0</v>
      </c>
      <c r="AB20" s="112" t="n">
        <f>'Summary by project'!AB20-'Summary by project prev'!AB20</f>
        <v>0</v>
      </c>
      <c r="AC20" s="114" t="n">
        <f>'Summary by project'!AC20-'Summary by project prev'!AC20</f>
        <v>0</v>
      </c>
      <c r="AD20" s="114" t="n">
        <f>'Summary by project'!AD20-'Summary by project prev'!AD20</f>
        <v>0</v>
      </c>
      <c r="AE20" s="112" t="n">
        <f>'Summary by project'!AE20-'Summary by project prev'!AE20</f>
        <v>0</v>
      </c>
      <c r="AF20" s="112" t="n">
        <f>'Summary by project'!AF20-'Summary by project prev'!AF20</f>
        <v>0</v>
      </c>
      <c r="AG20" s="117"/>
    </row>
    <row r="21">
      <c r="A21" s="113" t="s">
        <v>33</v>
      </c>
      <c r="B21" s="99" t="s">
        <v>34</v>
      </c>
      <c r="C21" s="99" t="s">
        <v>3</v>
      </c>
      <c r="D21" s="114" t="n">
        <f>'Summary by project'!D21-'Summary by project prev'!D21</f>
        <v>0</v>
      </c>
      <c r="E21" s="112" t="n">
        <f>'Summary by project'!E21-'Summary by project prev'!E21</f>
        <v>0</v>
      </c>
      <c r="F21" s="112" t="n">
        <f>'Summary by project'!F21-'Summary by project prev'!F21</f>
        <v>0</v>
      </c>
      <c r="G21" s="112" t="n">
        <f>'Summary by project'!G21-'Summary by project prev'!G21</f>
        <v>0</v>
      </c>
      <c r="H21" s="114" t="n">
        <f>'Summary by project'!H21-'Summary by project prev'!H21</f>
        <v>0</v>
      </c>
      <c r="I21" s="112" t="n">
        <f>'Summary by project'!I21-'Summary by project prev'!I21</f>
        <v>0</v>
      </c>
      <c r="J21" s="112" t="n">
        <f>'Summary by project'!J21-'Summary by project prev'!J21</f>
        <v>0</v>
      </c>
      <c r="K21" s="114" t="n">
        <f>'Summary by project'!K21-'Summary by project prev'!K21</f>
        <v>0</v>
      </c>
      <c r="L21" s="112" t="n">
        <f>'Summary by project'!L21-'Summary by project prev'!L21</f>
        <v>0</v>
      </c>
      <c r="M21" s="112" t="n">
        <f>'Summary by project'!M21-'Summary by project prev'!M21</f>
        <v>0</v>
      </c>
      <c r="N21" s="114" t="n">
        <f>'Summary by project'!N21-'Summary by project prev'!N21</f>
        <v>0</v>
      </c>
      <c r="O21" s="114" t="n">
        <f>'Summary by project'!O21-'Summary by project prev'!O21</f>
        <v>0</v>
      </c>
      <c r="P21" s="114" t="n">
        <f>'Summary by project'!P21-'Summary by project prev'!P21</f>
        <v>0</v>
      </c>
      <c r="Q21" s="112" t="n">
        <f>'Summary by project'!Q21-'Summary by project prev'!Q21</f>
        <v>0</v>
      </c>
      <c r="R21" s="114" t="n">
        <f>'Summary by project'!R21-'Summary by project prev'!R21</f>
        <v>0</v>
      </c>
      <c r="S21" s="112" t="n">
        <f>'Summary by project'!S21-'Summary by project prev'!S21</f>
        <v>0</v>
      </c>
      <c r="T21" s="112" t="n">
        <f>'Summary by project'!T21-'Summary by project prev'!T21</f>
        <v>0</v>
      </c>
      <c r="U21" s="112" t="n">
        <f>'Summary by project'!U21-'Summary by project prev'!U21</f>
        <v>0</v>
      </c>
      <c r="V21" s="114" t="n">
        <f>'Summary by project'!V21-'Summary by project prev'!V21</f>
        <v>0</v>
      </c>
      <c r="W21" s="112" t="n">
        <f>'Summary by project'!W21-'Summary by project prev'!W21</f>
        <v>0</v>
      </c>
      <c r="X21" s="114" t="n">
        <f>'Summary by project'!X21-'Summary by project prev'!X21</f>
        <v>0</v>
      </c>
      <c r="Y21" s="112" t="n">
        <f>'Summary by project'!Y21-'Summary by project prev'!Y21</f>
        <v>0</v>
      </c>
      <c r="Z21" s="112" t="n">
        <f>'Summary by project'!Z21-'Summary by project prev'!Z21</f>
        <v>0</v>
      </c>
      <c r="AA21" s="112" t="n">
        <f>'Summary by project'!AA21-'Summary by project prev'!AA21</f>
        <v>0</v>
      </c>
      <c r="AB21" s="112" t="n">
        <f>'Summary by project'!AB21-'Summary by project prev'!AB21</f>
        <v>0</v>
      </c>
      <c r="AC21" s="114" t="n">
        <f>'Summary by project'!AC21-'Summary by project prev'!AC21</f>
        <v>0</v>
      </c>
      <c r="AD21" s="114" t="n">
        <f>'Summary by project'!AD21-'Summary by project prev'!AD21</f>
        <v>0</v>
      </c>
      <c r="AE21" s="112" t="n">
        <f>'Summary by project'!AE21-'Summary by project prev'!AE21</f>
        <v>0</v>
      </c>
      <c r="AF21" s="112" t="n">
        <f>'Summary by project'!AF21-'Summary by project prev'!AF21</f>
        <v>0</v>
      </c>
      <c r="AG21" s="117"/>
    </row>
    <row r="22">
      <c r="A22" s="113" t="s">
        <v>35</v>
      </c>
      <c r="B22" s="99" t="s">
        <v>36</v>
      </c>
      <c r="C22" s="99" t="s">
        <v>3</v>
      </c>
      <c r="D22" s="114" t="n">
        <f>'Summary by project'!D22-'Summary by project prev'!D22</f>
        <v>0</v>
      </c>
      <c r="E22" s="112" t="n">
        <f>'Summary by project'!E22-'Summary by project prev'!E22</f>
        <v>0</v>
      </c>
      <c r="F22" s="112" t="n">
        <f>'Summary by project'!F22-'Summary by project prev'!F22</f>
        <v>0</v>
      </c>
      <c r="G22" s="112" t="n">
        <f>'Summary by project'!G22-'Summary by project prev'!G22</f>
        <v>0</v>
      </c>
      <c r="H22" s="114" t="n">
        <f>'Summary by project'!H22-'Summary by project prev'!H22</f>
        <v>0</v>
      </c>
      <c r="I22" s="112" t="n">
        <f>'Summary by project'!I22-'Summary by project prev'!I22</f>
        <v>0</v>
      </c>
      <c r="J22" s="112" t="n">
        <f>'Summary by project'!J22-'Summary by project prev'!J22</f>
        <v>0</v>
      </c>
      <c r="K22" s="114" t="n">
        <f>'Summary by project'!K22-'Summary by project prev'!K22</f>
        <v>0</v>
      </c>
      <c r="L22" s="112" t="n">
        <f>'Summary by project'!L22-'Summary by project prev'!L22</f>
        <v>0</v>
      </c>
      <c r="M22" s="112" t="n">
        <f>'Summary by project'!M22-'Summary by project prev'!M22</f>
        <v>0</v>
      </c>
      <c r="N22" s="114" t="n">
        <f>'Summary by project'!N22-'Summary by project prev'!N22</f>
        <v>0</v>
      </c>
      <c r="O22" s="114" t="n">
        <f>'Summary by project'!O22-'Summary by project prev'!O22</f>
        <v>0</v>
      </c>
      <c r="P22" s="114" t="n">
        <f>'Summary by project'!P22-'Summary by project prev'!P22</f>
        <v>0</v>
      </c>
      <c r="Q22" s="112" t="n">
        <f>'Summary by project'!Q22-'Summary by project prev'!Q22</f>
        <v>0</v>
      </c>
      <c r="R22" s="114" t="n">
        <f>'Summary by project'!R22-'Summary by project prev'!R22</f>
        <v>0</v>
      </c>
      <c r="S22" s="112" t="n">
        <f>'Summary by project'!S22-'Summary by project prev'!S22</f>
        <v>0</v>
      </c>
      <c r="T22" s="112" t="n">
        <f>'Summary by project'!T22-'Summary by project prev'!T22</f>
        <v>0</v>
      </c>
      <c r="U22" s="112" t="n">
        <f>'Summary by project'!U22-'Summary by project prev'!U22</f>
        <v>0</v>
      </c>
      <c r="V22" s="114" t="n">
        <f>'Summary by project'!V22-'Summary by project prev'!V22</f>
        <v>0</v>
      </c>
      <c r="W22" s="112" t="n">
        <f>'Summary by project'!W22-'Summary by project prev'!W22</f>
        <v>0</v>
      </c>
      <c r="X22" s="114" t="n">
        <f>'Summary by project'!X22-'Summary by project prev'!X22</f>
        <v>0</v>
      </c>
      <c r="Y22" s="112" t="n">
        <f>'Summary by project'!Y22-'Summary by project prev'!Y22</f>
        <v>0</v>
      </c>
      <c r="Z22" s="112" t="n">
        <f>'Summary by project'!Z22-'Summary by project prev'!Z22</f>
        <v>0</v>
      </c>
      <c r="AA22" s="112" t="n">
        <f>'Summary by project'!AA22-'Summary by project prev'!AA22</f>
        <v>0</v>
      </c>
      <c r="AB22" s="112" t="n">
        <f>'Summary by project'!AB22-'Summary by project prev'!AB22</f>
        <v>0</v>
      </c>
      <c r="AC22" s="114" t="n">
        <f>'Summary by project'!AC22-'Summary by project prev'!AC22</f>
        <v>0</v>
      </c>
      <c r="AD22" s="114" t="n">
        <f>'Summary by project'!AD22-'Summary by project prev'!AD22</f>
        <v>0</v>
      </c>
      <c r="AE22" s="112" t="n">
        <f>'Summary by project'!AE22-'Summary by project prev'!AE22</f>
        <v>0</v>
      </c>
      <c r="AF22" s="112" t="n">
        <f>'Summary by project'!AF22-'Summary by project prev'!AF22</f>
        <v>0</v>
      </c>
      <c r="AG22" s="117"/>
    </row>
    <row r="23">
      <c r="A23" s="113" t="s">
        <v>37</v>
      </c>
      <c r="B23" s="99" t="s">
        <v>38</v>
      </c>
      <c r="C23" s="99" t="s">
        <v>3</v>
      </c>
      <c r="D23" s="114" t="n">
        <f>'Summary by project'!D23-'Summary by project prev'!D23</f>
        <v>0</v>
      </c>
      <c r="E23" s="112" t="n">
        <f>'Summary by project'!E23-'Summary by project prev'!E23</f>
        <v>0</v>
      </c>
      <c r="F23" s="112" t="n">
        <f>'Summary by project'!F23-'Summary by project prev'!F23</f>
        <v>0</v>
      </c>
      <c r="G23" s="112" t="n">
        <f>'Summary by project'!G23-'Summary by project prev'!G23</f>
        <v>0</v>
      </c>
      <c r="H23" s="114" t="n">
        <f>'Summary by project'!H23-'Summary by project prev'!H23</f>
        <v>0</v>
      </c>
      <c r="I23" s="112" t="n">
        <f>'Summary by project'!I23-'Summary by project prev'!I23</f>
        <v>0</v>
      </c>
      <c r="J23" s="112" t="n">
        <f>'Summary by project'!J23-'Summary by project prev'!J23</f>
        <v>0</v>
      </c>
      <c r="K23" s="114" t="n">
        <f>'Summary by project'!K23-'Summary by project prev'!K23</f>
        <v>0</v>
      </c>
      <c r="L23" s="112" t="n">
        <f>'Summary by project'!L23-'Summary by project prev'!L23</f>
        <v>0</v>
      </c>
      <c r="M23" s="112" t="n">
        <f>'Summary by project'!M23-'Summary by project prev'!M23</f>
        <v>0</v>
      </c>
      <c r="N23" s="114" t="n">
        <f>'Summary by project'!N23-'Summary by project prev'!N23</f>
        <v>0</v>
      </c>
      <c r="O23" s="114" t="n">
        <f>'Summary by project'!O23-'Summary by project prev'!O23</f>
        <v>0</v>
      </c>
      <c r="P23" s="114" t="n">
        <f>'Summary by project'!P23-'Summary by project prev'!P23</f>
        <v>0</v>
      </c>
      <c r="Q23" s="112" t="n">
        <f>'Summary by project'!Q23-'Summary by project prev'!Q23</f>
        <v>0</v>
      </c>
      <c r="R23" s="114" t="n">
        <f>'Summary by project'!R23-'Summary by project prev'!R23</f>
        <v>0</v>
      </c>
      <c r="S23" s="112" t="n">
        <f>'Summary by project'!S23-'Summary by project prev'!S23</f>
        <v>0</v>
      </c>
      <c r="T23" s="112" t="n">
        <f>'Summary by project'!T23-'Summary by project prev'!T23</f>
        <v>0</v>
      </c>
      <c r="U23" s="112" t="n">
        <f>'Summary by project'!U23-'Summary by project prev'!U23</f>
        <v>0</v>
      </c>
      <c r="V23" s="114" t="n">
        <f>'Summary by project'!V23-'Summary by project prev'!V23</f>
        <v>0</v>
      </c>
      <c r="W23" s="112" t="n">
        <f>'Summary by project'!W23-'Summary by project prev'!W23</f>
        <v>0</v>
      </c>
      <c r="X23" s="114" t="n">
        <f>'Summary by project'!X23-'Summary by project prev'!X23</f>
        <v>0</v>
      </c>
      <c r="Y23" s="112" t="n">
        <f>'Summary by project'!Y23-'Summary by project prev'!Y23</f>
        <v>0</v>
      </c>
      <c r="Z23" s="112" t="n">
        <f>'Summary by project'!Z23-'Summary by project prev'!Z23</f>
        <v>0</v>
      </c>
      <c r="AA23" s="112" t="n">
        <f>'Summary by project'!AA23-'Summary by project prev'!AA23</f>
        <v>0</v>
      </c>
      <c r="AB23" s="112" t="n">
        <f>'Summary by project'!AB23-'Summary by project prev'!AB23</f>
        <v>0</v>
      </c>
      <c r="AC23" s="114" t="n">
        <f>'Summary by project'!AC23-'Summary by project prev'!AC23</f>
        <v>0</v>
      </c>
      <c r="AD23" s="114" t="n">
        <f>'Summary by project'!AD23-'Summary by project prev'!AD23</f>
        <v>0</v>
      </c>
      <c r="AE23" s="112" t="n">
        <f>'Summary by project'!AE23-'Summary by project prev'!AE23</f>
        <v>0</v>
      </c>
      <c r="AF23" s="112" t="n">
        <f>'Summary by project'!AF23-'Summary by project prev'!AF23</f>
        <v>0</v>
      </c>
      <c r="AG23" s="117"/>
    </row>
    <row r="24">
      <c r="A24" s="113" t="s">
        <v>39</v>
      </c>
      <c r="B24" s="99" t="s">
        <v>40</v>
      </c>
      <c r="C24" s="99" t="s">
        <v>3</v>
      </c>
      <c r="D24" s="114" t="n">
        <f>'Summary by project'!D24-'Summary by project prev'!D24</f>
        <v>0</v>
      </c>
      <c r="E24" s="112" t="n">
        <f>'Summary by project'!E24-'Summary by project prev'!E24</f>
        <v>0</v>
      </c>
      <c r="F24" s="112" t="n">
        <f>'Summary by project'!F24-'Summary by project prev'!F24</f>
        <v>0</v>
      </c>
      <c r="G24" s="112" t="n">
        <f>'Summary by project'!G24-'Summary by project prev'!G24</f>
        <v>0</v>
      </c>
      <c r="H24" s="114" t="n">
        <f>'Summary by project'!H24-'Summary by project prev'!H24</f>
        <v>0</v>
      </c>
      <c r="I24" s="112" t="n">
        <f>'Summary by project'!I24-'Summary by project prev'!I24</f>
        <v>0</v>
      </c>
      <c r="J24" s="112" t="n">
        <f>'Summary by project'!J24-'Summary by project prev'!J24</f>
        <v>0</v>
      </c>
      <c r="K24" s="114" t="n">
        <f>'Summary by project'!K24-'Summary by project prev'!K24</f>
        <v>0</v>
      </c>
      <c r="L24" s="112" t="n">
        <f>'Summary by project'!L24-'Summary by project prev'!L24</f>
        <v>0</v>
      </c>
      <c r="M24" s="112" t="n">
        <f>'Summary by project'!M24-'Summary by project prev'!M24</f>
        <v>0</v>
      </c>
      <c r="N24" s="114" t="n">
        <f>'Summary by project'!N24-'Summary by project prev'!N24</f>
        <v>0</v>
      </c>
      <c r="O24" s="114" t="n">
        <f>'Summary by project'!O24-'Summary by project prev'!O24</f>
        <v>0</v>
      </c>
      <c r="P24" s="114" t="n">
        <f>'Summary by project'!P24-'Summary by project prev'!P24</f>
        <v>0</v>
      </c>
      <c r="Q24" s="112" t="n">
        <f>'Summary by project'!Q24-'Summary by project prev'!Q24</f>
        <v>0</v>
      </c>
      <c r="R24" s="114" t="n">
        <f>'Summary by project'!R24-'Summary by project prev'!R24</f>
        <v>0</v>
      </c>
      <c r="S24" s="112" t="n">
        <f>'Summary by project'!S24-'Summary by project prev'!S24</f>
        <v>0</v>
      </c>
      <c r="T24" s="112" t="n">
        <f>'Summary by project'!T24-'Summary by project prev'!T24</f>
        <v>0</v>
      </c>
      <c r="U24" s="112" t="n">
        <f>'Summary by project'!U24-'Summary by project prev'!U24</f>
        <v>0</v>
      </c>
      <c r="V24" s="114" t="n">
        <f>'Summary by project'!V24-'Summary by project prev'!V24</f>
        <v>0</v>
      </c>
      <c r="W24" s="112" t="n">
        <f>'Summary by project'!W24-'Summary by project prev'!W24</f>
        <v>0</v>
      </c>
      <c r="X24" s="114" t="n">
        <f>'Summary by project'!X24-'Summary by project prev'!X24</f>
        <v>0</v>
      </c>
      <c r="Y24" s="112" t="n">
        <f>'Summary by project'!Y24-'Summary by project prev'!Y24</f>
        <v>0</v>
      </c>
      <c r="Z24" s="112" t="n">
        <f>'Summary by project'!Z24-'Summary by project prev'!Z24</f>
        <v>0</v>
      </c>
      <c r="AA24" s="112" t="n">
        <f>'Summary by project'!AA24-'Summary by project prev'!AA24</f>
        <v>0</v>
      </c>
      <c r="AB24" s="112" t="n">
        <f>'Summary by project'!AB24-'Summary by project prev'!AB24</f>
        <v>0</v>
      </c>
      <c r="AC24" s="114" t="n">
        <f>'Summary by project'!AC24-'Summary by project prev'!AC24</f>
        <v>0</v>
      </c>
      <c r="AD24" s="114" t="n">
        <f>'Summary by project'!AD24-'Summary by project prev'!AD24</f>
        <v>0</v>
      </c>
      <c r="AE24" s="112" t="n">
        <f>'Summary by project'!AE24-'Summary by project prev'!AE24</f>
        <v>0</v>
      </c>
      <c r="AF24" s="112" t="n">
        <f>'Summary by project'!AF24-'Summary by project prev'!AF24</f>
        <v>0</v>
      </c>
      <c r="AG24" s="117"/>
    </row>
    <row r="25">
      <c r="A25" s="113" t="s">
        <v>41</v>
      </c>
      <c r="B25" s="99" t="s">
        <v>42</v>
      </c>
      <c r="C25" s="99" t="s">
        <v>3</v>
      </c>
      <c r="D25" s="114" t="n">
        <f>'Summary by project'!D25-'Summary by project prev'!D25</f>
        <v>0</v>
      </c>
      <c r="E25" s="112" t="n">
        <f>'Summary by project'!E25-'Summary by project prev'!E25</f>
        <v>0</v>
      </c>
      <c r="F25" s="112" t="n">
        <f>'Summary by project'!F25-'Summary by project prev'!F25</f>
        <v>0</v>
      </c>
      <c r="G25" s="112" t="n">
        <f>'Summary by project'!G25-'Summary by project prev'!G25</f>
        <v>0</v>
      </c>
      <c r="H25" s="114" t="n">
        <f>'Summary by project'!H25-'Summary by project prev'!H25</f>
        <v>0</v>
      </c>
      <c r="I25" s="112" t="n">
        <f>'Summary by project'!I25-'Summary by project prev'!I25</f>
        <v>0</v>
      </c>
      <c r="J25" s="112" t="n">
        <f>'Summary by project'!J25-'Summary by project prev'!J25</f>
        <v>0</v>
      </c>
      <c r="K25" s="114" t="n">
        <f>'Summary by project'!K25-'Summary by project prev'!K25</f>
        <v>0</v>
      </c>
      <c r="L25" s="112" t="n">
        <f>'Summary by project'!L25-'Summary by project prev'!L25</f>
        <v>0</v>
      </c>
      <c r="M25" s="112" t="n">
        <f>'Summary by project'!M25-'Summary by project prev'!M25</f>
        <v>0</v>
      </c>
      <c r="N25" s="114" t="n">
        <f>'Summary by project'!N25-'Summary by project prev'!N25</f>
        <v>0</v>
      </c>
      <c r="O25" s="114" t="n">
        <f>'Summary by project'!O25-'Summary by project prev'!O25</f>
        <v>0</v>
      </c>
      <c r="P25" s="114" t="n">
        <f>'Summary by project'!P25-'Summary by project prev'!P25</f>
        <v>0</v>
      </c>
      <c r="Q25" s="112" t="n">
        <f>'Summary by project'!Q25-'Summary by project prev'!Q25</f>
        <v>0</v>
      </c>
      <c r="R25" s="114" t="n">
        <f>'Summary by project'!R25-'Summary by project prev'!R25</f>
        <v>0</v>
      </c>
      <c r="S25" s="112" t="n">
        <f>'Summary by project'!S25-'Summary by project prev'!S25</f>
        <v>0</v>
      </c>
      <c r="T25" s="112" t="n">
        <f>'Summary by project'!T25-'Summary by project prev'!T25</f>
        <v>0</v>
      </c>
      <c r="U25" s="112" t="n">
        <f>'Summary by project'!U25-'Summary by project prev'!U25</f>
        <v>0</v>
      </c>
      <c r="V25" s="114" t="n">
        <f>'Summary by project'!V25-'Summary by project prev'!V25</f>
        <v>0</v>
      </c>
      <c r="W25" s="112" t="n">
        <f>'Summary by project'!W25-'Summary by project prev'!W25</f>
        <v>0</v>
      </c>
      <c r="X25" s="114" t="n">
        <f>'Summary by project'!X25-'Summary by project prev'!X25</f>
        <v>0</v>
      </c>
      <c r="Y25" s="112" t="n">
        <f>'Summary by project'!Y25-'Summary by project prev'!Y25</f>
        <v>0</v>
      </c>
      <c r="Z25" s="112" t="n">
        <f>'Summary by project'!Z25-'Summary by project prev'!Z25</f>
        <v>0</v>
      </c>
      <c r="AA25" s="112" t="n">
        <f>'Summary by project'!AA25-'Summary by project prev'!AA25</f>
        <v>0</v>
      </c>
      <c r="AB25" s="112" t="n">
        <f>'Summary by project'!AB25-'Summary by project prev'!AB25</f>
        <v>0</v>
      </c>
      <c r="AC25" s="114" t="n">
        <f>'Summary by project'!AC25-'Summary by project prev'!AC25</f>
        <v>0</v>
      </c>
      <c r="AD25" s="114" t="n">
        <f>'Summary by project'!AD25-'Summary by project prev'!AD25</f>
        <v>0</v>
      </c>
      <c r="AE25" s="112" t="n">
        <f>'Summary by project'!AE25-'Summary by project prev'!AE25</f>
        <v>0</v>
      </c>
      <c r="AF25" s="112" t="n">
        <f>'Summary by project'!AF25-'Summary by project prev'!AF25</f>
        <v>0</v>
      </c>
      <c r="AG25" s="117"/>
    </row>
    <row r="26">
      <c r="A26" s="113" t="s">
        <v>43</v>
      </c>
      <c r="B26" s="99" t="s">
        <v>44</v>
      </c>
      <c r="C26" s="99" t="s">
        <v>3</v>
      </c>
      <c r="D26" s="114" t="n">
        <f>'Summary by project'!D26-'Summary by project prev'!D26</f>
        <v>0</v>
      </c>
      <c r="E26" s="112" t="n">
        <f>'Summary by project'!E26-'Summary by project prev'!E26</f>
        <v>0</v>
      </c>
      <c r="F26" s="112" t="n">
        <f>'Summary by project'!F26-'Summary by project prev'!F26</f>
        <v>0</v>
      </c>
      <c r="G26" s="112" t="n">
        <f>'Summary by project'!G26-'Summary by project prev'!G26</f>
        <v>0</v>
      </c>
      <c r="H26" s="114" t="n">
        <f>'Summary by project'!H26-'Summary by project prev'!H26</f>
        <v>0</v>
      </c>
      <c r="I26" s="112" t="n">
        <f>'Summary by project'!I26-'Summary by project prev'!I26</f>
        <v>0</v>
      </c>
      <c r="J26" s="112" t="n">
        <f>'Summary by project'!J26-'Summary by project prev'!J26</f>
        <v>0</v>
      </c>
      <c r="K26" s="114" t="n">
        <f>'Summary by project'!K26-'Summary by project prev'!K26</f>
        <v>0</v>
      </c>
      <c r="L26" s="112" t="n">
        <f>'Summary by project'!L26-'Summary by project prev'!L26</f>
        <v>0</v>
      </c>
      <c r="M26" s="112" t="n">
        <f>'Summary by project'!M26-'Summary by project prev'!M26</f>
        <v>0</v>
      </c>
      <c r="N26" s="114" t="n">
        <f>'Summary by project'!N26-'Summary by project prev'!N26</f>
        <v>0</v>
      </c>
      <c r="O26" s="114" t="n">
        <f>'Summary by project'!O26-'Summary by project prev'!O26</f>
        <v>0</v>
      </c>
      <c r="P26" s="114" t="n">
        <f>'Summary by project'!P26-'Summary by project prev'!P26</f>
        <v>0</v>
      </c>
      <c r="Q26" s="112" t="n">
        <f>'Summary by project'!Q26-'Summary by project prev'!Q26</f>
        <v>0</v>
      </c>
      <c r="R26" s="114" t="n">
        <f>'Summary by project'!R26-'Summary by project prev'!R26</f>
        <v>0</v>
      </c>
      <c r="S26" s="112" t="n">
        <f>'Summary by project'!S26-'Summary by project prev'!S26</f>
        <v>0</v>
      </c>
      <c r="T26" s="112" t="n">
        <f>'Summary by project'!T26-'Summary by project prev'!T26</f>
        <v>0</v>
      </c>
      <c r="U26" s="112" t="n">
        <f>'Summary by project'!U26-'Summary by project prev'!U26</f>
        <v>0</v>
      </c>
      <c r="V26" s="114" t="n">
        <f>'Summary by project'!V26-'Summary by project prev'!V26</f>
        <v>0</v>
      </c>
      <c r="W26" s="112" t="n">
        <f>'Summary by project'!W26-'Summary by project prev'!W26</f>
        <v>0</v>
      </c>
      <c r="X26" s="114" t="n">
        <f>'Summary by project'!X26-'Summary by project prev'!X26</f>
        <v>0</v>
      </c>
      <c r="Y26" s="112" t="n">
        <f>'Summary by project'!Y26-'Summary by project prev'!Y26</f>
        <v>0</v>
      </c>
      <c r="Z26" s="112" t="n">
        <f>'Summary by project'!Z26-'Summary by project prev'!Z26</f>
        <v>0</v>
      </c>
      <c r="AA26" s="112" t="n">
        <f>'Summary by project'!AA26-'Summary by project prev'!AA26</f>
        <v>0</v>
      </c>
      <c r="AB26" s="112" t="n">
        <f>'Summary by project'!AB26-'Summary by project prev'!AB26</f>
        <v>0</v>
      </c>
      <c r="AC26" s="114" t="n">
        <f>'Summary by project'!AC26-'Summary by project prev'!AC26</f>
        <v>0</v>
      </c>
      <c r="AD26" s="114" t="n">
        <f>'Summary by project'!AD26-'Summary by project prev'!AD26</f>
        <v>0</v>
      </c>
      <c r="AE26" s="112" t="n">
        <f>'Summary by project'!AE26-'Summary by project prev'!AE26</f>
        <v>0</v>
      </c>
      <c r="AF26" s="112" t="n">
        <f>'Summary by project'!AF26-'Summary by project prev'!AF26</f>
        <v>0</v>
      </c>
      <c r="AG26" s="117"/>
    </row>
    <row r="27">
      <c r="A27" s="113" t="s">
        <v>45</v>
      </c>
      <c r="B27" s="99" t="s">
        <v>46</v>
      </c>
      <c r="C27" s="99" t="s">
        <v>3</v>
      </c>
      <c r="D27" s="114" t="n">
        <f>'Summary by project'!D27-'Summary by project prev'!D27</f>
        <v>0</v>
      </c>
      <c r="E27" s="112" t="n">
        <f>'Summary by project'!E27-'Summary by project prev'!E27</f>
        <v>0</v>
      </c>
      <c r="F27" s="112" t="n">
        <f>'Summary by project'!F27-'Summary by project prev'!F27</f>
        <v>0</v>
      </c>
      <c r="G27" s="112" t="n">
        <f>'Summary by project'!G27-'Summary by project prev'!G27</f>
        <v>0</v>
      </c>
      <c r="H27" s="114" t="n">
        <f>'Summary by project'!H27-'Summary by project prev'!H27</f>
        <v>0</v>
      </c>
      <c r="I27" s="112" t="n">
        <f>'Summary by project'!I27-'Summary by project prev'!I27</f>
        <v>0</v>
      </c>
      <c r="J27" s="112" t="n">
        <f>'Summary by project'!J27-'Summary by project prev'!J27</f>
        <v>0</v>
      </c>
      <c r="K27" s="114" t="n">
        <f>'Summary by project'!K27-'Summary by project prev'!K27</f>
        <v>0</v>
      </c>
      <c r="L27" s="112" t="n">
        <f>'Summary by project'!L27-'Summary by project prev'!L27</f>
        <v>0</v>
      </c>
      <c r="M27" s="112" t="n">
        <f>'Summary by project'!M27-'Summary by project prev'!M27</f>
        <v>0</v>
      </c>
      <c r="N27" s="114" t="n">
        <f>'Summary by project'!N27-'Summary by project prev'!N27</f>
        <v>0</v>
      </c>
      <c r="O27" s="114" t="n">
        <f>'Summary by project'!O27-'Summary by project prev'!O27</f>
        <v>0</v>
      </c>
      <c r="P27" s="114" t="n">
        <f>'Summary by project'!P27-'Summary by project prev'!P27</f>
        <v>0</v>
      </c>
      <c r="Q27" s="112" t="n">
        <f>'Summary by project'!Q27-'Summary by project prev'!Q27</f>
        <v>0</v>
      </c>
      <c r="R27" s="114" t="n">
        <f>'Summary by project'!R27-'Summary by project prev'!R27</f>
        <v>0</v>
      </c>
      <c r="S27" s="112" t="n">
        <f>'Summary by project'!S27-'Summary by project prev'!S27</f>
        <v>0</v>
      </c>
      <c r="T27" s="112" t="n">
        <f>'Summary by project'!T27-'Summary by project prev'!T27</f>
        <v>0</v>
      </c>
      <c r="U27" s="112" t="n">
        <f>'Summary by project'!U27-'Summary by project prev'!U27</f>
        <v>0</v>
      </c>
      <c r="V27" s="114" t="n">
        <f>'Summary by project'!V27-'Summary by project prev'!V27</f>
        <v>0</v>
      </c>
      <c r="W27" s="112" t="n">
        <f>'Summary by project'!W27-'Summary by project prev'!W27</f>
        <v>0</v>
      </c>
      <c r="X27" s="114" t="n">
        <f>'Summary by project'!X27-'Summary by project prev'!X27</f>
        <v>0</v>
      </c>
      <c r="Y27" s="112" t="n">
        <f>'Summary by project'!Y27-'Summary by project prev'!Y27</f>
        <v>0</v>
      </c>
      <c r="Z27" s="112" t="n">
        <f>'Summary by project'!Z27-'Summary by project prev'!Z27</f>
        <v>0</v>
      </c>
      <c r="AA27" s="112" t="n">
        <f>'Summary by project'!AA27-'Summary by project prev'!AA27</f>
        <v>0</v>
      </c>
      <c r="AB27" s="112" t="n">
        <f>'Summary by project'!AB27-'Summary by project prev'!AB27</f>
        <v>0</v>
      </c>
      <c r="AC27" s="114" t="n">
        <f>'Summary by project'!AC27-'Summary by project prev'!AC27</f>
        <v>0</v>
      </c>
      <c r="AD27" s="114" t="n">
        <f>'Summary by project'!AD27-'Summary by project prev'!AD27</f>
        <v>0</v>
      </c>
      <c r="AE27" s="112" t="n">
        <f>'Summary by project'!AE27-'Summary by project prev'!AE27</f>
        <v>0</v>
      </c>
      <c r="AF27" s="112" t="n">
        <f>'Summary by project'!AF27-'Summary by project prev'!AF27</f>
        <v>0</v>
      </c>
      <c r="AG27" s="117"/>
    </row>
    <row r="28">
      <c r="A28" s="113" t="s">
        <v>331</v>
      </c>
      <c r="B28" s="99" t="s">
        <v>332</v>
      </c>
      <c r="C28" s="99" t="s">
        <v>333</v>
      </c>
      <c r="D28" s="114" t="n">
        <f>'Summary by project'!D28-'Summary by project prev'!D28</f>
        <v>0</v>
      </c>
      <c r="E28" s="112" t="n">
        <f>'Summary by project'!E28-'Summary by project prev'!E28</f>
        <v>0</v>
      </c>
      <c r="F28" s="112" t="n">
        <f>'Summary by project'!F28-'Summary by project prev'!F28</f>
        <v>0</v>
      </c>
      <c r="G28" s="112" t="n">
        <f>'Summary by project'!G28-'Summary by project prev'!G28</f>
        <v>0</v>
      </c>
      <c r="H28" s="114" t="n">
        <f>'Summary by project'!H28-'Summary by project prev'!H28</f>
        <v>0</v>
      </c>
      <c r="I28" s="112" t="n">
        <f>'Summary by project'!I28-'Summary by project prev'!I28</f>
        <v>0</v>
      </c>
      <c r="J28" s="112" t="n">
        <f>'Summary by project'!J28-'Summary by project prev'!J28</f>
        <v>0</v>
      </c>
      <c r="K28" s="114" t="n">
        <f>'Summary by project'!K28-'Summary by project prev'!K28</f>
        <v>0</v>
      </c>
      <c r="L28" s="112" t="n">
        <f>'Summary by project'!L28-'Summary by project prev'!L28</f>
        <v>0</v>
      </c>
      <c r="M28" s="112" t="n">
        <f>'Summary by project'!M28-'Summary by project prev'!M28</f>
        <v>0</v>
      </c>
      <c r="N28" s="114" t="n">
        <f>'Summary by project'!N28-'Summary by project prev'!N28</f>
        <v>0</v>
      </c>
      <c r="O28" s="114" t="n">
        <f>'Summary by project'!O28-'Summary by project prev'!O28</f>
        <v>0</v>
      </c>
      <c r="P28" s="114" t="n">
        <f>'Summary by project'!P28-'Summary by project prev'!P28</f>
        <v>0</v>
      </c>
      <c r="Q28" s="112" t="n">
        <f>'Summary by project'!Q28-'Summary by project prev'!Q28</f>
        <v>0</v>
      </c>
      <c r="R28" s="114" t="n">
        <f>'Summary by project'!R28-'Summary by project prev'!R28</f>
        <v>0</v>
      </c>
      <c r="S28" s="112" t="n">
        <f>'Summary by project'!S28-'Summary by project prev'!S28</f>
        <v>0</v>
      </c>
      <c r="T28" s="112" t="n">
        <f>'Summary by project'!T28-'Summary by project prev'!T28</f>
        <v>0</v>
      </c>
      <c r="U28" s="112" t="n">
        <f>'Summary by project'!U28-'Summary by project prev'!U28</f>
        <v>0</v>
      </c>
      <c r="V28" s="114" t="n">
        <f>'Summary by project'!V28-'Summary by project prev'!V28</f>
        <v>0</v>
      </c>
      <c r="W28" s="112" t="n">
        <f>'Summary by project'!W28-'Summary by project prev'!W28</f>
        <v>0</v>
      </c>
      <c r="X28" s="114" t="n">
        <f>'Summary by project'!X28-'Summary by project prev'!X28</f>
        <v>0</v>
      </c>
      <c r="Y28" s="112" t="n">
        <f>'Summary by project'!Y28-'Summary by project prev'!Y28</f>
        <v>0</v>
      </c>
      <c r="Z28" s="112" t="n">
        <f>'Summary by project'!Z28-'Summary by project prev'!Z28</f>
        <v>0</v>
      </c>
      <c r="AA28" s="112" t="n">
        <f>'Summary by project'!AA28-'Summary by project prev'!AA28</f>
        <v>0</v>
      </c>
      <c r="AB28" s="112" t="n">
        <f>'Summary by project'!AB28-'Summary by project prev'!AB28</f>
        <v>0</v>
      </c>
      <c r="AC28" s="114" t="n">
        <f>'Summary by project'!AC28-'Summary by project prev'!AC28</f>
        <v>0</v>
      </c>
      <c r="AD28" s="114" t="n">
        <f>'Summary by project'!AD28-'Summary by project prev'!AD28</f>
        <v>0</v>
      </c>
      <c r="AE28" s="112" t="n">
        <f>'Summary by project'!AE28-'Summary by project prev'!AE28</f>
        <v>0</v>
      </c>
      <c r="AF28" s="112" t="n">
        <f>'Summary by project'!AF28-'Summary by project prev'!AF28</f>
        <v>0</v>
      </c>
      <c r="AG28" s="117"/>
    </row>
    <row r="29">
      <c r="A29" s="113" t="s">
        <v>349</v>
      </c>
      <c r="B29" s="99" t="s">
        <v>373</v>
      </c>
      <c r="C29" s="99" t="s">
        <v>333</v>
      </c>
      <c r="D29" s="114" t="n">
        <f>'Summary by project'!D29-'Summary by project prev'!D29</f>
        <v>0</v>
      </c>
      <c r="E29" s="114" t="n">
        <f>'Summary by project'!E29-'Summary by project prev'!E29</f>
        <v>0</v>
      </c>
      <c r="F29" s="114" t="n">
        <f>'Summary by project'!F29-'Summary by project prev'!F29</f>
        <v>0</v>
      </c>
      <c r="G29" s="114" t="n">
        <f>'Summary by project'!G29-'Summary by project prev'!G29</f>
        <v>0</v>
      </c>
      <c r="H29" s="114" t="n">
        <f>'Summary by project'!H29-'Summary by project prev'!H29</f>
        <v>0</v>
      </c>
      <c r="I29" s="114" t="n">
        <f>'Summary by project'!I29-'Summary by project prev'!I29</f>
        <v>0</v>
      </c>
      <c r="J29" s="114" t="n">
        <f>'Summary by project'!J29-'Summary by project prev'!J29</f>
        <v>0</v>
      </c>
      <c r="K29" s="114" t="n">
        <f>'Summary by project'!K29-'Summary by project prev'!K29</f>
        <v>0</v>
      </c>
      <c r="L29" s="114" t="n">
        <f>'Summary by project'!L29-'Summary by project prev'!L29</f>
        <v>0</v>
      </c>
      <c r="M29" s="114" t="n">
        <f>'Summary by project'!M29-'Summary by project prev'!M29</f>
        <v>0</v>
      </c>
      <c r="N29" s="114" t="n">
        <f>'Summary by project'!N29-'Summary by project prev'!N29</f>
        <v>0</v>
      </c>
      <c r="O29" s="114" t="n">
        <f>'Summary by project'!O29-'Summary by project prev'!O29</f>
        <v>0</v>
      </c>
      <c r="P29" s="114" t="n">
        <f>'Summary by project'!P29-'Summary by project prev'!P29</f>
        <v>0</v>
      </c>
      <c r="Q29" s="114" t="n">
        <f>'Summary by project'!Q29-'Summary by project prev'!Q29</f>
        <v>0</v>
      </c>
      <c r="R29" s="114" t="n">
        <f>'Summary by project'!R29-'Summary by project prev'!R29</f>
        <v>0</v>
      </c>
      <c r="S29" s="114" t="n">
        <f>'Summary by project'!S29-'Summary by project prev'!S29</f>
        <v>0</v>
      </c>
      <c r="T29" s="114" t="n">
        <f>'Summary by project'!T29-'Summary by project prev'!T29</f>
        <v>0</v>
      </c>
      <c r="U29" s="114" t="n">
        <f>'Summary by project'!U29-'Summary by project prev'!U29</f>
        <v>0</v>
      </c>
      <c r="V29" s="114" t="n">
        <f>'Summary by project'!V29-'Summary by project prev'!V29</f>
        <v>0</v>
      </c>
      <c r="W29" s="114" t="n">
        <f>'Summary by project'!W29-'Summary by project prev'!W29</f>
        <v>0</v>
      </c>
      <c r="X29" s="114" t="n">
        <f>'Summary by project'!X29-'Summary by project prev'!X29</f>
        <v>0</v>
      </c>
      <c r="Y29" s="114" t="n">
        <f>'Summary by project'!Y29-'Summary by project prev'!Y29</f>
        <v>0</v>
      </c>
      <c r="Z29" s="114" t="n">
        <f>'Summary by project'!Z29-'Summary by project prev'!Z29</f>
        <v>0</v>
      </c>
      <c r="AA29" s="114" t="n">
        <f>'Summary by project'!AA29-'Summary by project prev'!AA29</f>
        <v>0</v>
      </c>
      <c r="AB29" s="114" t="n">
        <f>'Summary by project'!AB29-'Summary by project prev'!AB29</f>
        <v>0</v>
      </c>
      <c r="AC29" s="114" t="n">
        <f>'Summary by project'!AC29-'Summary by project prev'!AC29</f>
        <v>0</v>
      </c>
      <c r="AD29" s="114" t="n">
        <f>'Summary by project'!AD29-'Summary by project prev'!AD29</f>
        <v>0</v>
      </c>
      <c r="AE29" s="114" t="n">
        <f>'Summary by project'!AE29-'Summary by project prev'!AE29</f>
        <v>0</v>
      </c>
      <c r="AF29" s="114" t="n">
        <f>'Summary by project'!AF29-'Summary by project prev'!AF29</f>
        <v>0</v>
      </c>
      <c r="AG29" s="117"/>
    </row>
    <row r="30">
      <c r="A30" s="113" t="s">
        <v>341</v>
      </c>
      <c r="B30" s="99" t="s">
        <v>355</v>
      </c>
      <c r="C30" s="99" t="s">
        <v>333</v>
      </c>
      <c r="D30" s="114" t="n">
        <f>'Summary by project'!D30-'Summary by project prev'!D30</f>
        <v>0</v>
      </c>
      <c r="E30" s="114" t="n">
        <f>'Summary by project'!E30-'Summary by project prev'!E30</f>
        <v>0</v>
      </c>
      <c r="F30" s="114" t="n">
        <f>'Summary by project'!F30-'Summary by project prev'!F30</f>
        <v>0</v>
      </c>
      <c r="G30" s="114" t="n">
        <f>'Summary by project'!G30-'Summary by project prev'!G30</f>
        <v>0</v>
      </c>
      <c r="H30" s="114" t="n">
        <f>'Summary by project'!H30-'Summary by project prev'!H30</f>
        <v>0</v>
      </c>
      <c r="I30" s="114" t="n">
        <f>'Summary by project'!I30-'Summary by project prev'!I30</f>
        <v>0</v>
      </c>
      <c r="J30" s="114" t="n">
        <f>'Summary by project'!J30-'Summary by project prev'!J30</f>
        <v>0</v>
      </c>
      <c r="K30" s="114" t="n">
        <f>'Summary by project'!K30-'Summary by project prev'!K30</f>
        <v>0</v>
      </c>
      <c r="L30" s="114" t="n">
        <f>'Summary by project'!L30-'Summary by project prev'!L30</f>
        <v>0</v>
      </c>
      <c r="M30" s="114" t="n">
        <f>'Summary by project'!M30-'Summary by project prev'!M30</f>
        <v>0</v>
      </c>
      <c r="N30" s="114" t="n">
        <f>'Summary by project'!N30-'Summary by project prev'!N30</f>
        <v>0</v>
      </c>
      <c r="O30" s="114" t="n">
        <f>'Summary by project'!O30-'Summary by project prev'!O30</f>
        <v>0</v>
      </c>
      <c r="P30" s="114" t="n">
        <f>'Summary by project'!P30-'Summary by project prev'!P30</f>
        <v>0</v>
      </c>
      <c r="Q30" s="114" t="n">
        <f>'Summary by project'!Q30-'Summary by project prev'!Q30</f>
        <v>0</v>
      </c>
      <c r="R30" s="114" t="n">
        <f>'Summary by project'!R30-'Summary by project prev'!R30</f>
        <v>0</v>
      </c>
      <c r="S30" s="114" t="n">
        <f>'Summary by project'!S30-'Summary by project prev'!S30</f>
        <v>0</v>
      </c>
      <c r="T30" s="114" t="n">
        <f>'Summary by project'!T30-'Summary by project prev'!T30</f>
        <v>0</v>
      </c>
      <c r="U30" s="114" t="n">
        <f>'Summary by project'!U30-'Summary by project prev'!U30</f>
        <v>0</v>
      </c>
      <c r="V30" s="114" t="n">
        <f>'Summary by project'!V30-'Summary by project prev'!V30</f>
        <v>0</v>
      </c>
      <c r="W30" s="114" t="n">
        <f>'Summary by project'!W30-'Summary by project prev'!W30</f>
        <v>0</v>
      </c>
      <c r="X30" s="114" t="n">
        <f>'Summary by project'!X30-'Summary by project prev'!X30</f>
        <v>0</v>
      </c>
      <c r="Y30" s="114" t="n">
        <f>'Summary by project'!Y30-'Summary by project prev'!Y30</f>
        <v>0</v>
      </c>
      <c r="Z30" s="114" t="n">
        <f>'Summary by project'!Z30-'Summary by project prev'!Z30</f>
        <v>0</v>
      </c>
      <c r="AA30" s="114" t="n">
        <f>'Summary by project'!AA30-'Summary by project prev'!AA30</f>
        <v>0</v>
      </c>
      <c r="AB30" s="114" t="n">
        <f>'Summary by project'!AB30-'Summary by project prev'!AB30</f>
        <v>0</v>
      </c>
      <c r="AC30" s="114" t="n">
        <f>'Summary by project'!AC30-'Summary by project prev'!AC30</f>
        <v>0</v>
      </c>
      <c r="AD30" s="114" t="n">
        <f>'Summary by project'!AD30-'Summary by project prev'!AD30</f>
        <v>0</v>
      </c>
      <c r="AE30" s="114" t="n">
        <f>'Summary by project'!AE30-'Summary by project prev'!AE30</f>
        <v>0</v>
      </c>
      <c r="AF30" s="114" t="n">
        <f>'Summary by project'!AF30-'Summary by project prev'!AF30</f>
        <v>0</v>
      </c>
    </row>
    <row r="31">
      <c r="A31" s="113" t="s">
        <v>342</v>
      </c>
      <c r="B31" s="99" t="s">
        <v>350</v>
      </c>
      <c r="C31" s="99" t="s">
        <v>333</v>
      </c>
      <c r="D31" s="114" t="n">
        <f>'Summary by project'!D31-'Summary by project prev'!D31</f>
        <v>0</v>
      </c>
      <c r="E31" s="114" t="n">
        <f>'Summary by project'!E31-'Summary by project prev'!E31</f>
        <v>0</v>
      </c>
      <c r="F31" s="114" t="n">
        <f>'Summary by project'!F31-'Summary by project prev'!F31</f>
        <v>0</v>
      </c>
      <c r="G31" s="114" t="n">
        <f>'Summary by project'!G31-'Summary by project prev'!G31</f>
        <v>0</v>
      </c>
      <c r="H31" s="114" t="n">
        <f>'Summary by project'!H31-'Summary by project prev'!H31</f>
        <v>0</v>
      </c>
      <c r="I31" s="114" t="n">
        <f>'Summary by project'!I31-'Summary by project prev'!I31</f>
        <v>0</v>
      </c>
      <c r="J31" s="114" t="n">
        <f>'Summary by project'!J31-'Summary by project prev'!J31</f>
        <v>0</v>
      </c>
      <c r="K31" s="114" t="n">
        <f>'Summary by project'!K31-'Summary by project prev'!K31</f>
        <v>0</v>
      </c>
      <c r="L31" s="114" t="n">
        <f>'Summary by project'!L31-'Summary by project prev'!L31</f>
        <v>0</v>
      </c>
      <c r="M31" s="114" t="n">
        <f>'Summary by project'!M31-'Summary by project prev'!M31</f>
        <v>0</v>
      </c>
      <c r="N31" s="114" t="n">
        <f>'Summary by project'!N31-'Summary by project prev'!N31</f>
        <v>0</v>
      </c>
      <c r="O31" s="114" t="n">
        <f>'Summary by project'!O31-'Summary by project prev'!O31</f>
        <v>0</v>
      </c>
      <c r="P31" s="114" t="n">
        <f>'Summary by project'!P31-'Summary by project prev'!P31</f>
        <v>0</v>
      </c>
      <c r="Q31" s="114" t="n">
        <f>'Summary by project'!Q31-'Summary by project prev'!Q31</f>
        <v>0</v>
      </c>
      <c r="R31" s="114" t="n">
        <f>'Summary by project'!R31-'Summary by project prev'!R31</f>
        <v>0</v>
      </c>
      <c r="S31" s="114" t="n">
        <f>'Summary by project'!S31-'Summary by project prev'!S31</f>
        <v>0</v>
      </c>
      <c r="T31" s="114" t="n">
        <f>'Summary by project'!T31-'Summary by project prev'!T31</f>
        <v>0</v>
      </c>
      <c r="U31" s="114" t="n">
        <f>'Summary by project'!U31-'Summary by project prev'!U31</f>
        <v>0</v>
      </c>
      <c r="V31" s="114" t="n">
        <f>'Summary by project'!V31-'Summary by project prev'!V31</f>
        <v>0</v>
      </c>
      <c r="W31" s="114" t="n">
        <f>'Summary by project'!W31-'Summary by project prev'!W31</f>
        <v>0</v>
      </c>
      <c r="X31" s="114" t="n">
        <f>'Summary by project'!X31-'Summary by project prev'!X31</f>
        <v>0</v>
      </c>
      <c r="Y31" s="114" t="n">
        <f>'Summary by project'!Y31-'Summary by project prev'!Y31</f>
        <v>0</v>
      </c>
      <c r="Z31" s="114" t="n">
        <f>'Summary by project'!Z31-'Summary by project prev'!Z31</f>
        <v>0</v>
      </c>
      <c r="AA31" s="114" t="n">
        <f>'Summary by project'!AA31-'Summary by project prev'!AA31</f>
        <v>0</v>
      </c>
      <c r="AB31" s="114" t="n">
        <f>'Summary by project'!AB31-'Summary by project prev'!AB31</f>
        <v>0</v>
      </c>
      <c r="AC31" s="114" t="n">
        <f>'Summary by project'!AC31-'Summary by project prev'!AC31</f>
        <v>0</v>
      </c>
      <c r="AD31" s="114" t="n">
        <f>'Summary by project'!AD31-'Summary by project prev'!AD31</f>
        <v>0</v>
      </c>
      <c r="AE31" s="114" t="n">
        <f>'Summary by project'!AE31-'Summary by project prev'!AE31</f>
        <v>0</v>
      </c>
      <c r="AF31" s="114" t="n">
        <f>'Summary by project'!AF31-'Summary by project prev'!AF31</f>
        <v>0</v>
      </c>
    </row>
    <row r="32">
      <c r="A32" s="113" t="s">
        <v>351</v>
      </c>
      <c r="B32" s="99" t="s">
        <v>374</v>
      </c>
      <c r="C32" s="99" t="s">
        <v>333</v>
      </c>
      <c r="D32" s="114" t="n">
        <f>'Summary by project'!D32-'Summary by project prev'!D32</f>
        <v>0</v>
      </c>
      <c r="E32" s="114" t="n">
        <f>'Summary by project'!E32-'Summary by project prev'!E32</f>
        <v>0</v>
      </c>
      <c r="F32" s="114" t="n">
        <f>'Summary by project'!F32-'Summary by project prev'!F32</f>
        <v>0</v>
      </c>
      <c r="G32" s="114" t="n">
        <f>'Summary by project'!G32-'Summary by project prev'!G32</f>
        <v>0</v>
      </c>
      <c r="H32" s="114" t="n">
        <f>'Summary by project'!H32-'Summary by project prev'!H32</f>
        <v>0</v>
      </c>
      <c r="I32" s="114" t="n">
        <f>'Summary by project'!I32-'Summary by project prev'!I32</f>
        <v>0</v>
      </c>
      <c r="J32" s="114" t="n">
        <f>'Summary by project'!J32-'Summary by project prev'!J32</f>
        <v>0</v>
      </c>
      <c r="K32" s="114" t="n">
        <f>'Summary by project'!K32-'Summary by project prev'!K32</f>
        <v>0</v>
      </c>
      <c r="L32" s="114" t="n">
        <f>'Summary by project'!L32-'Summary by project prev'!L32</f>
        <v>0</v>
      </c>
      <c r="M32" s="114" t="n">
        <f>'Summary by project'!M32-'Summary by project prev'!M32</f>
        <v>0</v>
      </c>
      <c r="N32" s="114" t="n">
        <f>'Summary by project'!N32-'Summary by project prev'!N32</f>
        <v>0</v>
      </c>
      <c r="O32" s="114" t="n">
        <f>'Summary by project'!O32-'Summary by project prev'!O32</f>
        <v>0</v>
      </c>
      <c r="P32" s="114" t="n">
        <f>'Summary by project'!P32-'Summary by project prev'!P32</f>
        <v>0</v>
      </c>
      <c r="Q32" s="114" t="n">
        <f>'Summary by project'!Q32-'Summary by project prev'!Q32</f>
        <v>0</v>
      </c>
      <c r="R32" s="114" t="n">
        <f>'Summary by project'!R32-'Summary by project prev'!R32</f>
        <v>0</v>
      </c>
      <c r="S32" s="114" t="n">
        <f>'Summary by project'!S32-'Summary by project prev'!S32</f>
        <v>0</v>
      </c>
      <c r="T32" s="114" t="n">
        <f>'Summary by project'!T32-'Summary by project prev'!T32</f>
        <v>0</v>
      </c>
      <c r="U32" s="114" t="n">
        <f>'Summary by project'!U32-'Summary by project prev'!U32</f>
        <v>0</v>
      </c>
      <c r="V32" s="114" t="n">
        <f>'Summary by project'!V32-'Summary by project prev'!V32</f>
        <v>0</v>
      </c>
      <c r="W32" s="114" t="n">
        <f>'Summary by project'!W32-'Summary by project prev'!W32</f>
        <v>0</v>
      </c>
      <c r="X32" s="114" t="n">
        <f>'Summary by project'!X32-'Summary by project prev'!X32</f>
        <v>0</v>
      </c>
      <c r="Y32" s="114" t="n">
        <f>'Summary by project'!Y32-'Summary by project prev'!Y32</f>
        <v>0</v>
      </c>
      <c r="Z32" s="114" t="n">
        <f>'Summary by project'!Z32-'Summary by project prev'!Z32</f>
        <v>0</v>
      </c>
      <c r="AA32" s="114" t="n">
        <f>'Summary by project'!AA32-'Summary by project prev'!AA32</f>
        <v>0</v>
      </c>
      <c r="AB32" s="114" t="n">
        <f>'Summary by project'!AB32-'Summary by project prev'!AB32</f>
        <v>0</v>
      </c>
      <c r="AC32" s="114" t="n">
        <f>'Summary by project'!AC32-'Summary by project prev'!AC32</f>
        <v>0</v>
      </c>
      <c r="AD32" s="114" t="n">
        <f>'Summary by project'!AD32-'Summary by project prev'!AD32</f>
        <v>0</v>
      </c>
      <c r="AE32" s="114" t="n">
        <f>'Summary by project'!AE32-'Summary by project prev'!AE32</f>
        <v>0</v>
      </c>
      <c r="AF32" s="114" t="n">
        <f>'Summary by project'!AF32-'Summary by project prev'!AF32</f>
        <v>0</v>
      </c>
    </row>
    <row r="33">
      <c r="A33" s="113" t="s">
        <v>343</v>
      </c>
      <c r="B33" s="99" t="s">
        <v>352</v>
      </c>
      <c r="C33" s="99" t="s">
        <v>333</v>
      </c>
      <c r="D33" s="114" t="n">
        <f>'Summary by project'!D33-'Summary by project prev'!D33</f>
        <v>0</v>
      </c>
      <c r="E33" s="114" t="n">
        <f>'Summary by project'!E33-'Summary by project prev'!E33</f>
        <v>0</v>
      </c>
      <c r="F33" s="114" t="n">
        <f>'Summary by project'!F33-'Summary by project prev'!F33</f>
        <v>0</v>
      </c>
      <c r="G33" s="114" t="n">
        <f>'Summary by project'!G33-'Summary by project prev'!G33</f>
        <v>0</v>
      </c>
      <c r="H33" s="114" t="n">
        <f>'Summary by project'!H33-'Summary by project prev'!H33</f>
        <v>0</v>
      </c>
      <c r="I33" s="114" t="n">
        <f>'Summary by project'!I33-'Summary by project prev'!I33</f>
        <v>0</v>
      </c>
      <c r="J33" s="114" t="n">
        <f>'Summary by project'!J33-'Summary by project prev'!J33</f>
        <v>0</v>
      </c>
      <c r="K33" s="114" t="n">
        <f>'Summary by project'!K33-'Summary by project prev'!K33</f>
        <v>0</v>
      </c>
      <c r="L33" s="114" t="n">
        <f>'Summary by project'!L33-'Summary by project prev'!L33</f>
        <v>0</v>
      </c>
      <c r="M33" s="114" t="n">
        <f>'Summary by project'!M33-'Summary by project prev'!M33</f>
        <v>0</v>
      </c>
      <c r="N33" s="114" t="n">
        <f>'Summary by project'!N33-'Summary by project prev'!N33</f>
        <v>0</v>
      </c>
      <c r="O33" s="114" t="n">
        <f>'Summary by project'!O33-'Summary by project prev'!O33</f>
        <v>0</v>
      </c>
      <c r="P33" s="114" t="n">
        <f>'Summary by project'!P33-'Summary by project prev'!P33</f>
        <v>0</v>
      </c>
      <c r="Q33" s="114" t="n">
        <f>'Summary by project'!Q33-'Summary by project prev'!Q33</f>
        <v>0</v>
      </c>
      <c r="R33" s="114" t="n">
        <f>'Summary by project'!R33-'Summary by project prev'!R33</f>
        <v>0</v>
      </c>
      <c r="S33" s="114" t="n">
        <f>'Summary by project'!S33-'Summary by project prev'!S33</f>
        <v>0</v>
      </c>
      <c r="T33" s="114" t="n">
        <f>'Summary by project'!T33-'Summary by project prev'!T33</f>
        <v>0</v>
      </c>
      <c r="U33" s="114" t="n">
        <f>'Summary by project'!U33-'Summary by project prev'!U33</f>
        <v>0</v>
      </c>
      <c r="V33" s="114" t="n">
        <f>'Summary by project'!V33-'Summary by project prev'!V33</f>
        <v>0</v>
      </c>
      <c r="W33" s="114" t="n">
        <f>'Summary by project'!W33-'Summary by project prev'!W33</f>
        <v>0</v>
      </c>
      <c r="X33" s="114" t="n">
        <f>'Summary by project'!X33-'Summary by project prev'!X33</f>
        <v>0</v>
      </c>
      <c r="Y33" s="114" t="n">
        <f>'Summary by project'!Y33-'Summary by project prev'!Y33</f>
        <v>0</v>
      </c>
      <c r="Z33" s="114" t="n">
        <f>'Summary by project'!Z33-'Summary by project prev'!Z33</f>
        <v>0</v>
      </c>
      <c r="AA33" s="114" t="n">
        <f>'Summary by project'!AA33-'Summary by project prev'!AA33</f>
        <v>0</v>
      </c>
      <c r="AB33" s="114" t="n">
        <f>'Summary by project'!AB33-'Summary by project prev'!AB33</f>
        <v>0</v>
      </c>
      <c r="AC33" s="114" t="n">
        <f>'Summary by project'!AC33-'Summary by project prev'!AC33</f>
        <v>0</v>
      </c>
      <c r="AD33" s="114" t="n">
        <f>'Summary by project'!AD33-'Summary by project prev'!AD33</f>
        <v>0</v>
      </c>
      <c r="AE33" s="114" t="n">
        <f>'Summary by project'!AE33-'Summary by project prev'!AE33</f>
        <v>0</v>
      </c>
      <c r="AF33" s="114" t="n">
        <f>'Summary by project'!AF33-'Summary by project prev'!AF33</f>
        <v>0</v>
      </c>
    </row>
    <row r="34">
      <c r="A34" s="113" t="s">
        <v>438</v>
      </c>
      <c r="B34" s="99" t="s">
        <v>439</v>
      </c>
      <c r="C34" s="99" t="s">
        <v>333</v>
      </c>
      <c r="D34" s="114" t="n">
        <f>'Summary by project'!D34-'Summary by project prev'!D34</f>
        <v>0</v>
      </c>
      <c r="E34" s="114" t="n">
        <f>'Summary by project'!E34-'Summary by project prev'!E34</f>
        <v>0</v>
      </c>
      <c r="F34" s="114" t="n">
        <f>'Summary by project'!F34-'Summary by project prev'!F34</f>
        <v>0</v>
      </c>
      <c r="G34" s="114" t="n">
        <f>'Summary by project'!G34-'Summary by project prev'!G34</f>
        <v>0</v>
      </c>
      <c r="H34" s="114" t="n">
        <f>'Summary by project'!H34-'Summary by project prev'!H34</f>
        <v>0</v>
      </c>
      <c r="I34" s="114" t="n">
        <f>'Summary by project'!I34-'Summary by project prev'!I34</f>
        <v>0</v>
      </c>
      <c r="J34" s="114" t="n">
        <f>'Summary by project'!J34-'Summary by project prev'!J34</f>
        <v>0</v>
      </c>
      <c r="K34" s="114" t="n">
        <f>'Summary by project'!K34-'Summary by project prev'!K34</f>
        <v>0</v>
      </c>
      <c r="L34" s="114" t="n">
        <f>'Summary by project'!L34-'Summary by project prev'!L34</f>
        <v>0</v>
      </c>
      <c r="M34" s="114" t="n">
        <f>'Summary by project'!M34-'Summary by project prev'!M34</f>
        <v>0</v>
      </c>
      <c r="N34" s="114" t="n">
        <f>'Summary by project'!N34-'Summary by project prev'!N34</f>
        <v>0</v>
      </c>
      <c r="O34" s="114" t="n">
        <f>'Summary by project'!O34-'Summary by project prev'!O34</f>
        <v>0</v>
      </c>
      <c r="P34" s="114" t="n">
        <f>'Summary by project'!P34-'Summary by project prev'!P34</f>
        <v>0</v>
      </c>
      <c r="Q34" s="114" t="n">
        <f>'Summary by project'!Q34-'Summary by project prev'!Q34</f>
        <v>0</v>
      </c>
      <c r="R34" s="114" t="n">
        <f>'Summary by project'!R34-'Summary by project prev'!R34</f>
        <v>0</v>
      </c>
      <c r="S34" s="114" t="n">
        <f>'Summary by project'!S34-'Summary by project prev'!S34</f>
        <v>0</v>
      </c>
      <c r="T34" s="114" t="n">
        <f>'Summary by project'!T34-'Summary by project prev'!T34</f>
        <v>0</v>
      </c>
      <c r="U34" s="114" t="n">
        <f>'Summary by project'!U34-'Summary by project prev'!U34</f>
        <v>0</v>
      </c>
      <c r="V34" s="114" t="n">
        <f>'Summary by project'!V34-'Summary by project prev'!V34</f>
        <v>0</v>
      </c>
      <c r="W34" s="114" t="n">
        <f>'Summary by project'!W34-'Summary by project prev'!W34</f>
        <v>0</v>
      </c>
      <c r="X34" s="114" t="n">
        <f>'Summary by project'!X34-'Summary by project prev'!X34</f>
        <v>0</v>
      </c>
      <c r="Y34" s="114" t="n">
        <f>'Summary by project'!Y34-'Summary by project prev'!Y34</f>
        <v>0</v>
      </c>
      <c r="Z34" s="114" t="n">
        <f>'Summary by project'!Z34-'Summary by project prev'!Z34</f>
        <v>0</v>
      </c>
      <c r="AA34" s="114" t="n">
        <f>'Summary by project'!AA34-'Summary by project prev'!AA34</f>
        <v>0</v>
      </c>
      <c r="AB34" s="114" t="n">
        <f>'Summary by project'!AB34-'Summary by project prev'!AB34</f>
        <v>0</v>
      </c>
      <c r="AC34" s="114" t="n">
        <f>'Summary by project'!AC34-'Summary by project prev'!AC34</f>
        <v>0</v>
      </c>
      <c r="AD34" s="114" t="n">
        <f>'Summary by project'!AD34-'Summary by project prev'!AD34</f>
        <v>0</v>
      </c>
      <c r="AE34" s="114" t="n">
        <f>'Summary by project'!AE34-'Summary by project prev'!AE34</f>
        <v>0</v>
      </c>
      <c r="AF34" s="114" t="n">
        <f>'Summary by project'!AF34-'Summary by project prev'!AF34</f>
        <v>0</v>
      </c>
    </row>
    <row r="35">
      <c r="A35" s="113" t="s">
        <v>353</v>
      </c>
      <c r="B35" s="99" t="s">
        <v>354</v>
      </c>
      <c r="C35" s="99" t="s">
        <v>333</v>
      </c>
      <c r="D35" s="114" t="n">
        <f>'Summary by project'!D35-'Summary by project prev'!D35</f>
        <v>0</v>
      </c>
      <c r="E35" s="114" t="n">
        <f>'Summary by project'!E35-'Summary by project prev'!E35</f>
        <v>0</v>
      </c>
      <c r="F35" s="114" t="n">
        <f>'Summary by project'!F35-'Summary by project prev'!F35</f>
        <v>0</v>
      </c>
      <c r="G35" s="114" t="n">
        <f>'Summary by project'!G35-'Summary by project prev'!G35</f>
        <v>0</v>
      </c>
      <c r="H35" s="114" t="n">
        <f>'Summary by project'!H35-'Summary by project prev'!H35</f>
        <v>0</v>
      </c>
      <c r="I35" s="114" t="n">
        <f>'Summary by project'!I35-'Summary by project prev'!I35</f>
        <v>0</v>
      </c>
      <c r="J35" s="114" t="n">
        <f>'Summary by project'!J35-'Summary by project prev'!J35</f>
        <v>0</v>
      </c>
      <c r="K35" s="114" t="n">
        <f>'Summary by project'!K35-'Summary by project prev'!K35</f>
        <v>0</v>
      </c>
      <c r="L35" s="114" t="n">
        <f>'Summary by project'!L35-'Summary by project prev'!L35</f>
        <v>0</v>
      </c>
      <c r="M35" s="114" t="n">
        <f>'Summary by project'!M35-'Summary by project prev'!M35</f>
        <v>0</v>
      </c>
      <c r="N35" s="114" t="n">
        <f>'Summary by project'!N35-'Summary by project prev'!N35</f>
        <v>0</v>
      </c>
      <c r="O35" s="114" t="n">
        <f>'Summary by project'!O35-'Summary by project prev'!O35</f>
        <v>0</v>
      </c>
      <c r="P35" s="114" t="n">
        <f>'Summary by project'!P35-'Summary by project prev'!P35</f>
        <v>0</v>
      </c>
      <c r="Q35" s="114" t="n">
        <f>'Summary by project'!Q35-'Summary by project prev'!Q35</f>
        <v>0</v>
      </c>
      <c r="R35" s="114" t="n">
        <f>'Summary by project'!R35-'Summary by project prev'!R35</f>
        <v>0</v>
      </c>
      <c r="S35" s="114" t="n">
        <f>'Summary by project'!S35-'Summary by project prev'!S35</f>
        <v>0</v>
      </c>
      <c r="T35" s="114" t="n">
        <f>'Summary by project'!T35-'Summary by project prev'!T35</f>
        <v>0</v>
      </c>
      <c r="U35" s="114" t="n">
        <f>'Summary by project'!U35-'Summary by project prev'!U35</f>
        <v>0</v>
      </c>
      <c r="V35" s="114" t="n">
        <f>'Summary by project'!V35-'Summary by project prev'!V35</f>
        <v>0</v>
      </c>
      <c r="W35" s="114" t="n">
        <f>'Summary by project'!W35-'Summary by project prev'!W35</f>
        <v>0</v>
      </c>
      <c r="X35" s="114" t="n">
        <f>'Summary by project'!X35-'Summary by project prev'!X35</f>
        <v>0</v>
      </c>
      <c r="Y35" s="114" t="n">
        <f>'Summary by project'!Y35-'Summary by project prev'!Y35</f>
        <v>0</v>
      </c>
      <c r="Z35" s="114" t="n">
        <f>'Summary by project'!Z35-'Summary by project prev'!Z35</f>
        <v>0</v>
      </c>
      <c r="AA35" s="114" t="n">
        <f>'Summary by project'!AA35-'Summary by project prev'!AA35</f>
        <v>0</v>
      </c>
      <c r="AB35" s="114" t="n">
        <f>'Summary by project'!AB35-'Summary by project prev'!AB35</f>
        <v>0</v>
      </c>
      <c r="AC35" s="114" t="n">
        <f>'Summary by project'!AC35-'Summary by project prev'!AC35</f>
        <v>0</v>
      </c>
      <c r="AD35" s="114" t="n">
        <f>'Summary by project'!AD35-'Summary by project prev'!AD35</f>
        <v>0</v>
      </c>
      <c r="AE35" s="114" t="n">
        <f>'Summary by project'!AE35-'Summary by project prev'!AE35</f>
        <v>0</v>
      </c>
      <c r="AF35" s="114" t="n">
        <f>'Summary by project'!AF35-'Summary by project prev'!AF35</f>
        <v>0</v>
      </c>
    </row>
    <row r="36">
      <c r="A36" s="113" t="s">
        <v>357</v>
      </c>
      <c r="B36" s="99" t="s">
        <v>356</v>
      </c>
      <c r="C36" s="99" t="s">
        <v>333</v>
      </c>
      <c r="D36" s="114" t="n">
        <f>'Summary by project'!D36-'Summary by project prev'!D36</f>
        <v>0</v>
      </c>
      <c r="E36" s="114" t="n">
        <f>'Summary by project'!E36-'Summary by project prev'!E36</f>
        <v>0</v>
      </c>
      <c r="F36" s="114" t="n">
        <f>'Summary by project'!F36-'Summary by project prev'!F36</f>
        <v>0</v>
      </c>
      <c r="G36" s="114" t="n">
        <f>'Summary by project'!G36-'Summary by project prev'!G36</f>
        <v>0</v>
      </c>
      <c r="H36" s="114" t="n">
        <f>'Summary by project'!H36-'Summary by project prev'!H36</f>
        <v>0</v>
      </c>
      <c r="I36" s="114" t="n">
        <f>'Summary by project'!I36-'Summary by project prev'!I36</f>
        <v>0</v>
      </c>
      <c r="J36" s="114" t="n">
        <f>'Summary by project'!J36-'Summary by project prev'!J36</f>
        <v>0</v>
      </c>
      <c r="K36" s="114" t="n">
        <f>'Summary by project'!K36-'Summary by project prev'!K36</f>
        <v>0</v>
      </c>
      <c r="L36" s="114" t="n">
        <f>'Summary by project'!L36-'Summary by project prev'!L36</f>
        <v>0</v>
      </c>
      <c r="M36" s="114" t="n">
        <f>'Summary by project'!M36-'Summary by project prev'!M36</f>
        <v>0</v>
      </c>
      <c r="N36" s="114" t="n">
        <f>'Summary by project'!N36-'Summary by project prev'!N36</f>
        <v>0</v>
      </c>
      <c r="O36" s="114" t="n">
        <f>'Summary by project'!O36-'Summary by project prev'!O36</f>
        <v>0</v>
      </c>
      <c r="P36" s="114" t="n">
        <f>'Summary by project'!P36-'Summary by project prev'!P36</f>
        <v>0</v>
      </c>
      <c r="Q36" s="114" t="n">
        <f>'Summary by project'!Q36-'Summary by project prev'!Q36</f>
        <v>0</v>
      </c>
      <c r="R36" s="114" t="n">
        <f>'Summary by project'!R36-'Summary by project prev'!R36</f>
        <v>0</v>
      </c>
      <c r="S36" s="114" t="n">
        <f>'Summary by project'!S36-'Summary by project prev'!S36</f>
        <v>0</v>
      </c>
      <c r="T36" s="114" t="n">
        <f>'Summary by project'!T36-'Summary by project prev'!T36</f>
        <v>0</v>
      </c>
      <c r="U36" s="114" t="n">
        <f>'Summary by project'!U36-'Summary by project prev'!U36</f>
        <v>0</v>
      </c>
      <c r="V36" s="114" t="n">
        <f>'Summary by project'!V36-'Summary by project prev'!V36</f>
        <v>0</v>
      </c>
      <c r="W36" s="114" t="n">
        <f>'Summary by project'!W36-'Summary by project prev'!W36</f>
        <v>0</v>
      </c>
      <c r="X36" s="114" t="n">
        <f>'Summary by project'!X36-'Summary by project prev'!X36</f>
        <v>0</v>
      </c>
      <c r="Y36" s="114" t="n">
        <f>'Summary by project'!Y36-'Summary by project prev'!Y36</f>
        <v>0</v>
      </c>
      <c r="Z36" s="114" t="n">
        <f>'Summary by project'!Z36-'Summary by project prev'!Z36</f>
        <v>0</v>
      </c>
      <c r="AA36" s="114" t="n">
        <f>'Summary by project'!AA36-'Summary by project prev'!AA36</f>
        <v>0</v>
      </c>
      <c r="AB36" s="114" t="n">
        <f>'Summary by project'!AB36-'Summary by project prev'!AB36</f>
        <v>0</v>
      </c>
      <c r="AC36" s="114" t="n">
        <f>'Summary by project'!AC36-'Summary by project prev'!AC36</f>
        <v>0</v>
      </c>
      <c r="AD36" s="114" t="n">
        <f>'Summary by project'!AD36-'Summary by project prev'!AD36</f>
        <v>0</v>
      </c>
      <c r="AE36" s="114" t="n">
        <f>'Summary by project'!AE36-'Summary by project prev'!AE36</f>
        <v>0</v>
      </c>
      <c r="AF36" s="114" t="n">
        <f>'Summary by project'!AF36-'Summary by project prev'!AF36</f>
        <v>0</v>
      </c>
    </row>
    <row r="37">
      <c r="A37" s="113" t="s">
        <v>344</v>
      </c>
      <c r="B37" s="99" t="s">
        <v>375</v>
      </c>
      <c r="C37" s="99" t="s">
        <v>333</v>
      </c>
      <c r="D37" s="114" t="n">
        <f>'Summary by project'!D37-'Summary by project prev'!D37</f>
        <v>0</v>
      </c>
      <c r="E37" s="114" t="n">
        <f>'Summary by project'!E37-'Summary by project prev'!E37</f>
        <v>0</v>
      </c>
      <c r="F37" s="114" t="n">
        <f>'Summary by project'!F37-'Summary by project prev'!F37</f>
        <v>0</v>
      </c>
      <c r="G37" s="114" t="n">
        <f>'Summary by project'!G37-'Summary by project prev'!G37</f>
        <v>0</v>
      </c>
      <c r="H37" s="114" t="n">
        <f>'Summary by project'!H37-'Summary by project prev'!H37</f>
        <v>0</v>
      </c>
      <c r="I37" s="114" t="n">
        <f>'Summary by project'!I37-'Summary by project prev'!I37</f>
        <v>0</v>
      </c>
      <c r="J37" s="114" t="n">
        <f>'Summary by project'!J37-'Summary by project prev'!J37</f>
        <v>0</v>
      </c>
      <c r="K37" s="114" t="n">
        <f>'Summary by project'!K37-'Summary by project prev'!K37</f>
        <v>0</v>
      </c>
      <c r="L37" s="114" t="n">
        <f>'Summary by project'!L37-'Summary by project prev'!L37</f>
        <v>0</v>
      </c>
      <c r="M37" s="114" t="n">
        <f>'Summary by project'!M37-'Summary by project prev'!M37</f>
        <v>0</v>
      </c>
      <c r="N37" s="114" t="n">
        <f>'Summary by project'!N37-'Summary by project prev'!N37</f>
        <v>0</v>
      </c>
      <c r="O37" s="114" t="n">
        <f>'Summary by project'!O37-'Summary by project prev'!O37</f>
        <v>0</v>
      </c>
      <c r="P37" s="114" t="n">
        <f>'Summary by project'!P37-'Summary by project prev'!P37</f>
        <v>0</v>
      </c>
      <c r="Q37" s="114" t="n">
        <f>'Summary by project'!Q37-'Summary by project prev'!Q37</f>
        <v>0</v>
      </c>
      <c r="R37" s="114" t="n">
        <f>'Summary by project'!R37-'Summary by project prev'!R37</f>
        <v>0</v>
      </c>
      <c r="S37" s="114" t="n">
        <f>'Summary by project'!S37-'Summary by project prev'!S37</f>
        <v>0</v>
      </c>
      <c r="T37" s="114" t="n">
        <f>'Summary by project'!T37-'Summary by project prev'!T37</f>
        <v>0</v>
      </c>
      <c r="U37" s="114" t="n">
        <f>'Summary by project'!U37-'Summary by project prev'!U37</f>
        <v>0</v>
      </c>
      <c r="V37" s="114" t="n">
        <f>'Summary by project'!V37-'Summary by project prev'!V37</f>
        <v>0</v>
      </c>
      <c r="W37" s="114" t="n">
        <f>'Summary by project'!W37-'Summary by project prev'!W37</f>
        <v>0</v>
      </c>
      <c r="X37" s="114" t="n">
        <f>'Summary by project'!X37-'Summary by project prev'!X37</f>
        <v>0</v>
      </c>
      <c r="Y37" s="114" t="n">
        <f>'Summary by project'!Y37-'Summary by project prev'!Y37</f>
        <v>0</v>
      </c>
      <c r="Z37" s="114" t="n">
        <f>'Summary by project'!Z37-'Summary by project prev'!Z37</f>
        <v>0</v>
      </c>
      <c r="AA37" s="114" t="n">
        <f>'Summary by project'!AA37-'Summary by project prev'!AA37</f>
        <v>0</v>
      </c>
      <c r="AB37" s="114" t="n">
        <f>'Summary by project'!AB37-'Summary by project prev'!AB37</f>
        <v>0</v>
      </c>
      <c r="AC37" s="114" t="n">
        <f>'Summary by project'!AC37-'Summary by project prev'!AC37</f>
        <v>0</v>
      </c>
      <c r="AD37" s="114" t="n">
        <f>'Summary by project'!AD37-'Summary by project prev'!AD37</f>
        <v>0</v>
      </c>
      <c r="AE37" s="114" t="n">
        <f>'Summary by project'!AE37-'Summary by project prev'!AE37</f>
        <v>0</v>
      </c>
      <c r="AF37" s="114" t="n">
        <f>'Summary by project'!AF37-'Summary by project prev'!AF37</f>
        <v>0</v>
      </c>
    </row>
    <row r="38">
      <c r="A38" s="113" t="s">
        <v>345</v>
      </c>
      <c r="B38" s="99" t="s">
        <v>440</v>
      </c>
      <c r="C38" s="99" t="s">
        <v>333</v>
      </c>
      <c r="D38" s="114" t="n">
        <f>'Summary by project'!D38-'Summary by project prev'!D38</f>
        <v>0</v>
      </c>
      <c r="E38" s="114" t="n">
        <f>'Summary by project'!E38-'Summary by project prev'!E38</f>
        <v>0</v>
      </c>
      <c r="F38" s="114" t="n">
        <f>'Summary by project'!F38-'Summary by project prev'!F38</f>
        <v>0</v>
      </c>
      <c r="G38" s="114" t="n">
        <f>'Summary by project'!G38-'Summary by project prev'!G38</f>
        <v>0</v>
      </c>
      <c r="H38" s="114" t="n">
        <f>'Summary by project'!H38-'Summary by project prev'!H38</f>
        <v>0</v>
      </c>
      <c r="I38" s="114" t="n">
        <f>'Summary by project'!I38-'Summary by project prev'!I38</f>
        <v>0</v>
      </c>
      <c r="J38" s="114" t="n">
        <f>'Summary by project'!J38-'Summary by project prev'!J38</f>
        <v>0</v>
      </c>
      <c r="K38" s="114" t="n">
        <f>'Summary by project'!K38-'Summary by project prev'!K38</f>
        <v>0</v>
      </c>
      <c r="L38" s="114" t="n">
        <f>'Summary by project'!L38-'Summary by project prev'!L38</f>
        <v>0</v>
      </c>
      <c r="M38" s="114" t="n">
        <f>'Summary by project'!M38-'Summary by project prev'!M38</f>
        <v>0</v>
      </c>
      <c r="N38" s="114" t="n">
        <f>'Summary by project'!N38-'Summary by project prev'!N38</f>
        <v>0</v>
      </c>
      <c r="O38" s="114" t="n">
        <f>'Summary by project'!O38-'Summary by project prev'!O38</f>
        <v>0</v>
      </c>
      <c r="P38" s="114" t="n">
        <f>'Summary by project'!P38-'Summary by project prev'!P38</f>
        <v>0</v>
      </c>
      <c r="Q38" s="114" t="n">
        <f>'Summary by project'!Q38-'Summary by project prev'!Q38</f>
        <v>0</v>
      </c>
      <c r="R38" s="114" t="n">
        <f>'Summary by project'!R38-'Summary by project prev'!R38</f>
        <v>0</v>
      </c>
      <c r="S38" s="114" t="n">
        <f>'Summary by project'!S38-'Summary by project prev'!S38</f>
        <v>0</v>
      </c>
      <c r="T38" s="114" t="n">
        <f>'Summary by project'!T38-'Summary by project prev'!T38</f>
        <v>0</v>
      </c>
      <c r="U38" s="114" t="n">
        <f>'Summary by project'!U38-'Summary by project prev'!U38</f>
        <v>0</v>
      </c>
      <c r="V38" s="114" t="n">
        <f>'Summary by project'!V38-'Summary by project prev'!V38</f>
        <v>0</v>
      </c>
      <c r="W38" s="114" t="n">
        <f>'Summary by project'!W38-'Summary by project prev'!W38</f>
        <v>0</v>
      </c>
      <c r="X38" s="114" t="n">
        <f>'Summary by project'!X38-'Summary by project prev'!X38</f>
        <v>0</v>
      </c>
      <c r="Y38" s="114" t="n">
        <f>'Summary by project'!Y38-'Summary by project prev'!Y38</f>
        <v>0</v>
      </c>
      <c r="Z38" s="114" t="n">
        <f>'Summary by project'!Z38-'Summary by project prev'!Z38</f>
        <v>0</v>
      </c>
      <c r="AA38" s="114" t="n">
        <f>'Summary by project'!AA38-'Summary by project prev'!AA38</f>
        <v>0</v>
      </c>
      <c r="AB38" s="114" t="n">
        <f>'Summary by project'!AB38-'Summary by project prev'!AB38</f>
        <v>0</v>
      </c>
      <c r="AC38" s="114" t="n">
        <f>'Summary by project'!AC38-'Summary by project prev'!AC38</f>
        <v>0</v>
      </c>
      <c r="AD38" s="114" t="n">
        <f>'Summary by project'!AD38-'Summary by project prev'!AD38</f>
        <v>0</v>
      </c>
      <c r="AE38" s="114" t="n">
        <f>'Summary by project'!AE38-'Summary by project prev'!AE38</f>
        <v>0</v>
      </c>
      <c r="AF38" s="114" t="n">
        <f>'Summary by project'!AF38-'Summary by project prev'!AF38</f>
        <v>0</v>
      </c>
    </row>
    <row r="39">
      <c r="A39" s="113" t="s">
        <v>358</v>
      </c>
      <c r="B39" s="99" t="s">
        <v>359</v>
      </c>
      <c r="C39" s="99" t="s">
        <v>333</v>
      </c>
      <c r="D39" s="114" t="n">
        <f>'Summary by project'!D39-'Summary by project prev'!D39</f>
        <v>0</v>
      </c>
      <c r="E39" s="114" t="n">
        <f>'Summary by project'!E39-'Summary by project prev'!E39</f>
        <v>0</v>
      </c>
      <c r="F39" s="114" t="n">
        <f>'Summary by project'!F39-'Summary by project prev'!F39</f>
        <v>0</v>
      </c>
      <c r="G39" s="114" t="n">
        <f>'Summary by project'!G39-'Summary by project prev'!G39</f>
        <v>0</v>
      </c>
      <c r="H39" s="114" t="n">
        <f>'Summary by project'!H39-'Summary by project prev'!H39</f>
        <v>0</v>
      </c>
      <c r="I39" s="114" t="n">
        <f>'Summary by project'!I39-'Summary by project prev'!I39</f>
        <v>0</v>
      </c>
      <c r="J39" s="114" t="n">
        <f>'Summary by project'!J39-'Summary by project prev'!J39</f>
        <v>0</v>
      </c>
      <c r="K39" s="114" t="n">
        <f>'Summary by project'!K39-'Summary by project prev'!K39</f>
        <v>0</v>
      </c>
      <c r="L39" s="114" t="n">
        <f>'Summary by project'!L39-'Summary by project prev'!L39</f>
        <v>0</v>
      </c>
      <c r="M39" s="114" t="n">
        <f>'Summary by project'!M39-'Summary by project prev'!M39</f>
        <v>0</v>
      </c>
      <c r="N39" s="114" t="n">
        <f>'Summary by project'!N39-'Summary by project prev'!N39</f>
        <v>0</v>
      </c>
      <c r="O39" s="114" t="n">
        <f>'Summary by project'!O39-'Summary by project prev'!O39</f>
        <v>0</v>
      </c>
      <c r="P39" s="114" t="n">
        <f>'Summary by project'!P39-'Summary by project prev'!P39</f>
        <v>0</v>
      </c>
      <c r="Q39" s="114" t="n">
        <f>'Summary by project'!Q39-'Summary by project prev'!Q39</f>
        <v>0</v>
      </c>
      <c r="R39" s="114" t="n">
        <f>'Summary by project'!R39-'Summary by project prev'!R39</f>
        <v>0</v>
      </c>
      <c r="S39" s="114" t="n">
        <f>'Summary by project'!S39-'Summary by project prev'!S39</f>
        <v>0</v>
      </c>
      <c r="T39" s="114" t="n">
        <f>'Summary by project'!T39-'Summary by project prev'!T39</f>
        <v>0</v>
      </c>
      <c r="U39" s="114" t="n">
        <f>'Summary by project'!U39-'Summary by project prev'!U39</f>
        <v>0</v>
      </c>
      <c r="V39" s="114" t="n">
        <f>'Summary by project'!V39-'Summary by project prev'!V39</f>
        <v>0</v>
      </c>
      <c r="W39" s="114" t="n">
        <f>'Summary by project'!W39-'Summary by project prev'!W39</f>
        <v>0</v>
      </c>
      <c r="X39" s="114" t="n">
        <f>'Summary by project'!X39-'Summary by project prev'!X39</f>
        <v>0</v>
      </c>
      <c r="Y39" s="114" t="n">
        <f>'Summary by project'!Y39-'Summary by project prev'!Y39</f>
        <v>0</v>
      </c>
      <c r="Z39" s="114" t="n">
        <f>'Summary by project'!Z39-'Summary by project prev'!Z39</f>
        <v>0</v>
      </c>
      <c r="AA39" s="114" t="n">
        <f>'Summary by project'!AA39-'Summary by project prev'!AA39</f>
        <v>0</v>
      </c>
      <c r="AB39" s="114" t="n">
        <f>'Summary by project'!AB39-'Summary by project prev'!AB39</f>
        <v>0</v>
      </c>
      <c r="AC39" s="114" t="n">
        <f>'Summary by project'!AC39-'Summary by project prev'!AC39</f>
        <v>0</v>
      </c>
      <c r="AD39" s="114" t="n">
        <f>'Summary by project'!AD39-'Summary by project prev'!AD39</f>
        <v>0</v>
      </c>
      <c r="AE39" s="114" t="n">
        <f>'Summary by project'!AE39-'Summary by project prev'!AE39</f>
        <v>0</v>
      </c>
      <c r="AF39" s="114" t="n">
        <f>'Summary by project'!AF39-'Summary by project prev'!AF39</f>
        <v>0</v>
      </c>
    </row>
    <row r="40">
      <c r="A40" s="113" t="s">
        <v>441</v>
      </c>
      <c r="B40" s="99" t="s">
        <v>395</v>
      </c>
      <c r="C40" s="99" t="s">
        <v>394</v>
      </c>
      <c r="D40" s="114" t="n">
        <f>'Summary by project'!D40-'Summary by project prev'!D40</f>
        <v>0</v>
      </c>
      <c r="E40" s="114" t="n">
        <f>'Summary by project'!E40-'Summary by project prev'!E40</f>
        <v>0</v>
      </c>
      <c r="F40" s="114" t="n">
        <f>'Summary by project'!F40-'Summary by project prev'!F40</f>
        <v>0</v>
      </c>
      <c r="G40" s="114" t="n">
        <f>'Summary by project'!G40-'Summary by project prev'!G40</f>
        <v>0</v>
      </c>
      <c r="H40" s="114" t="n">
        <f>'Summary by project'!H40-'Summary by project prev'!H40</f>
        <v>0</v>
      </c>
      <c r="I40" s="114" t="n">
        <f>'Summary by project'!I40-'Summary by project prev'!I40</f>
        <v>0</v>
      </c>
      <c r="J40" s="114" t="n">
        <f>'Summary by project'!J40-'Summary by project prev'!J40</f>
        <v>0</v>
      </c>
      <c r="K40" s="114" t="n">
        <f>'Summary by project'!K40-'Summary by project prev'!K40</f>
        <v>0</v>
      </c>
      <c r="L40" s="114" t="n">
        <f>'Summary by project'!L40-'Summary by project prev'!L40</f>
        <v>0</v>
      </c>
      <c r="M40" s="114" t="n">
        <f>'Summary by project'!M40-'Summary by project prev'!M40</f>
        <v>0</v>
      </c>
      <c r="N40" s="114" t="n">
        <f>'Summary by project'!N40-'Summary by project prev'!N40</f>
        <v>0</v>
      </c>
      <c r="O40" s="114" t="n">
        <f>'Summary by project'!O40-'Summary by project prev'!O40</f>
        <v>0</v>
      </c>
      <c r="P40" s="114" t="n">
        <f>'Summary by project'!P40-'Summary by project prev'!P40</f>
        <v>0</v>
      </c>
      <c r="Q40" s="114" t="n">
        <f>'Summary by project'!Q40-'Summary by project prev'!Q40</f>
        <v>0</v>
      </c>
      <c r="R40" s="114" t="n">
        <f>'Summary by project'!R40-'Summary by project prev'!R40</f>
        <v>0</v>
      </c>
      <c r="S40" s="114" t="n">
        <f>'Summary by project'!S40-'Summary by project prev'!S40</f>
        <v>0</v>
      </c>
      <c r="T40" s="114" t="n">
        <f>'Summary by project'!T40-'Summary by project prev'!T40</f>
        <v>0</v>
      </c>
      <c r="U40" s="114" t="n">
        <f>'Summary by project'!U40-'Summary by project prev'!U40</f>
        <v>0</v>
      </c>
      <c r="V40" s="114" t="n">
        <f>'Summary by project'!V40-'Summary by project prev'!V40</f>
        <v>0</v>
      </c>
      <c r="W40" s="114" t="n">
        <f>'Summary by project'!W40-'Summary by project prev'!W40</f>
        <v>0</v>
      </c>
      <c r="X40" s="114" t="n">
        <f>'Summary by project'!X40-'Summary by project prev'!X40</f>
        <v>0</v>
      </c>
      <c r="Y40" s="114" t="n">
        <f>'Summary by project'!Y40-'Summary by project prev'!Y40</f>
        <v>0</v>
      </c>
      <c r="Z40" s="114" t="n">
        <f>'Summary by project'!Z40-'Summary by project prev'!Z40</f>
        <v>0</v>
      </c>
      <c r="AA40" s="114" t="n">
        <f>'Summary by project'!AA40-'Summary by project prev'!AA40</f>
        <v>0</v>
      </c>
      <c r="AB40" s="114" t="n">
        <f>'Summary by project'!AB40-'Summary by project prev'!AB40</f>
        <v>0</v>
      </c>
      <c r="AC40" s="114" t="n">
        <f>'Summary by project'!AC40-'Summary by project prev'!AC40</f>
        <v>0</v>
      </c>
      <c r="AD40" s="114" t="n">
        <f>'Summary by project'!AD40-'Summary by project prev'!AD40</f>
        <v>0</v>
      </c>
      <c r="AE40" s="114" t="n">
        <f>'Summary by project'!AE40-'Summary by project prev'!AE40</f>
        <v>0</v>
      </c>
      <c r="AF40" s="114" t="n">
        <f>'Summary by project'!AF40-'Summary by project prev'!AF40</f>
        <v>0</v>
      </c>
    </row>
    <row r="41">
      <c r="A41" s="113" t="s">
        <v>361</v>
      </c>
      <c r="B41" s="99" t="s">
        <v>360</v>
      </c>
      <c r="C41" s="99" t="s">
        <v>333</v>
      </c>
      <c r="D41" s="114" t="n">
        <f>'Summary by project'!D41-'Summary by project prev'!D41</f>
        <v>0</v>
      </c>
      <c r="E41" s="114" t="n">
        <f>'Summary by project'!E41-'Summary by project prev'!E41</f>
        <v>0</v>
      </c>
      <c r="F41" s="114" t="n">
        <f>'Summary by project'!F41-'Summary by project prev'!F41</f>
        <v>0</v>
      </c>
      <c r="G41" s="114" t="n">
        <f>'Summary by project'!G41-'Summary by project prev'!G41</f>
        <v>0</v>
      </c>
      <c r="H41" s="114" t="n">
        <f>'Summary by project'!H41-'Summary by project prev'!H41</f>
        <v>0</v>
      </c>
      <c r="I41" s="114" t="n">
        <f>'Summary by project'!I41-'Summary by project prev'!I41</f>
        <v>0</v>
      </c>
      <c r="J41" s="114" t="n">
        <f>'Summary by project'!J41-'Summary by project prev'!J41</f>
        <v>0</v>
      </c>
      <c r="K41" s="114" t="n">
        <f>'Summary by project'!K41-'Summary by project prev'!K41</f>
        <v>0</v>
      </c>
      <c r="L41" s="114" t="n">
        <f>'Summary by project'!L41-'Summary by project prev'!L41</f>
        <v>0</v>
      </c>
      <c r="M41" s="114" t="n">
        <f>'Summary by project'!M41-'Summary by project prev'!M41</f>
        <v>0</v>
      </c>
      <c r="N41" s="114" t="n">
        <f>'Summary by project'!N41-'Summary by project prev'!N41</f>
        <v>0</v>
      </c>
      <c r="O41" s="114" t="n">
        <f>'Summary by project'!O41-'Summary by project prev'!O41</f>
        <v>0</v>
      </c>
      <c r="P41" s="114" t="n">
        <f>'Summary by project'!P41-'Summary by project prev'!P41</f>
        <v>0</v>
      </c>
      <c r="Q41" s="114" t="n">
        <f>'Summary by project'!Q41-'Summary by project prev'!Q41</f>
        <v>0</v>
      </c>
      <c r="R41" s="114" t="n">
        <f>'Summary by project'!R41-'Summary by project prev'!R41</f>
        <v>0</v>
      </c>
      <c r="S41" s="114" t="n">
        <f>'Summary by project'!S41-'Summary by project prev'!S41</f>
        <v>0</v>
      </c>
      <c r="T41" s="114" t="n">
        <f>'Summary by project'!T41-'Summary by project prev'!T41</f>
        <v>0</v>
      </c>
      <c r="U41" s="114" t="n">
        <f>'Summary by project'!U41-'Summary by project prev'!U41</f>
        <v>0</v>
      </c>
      <c r="V41" s="114" t="n">
        <f>'Summary by project'!V41-'Summary by project prev'!V41</f>
        <v>0</v>
      </c>
      <c r="W41" s="114" t="n">
        <f>'Summary by project'!W41-'Summary by project prev'!W41</f>
        <v>0</v>
      </c>
      <c r="X41" s="114" t="n">
        <f>'Summary by project'!X41-'Summary by project prev'!X41</f>
        <v>0</v>
      </c>
      <c r="Y41" s="114" t="n">
        <f>'Summary by project'!Y41-'Summary by project prev'!Y41</f>
        <v>0</v>
      </c>
      <c r="Z41" s="114" t="n">
        <f>'Summary by project'!Z41-'Summary by project prev'!Z41</f>
        <v>0</v>
      </c>
      <c r="AA41" s="114" t="n">
        <f>'Summary by project'!AA41-'Summary by project prev'!AA41</f>
        <v>0</v>
      </c>
      <c r="AB41" s="114" t="n">
        <f>'Summary by project'!AB41-'Summary by project prev'!AB41</f>
        <v>0</v>
      </c>
      <c r="AC41" s="114" t="n">
        <f>'Summary by project'!AC41-'Summary by project prev'!AC41</f>
        <v>0</v>
      </c>
      <c r="AD41" s="114" t="n">
        <f>'Summary by project'!AD41-'Summary by project prev'!AD41</f>
        <v>0</v>
      </c>
      <c r="AE41" s="114" t="n">
        <f>'Summary by project'!AE41-'Summary by project prev'!AE41</f>
        <v>0</v>
      </c>
      <c r="AF41" s="114" t="n">
        <f>'Summary by project'!AF41-'Summary by project prev'!AF41</f>
        <v>0</v>
      </c>
    </row>
    <row r="42">
      <c r="A42" s="113" t="s">
        <v>370</v>
      </c>
      <c r="B42" s="99" t="s">
        <v>369</v>
      </c>
      <c r="C42" s="99" t="s">
        <v>333</v>
      </c>
      <c r="D42" s="114" t="n">
        <f>'Summary by project'!D42-'Summary by project prev'!D42</f>
        <v>0</v>
      </c>
      <c r="E42" s="114" t="n">
        <f>'Summary by project'!E42-'Summary by project prev'!E42</f>
        <v>0</v>
      </c>
      <c r="F42" s="114" t="n">
        <f>'Summary by project'!F42-'Summary by project prev'!F42</f>
        <v>0</v>
      </c>
      <c r="G42" s="114" t="n">
        <f>'Summary by project'!G42-'Summary by project prev'!G42</f>
        <v>0</v>
      </c>
      <c r="H42" s="114" t="n">
        <f>'Summary by project'!H42-'Summary by project prev'!H42</f>
        <v>0</v>
      </c>
      <c r="I42" s="114" t="n">
        <f>'Summary by project'!I42-'Summary by project prev'!I42</f>
        <v>0</v>
      </c>
      <c r="J42" s="114" t="n">
        <f>'Summary by project'!J42-'Summary by project prev'!J42</f>
        <v>0</v>
      </c>
      <c r="K42" s="114" t="n">
        <f>'Summary by project'!K42-'Summary by project prev'!K42</f>
        <v>0</v>
      </c>
      <c r="L42" s="114" t="n">
        <f>'Summary by project'!L42-'Summary by project prev'!L42</f>
        <v>0</v>
      </c>
      <c r="M42" s="114" t="n">
        <f>'Summary by project'!M42-'Summary by project prev'!M42</f>
        <v>0</v>
      </c>
      <c r="N42" s="114" t="n">
        <f>'Summary by project'!N42-'Summary by project prev'!N42</f>
        <v>0</v>
      </c>
      <c r="O42" s="114" t="n">
        <f>'Summary by project'!O42-'Summary by project prev'!O42</f>
        <v>0</v>
      </c>
      <c r="P42" s="114" t="n">
        <f>'Summary by project'!P42-'Summary by project prev'!P42</f>
        <v>0</v>
      </c>
      <c r="Q42" s="114" t="n">
        <f>'Summary by project'!Q42-'Summary by project prev'!Q42</f>
        <v>0</v>
      </c>
      <c r="R42" s="114" t="n">
        <f>'Summary by project'!R42-'Summary by project prev'!R42</f>
        <v>0</v>
      </c>
      <c r="S42" s="114" t="n">
        <f>'Summary by project'!S42-'Summary by project prev'!S42</f>
        <v>0</v>
      </c>
      <c r="T42" s="114" t="n">
        <f>'Summary by project'!T42-'Summary by project prev'!T42</f>
        <v>0</v>
      </c>
      <c r="U42" s="114" t="n">
        <f>'Summary by project'!U42-'Summary by project prev'!U42</f>
        <v>0</v>
      </c>
      <c r="V42" s="114" t="n">
        <f>'Summary by project'!V42-'Summary by project prev'!V42</f>
        <v>0</v>
      </c>
      <c r="W42" s="114" t="n">
        <f>'Summary by project'!W42-'Summary by project prev'!W42</f>
        <v>0</v>
      </c>
      <c r="X42" s="114" t="n">
        <f>'Summary by project'!X42-'Summary by project prev'!X42</f>
        <v>0</v>
      </c>
      <c r="Y42" s="114" t="n">
        <f>'Summary by project'!Y42-'Summary by project prev'!Y42</f>
        <v>0</v>
      </c>
      <c r="Z42" s="114" t="n">
        <f>'Summary by project'!Z42-'Summary by project prev'!Z42</f>
        <v>0</v>
      </c>
      <c r="AA42" s="114" t="n">
        <f>'Summary by project'!AA42-'Summary by project prev'!AA42</f>
        <v>0</v>
      </c>
      <c r="AB42" s="114" t="n">
        <f>'Summary by project'!AB42-'Summary by project prev'!AB42</f>
        <v>0</v>
      </c>
      <c r="AC42" s="114" t="n">
        <f>'Summary by project'!AC42-'Summary by project prev'!AC42</f>
        <v>0</v>
      </c>
      <c r="AD42" s="114" t="n">
        <f>'Summary by project'!AD42-'Summary by project prev'!AD42</f>
        <v>0</v>
      </c>
      <c r="AE42" s="114" t="n">
        <f>'Summary by project'!AE42-'Summary by project prev'!AE42</f>
        <v>0</v>
      </c>
      <c r="AF42" s="114" t="n">
        <f>'Summary by project'!AF42-'Summary by project prev'!AF42</f>
        <v>0</v>
      </c>
    </row>
    <row r="43">
      <c r="A43" s="113" t="s">
        <v>338</v>
      </c>
      <c r="B43" s="99" t="s">
        <v>376</v>
      </c>
      <c r="C43" s="99" t="s">
        <v>333</v>
      </c>
      <c r="D43" s="114" t="n">
        <f>'Summary by project'!D43-'Summary by project prev'!D43</f>
        <v>0</v>
      </c>
      <c r="E43" s="114" t="n">
        <f>'Summary by project'!E43-'Summary by project prev'!E43</f>
        <v>0</v>
      </c>
      <c r="F43" s="114" t="n">
        <f>'Summary by project'!F43-'Summary by project prev'!F43</f>
        <v>0</v>
      </c>
      <c r="G43" s="114" t="n">
        <f>'Summary by project'!G43-'Summary by project prev'!G43</f>
        <v>0</v>
      </c>
      <c r="H43" s="114" t="n">
        <f>'Summary by project'!H43-'Summary by project prev'!H43</f>
        <v>0</v>
      </c>
      <c r="I43" s="114" t="n">
        <f>'Summary by project'!I43-'Summary by project prev'!I43</f>
        <v>0</v>
      </c>
      <c r="J43" s="114" t="n">
        <f>'Summary by project'!J43-'Summary by project prev'!J43</f>
        <v>0</v>
      </c>
      <c r="K43" s="114" t="n">
        <f>'Summary by project'!K43-'Summary by project prev'!K43</f>
        <v>0</v>
      </c>
      <c r="L43" s="114" t="n">
        <f>'Summary by project'!L43-'Summary by project prev'!L43</f>
        <v>0</v>
      </c>
      <c r="M43" s="114" t="n">
        <f>'Summary by project'!M43-'Summary by project prev'!M43</f>
        <v>0</v>
      </c>
      <c r="N43" s="114" t="n">
        <f>'Summary by project'!N43-'Summary by project prev'!N43</f>
        <v>0</v>
      </c>
      <c r="O43" s="114" t="n">
        <f>'Summary by project'!O43-'Summary by project prev'!O43</f>
        <v>0</v>
      </c>
      <c r="P43" s="114" t="n">
        <f>'Summary by project'!P43-'Summary by project prev'!P43</f>
        <v>0</v>
      </c>
      <c r="Q43" s="114" t="n">
        <f>'Summary by project'!Q43-'Summary by project prev'!Q43</f>
        <v>0</v>
      </c>
      <c r="R43" s="114" t="n">
        <f>'Summary by project'!R43-'Summary by project prev'!R43</f>
        <v>0</v>
      </c>
      <c r="S43" s="114" t="n">
        <f>'Summary by project'!S43-'Summary by project prev'!S43</f>
        <v>0</v>
      </c>
      <c r="T43" s="114" t="n">
        <f>'Summary by project'!T43-'Summary by project prev'!T43</f>
        <v>0</v>
      </c>
      <c r="U43" s="114" t="n">
        <f>'Summary by project'!U43-'Summary by project prev'!U43</f>
        <v>0</v>
      </c>
      <c r="V43" s="114" t="n">
        <f>'Summary by project'!V43-'Summary by project prev'!V43</f>
        <v>0</v>
      </c>
      <c r="W43" s="114" t="n">
        <f>'Summary by project'!W43-'Summary by project prev'!W43</f>
        <v>0</v>
      </c>
      <c r="X43" s="114" t="n">
        <f>'Summary by project'!X43-'Summary by project prev'!X43</f>
        <v>0</v>
      </c>
      <c r="Y43" s="114" t="n">
        <f>'Summary by project'!Y43-'Summary by project prev'!Y43</f>
        <v>0</v>
      </c>
      <c r="Z43" s="114" t="n">
        <f>'Summary by project'!Z43-'Summary by project prev'!Z43</f>
        <v>0</v>
      </c>
      <c r="AA43" s="114" t="n">
        <f>'Summary by project'!AA43-'Summary by project prev'!AA43</f>
        <v>0</v>
      </c>
      <c r="AB43" s="114" t="n">
        <f>'Summary by project'!AB43-'Summary by project prev'!AB43</f>
        <v>0</v>
      </c>
      <c r="AC43" s="114" t="n">
        <f>'Summary by project'!AC43-'Summary by project prev'!AC43</f>
        <v>0</v>
      </c>
      <c r="AD43" s="114" t="n">
        <f>'Summary by project'!AD43-'Summary by project prev'!AD43</f>
        <v>0</v>
      </c>
      <c r="AE43" s="114" t="n">
        <f>'Summary by project'!AE43-'Summary by project prev'!AE43</f>
        <v>0</v>
      </c>
      <c r="AF43" s="114" t="n">
        <f>'Summary by project'!AF43-'Summary by project prev'!AF43</f>
        <v>0</v>
      </c>
    </row>
    <row r="44">
      <c r="A44" s="113" t="s">
        <v>372</v>
      </c>
      <c r="B44" s="99" t="s">
        <v>362</v>
      </c>
      <c r="C44" s="99" t="s">
        <v>333</v>
      </c>
      <c r="D44" s="114" t="n">
        <f>'Summary by project'!D44-'Summary by project prev'!D44</f>
        <v>0</v>
      </c>
      <c r="E44" s="114" t="n">
        <f>'Summary by project'!E44-'Summary by project prev'!E44</f>
        <v>0</v>
      </c>
      <c r="F44" s="114" t="n">
        <f>'Summary by project'!F44-'Summary by project prev'!F44</f>
        <v>0</v>
      </c>
      <c r="G44" s="114" t="n">
        <f>'Summary by project'!G44-'Summary by project prev'!G44</f>
        <v>0</v>
      </c>
      <c r="H44" s="114" t="n">
        <f>'Summary by project'!H44-'Summary by project prev'!H44</f>
        <v>0</v>
      </c>
      <c r="I44" s="114" t="n">
        <f>'Summary by project'!I44-'Summary by project prev'!I44</f>
        <v>0</v>
      </c>
      <c r="J44" s="114" t="n">
        <f>'Summary by project'!J44-'Summary by project prev'!J44</f>
        <v>0</v>
      </c>
      <c r="K44" s="114" t="n">
        <f>'Summary by project'!K44-'Summary by project prev'!K44</f>
        <v>0</v>
      </c>
      <c r="L44" s="114" t="n">
        <f>'Summary by project'!L44-'Summary by project prev'!L44</f>
        <v>0</v>
      </c>
      <c r="M44" s="114" t="n">
        <f>'Summary by project'!M44-'Summary by project prev'!M44</f>
        <v>0</v>
      </c>
      <c r="N44" s="114" t="n">
        <f>'Summary by project'!N44-'Summary by project prev'!N44</f>
        <v>0</v>
      </c>
      <c r="O44" s="114" t="n">
        <f>'Summary by project'!O44-'Summary by project prev'!O44</f>
        <v>0</v>
      </c>
      <c r="P44" s="114" t="n">
        <f>'Summary by project'!P44-'Summary by project prev'!P44</f>
        <v>0</v>
      </c>
      <c r="Q44" s="114" t="n">
        <f>'Summary by project'!Q44-'Summary by project prev'!Q44</f>
        <v>0</v>
      </c>
      <c r="R44" s="114" t="n">
        <f>'Summary by project'!R44-'Summary by project prev'!R44</f>
        <v>0</v>
      </c>
      <c r="S44" s="114" t="n">
        <f>'Summary by project'!S44-'Summary by project prev'!S44</f>
        <v>0</v>
      </c>
      <c r="T44" s="114" t="n">
        <f>'Summary by project'!T44-'Summary by project prev'!T44</f>
        <v>0</v>
      </c>
      <c r="U44" s="114" t="n">
        <f>'Summary by project'!U44-'Summary by project prev'!U44</f>
        <v>0</v>
      </c>
      <c r="V44" s="114" t="n">
        <f>'Summary by project'!V44-'Summary by project prev'!V44</f>
        <v>0</v>
      </c>
      <c r="W44" s="114" t="n">
        <f>'Summary by project'!W44-'Summary by project prev'!W44</f>
        <v>0</v>
      </c>
      <c r="X44" s="114" t="n">
        <f>'Summary by project'!X44-'Summary by project prev'!X44</f>
        <v>0</v>
      </c>
      <c r="Y44" s="114" t="n">
        <f>'Summary by project'!Y44-'Summary by project prev'!Y44</f>
        <v>0</v>
      </c>
      <c r="Z44" s="114" t="n">
        <f>'Summary by project'!Z44-'Summary by project prev'!Z44</f>
        <v>0</v>
      </c>
      <c r="AA44" s="114" t="n">
        <f>'Summary by project'!AA44-'Summary by project prev'!AA44</f>
        <v>0</v>
      </c>
      <c r="AB44" s="114" t="n">
        <f>'Summary by project'!AB44-'Summary by project prev'!AB44</f>
        <v>0</v>
      </c>
      <c r="AC44" s="114" t="n">
        <f>'Summary by project'!AC44-'Summary by project prev'!AC44</f>
        <v>0</v>
      </c>
      <c r="AD44" s="114" t="n">
        <f>'Summary by project'!AD44-'Summary by project prev'!AD44</f>
        <v>0</v>
      </c>
      <c r="AE44" s="114" t="n">
        <f>'Summary by project'!AE44-'Summary by project prev'!AE44</f>
        <v>0</v>
      </c>
      <c r="AF44" s="114" t="n">
        <f>'Summary by project'!AF44-'Summary by project prev'!AF44</f>
        <v>0</v>
      </c>
    </row>
    <row r="45">
      <c r="A45" s="113" t="s">
        <v>339</v>
      </c>
      <c r="B45" s="99" t="s">
        <v>377</v>
      </c>
      <c r="C45" s="99" t="s">
        <v>333</v>
      </c>
      <c r="D45" s="114" t="n">
        <f>'Summary by project'!D45-'Summary by project prev'!D45</f>
        <v>0</v>
      </c>
      <c r="E45" s="114" t="n">
        <f>'Summary by project'!E45-'Summary by project prev'!E45</f>
        <v>0</v>
      </c>
      <c r="F45" s="114" t="n">
        <f>'Summary by project'!F45-'Summary by project prev'!F45</f>
        <v>0</v>
      </c>
      <c r="G45" s="114" t="n">
        <f>'Summary by project'!G45-'Summary by project prev'!G45</f>
        <v>0</v>
      </c>
      <c r="H45" s="114" t="n">
        <f>'Summary by project'!H45-'Summary by project prev'!H45</f>
        <v>0</v>
      </c>
      <c r="I45" s="114" t="n">
        <f>'Summary by project'!I45-'Summary by project prev'!I45</f>
        <v>0</v>
      </c>
      <c r="J45" s="114" t="n">
        <f>'Summary by project'!J45-'Summary by project prev'!J45</f>
        <v>0</v>
      </c>
      <c r="K45" s="114" t="n">
        <f>'Summary by project'!K45-'Summary by project prev'!K45</f>
        <v>0</v>
      </c>
      <c r="L45" s="114" t="n">
        <f>'Summary by project'!L45-'Summary by project prev'!L45</f>
        <v>0</v>
      </c>
      <c r="M45" s="114" t="n">
        <f>'Summary by project'!M45-'Summary by project prev'!M45</f>
        <v>0</v>
      </c>
      <c r="N45" s="114" t="n">
        <f>'Summary by project'!N45-'Summary by project prev'!N45</f>
        <v>0</v>
      </c>
      <c r="O45" s="114" t="n">
        <f>'Summary by project'!O45-'Summary by project prev'!O45</f>
        <v>0</v>
      </c>
      <c r="P45" s="114" t="n">
        <f>'Summary by project'!P45-'Summary by project prev'!P45</f>
        <v>0</v>
      </c>
      <c r="Q45" s="114" t="n">
        <f>'Summary by project'!Q45-'Summary by project prev'!Q45</f>
        <v>0</v>
      </c>
      <c r="R45" s="114" t="n">
        <f>'Summary by project'!R45-'Summary by project prev'!R45</f>
        <v>0</v>
      </c>
      <c r="S45" s="114" t="n">
        <f>'Summary by project'!S45-'Summary by project prev'!S45</f>
        <v>0</v>
      </c>
      <c r="T45" s="114" t="n">
        <f>'Summary by project'!T45-'Summary by project prev'!T45</f>
        <v>0</v>
      </c>
      <c r="U45" s="114" t="n">
        <f>'Summary by project'!U45-'Summary by project prev'!U45</f>
        <v>0</v>
      </c>
      <c r="V45" s="114" t="n">
        <f>'Summary by project'!V45-'Summary by project prev'!V45</f>
        <v>0</v>
      </c>
      <c r="W45" s="114" t="n">
        <f>'Summary by project'!W45-'Summary by project prev'!W45</f>
        <v>0</v>
      </c>
      <c r="X45" s="114" t="n">
        <f>'Summary by project'!X45-'Summary by project prev'!X45</f>
        <v>0</v>
      </c>
      <c r="Y45" s="114" t="n">
        <f>'Summary by project'!Y45-'Summary by project prev'!Y45</f>
        <v>0</v>
      </c>
      <c r="Z45" s="114" t="n">
        <f>'Summary by project'!Z45-'Summary by project prev'!Z45</f>
        <v>0</v>
      </c>
      <c r="AA45" s="114" t="n">
        <f>'Summary by project'!AA45-'Summary by project prev'!AA45</f>
        <v>0</v>
      </c>
      <c r="AB45" s="114" t="n">
        <f>'Summary by project'!AB45-'Summary by project prev'!AB45</f>
        <v>0</v>
      </c>
      <c r="AC45" s="114" t="n">
        <f>'Summary by project'!AC45-'Summary by project prev'!AC45</f>
        <v>0</v>
      </c>
      <c r="AD45" s="114" t="n">
        <f>'Summary by project'!AD45-'Summary by project prev'!AD45</f>
        <v>0</v>
      </c>
      <c r="AE45" s="114" t="n">
        <f>'Summary by project'!AE45-'Summary by project prev'!AE45</f>
        <v>0</v>
      </c>
      <c r="AF45" s="114" t="n">
        <f>'Summary by project'!AF45-'Summary by project prev'!AF45</f>
        <v>0</v>
      </c>
    </row>
    <row r="46">
      <c r="A46" s="113" t="s">
        <v>371</v>
      </c>
      <c r="B46" s="99" t="s">
        <v>378</v>
      </c>
      <c r="C46" s="99" t="s">
        <v>333</v>
      </c>
      <c r="D46" s="114" t="n">
        <f>'Summary by project'!D46-'Summary by project prev'!D46</f>
        <v>0</v>
      </c>
      <c r="E46" s="114" t="n">
        <f>'Summary by project'!E46-'Summary by project prev'!E46</f>
        <v>0</v>
      </c>
      <c r="F46" s="114" t="n">
        <f>'Summary by project'!F46-'Summary by project prev'!F46</f>
        <v>0</v>
      </c>
      <c r="G46" s="114" t="n">
        <f>'Summary by project'!G46-'Summary by project prev'!G46</f>
        <v>0</v>
      </c>
      <c r="H46" s="114" t="n">
        <f>'Summary by project'!H46-'Summary by project prev'!H46</f>
        <v>0</v>
      </c>
      <c r="I46" s="114" t="n">
        <f>'Summary by project'!I46-'Summary by project prev'!I46</f>
        <v>0</v>
      </c>
      <c r="J46" s="114" t="n">
        <f>'Summary by project'!J46-'Summary by project prev'!J46</f>
        <v>0</v>
      </c>
      <c r="K46" s="114" t="n">
        <f>'Summary by project'!K46-'Summary by project prev'!K46</f>
        <v>0</v>
      </c>
      <c r="L46" s="114" t="n">
        <f>'Summary by project'!L46-'Summary by project prev'!L46</f>
        <v>0</v>
      </c>
      <c r="M46" s="114" t="n">
        <f>'Summary by project'!M46-'Summary by project prev'!M46</f>
        <v>0</v>
      </c>
      <c r="N46" s="114" t="n">
        <f>'Summary by project'!N46-'Summary by project prev'!N46</f>
        <v>0</v>
      </c>
      <c r="O46" s="114" t="n">
        <f>'Summary by project'!O46-'Summary by project prev'!O46</f>
        <v>0</v>
      </c>
      <c r="P46" s="114" t="n">
        <f>'Summary by project'!P46-'Summary by project prev'!P46</f>
        <v>0</v>
      </c>
      <c r="Q46" s="114" t="n">
        <f>'Summary by project'!Q46-'Summary by project prev'!Q46</f>
        <v>0</v>
      </c>
      <c r="R46" s="114" t="n">
        <f>'Summary by project'!R46-'Summary by project prev'!R46</f>
        <v>0</v>
      </c>
      <c r="S46" s="114" t="n">
        <f>'Summary by project'!S46-'Summary by project prev'!S46</f>
        <v>0</v>
      </c>
      <c r="T46" s="114" t="n">
        <f>'Summary by project'!T46-'Summary by project prev'!T46</f>
        <v>0</v>
      </c>
      <c r="U46" s="114" t="n">
        <f>'Summary by project'!U46-'Summary by project prev'!U46</f>
        <v>0</v>
      </c>
      <c r="V46" s="114" t="n">
        <f>'Summary by project'!V46-'Summary by project prev'!V46</f>
        <v>0</v>
      </c>
      <c r="W46" s="114" t="n">
        <f>'Summary by project'!W46-'Summary by project prev'!W46</f>
        <v>0</v>
      </c>
      <c r="X46" s="114" t="n">
        <f>'Summary by project'!X46-'Summary by project prev'!X46</f>
        <v>0</v>
      </c>
      <c r="Y46" s="114" t="n">
        <f>'Summary by project'!Y46-'Summary by project prev'!Y46</f>
        <v>0</v>
      </c>
      <c r="Z46" s="114" t="n">
        <f>'Summary by project'!Z46-'Summary by project prev'!Z46</f>
        <v>0</v>
      </c>
      <c r="AA46" s="114" t="n">
        <f>'Summary by project'!AA46-'Summary by project prev'!AA46</f>
        <v>0</v>
      </c>
      <c r="AB46" s="114" t="n">
        <f>'Summary by project'!AB46-'Summary by project prev'!AB46</f>
        <v>0</v>
      </c>
      <c r="AC46" s="114" t="n">
        <f>'Summary by project'!AC46-'Summary by project prev'!AC46</f>
        <v>0</v>
      </c>
      <c r="AD46" s="114" t="n">
        <f>'Summary by project'!AD46-'Summary by project prev'!AD46</f>
        <v>0</v>
      </c>
      <c r="AE46" s="114" t="n">
        <f>'Summary by project'!AE46-'Summary by project prev'!AE46</f>
        <v>0</v>
      </c>
      <c r="AF46" s="114" t="n">
        <f>'Summary by project'!AF46-'Summary by project prev'!AF46</f>
        <v>0</v>
      </c>
    </row>
    <row r="47">
      <c r="A47" s="113" t="s">
        <v>363</v>
      </c>
      <c r="B47" s="99" t="s">
        <v>379</v>
      </c>
      <c r="C47" s="99" t="s">
        <v>333</v>
      </c>
      <c r="D47" s="114" t="n">
        <f>'Summary by project'!D47-'Summary by project prev'!D47</f>
        <v>0</v>
      </c>
      <c r="E47" s="114" t="n">
        <f>'Summary by project'!E47-'Summary by project prev'!E47</f>
        <v>0</v>
      </c>
      <c r="F47" s="114" t="n">
        <f>'Summary by project'!F47-'Summary by project prev'!F47</f>
        <v>0</v>
      </c>
      <c r="G47" s="114" t="n">
        <f>'Summary by project'!G47-'Summary by project prev'!G47</f>
        <v>0</v>
      </c>
      <c r="H47" s="114" t="n">
        <f>'Summary by project'!H47-'Summary by project prev'!H47</f>
        <v>0</v>
      </c>
      <c r="I47" s="114" t="n">
        <f>'Summary by project'!I47-'Summary by project prev'!I47</f>
        <v>0</v>
      </c>
      <c r="J47" s="114" t="n">
        <f>'Summary by project'!J47-'Summary by project prev'!J47</f>
        <v>0</v>
      </c>
      <c r="K47" s="114" t="n">
        <f>'Summary by project'!K47-'Summary by project prev'!K47</f>
        <v>0</v>
      </c>
      <c r="L47" s="114" t="n">
        <f>'Summary by project'!L47-'Summary by project prev'!L47</f>
        <v>0</v>
      </c>
      <c r="M47" s="114" t="n">
        <f>'Summary by project'!M47-'Summary by project prev'!M47</f>
        <v>0</v>
      </c>
      <c r="N47" s="114" t="n">
        <f>'Summary by project'!N47-'Summary by project prev'!N47</f>
        <v>0</v>
      </c>
      <c r="O47" s="114" t="n">
        <f>'Summary by project'!O47-'Summary by project prev'!O47</f>
        <v>0</v>
      </c>
      <c r="P47" s="114" t="n">
        <f>'Summary by project'!P47-'Summary by project prev'!P47</f>
        <v>0</v>
      </c>
      <c r="Q47" s="114" t="n">
        <f>'Summary by project'!Q47-'Summary by project prev'!Q47</f>
        <v>0</v>
      </c>
      <c r="R47" s="114" t="n">
        <f>'Summary by project'!R47-'Summary by project prev'!R47</f>
        <v>0</v>
      </c>
      <c r="S47" s="114" t="n">
        <f>'Summary by project'!S47-'Summary by project prev'!S47</f>
        <v>0</v>
      </c>
      <c r="T47" s="114" t="n">
        <f>'Summary by project'!T47-'Summary by project prev'!T47</f>
        <v>0</v>
      </c>
      <c r="U47" s="114" t="n">
        <f>'Summary by project'!U47-'Summary by project prev'!U47</f>
        <v>0</v>
      </c>
      <c r="V47" s="114" t="n">
        <f>'Summary by project'!V47-'Summary by project prev'!V47</f>
        <v>0</v>
      </c>
      <c r="W47" s="114" t="n">
        <f>'Summary by project'!W47-'Summary by project prev'!W47</f>
        <v>0</v>
      </c>
      <c r="X47" s="114" t="n">
        <f>'Summary by project'!X47-'Summary by project prev'!X47</f>
        <v>0</v>
      </c>
      <c r="Y47" s="114" t="n">
        <f>'Summary by project'!Y47-'Summary by project prev'!Y47</f>
        <v>0</v>
      </c>
      <c r="Z47" s="114" t="n">
        <f>'Summary by project'!Z47-'Summary by project prev'!Z47</f>
        <v>0</v>
      </c>
      <c r="AA47" s="114" t="n">
        <f>'Summary by project'!AA47-'Summary by project prev'!AA47</f>
        <v>0</v>
      </c>
      <c r="AB47" s="114" t="n">
        <f>'Summary by project'!AB47-'Summary by project prev'!AB47</f>
        <v>0</v>
      </c>
      <c r="AC47" s="114" t="n">
        <f>'Summary by project'!AC47-'Summary by project prev'!AC47</f>
        <v>0</v>
      </c>
      <c r="AD47" s="114" t="n">
        <f>'Summary by project'!AD47-'Summary by project prev'!AD47</f>
        <v>0</v>
      </c>
      <c r="AE47" s="114" t="n">
        <f>'Summary by project'!AE47-'Summary by project prev'!AE47</f>
        <v>0</v>
      </c>
      <c r="AF47" s="114" t="n">
        <f>'Summary by project'!AF47-'Summary by project prev'!AF47</f>
        <v>0</v>
      </c>
    </row>
    <row r="48">
      <c r="A48" s="113" t="s">
        <v>364</v>
      </c>
      <c r="B48" s="99" t="s">
        <v>380</v>
      </c>
      <c r="C48" s="99" t="s">
        <v>333</v>
      </c>
      <c r="D48" s="114" t="n">
        <f>'Summary by project'!D48-'Summary by project prev'!D48</f>
        <v>0</v>
      </c>
      <c r="E48" s="114" t="n">
        <f>'Summary by project'!E48-'Summary by project prev'!E48</f>
        <v>0</v>
      </c>
      <c r="F48" s="114" t="n">
        <f>'Summary by project'!F48-'Summary by project prev'!F48</f>
        <v>0</v>
      </c>
      <c r="G48" s="114" t="n">
        <f>'Summary by project'!G48-'Summary by project prev'!G48</f>
        <v>0</v>
      </c>
      <c r="H48" s="114" t="n">
        <f>'Summary by project'!H48-'Summary by project prev'!H48</f>
        <v>0</v>
      </c>
      <c r="I48" s="114" t="n">
        <f>'Summary by project'!I48-'Summary by project prev'!I48</f>
        <v>0</v>
      </c>
      <c r="J48" s="114" t="n">
        <f>'Summary by project'!J48-'Summary by project prev'!J48</f>
        <v>0</v>
      </c>
      <c r="K48" s="114" t="n">
        <f>'Summary by project'!K48-'Summary by project prev'!K48</f>
        <v>0</v>
      </c>
      <c r="L48" s="114" t="n">
        <f>'Summary by project'!L48-'Summary by project prev'!L48</f>
        <v>0</v>
      </c>
      <c r="M48" s="114" t="n">
        <f>'Summary by project'!M48-'Summary by project prev'!M48</f>
        <v>0</v>
      </c>
      <c r="N48" s="114" t="n">
        <f>'Summary by project'!N48-'Summary by project prev'!N48</f>
        <v>0</v>
      </c>
      <c r="O48" s="114" t="n">
        <f>'Summary by project'!O48-'Summary by project prev'!O48</f>
        <v>0</v>
      </c>
      <c r="P48" s="114" t="n">
        <f>'Summary by project'!P48-'Summary by project prev'!P48</f>
        <v>0</v>
      </c>
      <c r="Q48" s="114" t="n">
        <f>'Summary by project'!Q48-'Summary by project prev'!Q48</f>
        <v>0</v>
      </c>
      <c r="R48" s="114" t="n">
        <f>'Summary by project'!R48-'Summary by project prev'!R48</f>
        <v>0</v>
      </c>
      <c r="S48" s="114" t="n">
        <f>'Summary by project'!S48-'Summary by project prev'!S48</f>
        <v>0</v>
      </c>
      <c r="T48" s="114" t="n">
        <f>'Summary by project'!T48-'Summary by project prev'!T48</f>
        <v>0</v>
      </c>
      <c r="U48" s="114" t="n">
        <f>'Summary by project'!U48-'Summary by project prev'!U48</f>
        <v>0</v>
      </c>
      <c r="V48" s="114" t="n">
        <f>'Summary by project'!V48-'Summary by project prev'!V48</f>
        <v>0</v>
      </c>
      <c r="W48" s="114" t="n">
        <f>'Summary by project'!W48-'Summary by project prev'!W48</f>
        <v>0</v>
      </c>
      <c r="X48" s="114" t="n">
        <f>'Summary by project'!X48-'Summary by project prev'!X48</f>
        <v>0</v>
      </c>
      <c r="Y48" s="114" t="n">
        <f>'Summary by project'!Y48-'Summary by project prev'!Y48</f>
        <v>0</v>
      </c>
      <c r="Z48" s="114" t="n">
        <f>'Summary by project'!Z48-'Summary by project prev'!Z48</f>
        <v>0</v>
      </c>
      <c r="AA48" s="114" t="n">
        <f>'Summary by project'!AA48-'Summary by project prev'!AA48</f>
        <v>0</v>
      </c>
      <c r="AB48" s="114" t="n">
        <f>'Summary by project'!AB48-'Summary by project prev'!AB48</f>
        <v>0</v>
      </c>
      <c r="AC48" s="114" t="n">
        <f>'Summary by project'!AC48-'Summary by project prev'!AC48</f>
        <v>0</v>
      </c>
      <c r="AD48" s="114" t="n">
        <f>'Summary by project'!AD48-'Summary by project prev'!AD48</f>
        <v>0</v>
      </c>
      <c r="AE48" s="114" t="n">
        <f>'Summary by project'!AE48-'Summary by project prev'!AE48</f>
        <v>0</v>
      </c>
      <c r="AF48" s="114" t="n">
        <f>'Summary by project'!AF48-'Summary by project prev'!AF48</f>
        <v>0</v>
      </c>
    </row>
    <row r="49">
      <c r="A49" s="113" t="s">
        <v>340</v>
      </c>
      <c r="B49" s="99" t="s">
        <v>381</v>
      </c>
      <c r="C49" s="99" t="s">
        <v>333</v>
      </c>
      <c r="D49" s="114" t="n">
        <f>'Summary by project'!D49-'Summary by project prev'!D49</f>
        <v>0</v>
      </c>
      <c r="E49" s="114" t="n">
        <f>'Summary by project'!E49-'Summary by project prev'!E49</f>
        <v>0</v>
      </c>
      <c r="F49" s="114" t="n">
        <f>'Summary by project'!F49-'Summary by project prev'!F49</f>
        <v>0</v>
      </c>
      <c r="G49" s="114" t="n">
        <f>'Summary by project'!G49-'Summary by project prev'!G49</f>
        <v>0</v>
      </c>
      <c r="H49" s="114" t="n">
        <f>'Summary by project'!H49-'Summary by project prev'!H49</f>
        <v>0</v>
      </c>
      <c r="I49" s="114" t="n">
        <f>'Summary by project'!I49-'Summary by project prev'!I49</f>
        <v>0</v>
      </c>
      <c r="J49" s="114" t="n">
        <f>'Summary by project'!J49-'Summary by project prev'!J49</f>
        <v>0</v>
      </c>
      <c r="K49" s="114" t="n">
        <f>'Summary by project'!K49-'Summary by project prev'!K49</f>
        <v>0</v>
      </c>
      <c r="L49" s="114" t="n">
        <f>'Summary by project'!L49-'Summary by project prev'!L49</f>
        <v>0</v>
      </c>
      <c r="M49" s="114" t="n">
        <f>'Summary by project'!M49-'Summary by project prev'!M49</f>
        <v>0</v>
      </c>
      <c r="N49" s="114" t="n">
        <f>'Summary by project'!N49-'Summary by project prev'!N49</f>
        <v>0</v>
      </c>
      <c r="O49" s="114" t="n">
        <f>'Summary by project'!O49-'Summary by project prev'!O49</f>
        <v>0</v>
      </c>
      <c r="P49" s="114" t="n">
        <f>'Summary by project'!P49-'Summary by project prev'!P49</f>
        <v>0</v>
      </c>
      <c r="Q49" s="114" t="n">
        <f>'Summary by project'!Q49-'Summary by project prev'!Q49</f>
        <v>0</v>
      </c>
      <c r="R49" s="114" t="n">
        <f>'Summary by project'!R49-'Summary by project prev'!R49</f>
        <v>0</v>
      </c>
      <c r="S49" s="114" t="n">
        <f>'Summary by project'!S49-'Summary by project prev'!S49</f>
        <v>0</v>
      </c>
      <c r="T49" s="114" t="n">
        <f>'Summary by project'!T49-'Summary by project prev'!T49</f>
        <v>0</v>
      </c>
      <c r="U49" s="114" t="n">
        <f>'Summary by project'!U49-'Summary by project prev'!U49</f>
        <v>0</v>
      </c>
      <c r="V49" s="114" t="n">
        <f>'Summary by project'!V49-'Summary by project prev'!V49</f>
        <v>0</v>
      </c>
      <c r="W49" s="114" t="n">
        <f>'Summary by project'!W49-'Summary by project prev'!W49</f>
        <v>0</v>
      </c>
      <c r="X49" s="114" t="n">
        <f>'Summary by project'!X49-'Summary by project prev'!X49</f>
        <v>0</v>
      </c>
      <c r="Y49" s="114" t="n">
        <f>'Summary by project'!Y49-'Summary by project prev'!Y49</f>
        <v>0</v>
      </c>
      <c r="Z49" s="114" t="n">
        <f>'Summary by project'!Z49-'Summary by project prev'!Z49</f>
        <v>0</v>
      </c>
      <c r="AA49" s="114" t="n">
        <f>'Summary by project'!AA49-'Summary by project prev'!AA49</f>
        <v>0</v>
      </c>
      <c r="AB49" s="114" t="n">
        <f>'Summary by project'!AB49-'Summary by project prev'!AB49</f>
        <v>0</v>
      </c>
      <c r="AC49" s="114" t="n">
        <f>'Summary by project'!AC49-'Summary by project prev'!AC49</f>
        <v>0</v>
      </c>
      <c r="AD49" s="114" t="n">
        <f>'Summary by project'!AD49-'Summary by project prev'!AD49</f>
        <v>0</v>
      </c>
      <c r="AE49" s="114" t="n">
        <f>'Summary by project'!AE49-'Summary by project prev'!AE49</f>
        <v>0</v>
      </c>
      <c r="AF49" s="114" t="n">
        <f>'Summary by project'!AF49-'Summary by project prev'!AF49</f>
        <v>0</v>
      </c>
    </row>
    <row r="50">
      <c r="A50" s="113" t="s">
        <v>431</v>
      </c>
      <c r="B50" s="99" t="s">
        <v>430</v>
      </c>
      <c r="C50" s="99" t="s">
        <v>333</v>
      </c>
      <c r="D50" s="114" t="n">
        <f>'Summary by project'!D50-'Summary by project prev'!D50</f>
        <v>0</v>
      </c>
      <c r="E50" s="114" t="n">
        <f>'Summary by project'!E50-'Summary by project prev'!E50</f>
        <v>0</v>
      </c>
      <c r="F50" s="114" t="n">
        <f>'Summary by project'!F50-'Summary by project prev'!F50</f>
        <v>0</v>
      </c>
      <c r="G50" s="114" t="n">
        <f>'Summary by project'!G50-'Summary by project prev'!G50</f>
        <v>0</v>
      </c>
      <c r="H50" s="114" t="n">
        <f>'Summary by project'!H50-'Summary by project prev'!H50</f>
        <v>0</v>
      </c>
      <c r="I50" s="114" t="n">
        <f>'Summary by project'!I50-'Summary by project prev'!I50</f>
        <v>0</v>
      </c>
      <c r="J50" s="114" t="n">
        <f>'Summary by project'!J50-'Summary by project prev'!J50</f>
        <v>0</v>
      </c>
      <c r="K50" s="114" t="n">
        <f>'Summary by project'!K50-'Summary by project prev'!K50</f>
        <v>0</v>
      </c>
      <c r="L50" s="114" t="n">
        <f>'Summary by project'!L50-'Summary by project prev'!L50</f>
        <v>0</v>
      </c>
      <c r="M50" s="114" t="n">
        <f>'Summary by project'!M50-'Summary by project prev'!M50</f>
        <v>0</v>
      </c>
      <c r="N50" s="114" t="n">
        <f>'Summary by project'!N50-'Summary by project prev'!N50</f>
        <v>0</v>
      </c>
      <c r="O50" s="114" t="n">
        <f>'Summary by project'!O50-'Summary by project prev'!O50</f>
        <v>0</v>
      </c>
      <c r="P50" s="114" t="n">
        <f>'Summary by project'!P50-'Summary by project prev'!P50</f>
        <v>0</v>
      </c>
      <c r="Q50" s="114" t="n">
        <f>'Summary by project'!Q50-'Summary by project prev'!Q50</f>
        <v>0</v>
      </c>
      <c r="R50" s="114" t="n">
        <f>'Summary by project'!R50-'Summary by project prev'!R50</f>
        <v>0</v>
      </c>
      <c r="S50" s="114" t="n">
        <f>'Summary by project'!S50-'Summary by project prev'!S50</f>
        <v>0</v>
      </c>
      <c r="T50" s="114" t="n">
        <f>'Summary by project'!T50-'Summary by project prev'!T50</f>
        <v>0</v>
      </c>
      <c r="U50" s="114" t="n">
        <f>'Summary by project'!U50-'Summary by project prev'!U50</f>
        <v>0</v>
      </c>
      <c r="V50" s="114" t="n">
        <f>'Summary by project'!V50-'Summary by project prev'!V50</f>
        <v>0</v>
      </c>
      <c r="W50" s="114" t="n">
        <f>'Summary by project'!W50-'Summary by project prev'!W50</f>
        <v>0</v>
      </c>
      <c r="X50" s="114" t="n">
        <f>'Summary by project'!X50-'Summary by project prev'!X50</f>
        <v>0</v>
      </c>
      <c r="Y50" s="114" t="n">
        <f>'Summary by project'!Y50-'Summary by project prev'!Y50</f>
        <v>0</v>
      </c>
      <c r="Z50" s="114" t="n">
        <f>'Summary by project'!Z50-'Summary by project prev'!Z50</f>
        <v>0</v>
      </c>
      <c r="AA50" s="114" t="n">
        <f>'Summary by project'!AA50-'Summary by project prev'!AA50</f>
        <v>0</v>
      </c>
      <c r="AB50" s="114" t="n">
        <f>'Summary by project'!AB50-'Summary by project prev'!AB50</f>
        <v>0</v>
      </c>
      <c r="AC50" s="114" t="n">
        <f>'Summary by project'!AC50-'Summary by project prev'!AC50</f>
        <v>0</v>
      </c>
      <c r="AD50" s="114" t="n">
        <f>'Summary by project'!AD50-'Summary by project prev'!AD50</f>
        <v>0</v>
      </c>
      <c r="AE50" s="114" t="n">
        <f>'Summary by project'!AE50-'Summary by project prev'!AE50</f>
        <v>0</v>
      </c>
      <c r="AF50" s="114" t="n">
        <f>'Summary by project'!AF50-'Summary by project prev'!AF50</f>
        <v>0</v>
      </c>
    </row>
    <row r="51">
      <c r="A51" s="113" t="s">
        <v>366</v>
      </c>
      <c r="B51" s="99" t="s">
        <v>365</v>
      </c>
      <c r="C51" s="99" t="s">
        <v>348</v>
      </c>
      <c r="D51" s="114" t="n">
        <f>'Summary by project'!D51-'Summary by project prev'!D51</f>
        <v>0</v>
      </c>
      <c r="E51" s="114" t="n">
        <f>'Summary by project'!E51-'Summary by project prev'!E51</f>
        <v>0</v>
      </c>
      <c r="F51" s="114" t="n">
        <f>'Summary by project'!F51-'Summary by project prev'!F51</f>
        <v>0</v>
      </c>
      <c r="G51" s="114" t="n">
        <f>'Summary by project'!G51-'Summary by project prev'!G51</f>
        <v>0</v>
      </c>
      <c r="H51" s="114" t="n">
        <f>'Summary by project'!H51-'Summary by project prev'!H51</f>
        <v>0</v>
      </c>
      <c r="I51" s="114" t="n">
        <f>'Summary by project'!I51-'Summary by project prev'!I51</f>
        <v>0</v>
      </c>
      <c r="J51" s="114" t="n">
        <f>'Summary by project'!J51-'Summary by project prev'!J51</f>
        <v>0</v>
      </c>
      <c r="K51" s="114" t="n">
        <f>'Summary by project'!K51-'Summary by project prev'!K51</f>
        <v>0</v>
      </c>
      <c r="L51" s="114" t="n">
        <f>'Summary by project'!L51-'Summary by project prev'!L51</f>
        <v>0</v>
      </c>
      <c r="M51" s="114" t="n">
        <f>'Summary by project'!M51-'Summary by project prev'!M51</f>
        <v>0</v>
      </c>
      <c r="N51" s="114" t="n">
        <f>'Summary by project'!N51-'Summary by project prev'!N51</f>
        <v>0</v>
      </c>
      <c r="O51" s="114" t="n">
        <f>'Summary by project'!O51-'Summary by project prev'!O51</f>
        <v>0</v>
      </c>
      <c r="P51" s="114" t="n">
        <f>'Summary by project'!P51-'Summary by project prev'!P51</f>
        <v>0</v>
      </c>
      <c r="Q51" s="114" t="n">
        <f>'Summary by project'!Q51-'Summary by project prev'!Q51</f>
        <v>0</v>
      </c>
      <c r="R51" s="114" t="n">
        <f>'Summary by project'!R51-'Summary by project prev'!R51</f>
        <v>0</v>
      </c>
      <c r="S51" s="114" t="n">
        <f>'Summary by project'!S51-'Summary by project prev'!S51</f>
        <v>0</v>
      </c>
      <c r="T51" s="114" t="n">
        <f>'Summary by project'!T51-'Summary by project prev'!T51</f>
        <v>0</v>
      </c>
      <c r="U51" s="114" t="n">
        <f>'Summary by project'!U51-'Summary by project prev'!U51</f>
        <v>0</v>
      </c>
      <c r="V51" s="114" t="n">
        <f>'Summary by project'!V51-'Summary by project prev'!V51</f>
        <v>0</v>
      </c>
      <c r="W51" s="114" t="n">
        <f>'Summary by project'!W51-'Summary by project prev'!W51</f>
        <v>0</v>
      </c>
      <c r="X51" s="114" t="n">
        <f>'Summary by project'!X51-'Summary by project prev'!X51</f>
        <v>0</v>
      </c>
      <c r="Y51" s="114" t="n">
        <f>'Summary by project'!Y51-'Summary by project prev'!Y51</f>
        <v>0</v>
      </c>
      <c r="Z51" s="114" t="n">
        <f>'Summary by project'!Z51-'Summary by project prev'!Z51</f>
        <v>0</v>
      </c>
      <c r="AA51" s="114" t="n">
        <f>'Summary by project'!AA51-'Summary by project prev'!AA51</f>
        <v>0</v>
      </c>
      <c r="AB51" s="114" t="n">
        <f>'Summary by project'!AB51-'Summary by project prev'!AB51</f>
        <v>0</v>
      </c>
      <c r="AC51" s="114" t="n">
        <f>'Summary by project'!AC51-'Summary by project prev'!AC51</f>
        <v>0</v>
      </c>
      <c r="AD51" s="114" t="n">
        <f>'Summary by project'!AD51-'Summary by project prev'!AD51</f>
        <v>0</v>
      </c>
      <c r="AE51" s="114" t="n">
        <f>'Summary by project'!AE51-'Summary by project prev'!AE51</f>
        <v>0</v>
      </c>
      <c r="AF51" s="114" t="n">
        <f>'Summary by project'!AF51-'Summary by project prev'!AF51</f>
        <v>0</v>
      </c>
    </row>
    <row r="52">
      <c r="A52" s="113" t="s">
        <v>346</v>
      </c>
      <c r="B52" s="99" t="s">
        <v>382</v>
      </c>
      <c r="C52" s="99" t="s">
        <v>348</v>
      </c>
      <c r="D52" s="114" t="n">
        <f>'Summary by project'!D52-'Summary by project prev'!D52</f>
        <v>0</v>
      </c>
      <c r="E52" s="114" t="n">
        <f>'Summary by project'!E52-'Summary by project prev'!E52</f>
        <v>0</v>
      </c>
      <c r="F52" s="114" t="n">
        <f>'Summary by project'!F52-'Summary by project prev'!F52</f>
        <v>0</v>
      </c>
      <c r="G52" s="114" t="n">
        <f>'Summary by project'!G52-'Summary by project prev'!G52</f>
        <v>0</v>
      </c>
      <c r="H52" s="114" t="n">
        <f>'Summary by project'!H52-'Summary by project prev'!H52</f>
        <v>0</v>
      </c>
      <c r="I52" s="114" t="n">
        <f>'Summary by project'!I52-'Summary by project prev'!I52</f>
        <v>0</v>
      </c>
      <c r="J52" s="114" t="n">
        <f>'Summary by project'!J52-'Summary by project prev'!J52</f>
        <v>0</v>
      </c>
      <c r="K52" s="114" t="n">
        <f>'Summary by project'!K52-'Summary by project prev'!K52</f>
        <v>0</v>
      </c>
      <c r="L52" s="114" t="n">
        <f>'Summary by project'!L52-'Summary by project prev'!L52</f>
        <v>0</v>
      </c>
      <c r="M52" s="114" t="n">
        <f>'Summary by project'!M52-'Summary by project prev'!M52</f>
        <v>0</v>
      </c>
      <c r="N52" s="114" t="n">
        <f>'Summary by project'!N52-'Summary by project prev'!N52</f>
        <v>0</v>
      </c>
      <c r="O52" s="114" t="n">
        <f>'Summary by project'!O52-'Summary by project prev'!O52</f>
        <v>0</v>
      </c>
      <c r="P52" s="114" t="n">
        <f>'Summary by project'!P52-'Summary by project prev'!P52</f>
        <v>0</v>
      </c>
      <c r="Q52" s="114" t="n">
        <f>'Summary by project'!Q52-'Summary by project prev'!Q52</f>
        <v>0</v>
      </c>
      <c r="R52" s="114" t="n">
        <f>'Summary by project'!R52-'Summary by project prev'!R52</f>
        <v>0</v>
      </c>
      <c r="S52" s="114" t="n">
        <f>'Summary by project'!S52-'Summary by project prev'!S52</f>
        <v>0</v>
      </c>
      <c r="T52" s="114" t="n">
        <f>'Summary by project'!T52-'Summary by project prev'!T52</f>
        <v>0</v>
      </c>
      <c r="U52" s="114" t="n">
        <f>'Summary by project'!U52-'Summary by project prev'!U52</f>
        <v>0</v>
      </c>
      <c r="V52" s="114" t="n">
        <f>'Summary by project'!V52-'Summary by project prev'!V52</f>
        <v>0</v>
      </c>
      <c r="W52" s="114" t="n">
        <f>'Summary by project'!W52-'Summary by project prev'!W52</f>
        <v>0</v>
      </c>
      <c r="X52" s="114" t="n">
        <f>'Summary by project'!X52-'Summary by project prev'!X52</f>
        <v>0</v>
      </c>
      <c r="Y52" s="114" t="n">
        <f>'Summary by project'!Y52-'Summary by project prev'!Y52</f>
        <v>0</v>
      </c>
      <c r="Z52" s="114" t="n">
        <f>'Summary by project'!Z52-'Summary by project prev'!Z52</f>
        <v>0</v>
      </c>
      <c r="AA52" s="114" t="n">
        <f>'Summary by project'!AA52-'Summary by project prev'!AA52</f>
        <v>0</v>
      </c>
      <c r="AB52" s="114" t="n">
        <f>'Summary by project'!AB52-'Summary by project prev'!AB52</f>
        <v>0</v>
      </c>
      <c r="AC52" s="114" t="n">
        <f>'Summary by project'!AC52-'Summary by project prev'!AC52</f>
        <v>0</v>
      </c>
      <c r="AD52" s="114" t="n">
        <f>'Summary by project'!AD52-'Summary by project prev'!AD52</f>
        <v>0</v>
      </c>
      <c r="AE52" s="114" t="n">
        <f>'Summary by project'!AE52-'Summary by project prev'!AE52</f>
        <v>0</v>
      </c>
      <c r="AF52" s="114" t="n">
        <f>'Summary by project'!AF52-'Summary by project prev'!AF52</f>
        <v>0</v>
      </c>
    </row>
    <row r="53">
      <c r="A53" s="113" t="s">
        <v>368</v>
      </c>
      <c r="B53" s="99" t="s">
        <v>367</v>
      </c>
      <c r="C53" s="99" t="s">
        <v>348</v>
      </c>
      <c r="D53" s="114" t="n">
        <f>'Summary by project'!D53-'Summary by project prev'!D53</f>
        <v>0</v>
      </c>
      <c r="E53" s="114" t="n">
        <f>'Summary by project'!E53-'Summary by project prev'!E53</f>
        <v>0</v>
      </c>
      <c r="F53" s="114" t="n">
        <f>'Summary by project'!F53-'Summary by project prev'!F53</f>
        <v>0</v>
      </c>
      <c r="G53" s="114" t="n">
        <f>'Summary by project'!G53-'Summary by project prev'!G53</f>
        <v>0</v>
      </c>
      <c r="H53" s="114" t="n">
        <f>'Summary by project'!H53-'Summary by project prev'!H53</f>
        <v>0</v>
      </c>
      <c r="I53" s="114" t="n">
        <f>'Summary by project'!I53-'Summary by project prev'!I53</f>
        <v>0</v>
      </c>
      <c r="J53" s="114" t="n">
        <f>'Summary by project'!J53-'Summary by project prev'!J53</f>
        <v>0</v>
      </c>
      <c r="K53" s="114" t="n">
        <f>'Summary by project'!K53-'Summary by project prev'!K53</f>
        <v>0</v>
      </c>
      <c r="L53" s="114" t="n">
        <f>'Summary by project'!L53-'Summary by project prev'!L53</f>
        <v>0</v>
      </c>
      <c r="M53" s="114" t="n">
        <f>'Summary by project'!M53-'Summary by project prev'!M53</f>
        <v>0</v>
      </c>
      <c r="N53" s="114" t="n">
        <f>'Summary by project'!N53-'Summary by project prev'!N53</f>
        <v>0</v>
      </c>
      <c r="O53" s="114" t="n">
        <f>'Summary by project'!O53-'Summary by project prev'!O53</f>
        <v>0</v>
      </c>
      <c r="P53" s="114" t="n">
        <f>'Summary by project'!P53-'Summary by project prev'!P53</f>
        <v>0</v>
      </c>
      <c r="Q53" s="114" t="n">
        <f>'Summary by project'!Q53-'Summary by project prev'!Q53</f>
        <v>0</v>
      </c>
      <c r="R53" s="114" t="n">
        <f>'Summary by project'!R53-'Summary by project prev'!R53</f>
        <v>0</v>
      </c>
      <c r="S53" s="114" t="n">
        <f>'Summary by project'!S53-'Summary by project prev'!S53</f>
        <v>0</v>
      </c>
      <c r="T53" s="114" t="n">
        <f>'Summary by project'!T53-'Summary by project prev'!T53</f>
        <v>0</v>
      </c>
      <c r="U53" s="114" t="n">
        <f>'Summary by project'!U53-'Summary by project prev'!U53</f>
        <v>0</v>
      </c>
      <c r="V53" s="114" t="n">
        <f>'Summary by project'!V53-'Summary by project prev'!V53</f>
        <v>0</v>
      </c>
      <c r="W53" s="114" t="n">
        <f>'Summary by project'!W53-'Summary by project prev'!W53</f>
        <v>0</v>
      </c>
      <c r="X53" s="114" t="n">
        <f>'Summary by project'!X53-'Summary by project prev'!X53</f>
        <v>0</v>
      </c>
      <c r="Y53" s="114" t="n">
        <f>'Summary by project'!Y53-'Summary by project prev'!Y53</f>
        <v>0</v>
      </c>
      <c r="Z53" s="114" t="n">
        <f>'Summary by project'!Z53-'Summary by project prev'!Z53</f>
        <v>0</v>
      </c>
      <c r="AA53" s="114" t="n">
        <f>'Summary by project'!AA53-'Summary by project prev'!AA53</f>
        <v>0</v>
      </c>
      <c r="AB53" s="114" t="n">
        <f>'Summary by project'!AB53-'Summary by project prev'!AB53</f>
        <v>0</v>
      </c>
      <c r="AC53" s="114" t="n">
        <f>'Summary by project'!AC53-'Summary by project prev'!AC53</f>
        <v>0</v>
      </c>
      <c r="AD53" s="114" t="n">
        <f>'Summary by project'!AD53-'Summary by project prev'!AD53</f>
        <v>0</v>
      </c>
      <c r="AE53" s="114" t="n">
        <f>'Summary by project'!AE53-'Summary by project prev'!AE53</f>
        <v>0</v>
      </c>
      <c r="AF53" s="114" t="n">
        <f>'Summary by project'!AF53-'Summary by project prev'!AF53</f>
        <v>0</v>
      </c>
    </row>
    <row r="54">
      <c r="A54" s="113" t="s">
        <v>347</v>
      </c>
      <c r="B54" s="99"/>
      <c r="C54" s="99" t="s">
        <v>348</v>
      </c>
      <c r="D54" s="114" t="n">
        <f>'Summary by project'!D54-'Summary by project prev'!D54</f>
        <v>0</v>
      </c>
      <c r="E54" s="114" t="n">
        <f>'Summary by project'!E54-'Summary by project prev'!E54</f>
        <v>0</v>
      </c>
      <c r="F54" s="114" t="n">
        <f>'Summary by project'!F54-'Summary by project prev'!F54</f>
        <v>0</v>
      </c>
      <c r="G54" s="114" t="n">
        <f>'Summary by project'!G54-'Summary by project prev'!G54</f>
        <v>0</v>
      </c>
      <c r="H54" s="114" t="n">
        <f>'Summary by project'!H54-'Summary by project prev'!H54</f>
        <v>0</v>
      </c>
      <c r="I54" s="114" t="n">
        <f>'Summary by project'!I54-'Summary by project prev'!I54</f>
        <v>0</v>
      </c>
      <c r="J54" s="114" t="n">
        <f>'Summary by project'!J54-'Summary by project prev'!J54</f>
        <v>0</v>
      </c>
      <c r="K54" s="114" t="n">
        <f>'Summary by project'!K54-'Summary by project prev'!K54</f>
        <v>0</v>
      </c>
      <c r="L54" s="114" t="n">
        <f>'Summary by project'!L54-'Summary by project prev'!L54</f>
        <v>0</v>
      </c>
      <c r="M54" s="114" t="n">
        <f>'Summary by project'!M54-'Summary by project prev'!M54</f>
        <v>0</v>
      </c>
      <c r="N54" s="114" t="n">
        <f>'Summary by project'!N54-'Summary by project prev'!N54</f>
        <v>0</v>
      </c>
      <c r="O54" s="114" t="n">
        <f>'Summary by project'!O54-'Summary by project prev'!O54</f>
        <v>0</v>
      </c>
      <c r="P54" s="114" t="n">
        <f>'Summary by project'!P54-'Summary by project prev'!P54</f>
        <v>0</v>
      </c>
      <c r="Q54" s="114" t="n">
        <f>'Summary by project'!Q54-'Summary by project prev'!Q54</f>
        <v>0</v>
      </c>
      <c r="R54" s="114" t="n">
        <f>'Summary by project'!R54-'Summary by project prev'!R54</f>
        <v>0</v>
      </c>
      <c r="S54" s="114" t="n">
        <f>'Summary by project'!S54-'Summary by project prev'!S54</f>
        <v>0</v>
      </c>
      <c r="T54" s="114" t="n">
        <f>'Summary by project'!T54-'Summary by project prev'!T54</f>
        <v>0</v>
      </c>
      <c r="U54" s="114" t="n">
        <f>'Summary by project'!U54-'Summary by project prev'!U54</f>
        <v>0</v>
      </c>
      <c r="V54" s="114" t="n">
        <f>'Summary by project'!V54-'Summary by project prev'!V54</f>
        <v>0</v>
      </c>
      <c r="W54" s="114" t="n">
        <f>'Summary by project'!W54-'Summary by project prev'!W54</f>
        <v>0</v>
      </c>
      <c r="X54" s="114" t="n">
        <f>'Summary by project'!X54-'Summary by project prev'!X54</f>
        <v>0</v>
      </c>
      <c r="Y54" s="114" t="n">
        <f>'Summary by project'!Y54-'Summary by project prev'!Y54</f>
        <v>0</v>
      </c>
      <c r="Z54" s="114" t="n">
        <f>'Summary by project'!Z54-'Summary by project prev'!Z54</f>
        <v>0</v>
      </c>
      <c r="AA54" s="114" t="n">
        <f>'Summary by project'!AA54-'Summary by project prev'!AA54</f>
        <v>0</v>
      </c>
      <c r="AB54" s="114" t="n">
        <f>'Summary by project'!AB54-'Summary by project prev'!AB54</f>
        <v>0</v>
      </c>
      <c r="AC54" s="114" t="n">
        <f>'Summary by project'!AC54-'Summary by project prev'!AC54</f>
        <v>0</v>
      </c>
      <c r="AD54" s="114" t="n">
        <f>'Summary by project'!AD54-'Summary by project prev'!AD54</f>
        <v>0</v>
      </c>
      <c r="AE54" s="114" t="n">
        <f>'Summary by project'!AE54-'Summary by project prev'!AE54</f>
        <v>0</v>
      </c>
      <c r="AF54" s="114" t="n">
        <f>'Summary by project'!AF54-'Summary by project prev'!AF54</f>
        <v>0</v>
      </c>
    </row>
    <row r="55">
      <c r="A55" s="113" t="s">
        <v>45</v>
      </c>
      <c r="B55" s="99" t="s">
        <v>66</v>
      </c>
      <c r="C55" s="99" t="s">
        <v>348</v>
      </c>
      <c r="D55" s="114" t="n">
        <f>'Summary by project'!D55-'Summary by project prev'!D55</f>
        <v>0</v>
      </c>
      <c r="E55" s="114" t="n">
        <f>'Summary by project'!E55-'Summary by project prev'!E55</f>
        <v>0</v>
      </c>
      <c r="F55" s="114" t="n">
        <f>'Summary by project'!F55-'Summary by project prev'!F55</f>
        <v>0</v>
      </c>
      <c r="G55" s="114" t="n">
        <f>'Summary by project'!G55-'Summary by project prev'!G55</f>
        <v>0</v>
      </c>
      <c r="H55" s="114" t="n">
        <f>'Summary by project'!H55-'Summary by project prev'!H55</f>
        <v>0</v>
      </c>
      <c r="I55" s="114" t="n">
        <f>'Summary by project'!I55-'Summary by project prev'!I55</f>
        <v>0</v>
      </c>
      <c r="J55" s="114" t="n">
        <f>'Summary by project'!J55-'Summary by project prev'!J55</f>
        <v>0</v>
      </c>
      <c r="K55" s="114" t="n">
        <f>'Summary by project'!K55-'Summary by project prev'!K55</f>
        <v>0</v>
      </c>
      <c r="L55" s="114" t="n">
        <f>'Summary by project'!L55-'Summary by project prev'!L55</f>
        <v>0</v>
      </c>
      <c r="M55" s="114" t="n">
        <f>'Summary by project'!M55-'Summary by project prev'!M55</f>
        <v>0</v>
      </c>
      <c r="N55" s="114" t="n">
        <f>'Summary by project'!N55-'Summary by project prev'!N55</f>
        <v>0</v>
      </c>
      <c r="O55" s="114" t="n">
        <f>'Summary by project'!O55-'Summary by project prev'!O55</f>
        <v>0</v>
      </c>
      <c r="P55" s="114" t="n">
        <f>'Summary by project'!P55-'Summary by project prev'!P55</f>
        <v>0</v>
      </c>
      <c r="Q55" s="114" t="n">
        <f>'Summary by project'!Q55-'Summary by project prev'!Q55</f>
        <v>0</v>
      </c>
      <c r="R55" s="114" t="n">
        <f>'Summary by project'!R55-'Summary by project prev'!R55</f>
        <v>0</v>
      </c>
      <c r="S55" s="114" t="n">
        <f>'Summary by project'!S55-'Summary by project prev'!S55</f>
        <v>0</v>
      </c>
      <c r="T55" s="114" t="n">
        <f>'Summary by project'!T55-'Summary by project prev'!T55</f>
        <v>0</v>
      </c>
      <c r="U55" s="114" t="n">
        <f>'Summary by project'!U55-'Summary by project prev'!U55</f>
        <v>0</v>
      </c>
      <c r="V55" s="114" t="n">
        <f>'Summary by project'!V55-'Summary by project prev'!V55</f>
        <v>0</v>
      </c>
      <c r="W55" s="114" t="n">
        <f>'Summary by project'!W55-'Summary by project prev'!W55</f>
        <v>0</v>
      </c>
      <c r="X55" s="114" t="n">
        <f>'Summary by project'!X55-'Summary by project prev'!X55</f>
        <v>0</v>
      </c>
      <c r="Y55" s="114" t="n">
        <f>'Summary by project'!Y55-'Summary by project prev'!Y55</f>
        <v>0</v>
      </c>
      <c r="Z55" s="114" t="n">
        <f>'Summary by project'!Z55-'Summary by project prev'!Z55</f>
        <v>0</v>
      </c>
      <c r="AA55" s="114" t="n">
        <f>'Summary by project'!AA55-'Summary by project prev'!AA55</f>
        <v>0</v>
      </c>
      <c r="AB55" s="114" t="n">
        <f>'Summary by project'!AB55-'Summary by project prev'!AB55</f>
        <v>0</v>
      </c>
      <c r="AC55" s="114" t="n">
        <f>'Summary by project'!AC55-'Summary by project prev'!AC55</f>
        <v>0</v>
      </c>
      <c r="AD55" s="114" t="n">
        <f>'Summary by project'!AD55-'Summary by project prev'!AD55</f>
        <v>0</v>
      </c>
      <c r="AE55" s="114" t="n">
        <f>'Summary by project'!AE55-'Summary by project prev'!AE55</f>
        <v>0</v>
      </c>
      <c r="AF55" s="114" t="n">
        <f>'Summary by project'!AF55-'Summary by project prev'!AF55</f>
        <v>0</v>
      </c>
    </row>
    <row r="56">
      <c r="A56" s="113" t="s">
        <v>33</v>
      </c>
      <c r="B56" s="99" t="s">
        <v>383</v>
      </c>
      <c r="C56" s="99" t="s">
        <v>348</v>
      </c>
      <c r="D56" s="114" t="n">
        <f>'Summary by project'!D56-'Summary by project prev'!D56</f>
        <v>0</v>
      </c>
      <c r="E56" s="114" t="n">
        <f>'Summary by project'!E56-'Summary by project prev'!E56</f>
        <v>0</v>
      </c>
      <c r="F56" s="114" t="n">
        <f>'Summary by project'!F56-'Summary by project prev'!F56</f>
        <v>0</v>
      </c>
      <c r="G56" s="114" t="n">
        <f>'Summary by project'!G56-'Summary by project prev'!G56</f>
        <v>0</v>
      </c>
      <c r="H56" s="114" t="n">
        <f>'Summary by project'!H56-'Summary by project prev'!H56</f>
        <v>0</v>
      </c>
      <c r="I56" s="114" t="n">
        <f>'Summary by project'!I56-'Summary by project prev'!I56</f>
        <v>0</v>
      </c>
      <c r="J56" s="114" t="n">
        <f>'Summary by project'!J56-'Summary by project prev'!J56</f>
        <v>0</v>
      </c>
      <c r="K56" s="114" t="n">
        <f>'Summary by project'!K56-'Summary by project prev'!K56</f>
        <v>0</v>
      </c>
      <c r="L56" s="114" t="n">
        <f>'Summary by project'!L56-'Summary by project prev'!L56</f>
        <v>0</v>
      </c>
      <c r="M56" s="114" t="n">
        <f>'Summary by project'!M56-'Summary by project prev'!M56</f>
        <v>0</v>
      </c>
      <c r="N56" s="114" t="n">
        <f>'Summary by project'!N56-'Summary by project prev'!N56</f>
        <v>0</v>
      </c>
      <c r="O56" s="114" t="n">
        <f>'Summary by project'!O56-'Summary by project prev'!O56</f>
        <v>0</v>
      </c>
      <c r="P56" s="114" t="n">
        <f>'Summary by project'!P56-'Summary by project prev'!P56</f>
        <v>0</v>
      </c>
      <c r="Q56" s="114" t="n">
        <f>'Summary by project'!Q56-'Summary by project prev'!Q56</f>
        <v>0</v>
      </c>
      <c r="R56" s="114" t="n">
        <f>'Summary by project'!R56-'Summary by project prev'!R56</f>
        <v>0</v>
      </c>
      <c r="S56" s="114" t="n">
        <f>'Summary by project'!S56-'Summary by project prev'!S56</f>
        <v>0</v>
      </c>
      <c r="T56" s="114" t="n">
        <f>'Summary by project'!T56-'Summary by project prev'!T56</f>
        <v>0</v>
      </c>
      <c r="U56" s="114" t="n">
        <f>'Summary by project'!U56-'Summary by project prev'!U56</f>
        <v>0</v>
      </c>
      <c r="V56" s="114" t="n">
        <f>'Summary by project'!V56-'Summary by project prev'!V56</f>
        <v>0</v>
      </c>
      <c r="W56" s="114" t="n">
        <f>'Summary by project'!W56-'Summary by project prev'!W56</f>
        <v>0</v>
      </c>
      <c r="X56" s="114" t="n">
        <f>'Summary by project'!X56-'Summary by project prev'!X56</f>
        <v>0</v>
      </c>
      <c r="Y56" s="114" t="n">
        <f>'Summary by project'!Y56-'Summary by project prev'!Y56</f>
        <v>0</v>
      </c>
      <c r="Z56" s="114" t="n">
        <f>'Summary by project'!Z56-'Summary by project prev'!Z56</f>
        <v>0</v>
      </c>
      <c r="AA56" s="114" t="n">
        <f>'Summary by project'!AA56-'Summary by project prev'!AA56</f>
        <v>0</v>
      </c>
      <c r="AB56" s="114" t="n">
        <f>'Summary by project'!AB56-'Summary by project prev'!AB56</f>
        <v>0</v>
      </c>
      <c r="AC56" s="114" t="n">
        <f>'Summary by project'!AC56-'Summary by project prev'!AC56</f>
        <v>0</v>
      </c>
      <c r="AD56" s="114" t="n">
        <f>'Summary by project'!AD56-'Summary by project prev'!AD56</f>
        <v>0</v>
      </c>
      <c r="AE56" s="114" t="n">
        <f>'Summary by project'!AE56-'Summary by project prev'!AE56</f>
        <v>0</v>
      </c>
      <c r="AF56" s="114" t="n">
        <f>'Summary by project'!AF56-'Summary by project prev'!AF56</f>
        <v>0</v>
      </c>
    </row>
    <row r="57">
      <c r="A57" s="113" t="s">
        <v>45</v>
      </c>
      <c r="B57" s="99" t="s">
        <v>66</v>
      </c>
      <c r="C57" s="99" t="s">
        <v>348</v>
      </c>
      <c r="D57" s="114" t="n">
        <f>'Summary by project'!D57-'Summary by project prev'!D57</f>
        <v>0</v>
      </c>
      <c r="E57" s="114" t="n">
        <f>'Summary by project'!E57-'Summary by project prev'!E57</f>
        <v>0</v>
      </c>
      <c r="F57" s="114" t="n">
        <f>'Summary by project'!F57-'Summary by project prev'!F57</f>
        <v>0</v>
      </c>
      <c r="G57" s="114" t="n">
        <f>'Summary by project'!G57-'Summary by project prev'!G57</f>
        <v>0</v>
      </c>
      <c r="H57" s="114" t="n">
        <f>'Summary by project'!H57-'Summary by project prev'!H57</f>
        <v>0</v>
      </c>
      <c r="I57" s="114" t="n">
        <f>'Summary by project'!I57-'Summary by project prev'!I57</f>
        <v>0</v>
      </c>
      <c r="J57" s="114" t="n">
        <f>'Summary by project'!J57-'Summary by project prev'!J57</f>
        <v>0</v>
      </c>
      <c r="K57" s="114" t="n">
        <f>'Summary by project'!K57-'Summary by project prev'!K57</f>
        <v>0</v>
      </c>
      <c r="L57" s="114" t="n">
        <f>'Summary by project'!L57-'Summary by project prev'!L57</f>
        <v>0</v>
      </c>
      <c r="M57" s="114" t="n">
        <f>'Summary by project'!M57-'Summary by project prev'!M57</f>
        <v>0</v>
      </c>
      <c r="N57" s="114" t="n">
        <f>'Summary by project'!N57-'Summary by project prev'!N57</f>
        <v>0</v>
      </c>
      <c r="O57" s="114" t="n">
        <f>'Summary by project'!O57-'Summary by project prev'!O57</f>
        <v>0</v>
      </c>
      <c r="P57" s="114" t="n">
        <f>'Summary by project'!P57-'Summary by project prev'!P57</f>
        <v>0</v>
      </c>
      <c r="Q57" s="114" t="n">
        <f>'Summary by project'!Q57-'Summary by project prev'!Q57</f>
        <v>0</v>
      </c>
      <c r="R57" s="114" t="n">
        <f>'Summary by project'!R57-'Summary by project prev'!R57</f>
        <v>0</v>
      </c>
      <c r="S57" s="114" t="n">
        <f>'Summary by project'!S57-'Summary by project prev'!S57</f>
        <v>0</v>
      </c>
      <c r="T57" s="114" t="n">
        <f>'Summary by project'!T57-'Summary by project prev'!T57</f>
        <v>0</v>
      </c>
      <c r="U57" s="114" t="n">
        <f>'Summary by project'!U57-'Summary by project prev'!U57</f>
        <v>0</v>
      </c>
      <c r="V57" s="114" t="n">
        <f>'Summary by project'!V57-'Summary by project prev'!V57</f>
        <v>0</v>
      </c>
      <c r="W57" s="114" t="n">
        <f>'Summary by project'!W57-'Summary by project prev'!W57</f>
        <v>0</v>
      </c>
      <c r="X57" s="114" t="n">
        <f>'Summary by project'!X57-'Summary by project prev'!X57</f>
        <v>0</v>
      </c>
      <c r="Y57" s="114" t="n">
        <f>'Summary by project'!Y57-'Summary by project prev'!Y57</f>
        <v>0</v>
      </c>
      <c r="Z57" s="114" t="n">
        <f>'Summary by project'!Z57-'Summary by project prev'!Z57</f>
        <v>0</v>
      </c>
      <c r="AA57" s="114" t="n">
        <f>'Summary by project'!AA57-'Summary by project prev'!AA57</f>
        <v>0</v>
      </c>
      <c r="AB57" s="114" t="n">
        <f>'Summary by project'!AB57-'Summary by project prev'!AB57</f>
        <v>0</v>
      </c>
      <c r="AC57" s="114" t="n">
        <f>'Summary by project'!AC57-'Summary by project prev'!AC57</f>
        <v>0</v>
      </c>
      <c r="AD57" s="114" t="n">
        <f>'Summary by project'!AD57-'Summary by project prev'!AD57</f>
        <v>0</v>
      </c>
      <c r="AE57" s="114" t="n">
        <f>'Summary by project'!AE57-'Summary by project prev'!AE57</f>
        <v>0</v>
      </c>
      <c r="AF57" s="114" t="n">
        <f>'Summary by project'!AF57-'Summary by project prev'!AF57</f>
        <v>0</v>
      </c>
    </row>
    <row r="58">
      <c r="A58" s="113" t="s">
        <v>33</v>
      </c>
      <c r="B58" s="99" t="s">
        <v>383</v>
      </c>
      <c r="C58" s="99" t="s">
        <v>348</v>
      </c>
      <c r="D58" s="114" t="n">
        <f>'Summary by project'!D58-'Summary by project prev'!D58</f>
        <v>0</v>
      </c>
      <c r="E58" s="114" t="n">
        <f>'Summary by project'!E58-'Summary by project prev'!E58</f>
        <v>0</v>
      </c>
      <c r="F58" s="114" t="n">
        <f>'Summary by project'!F58-'Summary by project prev'!F58</f>
        <v>0</v>
      </c>
      <c r="G58" s="114" t="n">
        <f>'Summary by project'!G58-'Summary by project prev'!G58</f>
        <v>0</v>
      </c>
      <c r="H58" s="114" t="n">
        <f>'Summary by project'!H58-'Summary by project prev'!H58</f>
        <v>0</v>
      </c>
      <c r="I58" s="114" t="n">
        <f>'Summary by project'!I58-'Summary by project prev'!I58</f>
        <v>0</v>
      </c>
      <c r="J58" s="114" t="n">
        <f>'Summary by project'!J58-'Summary by project prev'!J58</f>
        <v>0</v>
      </c>
      <c r="K58" s="114" t="n">
        <f>'Summary by project'!K58-'Summary by project prev'!K58</f>
        <v>0</v>
      </c>
      <c r="L58" s="114" t="n">
        <f>'Summary by project'!L58-'Summary by project prev'!L58</f>
        <v>0</v>
      </c>
      <c r="M58" s="114" t="n">
        <f>'Summary by project'!M58-'Summary by project prev'!M58</f>
        <v>0</v>
      </c>
      <c r="N58" s="114" t="n">
        <f>'Summary by project'!N58-'Summary by project prev'!N58</f>
        <v>0</v>
      </c>
      <c r="O58" s="114" t="n">
        <f>'Summary by project'!O58-'Summary by project prev'!O58</f>
        <v>0</v>
      </c>
      <c r="P58" s="114" t="n">
        <f>'Summary by project'!P58-'Summary by project prev'!P58</f>
        <v>0</v>
      </c>
      <c r="Q58" s="114" t="n">
        <f>'Summary by project'!Q58-'Summary by project prev'!Q58</f>
        <v>0</v>
      </c>
      <c r="R58" s="114" t="n">
        <f>'Summary by project'!R58-'Summary by project prev'!R58</f>
        <v>0</v>
      </c>
      <c r="S58" s="114" t="n">
        <f>'Summary by project'!S58-'Summary by project prev'!S58</f>
        <v>0</v>
      </c>
      <c r="T58" s="114" t="n">
        <f>'Summary by project'!T58-'Summary by project prev'!T58</f>
        <v>0</v>
      </c>
      <c r="U58" s="114" t="n">
        <f>'Summary by project'!U58-'Summary by project prev'!U58</f>
        <v>0</v>
      </c>
      <c r="V58" s="114" t="n">
        <f>'Summary by project'!V58-'Summary by project prev'!V58</f>
        <v>0</v>
      </c>
      <c r="W58" s="114" t="n">
        <f>'Summary by project'!W58-'Summary by project prev'!W58</f>
        <v>0</v>
      </c>
      <c r="X58" s="114" t="n">
        <f>'Summary by project'!X58-'Summary by project prev'!X58</f>
        <v>0</v>
      </c>
      <c r="Y58" s="114" t="n">
        <f>'Summary by project'!Y58-'Summary by project prev'!Y58</f>
        <v>0</v>
      </c>
      <c r="Z58" s="114" t="n">
        <f>'Summary by project'!Z58-'Summary by project prev'!Z58</f>
        <v>0</v>
      </c>
      <c r="AA58" s="114" t="n">
        <f>'Summary by project'!AA58-'Summary by project prev'!AA58</f>
        <v>0</v>
      </c>
      <c r="AB58" s="114" t="n">
        <f>'Summary by project'!AB58-'Summary by project prev'!AB58</f>
        <v>0</v>
      </c>
      <c r="AC58" s="114" t="n">
        <f>'Summary by project'!AC58-'Summary by project prev'!AC58</f>
        <v>0</v>
      </c>
      <c r="AD58" s="114" t="n">
        <f>'Summary by project'!AD58-'Summary by project prev'!AD58</f>
        <v>0</v>
      </c>
      <c r="AE58" s="114" t="n">
        <f>'Summary by project'!AE58-'Summary by project prev'!AE58</f>
        <v>0</v>
      </c>
      <c r="AF58" s="114" t="n">
        <f>'Summary by project'!AF58-'Summary by project prev'!AF58</f>
        <v>0</v>
      </c>
    </row>
    <row r="59">
      <c r="B59" s="115"/>
      <c r="C59" s="115"/>
      <c r="D59" s="114"/>
      <c r="H59" s="114"/>
      <c r="K59" s="114"/>
      <c r="N59" s="114"/>
      <c r="O59" s="114"/>
      <c r="P59" s="114"/>
      <c r="R59" s="114"/>
      <c r="V59" s="114"/>
      <c r="X59" s="114"/>
      <c r="AC59" s="114"/>
      <c r="AD59" s="114"/>
    </row>
    <row r="60">
      <c r="B60" s="115"/>
      <c r="C60" s="115"/>
      <c r="D60" s="114"/>
      <c r="H60" s="114"/>
      <c r="K60" s="114"/>
      <c r="N60" s="114"/>
      <c r="O60" s="114"/>
      <c r="P60" s="114"/>
      <c r="R60" s="114"/>
      <c r="V60" s="114"/>
      <c r="X60" s="114"/>
      <c r="AC60" s="114"/>
      <c r="AD60" s="114"/>
    </row>
  </sheetData>
  <conditionalFormatting sqref="D5:AF58">
    <cfRule type="expression" dxfId="36" priority="1">
      <formula>D5&lt;-0.01</formula>
    </cfRule>
    <cfRule type="expression" dxfId="35" priority="2">
      <formula>$D5=""</formula>
    </cfRule>
  </conditionalFormatting>
  <hyperlinks>
    <hyperlink ref="A51" display="Dorset" location="'Dorset P3'!A1"/>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8">
      <tabColor theme="7" tint="0.79998168889431442"/>
    </sheetPr>
  </sheetPr>
  <dimension ref="A1"/>
  <sheetViews>
    <sheetView showGridLines="0" zoomScaleNormal="100" workbookViewId="0">
      <pane xSplit="5" topLeftCell="F1" activePane="topRight" state="frozen"/>
      <selection pane="topRight"/>
    </sheetView>
  </sheetViews>
  <sheetFormatPr defaultRowHeight="15.0" baseColWidth="10"/>
  <cols>
    <col min="1" max="1" width="11.7109375" hidden="0" customWidth="1"/>
    <col min="2" max="2" width="85.42578125" hidden="0" customWidth="1"/>
    <col min="3" max="3" width="9.7109375" hidden="0" customWidth="1"/>
    <col min="4" max="4" width="9.7109375" hidden="0" customWidth="1"/>
    <col min="5" max="5" width="9.7109375" hidden="0" customWidth="1"/>
    <col min="6" max="6" width="8.7109375" hidden="0" customWidth="1"/>
    <col min="7" max="7" width="8.7109375" hidden="0" customWidth="1"/>
    <col min="8" max="8" width="8.7109375" hidden="0" customWidth="1"/>
    <col min="9" max="9" width="8.7109375" hidden="0" customWidth="1"/>
    <col min="10" max="10" width="8.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B1" s="14" t="str">
        <f>HYPERLINK("#'Contents'!B1", "Go to contents")</f>
        <v>Go to contents</v>
      </c>
      <c r="R1" s="112"/>
      <c r="S1" s="112"/>
      <c r="T1" s="112"/>
      <c r="U1" s="112"/>
      <c r="V1" s="112"/>
      <c r="W1" s="112"/>
      <c r="X1" s="112"/>
      <c r="Y1" s="112"/>
      <c r="Z1" s="112"/>
      <c r="AA1" s="112"/>
      <c r="AB1" s="112"/>
      <c r="AC1" s="112"/>
      <c r="AD1" s="112"/>
      <c r="AE1" s="112"/>
    </row>
    <row r="2">
      <c r="B2" s="119"/>
      <c r="R2" s="112"/>
      <c r="S2" s="112"/>
      <c r="T2" s="112"/>
      <c r="U2" s="112"/>
      <c r="V2" s="112"/>
      <c r="W2" s="112"/>
      <c r="X2" s="112"/>
      <c r="Y2" s="112"/>
      <c r="Z2" s="112"/>
      <c r="AA2" s="112"/>
      <c r="AB2" s="112"/>
      <c r="AC2" s="112"/>
      <c r="AD2" s="112"/>
      <c r="AE2" s="112"/>
    </row>
    <row r="3" ht="18.75" customHeight="1">
      <c r="B3" s="111" t="s">
        <v>208</v>
      </c>
      <c r="D3" s="173"/>
      <c r="R3" s="112"/>
      <c r="S3" s="112"/>
      <c r="T3" s="112"/>
      <c r="U3" s="112"/>
      <c r="V3" s="112"/>
      <c r="W3" s="112"/>
      <c r="X3" s="112"/>
      <c r="Y3" s="112"/>
      <c r="Z3" s="112"/>
      <c r="AA3" s="112"/>
      <c r="AB3" s="112"/>
      <c r="AC3" s="112"/>
      <c r="AD3" s="112"/>
      <c r="AE3" s="112"/>
    </row>
    <row r="4" ht="10.5" customHeight="1">
      <c r="A4" s="111"/>
      <c r="R4" s="112"/>
      <c r="S4" s="112"/>
      <c r="T4" s="112"/>
      <c r="U4" s="112"/>
      <c r="V4" s="112"/>
      <c r="W4" s="112"/>
      <c r="X4" s="112"/>
      <c r="Y4" s="112"/>
      <c r="Z4" s="112"/>
      <c r="AA4" s="112"/>
      <c r="AB4" s="112"/>
      <c r="AC4" s="112"/>
      <c r="AD4" s="112"/>
      <c r="AE4" s="112"/>
    </row>
    <row r="5" ht="18.75" customHeight="1">
      <c r="B5" s="111" t="s">
        <v>415</v>
      </c>
      <c r="C5" s="172" t="s">
        <v>594</v>
      </c>
      <c r="D5" s="172"/>
      <c r="R5" s="112"/>
      <c r="S5" s="112"/>
      <c r="T5" s="112"/>
      <c r="U5" s="112"/>
      <c r="V5" s="112"/>
      <c r="W5" s="112"/>
      <c r="X5" s="112"/>
      <c r="Y5" s="112"/>
      <c r="Z5" s="112"/>
      <c r="AA5" s="112"/>
      <c r="AB5" s="112"/>
      <c r="AC5" s="112"/>
      <c r="AD5" s="112"/>
      <c r="AE5" s="112"/>
    </row>
    <row r="8" ht="25.5" customHeight="1">
      <c r="A8" s="159" t="s">
        <v>69</v>
      </c>
      <c r="B8" s="159" t="s">
        <v>71</v>
      </c>
      <c r="C8" s="160" t="s">
        <v>64</v>
      </c>
      <c r="D8" s="160" t="s">
        <v>72</v>
      </c>
      <c r="E8" s="16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161"/>
      <c r="B23" s="162"/>
      <c r="C23" s="163"/>
      <c r="D23" s="163"/>
      <c r="E23" s="164"/>
      <c r="F23" s="165"/>
      <c r="G23" s="163"/>
      <c r="H23" s="163"/>
      <c r="I23" s="163"/>
      <c r="J23" s="164"/>
      <c r="K23" s="170" t="s">
        <v>116</v>
      </c>
      <c r="L23" s="170"/>
      <c r="M23" s="170"/>
      <c r="N23" s="170"/>
      <c r="O23" s="170"/>
      <c r="P23" s="170"/>
      <c r="Q23" s="170"/>
      <c r="R23" s="170"/>
      <c r="S23" s="170"/>
      <c r="T23" s="170"/>
      <c r="U23" s="170"/>
      <c r="V23" s="171"/>
      <c r="W23" s="169" t="s">
        <v>117</v>
      </c>
      <c r="X23" s="170"/>
      <c r="Y23" s="170"/>
      <c r="Z23" s="170"/>
      <c r="AA23" s="170"/>
      <c r="AB23" s="170"/>
      <c r="AC23" s="170"/>
      <c r="AD23" s="170"/>
      <c r="AE23" s="170"/>
      <c r="AF23" s="170"/>
      <c r="AG23" s="170"/>
      <c r="AH23" s="171"/>
      <c r="AI23" s="169" t="s">
        <v>118</v>
      </c>
      <c r="AJ23" s="170"/>
      <c r="AK23" s="170"/>
      <c r="AL23" s="170"/>
      <c r="AM23" s="170"/>
      <c r="AN23" s="170"/>
      <c r="AO23" s="170"/>
      <c r="AP23" s="170"/>
      <c r="AQ23" s="170"/>
      <c r="AR23" s="170"/>
      <c r="AS23" s="170"/>
      <c r="AT23" s="171"/>
      <c r="AU23" s="169" t="s">
        <v>119</v>
      </c>
      <c r="AV23" s="170"/>
      <c r="AW23" s="170"/>
      <c r="AX23" s="170"/>
      <c r="AY23" s="170"/>
      <c r="AZ23" s="170"/>
      <c r="BA23" s="170"/>
      <c r="BB23" s="170"/>
      <c r="BC23" s="170"/>
      <c r="BD23" s="170"/>
      <c r="BE23" s="170"/>
      <c r="BF23" s="171"/>
      <c r="BG23" s="169" t="s">
        <v>120</v>
      </c>
      <c r="BH23" s="170"/>
      <c r="BI23" s="170"/>
      <c r="BJ23" s="170"/>
      <c r="BK23" s="170"/>
      <c r="BL23" s="170"/>
      <c r="BM23" s="170"/>
      <c r="BN23" s="170"/>
      <c r="BO23" s="170"/>
      <c r="BP23" s="170"/>
      <c r="BQ23" s="170"/>
      <c r="BR23" s="171"/>
    </row>
    <row r="24" ht="45"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716287</v>
      </c>
      <c r="F25" s="138" t="n">
        <v>62167</v>
      </c>
      <c r="G25" s="123" t="n">
        <v>29407</v>
      </c>
      <c r="H25" s="123" t="n">
        <v>263690</v>
      </c>
      <c r="I25" s="123" t="n">
        <v>361023</v>
      </c>
      <c r="J25" s="139" t="n">
        <v>0</v>
      </c>
      <c r="K25" s="134" t="n">
        <v>45272</v>
      </c>
      <c r="L25" s="124" t="n">
        <v>335</v>
      </c>
      <c r="M25" s="124" t="n">
        <v>335</v>
      </c>
      <c r="N25" s="124" t="n">
        <v>335</v>
      </c>
      <c r="O25" s="124" t="n">
        <v>335</v>
      </c>
      <c r="P25" s="124" t="n">
        <v>335</v>
      </c>
      <c r="Q25" s="124" t="n">
        <v>360</v>
      </c>
      <c r="R25" s="124" t="n">
        <v>335</v>
      </c>
      <c r="S25" s="124" t="n">
        <v>7504</v>
      </c>
      <c r="T25" s="124" t="n">
        <v>2269</v>
      </c>
      <c r="U25" s="124" t="n">
        <v>3585</v>
      </c>
      <c r="V25" s="129" t="n">
        <v>1167</v>
      </c>
      <c r="W25" s="128" t="n">
        <v>71</v>
      </c>
      <c r="X25" s="124" t="n">
        <v>1</v>
      </c>
      <c r="Y25" s="124" t="n">
        <v>0</v>
      </c>
      <c r="Z25" s="124" t="n">
        <v>0</v>
      </c>
      <c r="AA25" s="124" t="n">
        <v>7691</v>
      </c>
      <c r="AB25" s="124" t="n">
        <v>3167</v>
      </c>
      <c r="AC25" s="124" t="n">
        <v>2120</v>
      </c>
      <c r="AD25" s="124" t="n">
        <v>2783</v>
      </c>
      <c r="AE25" s="124" t="n">
        <v>3405</v>
      </c>
      <c r="AF25" s="124" t="n">
        <v>528</v>
      </c>
      <c r="AG25" s="124" t="n">
        <v>4208</v>
      </c>
      <c r="AH25" s="129" t="n">
        <v>5433</v>
      </c>
      <c r="AI25" s="128" t="n">
        <v>7413</v>
      </c>
      <c r="AJ25" s="124" t="n">
        <v>10378</v>
      </c>
      <c r="AK25" s="124" t="n">
        <v>10697</v>
      </c>
      <c r="AL25" s="124" t="n">
        <v>19169</v>
      </c>
      <c r="AM25" s="124" t="n">
        <v>19774</v>
      </c>
      <c r="AN25" s="124" t="n">
        <v>24735</v>
      </c>
      <c r="AO25" s="124" t="n">
        <v>25902</v>
      </c>
      <c r="AP25" s="124" t="n">
        <v>29632</v>
      </c>
      <c r="AQ25" s="124" t="n">
        <v>21185</v>
      </c>
      <c r="AR25" s="124" t="n">
        <v>33430</v>
      </c>
      <c r="AS25" s="124" t="n">
        <v>26423</v>
      </c>
      <c r="AT25" s="129" t="n">
        <v>34952</v>
      </c>
      <c r="AU25" s="128" t="n">
        <v>30348</v>
      </c>
      <c r="AV25" s="124" t="n">
        <v>33654</v>
      </c>
      <c r="AW25" s="124" t="n">
        <v>24827</v>
      </c>
      <c r="AX25" s="124" t="n">
        <v>40374</v>
      </c>
      <c r="AY25" s="124" t="n">
        <v>35743</v>
      </c>
      <c r="AZ25" s="124" t="n">
        <v>52857</v>
      </c>
      <c r="BA25" s="124" t="n">
        <v>51877</v>
      </c>
      <c r="BB25" s="124" t="n">
        <v>52713</v>
      </c>
      <c r="BC25" s="124" t="n">
        <v>38630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387585</v>
      </c>
      <c r="F26" s="138" t="n">
        <v>2690</v>
      </c>
      <c r="G26" s="123" t="n">
        <v>3681</v>
      </c>
      <c r="H26" s="123" t="n">
        <v>135885</v>
      </c>
      <c r="I26" s="123" t="n">
        <v>245329</v>
      </c>
      <c r="J26" s="139" t="n">
        <v>0</v>
      </c>
      <c r="K26" s="134" t="n">
        <v>0</v>
      </c>
      <c r="L26" s="124" t="n">
        <v>0</v>
      </c>
      <c r="M26" s="124" t="n">
        <v>0</v>
      </c>
      <c r="N26" s="124" t="n">
        <v>0</v>
      </c>
      <c r="O26" s="124" t="n">
        <v>0</v>
      </c>
      <c r="P26" s="124" t="n">
        <v>0</v>
      </c>
      <c r="Q26" s="124" t="n">
        <v>0</v>
      </c>
      <c r="R26" s="124" t="n">
        <v>0</v>
      </c>
      <c r="S26" s="124" t="n">
        <v>0</v>
      </c>
      <c r="T26" s="124" t="n">
        <v>939</v>
      </c>
      <c r="U26" s="124" t="n">
        <v>1071</v>
      </c>
      <c r="V26" s="129" t="n">
        <v>680</v>
      </c>
      <c r="W26" s="128" t="n">
        <v>0</v>
      </c>
      <c r="X26" s="124" t="n">
        <v>0</v>
      </c>
      <c r="Y26" s="124" t="n">
        <v>0</v>
      </c>
      <c r="Z26" s="124" t="n">
        <v>0</v>
      </c>
      <c r="AA26" s="124" t="n">
        <v>0</v>
      </c>
      <c r="AB26" s="124" t="n">
        <v>498</v>
      </c>
      <c r="AC26" s="124" t="n">
        <v>401</v>
      </c>
      <c r="AD26" s="124" t="n">
        <v>444</v>
      </c>
      <c r="AE26" s="124" t="n">
        <v>1363</v>
      </c>
      <c r="AF26" s="124" t="n">
        <v>74</v>
      </c>
      <c r="AG26" s="124" t="n">
        <v>0</v>
      </c>
      <c r="AH26" s="129" t="n">
        <v>901</v>
      </c>
      <c r="AI26" s="128" t="n">
        <v>3181</v>
      </c>
      <c r="AJ26" s="124" t="n">
        <v>5881</v>
      </c>
      <c r="AK26" s="124" t="n">
        <v>5927</v>
      </c>
      <c r="AL26" s="124" t="n">
        <v>4956</v>
      </c>
      <c r="AM26" s="124" t="n">
        <v>9958</v>
      </c>
      <c r="AN26" s="124" t="n">
        <v>9547</v>
      </c>
      <c r="AO26" s="124" t="n">
        <v>16375</v>
      </c>
      <c r="AP26" s="124" t="n">
        <v>12973</v>
      </c>
      <c r="AQ26" s="124" t="n">
        <v>15315</v>
      </c>
      <c r="AR26" s="124" t="n">
        <v>14811</v>
      </c>
      <c r="AS26" s="124" t="n">
        <v>17261</v>
      </c>
      <c r="AT26" s="129" t="n">
        <v>19700</v>
      </c>
      <c r="AU26" s="128" t="n">
        <v>25761</v>
      </c>
      <c r="AV26" s="124" t="n">
        <v>21010</v>
      </c>
      <c r="AW26" s="124" t="n">
        <v>22133</v>
      </c>
      <c r="AX26" s="124" t="n">
        <v>19243</v>
      </c>
      <c r="AY26" s="124" t="n">
        <v>24533</v>
      </c>
      <c r="AZ26" s="124" t="n">
        <v>29828</v>
      </c>
      <c r="BA26" s="124" t="n">
        <v>32986</v>
      </c>
      <c r="BB26" s="124" t="n">
        <v>43366</v>
      </c>
      <c r="BC26" s="124" t="n">
        <v>26469</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1122354</v>
      </c>
      <c r="F27" s="138" t="n">
        <v>106873</v>
      </c>
      <c r="G27" s="123" t="n">
        <v>48108</v>
      </c>
      <c r="H27" s="123" t="n">
        <v>75890</v>
      </c>
      <c r="I27" s="123" t="n">
        <v>318020</v>
      </c>
      <c r="J27" s="139" t="n">
        <v>0</v>
      </c>
      <c r="K27" s="134" t="n">
        <v>44483</v>
      </c>
      <c r="L27" s="124" t="n">
        <v>0</v>
      </c>
      <c r="M27" s="124" t="n">
        <v>0</v>
      </c>
      <c r="N27" s="124" t="n">
        <v>0</v>
      </c>
      <c r="O27" s="124" t="n">
        <v>0</v>
      </c>
      <c r="P27" s="124" t="n">
        <v>0</v>
      </c>
      <c r="Q27" s="124" t="n">
        <v>62390</v>
      </c>
      <c r="R27" s="124" t="n">
        <v>0</v>
      </c>
      <c r="S27" s="124" t="n">
        <v>0</v>
      </c>
      <c r="T27" s="124" t="n">
        <v>0</v>
      </c>
      <c r="U27" s="124" t="n">
        <v>0</v>
      </c>
      <c r="V27" s="129" t="n">
        <v>0</v>
      </c>
      <c r="W27" s="128" t="n">
        <v>17117</v>
      </c>
      <c r="X27" s="124" t="n">
        <v>0</v>
      </c>
      <c r="Y27" s="124" t="n">
        <v>0</v>
      </c>
      <c r="Z27" s="124" t="n">
        <v>7998</v>
      </c>
      <c r="AA27" s="124" t="n">
        <v>0</v>
      </c>
      <c r="AB27" s="124" t="n">
        <v>0</v>
      </c>
      <c r="AC27" s="124" t="n">
        <v>22993</v>
      </c>
      <c r="AD27" s="124" t="n">
        <v>0</v>
      </c>
      <c r="AE27" s="124" t="n">
        <v>0</v>
      </c>
      <c r="AF27" s="124" t="n">
        <v>0</v>
      </c>
      <c r="AG27" s="124" t="n">
        <v>0</v>
      </c>
      <c r="AH27" s="129" t="n">
        <v>0</v>
      </c>
      <c r="AI27" s="128" t="n">
        <v>19554</v>
      </c>
      <c r="AJ27" s="124" t="n">
        <v>0</v>
      </c>
      <c r="AK27" s="124" t="n">
        <v>29336</v>
      </c>
      <c r="AL27" s="124" t="n">
        <v>0</v>
      </c>
      <c r="AM27" s="124" t="n">
        <v>0</v>
      </c>
      <c r="AN27" s="124" t="n">
        <v>27000</v>
      </c>
      <c r="AO27" s="124" t="n">
        <v>0</v>
      </c>
      <c r="AP27" s="124" t="n">
        <v>0</v>
      </c>
      <c r="AQ27" s="124" t="n">
        <v>0</v>
      </c>
      <c r="AR27" s="124" t="n">
        <v>0</v>
      </c>
      <c r="AS27" s="124" t="n">
        <v>0</v>
      </c>
      <c r="AT27" s="129" t="n">
        <v>0</v>
      </c>
      <c r="AU27" s="128" t="n">
        <v>0</v>
      </c>
      <c r="AV27" s="124" t="n">
        <v>91971</v>
      </c>
      <c r="AW27" s="124" t="n">
        <v>4493</v>
      </c>
      <c r="AX27" s="124" t="n">
        <v>12039</v>
      </c>
      <c r="AY27" s="124" t="n">
        <v>106515</v>
      </c>
      <c r="AZ27" s="124" t="n">
        <v>14408</v>
      </c>
      <c r="BA27" s="124" t="n">
        <v>62678</v>
      </c>
      <c r="BB27" s="124" t="n">
        <v>15662</v>
      </c>
      <c r="BC27" s="124" t="n">
        <v>10254</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416594</v>
      </c>
      <c r="F28" s="138" t="n">
        <v>15551</v>
      </c>
      <c r="G28" s="123" t="n">
        <v>12042</v>
      </c>
      <c r="H28" s="123" t="n">
        <v>124750</v>
      </c>
      <c r="I28" s="123" t="n">
        <v>264251</v>
      </c>
      <c r="J28" s="139" t="n">
        <v>0</v>
      </c>
      <c r="K28" s="134" t="n">
        <v>11716</v>
      </c>
      <c r="L28" s="124" t="n">
        <v>75</v>
      </c>
      <c r="M28" s="124" t="n">
        <v>98</v>
      </c>
      <c r="N28" s="124" t="n">
        <v>138</v>
      </c>
      <c r="O28" s="124" t="n">
        <v>144</v>
      </c>
      <c r="P28" s="124" t="n">
        <v>136</v>
      </c>
      <c r="Q28" s="124" t="n">
        <v>148</v>
      </c>
      <c r="R28" s="124" t="n">
        <v>167</v>
      </c>
      <c r="S28" s="124" t="n">
        <v>2085</v>
      </c>
      <c r="T28" s="124" t="n">
        <v>182</v>
      </c>
      <c r="U28" s="124" t="n">
        <v>374</v>
      </c>
      <c r="V28" s="129" t="n">
        <v>288</v>
      </c>
      <c r="W28" s="128" t="n">
        <v>14</v>
      </c>
      <c r="X28" s="124" t="n">
        <v>1</v>
      </c>
      <c r="Y28" s="124" t="n">
        <v>0</v>
      </c>
      <c r="Z28" s="124" t="n">
        <v>43</v>
      </c>
      <c r="AA28" s="124" t="n">
        <v>3071</v>
      </c>
      <c r="AB28" s="124" t="n">
        <v>1018</v>
      </c>
      <c r="AC28" s="124" t="n">
        <v>1232</v>
      </c>
      <c r="AD28" s="124" t="n">
        <v>1084</v>
      </c>
      <c r="AE28" s="124" t="n">
        <v>1549</v>
      </c>
      <c r="AF28" s="124" t="n">
        <v>819</v>
      </c>
      <c r="AG28" s="124" t="n">
        <v>1549</v>
      </c>
      <c r="AH28" s="129" t="n">
        <v>1662</v>
      </c>
      <c r="AI28" s="128" t="n">
        <v>3943</v>
      </c>
      <c r="AJ28" s="124" t="n">
        <v>4478</v>
      </c>
      <c r="AK28" s="124" t="n">
        <v>5443</v>
      </c>
      <c r="AL28" s="124" t="n">
        <v>8275</v>
      </c>
      <c r="AM28" s="124" t="n">
        <v>9371</v>
      </c>
      <c r="AN28" s="124" t="n">
        <v>11053</v>
      </c>
      <c r="AO28" s="124" t="n">
        <v>11471</v>
      </c>
      <c r="AP28" s="124" t="n">
        <v>14941</v>
      </c>
      <c r="AQ28" s="124" t="n">
        <v>10955</v>
      </c>
      <c r="AR28" s="124" t="n">
        <v>14474</v>
      </c>
      <c r="AS28" s="124" t="n">
        <v>13693</v>
      </c>
      <c r="AT28" s="129" t="n">
        <v>16653</v>
      </c>
      <c r="AU28" s="128" t="n">
        <v>15598</v>
      </c>
      <c r="AV28" s="124" t="n">
        <v>17305</v>
      </c>
      <c r="AW28" s="124" t="n">
        <v>16279</v>
      </c>
      <c r="AX28" s="124" t="n">
        <v>24265</v>
      </c>
      <c r="AY28" s="124" t="n">
        <v>29930</v>
      </c>
      <c r="AZ28" s="124" t="n">
        <v>40078</v>
      </c>
      <c r="BA28" s="124" t="n">
        <v>43492</v>
      </c>
      <c r="BB28" s="124" t="n">
        <v>40376</v>
      </c>
      <c r="BC28" s="124" t="n">
        <v>36928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49274</v>
      </c>
      <c r="F29" s="138" t="n">
        <v>14382</v>
      </c>
      <c r="G29" s="123" t="n">
        <v>2575</v>
      </c>
      <c r="H29" s="123" t="n">
        <v>6503</v>
      </c>
      <c r="I29" s="123" t="n">
        <v>25814</v>
      </c>
      <c r="J29" s="139" t="n">
        <v>0</v>
      </c>
      <c r="K29" s="134" t="n">
        <v>2072</v>
      </c>
      <c r="L29" s="124" t="n">
        <v>798</v>
      </c>
      <c r="M29" s="124" t="n">
        <v>900</v>
      </c>
      <c r="N29" s="124" t="n">
        <v>1021</v>
      </c>
      <c r="O29" s="124" t="n">
        <v>1183</v>
      </c>
      <c r="P29" s="124" t="n">
        <v>879</v>
      </c>
      <c r="Q29" s="124" t="n">
        <v>969</v>
      </c>
      <c r="R29" s="124" t="n">
        <v>1149</v>
      </c>
      <c r="S29" s="124" t="n">
        <v>1726</v>
      </c>
      <c r="T29" s="124" t="n">
        <v>1127</v>
      </c>
      <c r="U29" s="124" t="n">
        <v>1155</v>
      </c>
      <c r="V29" s="129" t="n">
        <v>1403</v>
      </c>
      <c r="W29" s="128" t="n">
        <v>0</v>
      </c>
      <c r="X29" s="124" t="n">
        <v>1</v>
      </c>
      <c r="Y29" s="124" t="n">
        <v>0</v>
      </c>
      <c r="Z29" s="124" t="n">
        <v>68</v>
      </c>
      <c r="AA29" s="124" t="n">
        <v>2430</v>
      </c>
      <c r="AB29" s="124" t="n">
        <v>2</v>
      </c>
      <c r="AC29" s="124" t="n">
        <v>0</v>
      </c>
      <c r="AD29" s="124" t="n">
        <v>11</v>
      </c>
      <c r="AE29" s="124" t="n">
        <v>15</v>
      </c>
      <c r="AF29" s="124" t="n">
        <v>19</v>
      </c>
      <c r="AG29" s="124" t="n">
        <v>13</v>
      </c>
      <c r="AH29" s="129" t="n">
        <v>16</v>
      </c>
      <c r="AI29" s="128" t="n">
        <v>113</v>
      </c>
      <c r="AJ29" s="124" t="n">
        <v>265</v>
      </c>
      <c r="AK29" s="124" t="n">
        <v>182</v>
      </c>
      <c r="AL29" s="124" t="n">
        <v>183</v>
      </c>
      <c r="AM29" s="124" t="n">
        <v>212</v>
      </c>
      <c r="AN29" s="124" t="n">
        <v>355</v>
      </c>
      <c r="AO29" s="124" t="n">
        <v>856</v>
      </c>
      <c r="AP29" s="124" t="n">
        <v>628</v>
      </c>
      <c r="AQ29" s="124" t="n">
        <v>734</v>
      </c>
      <c r="AR29" s="124" t="n">
        <v>734</v>
      </c>
      <c r="AS29" s="124" t="n">
        <v>967</v>
      </c>
      <c r="AT29" s="129" t="n">
        <v>1274</v>
      </c>
      <c r="AU29" s="128" t="n">
        <v>1324</v>
      </c>
      <c r="AV29" s="124" t="n">
        <v>1901</v>
      </c>
      <c r="AW29" s="124" t="n">
        <v>1689</v>
      </c>
      <c r="AX29" s="124" t="n">
        <v>2193</v>
      </c>
      <c r="AY29" s="124" t="n">
        <v>3981</v>
      </c>
      <c r="AZ29" s="124" t="n">
        <v>3814</v>
      </c>
      <c r="BA29" s="124" t="n">
        <v>4036</v>
      </c>
      <c r="BB29" s="124" t="n">
        <v>4278</v>
      </c>
      <c r="BC29" s="124" t="n">
        <v>2598</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229922</v>
      </c>
      <c r="F30" s="138" t="n">
        <v>0</v>
      </c>
      <c r="G30" s="123" t="n">
        <v>7634</v>
      </c>
      <c r="H30" s="123" t="n">
        <v>88253</v>
      </c>
      <c r="I30" s="123" t="n">
        <v>134035</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36</v>
      </c>
      <c r="AA30" s="124" t="n">
        <v>365</v>
      </c>
      <c r="AB30" s="124" t="n">
        <v>553</v>
      </c>
      <c r="AC30" s="124" t="n">
        <v>661</v>
      </c>
      <c r="AD30" s="124" t="n">
        <v>1057</v>
      </c>
      <c r="AE30" s="124" t="n">
        <v>1011</v>
      </c>
      <c r="AF30" s="124" t="n">
        <v>1018</v>
      </c>
      <c r="AG30" s="124" t="n">
        <v>1118</v>
      </c>
      <c r="AH30" s="129" t="n">
        <v>1815</v>
      </c>
      <c r="AI30" s="128" t="n">
        <v>3204</v>
      </c>
      <c r="AJ30" s="124" t="n">
        <v>3350</v>
      </c>
      <c r="AK30" s="124" t="n">
        <v>4275</v>
      </c>
      <c r="AL30" s="124" t="n">
        <v>5771</v>
      </c>
      <c r="AM30" s="124" t="n">
        <v>6427</v>
      </c>
      <c r="AN30" s="124" t="n">
        <v>7645</v>
      </c>
      <c r="AO30" s="124" t="n">
        <v>8394</v>
      </c>
      <c r="AP30" s="124" t="n">
        <v>10985</v>
      </c>
      <c r="AQ30" s="124" t="n">
        <v>7628</v>
      </c>
      <c r="AR30" s="124" t="n">
        <v>9017</v>
      </c>
      <c r="AS30" s="124" t="n">
        <v>9342</v>
      </c>
      <c r="AT30" s="129" t="n">
        <v>12215</v>
      </c>
      <c r="AU30" s="128" t="n">
        <v>10420</v>
      </c>
      <c r="AV30" s="124" t="n">
        <v>12569</v>
      </c>
      <c r="AW30" s="124" t="n">
        <v>13748</v>
      </c>
      <c r="AX30" s="124" t="n">
        <v>16394</v>
      </c>
      <c r="AY30" s="124" t="n">
        <v>15956</v>
      </c>
      <c r="AZ30" s="124" t="n">
        <v>15635</v>
      </c>
      <c r="BA30" s="124" t="n">
        <v>16286</v>
      </c>
      <c r="BB30" s="124" t="n">
        <v>18826</v>
      </c>
      <c r="BC30" s="124" t="n">
        <v>14201</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8875</v>
      </c>
      <c r="F31" s="138" t="n">
        <v>1287</v>
      </c>
      <c r="G31" s="123" t="n">
        <v>116</v>
      </c>
      <c r="H31" s="123" t="n">
        <v>1489</v>
      </c>
      <c r="I31" s="123" t="n">
        <v>5983</v>
      </c>
      <c r="J31" s="139" t="n">
        <v>0</v>
      </c>
      <c r="K31" s="134" t="n">
        <v>1118</v>
      </c>
      <c r="L31" s="124" t="n">
        <v>1</v>
      </c>
      <c r="M31" s="124" t="n">
        <v>2</v>
      </c>
      <c r="N31" s="124" t="n">
        <v>4</v>
      </c>
      <c r="O31" s="124" t="n">
        <v>4</v>
      </c>
      <c r="P31" s="124" t="n">
        <v>4</v>
      </c>
      <c r="Q31" s="124" t="n">
        <v>6</v>
      </c>
      <c r="R31" s="124" t="n">
        <v>6</v>
      </c>
      <c r="S31" s="124" t="n">
        <v>132</v>
      </c>
      <c r="T31" s="124" t="n">
        <v>3</v>
      </c>
      <c r="U31" s="124" t="n">
        <v>3</v>
      </c>
      <c r="V31" s="129" t="n">
        <v>4</v>
      </c>
      <c r="W31" s="128" t="n">
        <v>0</v>
      </c>
      <c r="X31" s="124" t="n">
        <v>0</v>
      </c>
      <c r="Y31" s="124" t="n">
        <v>0</v>
      </c>
      <c r="Z31" s="124" t="n">
        <v>0</v>
      </c>
      <c r="AA31" s="124" t="n">
        <v>116</v>
      </c>
      <c r="AB31" s="124" t="n">
        <v>0</v>
      </c>
      <c r="AC31" s="124" t="n">
        <v>0</v>
      </c>
      <c r="AD31" s="124" t="n">
        <v>0</v>
      </c>
      <c r="AE31" s="124" t="n">
        <v>0</v>
      </c>
      <c r="AF31" s="124" t="n">
        <v>0</v>
      </c>
      <c r="AG31" s="124" t="n">
        <v>0</v>
      </c>
      <c r="AH31" s="129" t="n">
        <v>0</v>
      </c>
      <c r="AI31" s="128" t="n">
        <v>26</v>
      </c>
      <c r="AJ31" s="124" t="n">
        <v>27</v>
      </c>
      <c r="AK31" s="124" t="n">
        <v>55</v>
      </c>
      <c r="AL31" s="124" t="n">
        <v>80</v>
      </c>
      <c r="AM31" s="124" t="n">
        <v>65</v>
      </c>
      <c r="AN31" s="124" t="n">
        <v>31</v>
      </c>
      <c r="AO31" s="124" t="n">
        <v>75</v>
      </c>
      <c r="AP31" s="124" t="n">
        <v>103</v>
      </c>
      <c r="AQ31" s="124" t="n">
        <v>169</v>
      </c>
      <c r="AR31" s="124" t="n">
        <v>257</v>
      </c>
      <c r="AS31" s="124" t="n">
        <v>276</v>
      </c>
      <c r="AT31" s="129" t="n">
        <v>325</v>
      </c>
      <c r="AU31" s="128" t="n">
        <v>374</v>
      </c>
      <c r="AV31" s="124" t="n">
        <v>399</v>
      </c>
      <c r="AW31" s="124" t="n">
        <v>509</v>
      </c>
      <c r="AX31" s="124" t="n">
        <v>562</v>
      </c>
      <c r="AY31" s="124" t="n">
        <v>798</v>
      </c>
      <c r="AZ31" s="124" t="n">
        <v>646</v>
      </c>
      <c r="BA31" s="124" t="n">
        <v>913</v>
      </c>
      <c r="BB31" s="124" t="n">
        <v>1052</v>
      </c>
      <c r="BC31" s="124" t="n">
        <v>730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40202</v>
      </c>
      <c r="F32" s="138" t="n">
        <v>4</v>
      </c>
      <c r="G32" s="123" t="n">
        <v>551</v>
      </c>
      <c r="H32" s="123" t="n">
        <v>9168</v>
      </c>
      <c r="I32" s="123" t="n">
        <v>30479</v>
      </c>
      <c r="J32" s="139" t="n">
        <v>0</v>
      </c>
      <c r="K32" s="134" t="n">
        <v>0</v>
      </c>
      <c r="L32" s="124" t="n">
        <v>4</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7</v>
      </c>
      <c r="AA32" s="124" t="n">
        <v>8</v>
      </c>
      <c r="AB32" s="124" t="n">
        <v>24</v>
      </c>
      <c r="AC32" s="124" t="n">
        <v>33</v>
      </c>
      <c r="AD32" s="124" t="n">
        <v>48</v>
      </c>
      <c r="AE32" s="124" t="n">
        <v>47</v>
      </c>
      <c r="AF32" s="124" t="n">
        <v>60</v>
      </c>
      <c r="AG32" s="124" t="n">
        <v>132</v>
      </c>
      <c r="AH32" s="129" t="n">
        <v>192</v>
      </c>
      <c r="AI32" s="128" t="n">
        <v>204</v>
      </c>
      <c r="AJ32" s="124" t="n">
        <v>240</v>
      </c>
      <c r="AK32" s="124" t="n">
        <v>404</v>
      </c>
      <c r="AL32" s="124" t="n">
        <v>404</v>
      </c>
      <c r="AM32" s="124" t="n">
        <v>484</v>
      </c>
      <c r="AN32" s="124" t="n">
        <v>757</v>
      </c>
      <c r="AO32" s="124" t="n">
        <v>898</v>
      </c>
      <c r="AP32" s="124" t="n">
        <v>1388</v>
      </c>
      <c r="AQ32" s="124" t="n">
        <v>1095</v>
      </c>
      <c r="AR32" s="124" t="n">
        <v>1098</v>
      </c>
      <c r="AS32" s="124" t="n">
        <v>1065</v>
      </c>
      <c r="AT32" s="129" t="n">
        <v>1131</v>
      </c>
      <c r="AU32" s="128" t="n">
        <v>1502</v>
      </c>
      <c r="AV32" s="124" t="n">
        <v>1783</v>
      </c>
      <c r="AW32" s="124" t="n">
        <v>1838</v>
      </c>
      <c r="AX32" s="124" t="n">
        <v>3659</v>
      </c>
      <c r="AY32" s="124" t="n">
        <v>3872</v>
      </c>
      <c r="AZ32" s="124" t="n">
        <v>4460</v>
      </c>
      <c r="BA32" s="124" t="n">
        <v>4069</v>
      </c>
      <c r="BB32" s="124" t="n">
        <v>5072</v>
      </c>
      <c r="BC32" s="124" t="n">
        <v>4224</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94084</v>
      </c>
      <c r="F33" s="138" t="n">
        <v>646</v>
      </c>
      <c r="G33" s="123" t="n">
        <v>1301</v>
      </c>
      <c r="H33" s="123" t="n">
        <v>39698</v>
      </c>
      <c r="I33" s="123" t="n">
        <v>52439</v>
      </c>
      <c r="J33" s="139" t="n">
        <v>0</v>
      </c>
      <c r="K33" s="134" t="n">
        <v>0</v>
      </c>
      <c r="L33" s="124" t="n">
        <v>0</v>
      </c>
      <c r="M33" s="124" t="n">
        <v>0</v>
      </c>
      <c r="N33" s="124" t="n">
        <v>0</v>
      </c>
      <c r="O33" s="124" t="n">
        <v>0</v>
      </c>
      <c r="P33" s="124" t="n">
        <v>0</v>
      </c>
      <c r="Q33" s="124" t="n">
        <v>0</v>
      </c>
      <c r="R33" s="124" t="n">
        <v>0</v>
      </c>
      <c r="S33" s="124" t="n">
        <v>0</v>
      </c>
      <c r="T33" s="124" t="n">
        <v>91</v>
      </c>
      <c r="U33" s="124" t="n">
        <v>193</v>
      </c>
      <c r="V33" s="129" t="n">
        <v>362</v>
      </c>
      <c r="W33" s="128" t="n">
        <v>0</v>
      </c>
      <c r="X33" s="124" t="n">
        <v>0</v>
      </c>
      <c r="Y33" s="124" t="n">
        <v>0</v>
      </c>
      <c r="Z33" s="124" t="n">
        <v>0</v>
      </c>
      <c r="AA33" s="124" t="n">
        <v>20</v>
      </c>
      <c r="AB33" s="124" t="n">
        <v>106</v>
      </c>
      <c r="AC33" s="124" t="n">
        <v>76</v>
      </c>
      <c r="AD33" s="124" t="n">
        <v>65</v>
      </c>
      <c r="AE33" s="124" t="n">
        <v>126</v>
      </c>
      <c r="AF33" s="124" t="n">
        <v>198</v>
      </c>
      <c r="AG33" s="124" t="n">
        <v>220</v>
      </c>
      <c r="AH33" s="129" t="n">
        <v>490</v>
      </c>
      <c r="AI33" s="128" t="n">
        <v>1104</v>
      </c>
      <c r="AJ33" s="124" t="n">
        <v>1513</v>
      </c>
      <c r="AK33" s="124" t="n">
        <v>1763</v>
      </c>
      <c r="AL33" s="124" t="n">
        <v>2369</v>
      </c>
      <c r="AM33" s="124" t="n">
        <v>2668</v>
      </c>
      <c r="AN33" s="124" t="n">
        <v>2961</v>
      </c>
      <c r="AO33" s="124" t="n">
        <v>3869</v>
      </c>
      <c r="AP33" s="124" t="n">
        <v>4821</v>
      </c>
      <c r="AQ33" s="124" t="n">
        <v>3389</v>
      </c>
      <c r="AR33" s="124" t="n">
        <v>4502</v>
      </c>
      <c r="AS33" s="124" t="n">
        <v>4730</v>
      </c>
      <c r="AT33" s="129" t="n">
        <v>6009</v>
      </c>
      <c r="AU33" s="128" t="n">
        <v>4978</v>
      </c>
      <c r="AV33" s="124" t="n">
        <v>5889</v>
      </c>
      <c r="AW33" s="124" t="n">
        <v>5857</v>
      </c>
      <c r="AX33" s="124" t="n">
        <v>5357</v>
      </c>
      <c r="AY33" s="124" t="n">
        <v>5419</v>
      </c>
      <c r="AZ33" s="124" t="n">
        <v>5649</v>
      </c>
      <c r="BA33" s="124" t="n">
        <v>5094</v>
      </c>
      <c r="BB33" s="124" t="n">
        <v>6253</v>
      </c>
      <c r="BC33" s="124" t="n">
        <v>7943</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3108</v>
      </c>
      <c r="F34" s="138" t="n">
        <v>29</v>
      </c>
      <c r="G34" s="123" t="n">
        <v>51</v>
      </c>
      <c r="H34" s="123" t="n">
        <v>915</v>
      </c>
      <c r="I34" s="123" t="n">
        <v>2113</v>
      </c>
      <c r="J34" s="139" t="n">
        <v>0</v>
      </c>
      <c r="K34" s="134" t="n">
        <v>0</v>
      </c>
      <c r="L34" s="124" t="n">
        <v>0</v>
      </c>
      <c r="M34" s="124" t="n">
        <v>0</v>
      </c>
      <c r="N34" s="124" t="n">
        <v>0</v>
      </c>
      <c r="O34" s="124" t="n">
        <v>0</v>
      </c>
      <c r="P34" s="124" t="n">
        <v>0</v>
      </c>
      <c r="Q34" s="124" t="n">
        <v>0</v>
      </c>
      <c r="R34" s="124" t="n">
        <v>0</v>
      </c>
      <c r="S34" s="124" t="n">
        <v>0</v>
      </c>
      <c r="T34" s="124" t="n">
        <v>3</v>
      </c>
      <c r="U34" s="124" t="n">
        <v>8</v>
      </c>
      <c r="V34" s="129" t="n">
        <v>18</v>
      </c>
      <c r="W34" s="128" t="n">
        <v>0</v>
      </c>
      <c r="X34" s="124" t="n">
        <v>0</v>
      </c>
      <c r="Y34" s="124" t="n">
        <v>0</v>
      </c>
      <c r="Z34" s="124" t="n">
        <v>0</v>
      </c>
      <c r="AA34" s="124" t="n">
        <v>1</v>
      </c>
      <c r="AB34" s="124" t="n">
        <v>8</v>
      </c>
      <c r="AC34" s="124" t="n">
        <v>1</v>
      </c>
      <c r="AD34" s="124" t="n">
        <v>4</v>
      </c>
      <c r="AE34" s="124" t="n">
        <v>5</v>
      </c>
      <c r="AF34" s="124" t="n">
        <v>11</v>
      </c>
      <c r="AG34" s="124" t="n">
        <v>5</v>
      </c>
      <c r="AH34" s="129" t="n">
        <v>16</v>
      </c>
      <c r="AI34" s="128" t="n">
        <v>27</v>
      </c>
      <c r="AJ34" s="124" t="n">
        <v>63</v>
      </c>
      <c r="AK34" s="124" t="n">
        <v>64</v>
      </c>
      <c r="AL34" s="124" t="n">
        <v>55</v>
      </c>
      <c r="AM34" s="124" t="n">
        <v>77</v>
      </c>
      <c r="AN34" s="124" t="n">
        <v>70</v>
      </c>
      <c r="AO34" s="124" t="n">
        <v>90</v>
      </c>
      <c r="AP34" s="124" t="n">
        <v>101</v>
      </c>
      <c r="AQ34" s="124" t="n">
        <v>52</v>
      </c>
      <c r="AR34" s="124" t="n">
        <v>104</v>
      </c>
      <c r="AS34" s="124" t="n">
        <v>102</v>
      </c>
      <c r="AT34" s="129" t="n">
        <v>110</v>
      </c>
      <c r="AU34" s="128" t="n">
        <v>94</v>
      </c>
      <c r="AV34" s="124" t="n">
        <v>681</v>
      </c>
      <c r="AW34" s="124" t="n">
        <v>526</v>
      </c>
      <c r="AX34" s="124" t="n">
        <v>124</v>
      </c>
      <c r="AY34" s="124" t="n">
        <v>171</v>
      </c>
      <c r="AZ34" s="124" t="n">
        <v>152</v>
      </c>
      <c r="BA34" s="124" t="n">
        <v>94</v>
      </c>
      <c r="BB34" s="124" t="n">
        <v>92</v>
      </c>
      <c r="BC34" s="124" t="n">
        <v>179</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109891</v>
      </c>
      <c r="F35" s="138" t="n">
        <v>7104</v>
      </c>
      <c r="G35" s="123" t="n">
        <v>3832</v>
      </c>
      <c r="H35" s="123" t="n">
        <v>39751</v>
      </c>
      <c r="I35" s="123" t="n">
        <v>59204</v>
      </c>
      <c r="J35" s="139" t="n">
        <v>0</v>
      </c>
      <c r="K35" s="134" t="n">
        <v>1395</v>
      </c>
      <c r="L35" s="124" t="n">
        <v>391</v>
      </c>
      <c r="M35" s="124" t="n">
        <v>422</v>
      </c>
      <c r="N35" s="124" t="n">
        <v>440</v>
      </c>
      <c r="O35" s="124" t="n">
        <v>532</v>
      </c>
      <c r="P35" s="124" t="n">
        <v>493</v>
      </c>
      <c r="Q35" s="124" t="n">
        <v>496</v>
      </c>
      <c r="R35" s="124" t="n">
        <v>625</v>
      </c>
      <c r="S35" s="124" t="n">
        <v>716</v>
      </c>
      <c r="T35" s="124" t="n">
        <v>616</v>
      </c>
      <c r="U35" s="124" t="n">
        <v>454</v>
      </c>
      <c r="V35" s="129" t="n">
        <v>524</v>
      </c>
      <c r="W35" s="128" t="n">
        <v>6</v>
      </c>
      <c r="X35" s="124" t="n">
        <v>3</v>
      </c>
      <c r="Y35" s="124" t="n">
        <v>5</v>
      </c>
      <c r="Z35" s="124" t="n">
        <v>68</v>
      </c>
      <c r="AA35" s="124" t="n">
        <v>1183</v>
      </c>
      <c r="AB35" s="124" t="n">
        <v>257</v>
      </c>
      <c r="AC35" s="124" t="n">
        <v>305</v>
      </c>
      <c r="AD35" s="124" t="n">
        <v>403</v>
      </c>
      <c r="AE35" s="124" t="n">
        <v>357</v>
      </c>
      <c r="AF35" s="124" t="n">
        <v>446</v>
      </c>
      <c r="AG35" s="124" t="n">
        <v>327</v>
      </c>
      <c r="AH35" s="129" t="n">
        <v>472</v>
      </c>
      <c r="AI35" s="128" t="n">
        <v>1374</v>
      </c>
      <c r="AJ35" s="124" t="n">
        <v>1653</v>
      </c>
      <c r="AK35" s="124" t="n">
        <v>1591</v>
      </c>
      <c r="AL35" s="124" t="n">
        <v>2332</v>
      </c>
      <c r="AM35" s="124" t="n">
        <v>3065</v>
      </c>
      <c r="AN35" s="124" t="n">
        <v>3104</v>
      </c>
      <c r="AO35" s="124" t="n">
        <v>3579</v>
      </c>
      <c r="AP35" s="124" t="n">
        <v>4437</v>
      </c>
      <c r="AQ35" s="124" t="n">
        <v>3921</v>
      </c>
      <c r="AR35" s="124" t="n">
        <v>4531</v>
      </c>
      <c r="AS35" s="124" t="n">
        <v>4970</v>
      </c>
      <c r="AT35" s="129" t="n">
        <v>5194</v>
      </c>
      <c r="AU35" s="128" t="n">
        <v>5151</v>
      </c>
      <c r="AV35" s="124" t="n">
        <v>6221</v>
      </c>
      <c r="AW35" s="124" t="n">
        <v>6047</v>
      </c>
      <c r="AX35" s="124" t="n">
        <v>6385</v>
      </c>
      <c r="AY35" s="124" t="n">
        <v>7385</v>
      </c>
      <c r="AZ35" s="124" t="n">
        <v>7586</v>
      </c>
      <c r="BA35" s="124" t="n">
        <v>7746</v>
      </c>
      <c r="BB35" s="124" t="n">
        <v>8500</v>
      </c>
      <c r="BC35" s="124" t="n">
        <v>4183</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6966</v>
      </c>
      <c r="F36" s="138" t="n">
        <v>97</v>
      </c>
      <c r="G36" s="123" t="n">
        <v>110</v>
      </c>
      <c r="H36" s="123" t="n">
        <v>3391</v>
      </c>
      <c r="I36" s="123" t="n">
        <v>3368</v>
      </c>
      <c r="J36" s="139" t="n">
        <v>0</v>
      </c>
      <c r="K36" s="134" t="n">
        <v>0</v>
      </c>
      <c r="L36" s="124" t="n">
        <v>4</v>
      </c>
      <c r="M36" s="124" t="n">
        <v>5</v>
      </c>
      <c r="N36" s="124" t="n">
        <v>3</v>
      </c>
      <c r="O36" s="124" t="n">
        <v>8</v>
      </c>
      <c r="P36" s="124" t="n">
        <v>6</v>
      </c>
      <c r="Q36" s="124" t="n">
        <v>8</v>
      </c>
      <c r="R36" s="124" t="n">
        <v>8</v>
      </c>
      <c r="S36" s="124" t="n">
        <v>33</v>
      </c>
      <c r="T36" s="124" t="n">
        <v>7</v>
      </c>
      <c r="U36" s="124" t="n">
        <v>8</v>
      </c>
      <c r="V36" s="129" t="n">
        <v>7</v>
      </c>
      <c r="W36" s="128" t="n">
        <v>0</v>
      </c>
      <c r="X36" s="124" t="n">
        <v>2</v>
      </c>
      <c r="Y36" s="124" t="n">
        <v>2</v>
      </c>
      <c r="Z36" s="124" t="n">
        <v>5</v>
      </c>
      <c r="AA36" s="124" t="n">
        <v>32</v>
      </c>
      <c r="AB36" s="124" t="n">
        <v>9</v>
      </c>
      <c r="AC36" s="124" t="n">
        <v>5</v>
      </c>
      <c r="AD36" s="124" t="n">
        <v>4</v>
      </c>
      <c r="AE36" s="124" t="n">
        <v>8</v>
      </c>
      <c r="AF36" s="124" t="n">
        <v>17</v>
      </c>
      <c r="AG36" s="124" t="n">
        <v>8</v>
      </c>
      <c r="AH36" s="129" t="n">
        <v>18</v>
      </c>
      <c r="AI36" s="128" t="n">
        <v>83</v>
      </c>
      <c r="AJ36" s="124" t="n">
        <v>220</v>
      </c>
      <c r="AK36" s="124" t="n">
        <v>62</v>
      </c>
      <c r="AL36" s="124" t="n">
        <v>132</v>
      </c>
      <c r="AM36" s="124" t="n">
        <v>165</v>
      </c>
      <c r="AN36" s="124" t="n">
        <v>208</v>
      </c>
      <c r="AO36" s="124" t="n">
        <v>264</v>
      </c>
      <c r="AP36" s="124" t="n">
        <v>395</v>
      </c>
      <c r="AQ36" s="124" t="n">
        <v>457</v>
      </c>
      <c r="AR36" s="124" t="n">
        <v>470</v>
      </c>
      <c r="AS36" s="124" t="n">
        <v>496</v>
      </c>
      <c r="AT36" s="129" t="n">
        <v>439</v>
      </c>
      <c r="AU36" s="128" t="n">
        <v>393</v>
      </c>
      <c r="AV36" s="124" t="n">
        <v>461</v>
      </c>
      <c r="AW36" s="124" t="n">
        <v>446</v>
      </c>
      <c r="AX36" s="124" t="n">
        <v>505</v>
      </c>
      <c r="AY36" s="124" t="n">
        <v>308</v>
      </c>
      <c r="AZ36" s="124" t="n">
        <v>232</v>
      </c>
      <c r="BA36" s="124" t="n">
        <v>323</v>
      </c>
      <c r="BB36" s="124" t="n">
        <v>415</v>
      </c>
      <c r="BC36" s="124" t="n">
        <v>285</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8132</v>
      </c>
      <c r="F37" s="138" t="n">
        <v>607</v>
      </c>
      <c r="G37" s="123" t="n">
        <v>371</v>
      </c>
      <c r="H37" s="123" t="n">
        <v>2197</v>
      </c>
      <c r="I37" s="123" t="n">
        <v>4957</v>
      </c>
      <c r="J37" s="139" t="n">
        <v>0</v>
      </c>
      <c r="K37" s="134" t="n">
        <v>110</v>
      </c>
      <c r="L37" s="124" t="n">
        <v>0</v>
      </c>
      <c r="M37" s="124" t="n">
        <v>9</v>
      </c>
      <c r="N37" s="124" t="n">
        <v>18</v>
      </c>
      <c r="O37" s="124" t="n">
        <v>53</v>
      </c>
      <c r="P37" s="124" t="n">
        <v>76</v>
      </c>
      <c r="Q37" s="124" t="n">
        <v>22</v>
      </c>
      <c r="R37" s="124" t="n">
        <v>84</v>
      </c>
      <c r="S37" s="124" t="n">
        <v>81</v>
      </c>
      <c r="T37" s="124" t="n">
        <v>45</v>
      </c>
      <c r="U37" s="124" t="n">
        <v>94</v>
      </c>
      <c r="V37" s="129" t="n">
        <v>15</v>
      </c>
      <c r="W37" s="128" t="n">
        <v>6</v>
      </c>
      <c r="X37" s="124" t="n">
        <v>0</v>
      </c>
      <c r="Y37" s="124" t="n">
        <v>3</v>
      </c>
      <c r="Z37" s="124" t="n">
        <v>41</v>
      </c>
      <c r="AA37" s="124" t="n">
        <v>210</v>
      </c>
      <c r="AB37" s="124" t="n">
        <v>7</v>
      </c>
      <c r="AC37" s="124" t="n">
        <v>4</v>
      </c>
      <c r="AD37" s="124" t="n">
        <v>1</v>
      </c>
      <c r="AE37" s="124" t="n">
        <v>7</v>
      </c>
      <c r="AF37" s="124" t="n">
        <v>39</v>
      </c>
      <c r="AG37" s="124" t="n">
        <v>24</v>
      </c>
      <c r="AH37" s="129" t="n">
        <v>29</v>
      </c>
      <c r="AI37" s="128" t="n">
        <v>33</v>
      </c>
      <c r="AJ37" s="124" t="n">
        <v>27</v>
      </c>
      <c r="AK37" s="124" t="n">
        <v>33</v>
      </c>
      <c r="AL37" s="124" t="n">
        <v>68</v>
      </c>
      <c r="AM37" s="124" t="n">
        <v>149</v>
      </c>
      <c r="AN37" s="124" t="n">
        <v>148</v>
      </c>
      <c r="AO37" s="124" t="n">
        <v>137</v>
      </c>
      <c r="AP37" s="124" t="n">
        <v>212</v>
      </c>
      <c r="AQ37" s="124" t="n">
        <v>309</v>
      </c>
      <c r="AR37" s="124" t="n">
        <v>296</v>
      </c>
      <c r="AS37" s="124" t="n">
        <v>412</v>
      </c>
      <c r="AT37" s="129" t="n">
        <v>373</v>
      </c>
      <c r="AU37" s="128" t="n">
        <v>568</v>
      </c>
      <c r="AV37" s="124" t="n">
        <v>640</v>
      </c>
      <c r="AW37" s="124" t="n">
        <v>554</v>
      </c>
      <c r="AX37" s="124" t="n">
        <v>572</v>
      </c>
      <c r="AY37" s="124" t="n">
        <v>535</v>
      </c>
      <c r="AZ37" s="124" t="n">
        <v>501</v>
      </c>
      <c r="BA37" s="124" t="n">
        <v>574</v>
      </c>
      <c r="BB37" s="124" t="n">
        <v>664</v>
      </c>
      <c r="BC37" s="124" t="n">
        <v>349</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5068</v>
      </c>
      <c r="F38" s="138" t="n">
        <v>134</v>
      </c>
      <c r="G38" s="123" t="n">
        <v>3497</v>
      </c>
      <c r="H38" s="123" t="n">
        <v>318</v>
      </c>
      <c r="I38" s="123" t="n">
        <v>1119</v>
      </c>
      <c r="J38" s="139" t="n">
        <v>0</v>
      </c>
      <c r="K38" s="134" t="n">
        <v>110</v>
      </c>
      <c r="L38" s="124" t="n">
        <v>0</v>
      </c>
      <c r="M38" s="124" t="n">
        <v>2</v>
      </c>
      <c r="N38" s="124" t="n">
        <v>2</v>
      </c>
      <c r="O38" s="124" t="n">
        <v>4</v>
      </c>
      <c r="P38" s="124" t="n">
        <v>4</v>
      </c>
      <c r="Q38" s="124" t="n">
        <v>2</v>
      </c>
      <c r="R38" s="124" t="n">
        <v>2</v>
      </c>
      <c r="S38" s="124" t="n">
        <v>2</v>
      </c>
      <c r="T38" s="124" t="n">
        <v>2</v>
      </c>
      <c r="U38" s="124" t="n">
        <v>2</v>
      </c>
      <c r="V38" s="129" t="n">
        <v>2</v>
      </c>
      <c r="W38" s="128" t="n">
        <v>0</v>
      </c>
      <c r="X38" s="124" t="n">
        <v>0</v>
      </c>
      <c r="Y38" s="124" t="n">
        <v>0</v>
      </c>
      <c r="Z38" s="124" t="n">
        <v>2</v>
      </c>
      <c r="AA38" s="124" t="n">
        <v>715</v>
      </c>
      <c r="AB38" s="124" t="n">
        <v>786</v>
      </c>
      <c r="AC38" s="124" t="n">
        <v>509</v>
      </c>
      <c r="AD38" s="124" t="n">
        <v>550</v>
      </c>
      <c r="AE38" s="124" t="n">
        <v>12</v>
      </c>
      <c r="AF38" s="124" t="n">
        <v>300</v>
      </c>
      <c r="AG38" s="124" t="n">
        <v>303</v>
      </c>
      <c r="AH38" s="129" t="n">
        <v>320</v>
      </c>
      <c r="AI38" s="128" t="n">
        <v>145</v>
      </c>
      <c r="AJ38" s="124" t="n">
        <v>2</v>
      </c>
      <c r="AK38" s="124" t="n">
        <v>23</v>
      </c>
      <c r="AL38" s="124" t="n">
        <v>4</v>
      </c>
      <c r="AM38" s="124" t="n">
        <v>18</v>
      </c>
      <c r="AN38" s="124" t="n">
        <v>13</v>
      </c>
      <c r="AO38" s="124" t="n">
        <v>27</v>
      </c>
      <c r="AP38" s="124" t="n">
        <v>19</v>
      </c>
      <c r="AQ38" s="124" t="n">
        <v>19</v>
      </c>
      <c r="AR38" s="124" t="n">
        <v>19</v>
      </c>
      <c r="AS38" s="124" t="n">
        <v>9</v>
      </c>
      <c r="AT38" s="129" t="n">
        <v>20</v>
      </c>
      <c r="AU38" s="128" t="n">
        <v>37</v>
      </c>
      <c r="AV38" s="124" t="n">
        <v>72</v>
      </c>
      <c r="AW38" s="124" t="n">
        <v>83</v>
      </c>
      <c r="AX38" s="124" t="n">
        <v>86</v>
      </c>
      <c r="AY38" s="124" t="n">
        <v>191</v>
      </c>
      <c r="AZ38" s="124" t="n">
        <v>114</v>
      </c>
      <c r="BA38" s="124" t="n">
        <v>178</v>
      </c>
      <c r="BB38" s="124" t="n">
        <v>210</v>
      </c>
      <c r="BC38" s="124" t="n">
        <v>148</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6266</v>
      </c>
      <c r="F39" s="138" t="n">
        <v>776</v>
      </c>
      <c r="G39" s="123" t="n">
        <v>20</v>
      </c>
      <c r="H39" s="123" t="n">
        <v>4521</v>
      </c>
      <c r="I39" s="123" t="n">
        <v>949</v>
      </c>
      <c r="J39" s="139" t="n">
        <v>0</v>
      </c>
      <c r="K39" s="134" t="n">
        <v>752</v>
      </c>
      <c r="L39" s="124" t="n">
        <v>0</v>
      </c>
      <c r="M39" s="124" t="n">
        <v>2</v>
      </c>
      <c r="N39" s="124" t="n">
        <v>2</v>
      </c>
      <c r="O39" s="124" t="n">
        <v>4</v>
      </c>
      <c r="P39" s="124" t="n">
        <v>4</v>
      </c>
      <c r="Q39" s="124" t="n">
        <v>2</v>
      </c>
      <c r="R39" s="124" t="n">
        <v>2</v>
      </c>
      <c r="S39" s="124" t="n">
        <v>2</v>
      </c>
      <c r="T39" s="124" t="n">
        <v>2</v>
      </c>
      <c r="U39" s="124" t="n">
        <v>2</v>
      </c>
      <c r="V39" s="129" t="n">
        <v>2</v>
      </c>
      <c r="W39" s="128" t="n">
        <v>0</v>
      </c>
      <c r="X39" s="124" t="n">
        <v>0</v>
      </c>
      <c r="Y39" s="124" t="n">
        <v>0</v>
      </c>
      <c r="Z39" s="124" t="n">
        <v>0</v>
      </c>
      <c r="AA39" s="124" t="n">
        <v>0</v>
      </c>
      <c r="AB39" s="124" t="n">
        <v>1</v>
      </c>
      <c r="AC39" s="124" t="n">
        <v>2</v>
      </c>
      <c r="AD39" s="124" t="n">
        <v>0</v>
      </c>
      <c r="AE39" s="124" t="n">
        <v>4</v>
      </c>
      <c r="AF39" s="124" t="n">
        <v>4</v>
      </c>
      <c r="AG39" s="124" t="n">
        <v>3</v>
      </c>
      <c r="AH39" s="129" t="n">
        <v>6</v>
      </c>
      <c r="AI39" s="128" t="n">
        <v>17</v>
      </c>
      <c r="AJ39" s="124" t="n">
        <v>4</v>
      </c>
      <c r="AK39" s="124" t="n">
        <v>23</v>
      </c>
      <c r="AL39" s="124" t="n">
        <v>17</v>
      </c>
      <c r="AM39" s="124" t="n">
        <v>566</v>
      </c>
      <c r="AN39" s="124" t="n">
        <v>412</v>
      </c>
      <c r="AO39" s="124" t="n">
        <v>807</v>
      </c>
      <c r="AP39" s="124" t="n">
        <v>631</v>
      </c>
      <c r="AQ39" s="124" t="n">
        <v>709</v>
      </c>
      <c r="AR39" s="124" t="n">
        <v>465</v>
      </c>
      <c r="AS39" s="124" t="n">
        <v>526</v>
      </c>
      <c r="AT39" s="129" t="n">
        <v>344</v>
      </c>
      <c r="AU39" s="128" t="n">
        <v>178</v>
      </c>
      <c r="AV39" s="124" t="n">
        <v>100</v>
      </c>
      <c r="AW39" s="124" t="n">
        <v>109</v>
      </c>
      <c r="AX39" s="124" t="n">
        <v>26</v>
      </c>
      <c r="AY39" s="124" t="n">
        <v>32</v>
      </c>
      <c r="AZ39" s="124" t="n">
        <v>55</v>
      </c>
      <c r="BA39" s="124" t="n">
        <v>99</v>
      </c>
      <c r="BB39" s="124" t="n">
        <v>246</v>
      </c>
      <c r="BC39" s="124" t="n">
        <v>104</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t="n">
        <v>0</v>
      </c>
      <c r="L40" s="124" t="n">
        <v>0</v>
      </c>
      <c r="M40" s="124" t="n">
        <v>0</v>
      </c>
      <c r="N40" s="124" t="n">
        <v>0</v>
      </c>
      <c r="O40" s="124" t="n">
        <v>0</v>
      </c>
      <c r="P40" s="124" t="n">
        <v>0</v>
      </c>
      <c r="Q40" s="124" t="n">
        <v>0</v>
      </c>
      <c r="R40" s="124" t="n">
        <v>0</v>
      </c>
      <c r="S40" s="124" t="n">
        <v>0</v>
      </c>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985</v>
      </c>
      <c r="F41" s="138" t="n">
        <v>78</v>
      </c>
      <c r="G41" s="123" t="n">
        <v>79</v>
      </c>
      <c r="H41" s="123" t="n">
        <v>385</v>
      </c>
      <c r="I41" s="123" t="n">
        <v>443</v>
      </c>
      <c r="J41" s="139" t="n">
        <v>0</v>
      </c>
      <c r="K41" s="134" t="n">
        <v>17</v>
      </c>
      <c r="L41" s="124" t="n">
        <v>3</v>
      </c>
      <c r="M41" s="124" t="n">
        <v>4</v>
      </c>
      <c r="N41" s="124" t="n">
        <v>3</v>
      </c>
      <c r="O41" s="124" t="n">
        <v>7</v>
      </c>
      <c r="P41" s="124" t="n">
        <v>5</v>
      </c>
      <c r="Q41" s="124" t="n">
        <v>1</v>
      </c>
      <c r="R41" s="124" t="n">
        <v>5</v>
      </c>
      <c r="S41" s="124" t="n">
        <v>12</v>
      </c>
      <c r="T41" s="124" t="n">
        <v>2</v>
      </c>
      <c r="U41" s="124" t="n">
        <v>11</v>
      </c>
      <c r="V41" s="129" t="n">
        <v>8</v>
      </c>
      <c r="W41" s="128" t="n">
        <v>5</v>
      </c>
      <c r="X41" s="124" t="n">
        <v>0</v>
      </c>
      <c r="Y41" s="124" t="n">
        <v>0</v>
      </c>
      <c r="Z41" s="124" t="n">
        <v>2</v>
      </c>
      <c r="AA41" s="124" t="n">
        <v>11</v>
      </c>
      <c r="AB41" s="124" t="n">
        <v>7</v>
      </c>
      <c r="AC41" s="124" t="n">
        <v>3</v>
      </c>
      <c r="AD41" s="124" t="n">
        <v>5</v>
      </c>
      <c r="AE41" s="124" t="n">
        <v>9</v>
      </c>
      <c r="AF41" s="124" t="n">
        <v>13</v>
      </c>
      <c r="AG41" s="124" t="n">
        <v>8</v>
      </c>
      <c r="AH41" s="129" t="n">
        <v>16</v>
      </c>
      <c r="AI41" s="128" t="n">
        <v>28</v>
      </c>
      <c r="AJ41" s="124" t="n">
        <v>25</v>
      </c>
      <c r="AK41" s="124" t="n">
        <v>13</v>
      </c>
      <c r="AL41" s="124" t="n">
        <v>25</v>
      </c>
      <c r="AM41" s="124" t="n">
        <v>6</v>
      </c>
      <c r="AN41" s="124" t="n">
        <v>40</v>
      </c>
      <c r="AO41" s="124" t="n">
        <v>45</v>
      </c>
      <c r="AP41" s="124" t="n">
        <v>37</v>
      </c>
      <c r="AQ41" s="124" t="n">
        <v>38</v>
      </c>
      <c r="AR41" s="124" t="n">
        <v>37</v>
      </c>
      <c r="AS41" s="124" t="n">
        <v>38</v>
      </c>
      <c r="AT41" s="129" t="n">
        <v>53</v>
      </c>
      <c r="AU41" s="128" t="n">
        <v>41</v>
      </c>
      <c r="AV41" s="124" t="n">
        <v>46</v>
      </c>
      <c r="AW41" s="124" t="n">
        <v>51</v>
      </c>
      <c r="AX41" s="124" t="n">
        <v>63</v>
      </c>
      <c r="AY41" s="124" t="n">
        <v>47</v>
      </c>
      <c r="AZ41" s="124" t="n">
        <v>60</v>
      </c>
      <c r="BA41" s="124" t="n">
        <v>51</v>
      </c>
      <c r="BB41" s="124" t="n">
        <v>54</v>
      </c>
      <c r="BC41" s="124" t="n">
        <v>30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238</v>
      </c>
      <c r="F42" s="138" t="n">
        <v>9</v>
      </c>
      <c r="G42" s="123" t="n">
        <v>19</v>
      </c>
      <c r="H42" s="123" t="n">
        <v>97</v>
      </c>
      <c r="I42" s="123" t="n">
        <v>113</v>
      </c>
      <c r="J42" s="139" t="n">
        <v>0</v>
      </c>
      <c r="K42" s="134" t="n">
        <v>2</v>
      </c>
      <c r="L42" s="124" t="n">
        <v>0</v>
      </c>
      <c r="M42" s="124" t="n">
        <v>1</v>
      </c>
      <c r="N42" s="124" t="n">
        <v>0</v>
      </c>
      <c r="O42" s="124" t="n">
        <v>2</v>
      </c>
      <c r="P42" s="124" t="n">
        <v>0</v>
      </c>
      <c r="Q42" s="124" t="n">
        <v>1</v>
      </c>
      <c r="R42" s="124" t="n">
        <v>1</v>
      </c>
      <c r="S42" s="124" t="n">
        <v>2</v>
      </c>
      <c r="T42" s="124" t="n">
        <v>0</v>
      </c>
      <c r="U42" s="124" t="n">
        <v>0</v>
      </c>
      <c r="V42" s="129" t="n">
        <v>0</v>
      </c>
      <c r="W42" s="128" t="n">
        <v>1</v>
      </c>
      <c r="X42" s="124" t="n">
        <v>1</v>
      </c>
      <c r="Y42" s="124" t="n">
        <v>0</v>
      </c>
      <c r="Z42" s="124" t="n">
        <v>0</v>
      </c>
      <c r="AA42" s="124" t="n">
        <v>3</v>
      </c>
      <c r="AB42" s="124" t="n">
        <v>1</v>
      </c>
      <c r="AC42" s="124" t="n">
        <v>0</v>
      </c>
      <c r="AD42" s="124" t="n">
        <v>2</v>
      </c>
      <c r="AE42" s="124" t="n">
        <v>3</v>
      </c>
      <c r="AF42" s="124" t="n">
        <v>3</v>
      </c>
      <c r="AG42" s="124" t="n">
        <v>2</v>
      </c>
      <c r="AH42" s="129" t="n">
        <v>3</v>
      </c>
      <c r="AI42" s="128" t="n">
        <v>2</v>
      </c>
      <c r="AJ42" s="124" t="n">
        <v>2</v>
      </c>
      <c r="AK42" s="124" t="n">
        <v>5</v>
      </c>
      <c r="AL42" s="124" t="n">
        <v>7</v>
      </c>
      <c r="AM42" s="124" t="n">
        <v>4</v>
      </c>
      <c r="AN42" s="124" t="n">
        <v>13</v>
      </c>
      <c r="AO42" s="124" t="n">
        <v>9</v>
      </c>
      <c r="AP42" s="124" t="n">
        <v>12</v>
      </c>
      <c r="AQ42" s="124" t="n">
        <v>9</v>
      </c>
      <c r="AR42" s="124" t="n">
        <v>11</v>
      </c>
      <c r="AS42" s="124" t="n">
        <v>10</v>
      </c>
      <c r="AT42" s="129" t="n">
        <v>13</v>
      </c>
      <c r="AU42" s="128" t="n">
        <v>18</v>
      </c>
      <c r="AV42" s="124" t="n">
        <v>13</v>
      </c>
      <c r="AW42" s="124" t="n">
        <v>5</v>
      </c>
      <c r="AX42" s="124" t="n">
        <v>16</v>
      </c>
      <c r="AY42" s="124" t="n">
        <v>13</v>
      </c>
      <c r="AZ42" s="124" t="n">
        <v>11</v>
      </c>
      <c r="BA42" s="124" t="n">
        <v>14</v>
      </c>
      <c r="BB42" s="124" t="n">
        <v>15</v>
      </c>
      <c r="BC42" s="124" t="n">
        <v>8</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214</v>
      </c>
      <c r="F43" s="138" t="n">
        <v>20</v>
      </c>
      <c r="G43" s="123" t="n">
        <v>15</v>
      </c>
      <c r="H43" s="123" t="n">
        <v>88</v>
      </c>
      <c r="I43" s="123" t="n">
        <v>91</v>
      </c>
      <c r="J43" s="139" t="n">
        <v>0</v>
      </c>
      <c r="K43" s="134" t="n">
        <v>5</v>
      </c>
      <c r="L43" s="124" t="n">
        <v>0</v>
      </c>
      <c r="M43" s="124" t="n">
        <v>1</v>
      </c>
      <c r="N43" s="124" t="n">
        <v>1</v>
      </c>
      <c r="O43" s="124" t="n">
        <v>3</v>
      </c>
      <c r="P43" s="124" t="n">
        <v>0</v>
      </c>
      <c r="Q43" s="124" t="n">
        <v>0</v>
      </c>
      <c r="R43" s="124" t="n">
        <v>2</v>
      </c>
      <c r="S43" s="124" t="n">
        <v>3</v>
      </c>
      <c r="T43" s="124" t="n">
        <v>1</v>
      </c>
      <c r="U43" s="124" t="n">
        <v>2</v>
      </c>
      <c r="V43" s="129" t="n">
        <v>2</v>
      </c>
      <c r="W43" s="128" t="n">
        <v>2</v>
      </c>
      <c r="X43" s="124" t="n">
        <v>1</v>
      </c>
      <c r="Y43" s="124" t="n">
        <v>0</v>
      </c>
      <c r="Z43" s="124" t="n">
        <v>0</v>
      </c>
      <c r="AA43" s="124" t="n">
        <v>2</v>
      </c>
      <c r="AB43" s="124" t="n">
        <v>2</v>
      </c>
      <c r="AC43" s="124" t="n">
        <v>1</v>
      </c>
      <c r="AD43" s="124" t="n">
        <v>1</v>
      </c>
      <c r="AE43" s="124" t="n">
        <v>2</v>
      </c>
      <c r="AF43" s="124" t="n">
        <v>2</v>
      </c>
      <c r="AG43" s="124" t="n">
        <v>1</v>
      </c>
      <c r="AH43" s="129" t="n">
        <v>1</v>
      </c>
      <c r="AI43" s="128" t="n">
        <v>5</v>
      </c>
      <c r="AJ43" s="124" t="n">
        <v>4</v>
      </c>
      <c r="AK43" s="124" t="n">
        <v>4</v>
      </c>
      <c r="AL43" s="124" t="n">
        <v>2</v>
      </c>
      <c r="AM43" s="124" t="n">
        <v>6</v>
      </c>
      <c r="AN43" s="124" t="n">
        <v>3</v>
      </c>
      <c r="AO43" s="124" t="n">
        <v>14</v>
      </c>
      <c r="AP43" s="124" t="n">
        <v>9</v>
      </c>
      <c r="AQ43" s="124" t="n">
        <v>7</v>
      </c>
      <c r="AR43" s="124" t="n">
        <v>10</v>
      </c>
      <c r="AS43" s="124" t="n">
        <v>10</v>
      </c>
      <c r="AT43" s="129" t="n">
        <v>14</v>
      </c>
      <c r="AU43" s="128" t="n">
        <v>10</v>
      </c>
      <c r="AV43" s="124" t="n">
        <v>10</v>
      </c>
      <c r="AW43" s="124" t="n">
        <v>12</v>
      </c>
      <c r="AX43" s="124" t="n">
        <v>13</v>
      </c>
      <c r="AY43" s="124" t="n">
        <v>8</v>
      </c>
      <c r="AZ43" s="124" t="n">
        <v>14</v>
      </c>
      <c r="BA43" s="124" t="n">
        <v>8</v>
      </c>
      <c r="BB43" s="124" t="n">
        <v>6</v>
      </c>
      <c r="BC43" s="124" t="n">
        <v>10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174</v>
      </c>
      <c r="F44" s="138" t="n">
        <v>17</v>
      </c>
      <c r="G44" s="123" t="n">
        <v>9</v>
      </c>
      <c r="H44" s="123" t="n">
        <v>56</v>
      </c>
      <c r="I44" s="123" t="n">
        <v>92</v>
      </c>
      <c r="J44" s="139" t="n">
        <v>0</v>
      </c>
      <c r="K44" s="134" t="n">
        <v>5</v>
      </c>
      <c r="L44" s="124" t="n">
        <v>0</v>
      </c>
      <c r="M44" s="124" t="n">
        <v>2</v>
      </c>
      <c r="N44" s="124" t="n">
        <v>2</v>
      </c>
      <c r="O44" s="124" t="n">
        <v>2</v>
      </c>
      <c r="P44" s="124" t="n">
        <v>0</v>
      </c>
      <c r="Q44" s="124" t="n">
        <v>1</v>
      </c>
      <c r="R44" s="124" t="n">
        <v>0</v>
      </c>
      <c r="S44" s="124" t="n">
        <v>3</v>
      </c>
      <c r="T44" s="124" t="n">
        <v>0</v>
      </c>
      <c r="U44" s="124" t="n">
        <v>2</v>
      </c>
      <c r="V44" s="129" t="n">
        <v>0</v>
      </c>
      <c r="W44" s="128" t="n">
        <v>3</v>
      </c>
      <c r="X44" s="124" t="n">
        <v>0</v>
      </c>
      <c r="Y44" s="124" t="n">
        <v>0</v>
      </c>
      <c r="Z44" s="124" t="n">
        <v>0</v>
      </c>
      <c r="AA44" s="124" t="n">
        <v>2</v>
      </c>
      <c r="AB44" s="124" t="n">
        <v>0</v>
      </c>
      <c r="AC44" s="124" t="n">
        <v>1</v>
      </c>
      <c r="AD44" s="124" t="n">
        <v>0</v>
      </c>
      <c r="AE44" s="124" t="n">
        <v>1</v>
      </c>
      <c r="AF44" s="124" t="n">
        <v>1</v>
      </c>
      <c r="AG44" s="124" t="n">
        <v>1</v>
      </c>
      <c r="AH44" s="129" t="n">
        <v>0</v>
      </c>
      <c r="AI44" s="128" t="n">
        <v>0</v>
      </c>
      <c r="AJ44" s="124" t="n">
        <v>1</v>
      </c>
      <c r="AK44" s="124" t="n">
        <v>3</v>
      </c>
      <c r="AL44" s="124" t="n">
        <v>2</v>
      </c>
      <c r="AM44" s="124" t="n">
        <v>7</v>
      </c>
      <c r="AN44" s="124" t="n">
        <v>2</v>
      </c>
      <c r="AO44" s="124" t="n">
        <v>5</v>
      </c>
      <c r="AP44" s="124" t="n">
        <v>7</v>
      </c>
      <c r="AQ44" s="124" t="n">
        <v>11</v>
      </c>
      <c r="AR44" s="124" t="n">
        <v>6</v>
      </c>
      <c r="AS44" s="124" t="n">
        <v>3</v>
      </c>
      <c r="AT44" s="129" t="n">
        <v>9</v>
      </c>
      <c r="AU44" s="128" t="n">
        <v>8</v>
      </c>
      <c r="AV44" s="124" t="n">
        <v>11</v>
      </c>
      <c r="AW44" s="124" t="n">
        <v>10</v>
      </c>
      <c r="AX44" s="124" t="n">
        <v>11</v>
      </c>
      <c r="AY44" s="124" t="n">
        <v>13</v>
      </c>
      <c r="AZ44" s="124" t="n">
        <v>17</v>
      </c>
      <c r="BA44" s="124" t="n">
        <v>6</v>
      </c>
      <c r="BB44" s="124" t="n">
        <v>12</v>
      </c>
      <c r="BC44" s="124" t="n">
        <v>4</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9</v>
      </c>
      <c r="F45" s="138" t="n">
        <v>0</v>
      </c>
      <c r="G45" s="123" t="n">
        <v>0</v>
      </c>
      <c r="H45" s="123" t="n">
        <v>3</v>
      </c>
      <c r="I45" s="123" t="n">
        <v>6</v>
      </c>
      <c r="J45" s="139" t="n">
        <v>0</v>
      </c>
      <c r="K45" s="134" t="n">
        <v>0</v>
      </c>
      <c r="L45" s="124" t="n">
        <v>0</v>
      </c>
      <c r="M45" s="124" t="n">
        <v>0</v>
      </c>
      <c r="N45" s="124" t="n">
        <v>0</v>
      </c>
      <c r="O45" s="124" t="n">
        <v>0</v>
      </c>
      <c r="P45" s="124" t="n">
        <v>0</v>
      </c>
      <c r="Q45" s="124" t="n">
        <v>0</v>
      </c>
      <c r="R45" s="124" t="n">
        <v>0</v>
      </c>
      <c r="S45" s="124" t="n">
        <v>0</v>
      </c>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1</v>
      </c>
      <c r="AJ45" s="124" t="n">
        <v>0</v>
      </c>
      <c r="AK45" s="124" t="n">
        <v>0</v>
      </c>
      <c r="AL45" s="124" t="n">
        <v>0</v>
      </c>
      <c r="AM45" s="124" t="n">
        <v>0</v>
      </c>
      <c r="AN45" s="124" t="n">
        <v>1</v>
      </c>
      <c r="AO45" s="124" t="n">
        <v>0</v>
      </c>
      <c r="AP45" s="124" t="n">
        <v>0</v>
      </c>
      <c r="AQ45" s="124" t="n">
        <v>0</v>
      </c>
      <c r="AR45" s="124" t="n">
        <v>1</v>
      </c>
      <c r="AS45" s="124" t="n">
        <v>0</v>
      </c>
      <c r="AT45" s="129" t="n">
        <v>0</v>
      </c>
      <c r="AU45" s="128" t="n">
        <v>0</v>
      </c>
      <c r="AV45" s="124" t="n">
        <v>1</v>
      </c>
      <c r="AW45" s="124" t="n">
        <v>2</v>
      </c>
      <c r="AX45" s="124" t="n">
        <v>0</v>
      </c>
      <c r="AY45" s="124" t="n">
        <v>1</v>
      </c>
      <c r="AZ45" s="124" t="n">
        <v>1</v>
      </c>
      <c r="BA45" s="124" t="n">
        <v>1</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69304</v>
      </c>
      <c r="F46" s="138" t="n">
        <v>837</v>
      </c>
      <c r="G46" s="123" t="n">
        <v>319</v>
      </c>
      <c r="H46" s="123" t="n">
        <v>25512</v>
      </c>
      <c r="I46" s="123" t="n">
        <v>42636</v>
      </c>
      <c r="J46" s="139" t="n">
        <v>0</v>
      </c>
      <c r="K46" s="134" t="n">
        <v>442</v>
      </c>
      <c r="L46" s="124" t="n">
        <v>33</v>
      </c>
      <c r="M46" s="124" t="n">
        <v>20</v>
      </c>
      <c r="N46" s="124" t="n">
        <v>29</v>
      </c>
      <c r="O46" s="124" t="n">
        <v>31</v>
      </c>
      <c r="P46" s="124" t="n">
        <v>31</v>
      </c>
      <c r="Q46" s="124" t="n">
        <v>40</v>
      </c>
      <c r="R46" s="124" t="n">
        <v>20</v>
      </c>
      <c r="S46" s="124" t="n">
        <v>50</v>
      </c>
      <c r="T46" s="124" t="n">
        <v>62</v>
      </c>
      <c r="U46" s="124" t="n">
        <v>26</v>
      </c>
      <c r="V46" s="129" t="n">
        <v>53</v>
      </c>
      <c r="W46" s="128" t="n">
        <v>1</v>
      </c>
      <c r="X46" s="124" t="n">
        <v>0</v>
      </c>
      <c r="Y46" s="124" t="n">
        <v>1</v>
      </c>
      <c r="Z46" s="124" t="n">
        <v>1</v>
      </c>
      <c r="AA46" s="124" t="n">
        <v>18</v>
      </c>
      <c r="AB46" s="124" t="n">
        <v>41</v>
      </c>
      <c r="AC46" s="124" t="n">
        <v>37</v>
      </c>
      <c r="AD46" s="124" t="n">
        <v>42</v>
      </c>
      <c r="AE46" s="124" t="n">
        <v>53</v>
      </c>
      <c r="AF46" s="124" t="n">
        <v>55</v>
      </c>
      <c r="AG46" s="124" t="n">
        <v>28</v>
      </c>
      <c r="AH46" s="129" t="n">
        <v>42</v>
      </c>
      <c r="AI46" s="128" t="n">
        <v>324</v>
      </c>
      <c r="AJ46" s="124" t="n">
        <v>626</v>
      </c>
      <c r="AK46" s="124" t="n">
        <v>662</v>
      </c>
      <c r="AL46" s="124" t="n">
        <v>1066</v>
      </c>
      <c r="AM46" s="124" t="n">
        <v>1838</v>
      </c>
      <c r="AN46" s="124" t="n">
        <v>1883</v>
      </c>
      <c r="AO46" s="124" t="n">
        <v>2542</v>
      </c>
      <c r="AP46" s="124" t="n">
        <v>2833</v>
      </c>
      <c r="AQ46" s="124" t="n">
        <v>3399</v>
      </c>
      <c r="AR46" s="124" t="n">
        <v>3486</v>
      </c>
      <c r="AS46" s="124" t="n">
        <v>3142</v>
      </c>
      <c r="AT46" s="129" t="n">
        <v>3711</v>
      </c>
      <c r="AU46" s="128" t="n">
        <v>3271</v>
      </c>
      <c r="AV46" s="124" t="n">
        <v>5243</v>
      </c>
      <c r="AW46" s="124" t="n">
        <v>4051</v>
      </c>
      <c r="AX46" s="124" t="n">
        <v>4289</v>
      </c>
      <c r="AY46" s="124" t="n">
        <v>5428</v>
      </c>
      <c r="AZ46" s="124" t="n">
        <v>5653</v>
      </c>
      <c r="BA46" s="124" t="n">
        <v>5768</v>
      </c>
      <c r="BB46" s="124" t="n">
        <v>6149</v>
      </c>
      <c r="BC46" s="124" t="n">
        <v>2784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369</v>
      </c>
      <c r="F47" s="138" t="n">
        <v>7</v>
      </c>
      <c r="G47" s="123" t="n">
        <v>20</v>
      </c>
      <c r="H47" s="123" t="n">
        <v>185</v>
      </c>
      <c r="I47" s="123" t="n">
        <v>157</v>
      </c>
      <c r="J47" s="139" t="n">
        <v>0</v>
      </c>
      <c r="K47" s="134" t="n">
        <v>2</v>
      </c>
      <c r="L47" s="124" t="n">
        <v>0</v>
      </c>
      <c r="M47" s="124" t="n">
        <v>0</v>
      </c>
      <c r="N47" s="124" t="n">
        <v>0</v>
      </c>
      <c r="O47" s="124" t="n">
        <v>1</v>
      </c>
      <c r="P47" s="124" t="n">
        <v>0</v>
      </c>
      <c r="Q47" s="124" t="n">
        <v>0</v>
      </c>
      <c r="R47" s="124" t="n">
        <v>1</v>
      </c>
      <c r="S47" s="124" t="n">
        <v>0</v>
      </c>
      <c r="T47" s="124" t="n">
        <v>0</v>
      </c>
      <c r="U47" s="124" t="n">
        <v>3</v>
      </c>
      <c r="V47" s="129" t="n">
        <v>0</v>
      </c>
      <c r="W47" s="128" t="n">
        <v>0</v>
      </c>
      <c r="X47" s="124" t="n">
        <v>0</v>
      </c>
      <c r="Y47" s="124" t="n">
        <v>0</v>
      </c>
      <c r="Z47" s="124" t="n">
        <v>0</v>
      </c>
      <c r="AA47" s="124" t="n">
        <v>2</v>
      </c>
      <c r="AB47" s="124" t="n">
        <v>1</v>
      </c>
      <c r="AC47" s="124" t="n">
        <v>4</v>
      </c>
      <c r="AD47" s="124" t="n">
        <v>3</v>
      </c>
      <c r="AE47" s="124" t="n">
        <v>3</v>
      </c>
      <c r="AF47" s="124" t="n">
        <v>1</v>
      </c>
      <c r="AG47" s="124" t="n">
        <v>2</v>
      </c>
      <c r="AH47" s="129" t="n">
        <v>4</v>
      </c>
      <c r="AI47" s="128" t="n">
        <v>8</v>
      </c>
      <c r="AJ47" s="124" t="n">
        <v>10</v>
      </c>
      <c r="AK47" s="124" t="n">
        <v>8</v>
      </c>
      <c r="AL47" s="124" t="n">
        <v>10</v>
      </c>
      <c r="AM47" s="124" t="n">
        <v>29</v>
      </c>
      <c r="AN47" s="124" t="n">
        <v>9</v>
      </c>
      <c r="AO47" s="124" t="n">
        <v>15</v>
      </c>
      <c r="AP47" s="124" t="n">
        <v>23</v>
      </c>
      <c r="AQ47" s="124" t="n">
        <v>29</v>
      </c>
      <c r="AR47" s="124" t="n">
        <v>21</v>
      </c>
      <c r="AS47" s="124" t="n">
        <v>14</v>
      </c>
      <c r="AT47" s="129" t="n">
        <v>9</v>
      </c>
      <c r="AU47" s="128" t="n">
        <v>13</v>
      </c>
      <c r="AV47" s="124" t="n">
        <v>13</v>
      </c>
      <c r="AW47" s="124" t="n">
        <v>27</v>
      </c>
      <c r="AX47" s="124" t="n">
        <v>19</v>
      </c>
      <c r="AY47" s="124" t="n">
        <v>23</v>
      </c>
      <c r="AZ47" s="124" t="n">
        <v>13</v>
      </c>
      <c r="BA47" s="124" t="n">
        <v>21</v>
      </c>
      <c r="BB47" s="124" t="n">
        <v>11</v>
      </c>
      <c r="BC47" s="124" t="n">
        <v>17</v>
      </c>
      <c r="BD47" s="124"/>
      <c r="BE47" s="124"/>
      <c r="BF47" s="129"/>
      <c r="BG47" s="128"/>
      <c r="BH47" s="124"/>
      <c r="BI47" s="124"/>
      <c r="BJ47" s="124"/>
      <c r="BK47" s="124"/>
      <c r="BL47" s="124"/>
      <c r="BM47" s="124"/>
      <c r="BN47" s="124"/>
      <c r="BO47" s="124"/>
      <c r="BP47" s="124"/>
      <c r="BQ47" s="124"/>
      <c r="BR47" s="129"/>
      <c r="BS47" s="112"/>
    </row>
    <row r="48">
      <c r="A48" s="138" t="s">
        <v>764</v>
      </c>
      <c r="B48" s="122" t="s">
        <v>765</v>
      </c>
      <c r="C48" s="64" t="s">
        <v>718</v>
      </c>
      <c r="D48" s="123" t="s">
        <v>719</v>
      </c>
      <c r="E48" s="139" t="n">
        <v>462</v>
      </c>
      <c r="F48" s="138" t="n">
        <v>1</v>
      </c>
      <c r="G48" s="123" t="n">
        <v>2</v>
      </c>
      <c r="H48" s="123" t="n">
        <v>5</v>
      </c>
      <c r="I48" s="123" t="n">
        <v>454</v>
      </c>
      <c r="J48" s="139" t="n">
        <v>0</v>
      </c>
      <c r="K48" s="134" t="n">
        <v>0</v>
      </c>
      <c r="L48" s="124" t="n">
        <v>1</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2</v>
      </c>
      <c r="AI48" s="128" t="n">
        <v>0</v>
      </c>
      <c r="AJ48" s="124" t="n">
        <v>1</v>
      </c>
      <c r="AK48" s="124" t="n">
        <v>0</v>
      </c>
      <c r="AL48" s="124" t="n">
        <v>0</v>
      </c>
      <c r="AM48" s="124" t="n">
        <v>0</v>
      </c>
      <c r="AN48" s="124" t="n">
        <v>1</v>
      </c>
      <c r="AO48" s="124" t="n">
        <v>0</v>
      </c>
      <c r="AP48" s="124" t="n">
        <v>1</v>
      </c>
      <c r="AQ48" s="124" t="n">
        <v>2</v>
      </c>
      <c r="AR48" s="124" t="n">
        <v>0</v>
      </c>
      <c r="AS48" s="124" t="n">
        <v>0</v>
      </c>
      <c r="AT48" s="129" t="n">
        <v>0</v>
      </c>
      <c r="AU48" s="128" t="n">
        <v>0</v>
      </c>
      <c r="AV48" s="124" t="n">
        <v>9</v>
      </c>
      <c r="AW48" s="124" t="n">
        <v>1</v>
      </c>
      <c r="AX48" s="124" t="n">
        <v>1</v>
      </c>
      <c r="AY48" s="124" t="n">
        <v>441</v>
      </c>
      <c r="AZ48" s="124" t="n">
        <v>0</v>
      </c>
      <c r="BA48" s="124" t="n">
        <v>0</v>
      </c>
      <c r="BB48" s="124" t="n">
        <v>2</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767</v>
      </c>
      <c r="C49" s="64" t="s">
        <v>718</v>
      </c>
      <c r="D49" s="123" t="s">
        <v>719</v>
      </c>
      <c r="E49" s="139" t="n">
        <v>528</v>
      </c>
      <c r="F49" s="138" t="n">
        <v>8</v>
      </c>
      <c r="G49" s="123" t="n">
        <v>6</v>
      </c>
      <c r="H49" s="123" t="n">
        <v>349</v>
      </c>
      <c r="I49" s="123" t="n">
        <v>165</v>
      </c>
      <c r="J49" s="139" t="n">
        <v>0</v>
      </c>
      <c r="K49" s="134" t="n">
        <v>5</v>
      </c>
      <c r="L49" s="124" t="n">
        <v>0</v>
      </c>
      <c r="M49" s="124" t="n">
        <v>0</v>
      </c>
      <c r="N49" s="124" t="n">
        <v>0</v>
      </c>
      <c r="O49" s="124" t="n">
        <v>1</v>
      </c>
      <c r="P49" s="124" t="n">
        <v>1</v>
      </c>
      <c r="Q49" s="124" t="n">
        <v>0</v>
      </c>
      <c r="R49" s="124" t="n">
        <v>0</v>
      </c>
      <c r="S49" s="124" t="n">
        <v>0</v>
      </c>
      <c r="T49" s="124" t="n">
        <v>1</v>
      </c>
      <c r="U49" s="124" t="n">
        <v>0</v>
      </c>
      <c r="V49" s="129" t="n">
        <v>0</v>
      </c>
      <c r="W49" s="128" t="n">
        <v>0</v>
      </c>
      <c r="X49" s="124" t="n">
        <v>0</v>
      </c>
      <c r="Y49" s="124" t="n">
        <v>0</v>
      </c>
      <c r="Z49" s="124" t="n">
        <v>0</v>
      </c>
      <c r="AA49" s="124" t="n">
        <v>1</v>
      </c>
      <c r="AB49" s="124" t="n">
        <v>1</v>
      </c>
      <c r="AC49" s="124" t="n">
        <v>1</v>
      </c>
      <c r="AD49" s="124" t="n">
        <v>0</v>
      </c>
      <c r="AE49" s="124" t="n">
        <v>1</v>
      </c>
      <c r="AF49" s="124" t="n">
        <v>1</v>
      </c>
      <c r="AG49" s="124" t="n">
        <v>1</v>
      </c>
      <c r="AH49" s="129" t="n">
        <v>0</v>
      </c>
      <c r="AI49" s="128" t="n">
        <v>2</v>
      </c>
      <c r="AJ49" s="124" t="n">
        <v>4</v>
      </c>
      <c r="AK49" s="124" t="n">
        <v>3</v>
      </c>
      <c r="AL49" s="124" t="n">
        <v>7</v>
      </c>
      <c r="AM49" s="124" t="n">
        <v>55</v>
      </c>
      <c r="AN49" s="124" t="n">
        <v>7</v>
      </c>
      <c r="AO49" s="124" t="n">
        <v>8</v>
      </c>
      <c r="AP49" s="124" t="n">
        <v>208</v>
      </c>
      <c r="AQ49" s="124" t="n">
        <v>13</v>
      </c>
      <c r="AR49" s="124" t="n">
        <v>20</v>
      </c>
      <c r="AS49" s="124" t="n">
        <v>15</v>
      </c>
      <c r="AT49" s="129" t="n">
        <v>7</v>
      </c>
      <c r="AU49" s="128" t="n">
        <v>12</v>
      </c>
      <c r="AV49" s="124" t="n">
        <v>19</v>
      </c>
      <c r="AW49" s="124" t="n">
        <v>20</v>
      </c>
      <c r="AX49" s="124" t="n">
        <v>16</v>
      </c>
      <c r="AY49" s="124" t="n">
        <v>22</v>
      </c>
      <c r="AZ49" s="124" t="n">
        <v>19</v>
      </c>
      <c r="BA49" s="124" t="n">
        <v>25</v>
      </c>
      <c r="BB49" s="124" t="n">
        <v>22</v>
      </c>
      <c r="BC49" s="124" t="n">
        <v>10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61111</v>
      </c>
      <c r="F50" s="138" t="n">
        <v>358</v>
      </c>
      <c r="G50" s="123" t="n">
        <v>392</v>
      </c>
      <c r="H50" s="123" t="n">
        <v>21990</v>
      </c>
      <c r="I50" s="123" t="n">
        <v>38371</v>
      </c>
      <c r="J50" s="139" t="n">
        <v>0</v>
      </c>
      <c r="K50" s="134" t="n">
        <v>277</v>
      </c>
      <c r="L50" s="124" t="n">
        <v>4</v>
      </c>
      <c r="M50" s="124" t="n">
        <v>0</v>
      </c>
      <c r="N50" s="124" t="n">
        <v>0</v>
      </c>
      <c r="O50" s="124" t="n">
        <v>0</v>
      </c>
      <c r="P50" s="124" t="n">
        <v>1</v>
      </c>
      <c r="Q50" s="124" t="n">
        <v>0</v>
      </c>
      <c r="R50" s="124" t="n">
        <v>3</v>
      </c>
      <c r="S50" s="124" t="n">
        <v>0</v>
      </c>
      <c r="T50" s="124" t="n">
        <v>33</v>
      </c>
      <c r="U50" s="124" t="n">
        <v>3</v>
      </c>
      <c r="V50" s="129" t="n">
        <v>37</v>
      </c>
      <c r="W50" s="128" t="n">
        <v>0</v>
      </c>
      <c r="X50" s="124" t="n">
        <v>0</v>
      </c>
      <c r="Y50" s="124" t="n">
        <v>1</v>
      </c>
      <c r="Z50" s="124" t="n">
        <v>4</v>
      </c>
      <c r="AA50" s="124" t="n">
        <v>10</v>
      </c>
      <c r="AB50" s="124" t="n">
        <v>25</v>
      </c>
      <c r="AC50" s="124" t="n">
        <v>32</v>
      </c>
      <c r="AD50" s="124" t="n">
        <v>140</v>
      </c>
      <c r="AE50" s="124" t="n">
        <v>55</v>
      </c>
      <c r="AF50" s="124" t="n">
        <v>52</v>
      </c>
      <c r="AG50" s="124" t="n">
        <v>28</v>
      </c>
      <c r="AH50" s="129" t="n">
        <v>45</v>
      </c>
      <c r="AI50" s="128" t="n">
        <v>331</v>
      </c>
      <c r="AJ50" s="124" t="n">
        <v>569</v>
      </c>
      <c r="AK50" s="124" t="n">
        <v>636</v>
      </c>
      <c r="AL50" s="124" t="n">
        <v>949</v>
      </c>
      <c r="AM50" s="124" t="n">
        <v>1592</v>
      </c>
      <c r="AN50" s="124" t="n">
        <v>1787</v>
      </c>
      <c r="AO50" s="124" t="n">
        <v>2319</v>
      </c>
      <c r="AP50" s="124" t="n">
        <v>2599</v>
      </c>
      <c r="AQ50" s="124" t="n">
        <v>2773</v>
      </c>
      <c r="AR50" s="124" t="n">
        <v>3024</v>
      </c>
      <c r="AS50" s="124" t="n">
        <v>2469</v>
      </c>
      <c r="AT50" s="129" t="n">
        <v>2942</v>
      </c>
      <c r="AU50" s="128" t="n">
        <v>2917</v>
      </c>
      <c r="AV50" s="124" t="n">
        <v>4027</v>
      </c>
      <c r="AW50" s="124" t="n">
        <v>3592</v>
      </c>
      <c r="AX50" s="124" t="n">
        <v>3951</v>
      </c>
      <c r="AY50" s="124" t="n">
        <v>4693</v>
      </c>
      <c r="AZ50" s="124" t="n">
        <v>5171</v>
      </c>
      <c r="BA50" s="124" t="n">
        <v>5378</v>
      </c>
      <c r="BB50" s="124" t="n">
        <v>5737</v>
      </c>
      <c r="BC50" s="124" t="n">
        <v>2905</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22037</v>
      </c>
      <c r="F51" s="138" t="n">
        <v>48</v>
      </c>
      <c r="G51" s="123" t="n">
        <v>27</v>
      </c>
      <c r="H51" s="123" t="n">
        <v>8962</v>
      </c>
      <c r="I51" s="123" t="n">
        <v>13000</v>
      </c>
      <c r="J51" s="139" t="n">
        <v>0</v>
      </c>
      <c r="K51" s="134" t="n">
        <v>22</v>
      </c>
      <c r="L51" s="124" t="n">
        <v>2</v>
      </c>
      <c r="M51" s="124" t="n">
        <v>0</v>
      </c>
      <c r="N51" s="124" t="n">
        <v>0</v>
      </c>
      <c r="O51" s="124" t="n">
        <v>1</v>
      </c>
      <c r="P51" s="124" t="n">
        <v>2</v>
      </c>
      <c r="Q51" s="124" t="n">
        <v>1</v>
      </c>
      <c r="R51" s="124" t="n">
        <v>0</v>
      </c>
      <c r="S51" s="124" t="n">
        <v>0</v>
      </c>
      <c r="T51" s="124" t="n">
        <v>1</v>
      </c>
      <c r="U51" s="124" t="n">
        <v>4</v>
      </c>
      <c r="V51" s="129" t="n">
        <v>15</v>
      </c>
      <c r="W51" s="128" t="n">
        <v>0</v>
      </c>
      <c r="X51" s="124" t="n">
        <v>0</v>
      </c>
      <c r="Y51" s="124" t="n">
        <v>0</v>
      </c>
      <c r="Z51" s="124" t="n">
        <v>1</v>
      </c>
      <c r="AA51" s="124" t="n">
        <v>1</v>
      </c>
      <c r="AB51" s="124" t="n">
        <v>3</v>
      </c>
      <c r="AC51" s="124" t="n">
        <v>2</v>
      </c>
      <c r="AD51" s="124" t="n">
        <v>0</v>
      </c>
      <c r="AE51" s="124" t="n">
        <v>1</v>
      </c>
      <c r="AF51" s="124" t="n">
        <v>5</v>
      </c>
      <c r="AG51" s="124" t="n">
        <v>5</v>
      </c>
      <c r="AH51" s="129" t="n">
        <v>9</v>
      </c>
      <c r="AI51" s="128" t="n">
        <v>19</v>
      </c>
      <c r="AJ51" s="124" t="n">
        <v>42</v>
      </c>
      <c r="AK51" s="124" t="n">
        <v>38</v>
      </c>
      <c r="AL51" s="124" t="n">
        <v>54</v>
      </c>
      <c r="AM51" s="124" t="n">
        <v>210</v>
      </c>
      <c r="AN51" s="124" t="n">
        <v>385</v>
      </c>
      <c r="AO51" s="124" t="n">
        <v>650</v>
      </c>
      <c r="AP51" s="124" t="n">
        <v>1380</v>
      </c>
      <c r="AQ51" s="124" t="n">
        <v>1494</v>
      </c>
      <c r="AR51" s="124" t="n">
        <v>1697</v>
      </c>
      <c r="AS51" s="124" t="n">
        <v>1409</v>
      </c>
      <c r="AT51" s="129" t="n">
        <v>1584</v>
      </c>
      <c r="AU51" s="128" t="n">
        <v>1363</v>
      </c>
      <c r="AV51" s="124" t="n">
        <v>2024</v>
      </c>
      <c r="AW51" s="124" t="n">
        <v>1722</v>
      </c>
      <c r="AX51" s="124" t="n">
        <v>1763</v>
      </c>
      <c r="AY51" s="124" t="n">
        <v>1343</v>
      </c>
      <c r="AZ51" s="124" t="n">
        <v>1625</v>
      </c>
      <c r="BA51" s="124" t="n">
        <v>1512</v>
      </c>
      <c r="BB51" s="124" t="n">
        <v>1560</v>
      </c>
      <c r="BC51" s="124" t="n">
        <v>88</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1194</v>
      </c>
      <c r="F52" s="138" t="n">
        <v>57</v>
      </c>
      <c r="G52" s="123" t="n">
        <v>13</v>
      </c>
      <c r="H52" s="123" t="n">
        <v>522</v>
      </c>
      <c r="I52" s="123" t="n">
        <v>602</v>
      </c>
      <c r="J52" s="139" t="n">
        <v>0</v>
      </c>
      <c r="K52" s="134" t="n">
        <v>9</v>
      </c>
      <c r="L52" s="124" t="n">
        <v>4</v>
      </c>
      <c r="M52" s="124" t="n">
        <v>2</v>
      </c>
      <c r="N52" s="124" t="n">
        <v>5</v>
      </c>
      <c r="O52" s="124" t="n">
        <v>4</v>
      </c>
      <c r="P52" s="124" t="n">
        <v>4</v>
      </c>
      <c r="Q52" s="124" t="n">
        <v>6</v>
      </c>
      <c r="R52" s="124" t="n">
        <v>5</v>
      </c>
      <c r="S52" s="124" t="n">
        <v>0</v>
      </c>
      <c r="T52" s="124" t="n">
        <v>4</v>
      </c>
      <c r="U52" s="124" t="n">
        <v>5</v>
      </c>
      <c r="V52" s="129" t="n">
        <v>9</v>
      </c>
      <c r="W52" s="128" t="n">
        <v>0</v>
      </c>
      <c r="X52" s="124" t="n">
        <v>0</v>
      </c>
      <c r="Y52" s="124" t="n">
        <v>0</v>
      </c>
      <c r="Z52" s="124" t="n">
        <v>0</v>
      </c>
      <c r="AA52" s="124" t="n">
        <v>1</v>
      </c>
      <c r="AB52" s="124" t="n">
        <v>1</v>
      </c>
      <c r="AC52" s="124" t="n">
        <v>3</v>
      </c>
      <c r="AD52" s="124" t="n">
        <v>2</v>
      </c>
      <c r="AE52" s="124" t="n">
        <v>1</v>
      </c>
      <c r="AF52" s="124" t="n">
        <v>1</v>
      </c>
      <c r="AG52" s="124" t="n">
        <v>2</v>
      </c>
      <c r="AH52" s="129" t="n">
        <v>2</v>
      </c>
      <c r="AI52" s="128" t="n">
        <v>16</v>
      </c>
      <c r="AJ52" s="124" t="n">
        <v>10</v>
      </c>
      <c r="AK52" s="124" t="n">
        <v>18</v>
      </c>
      <c r="AL52" s="124" t="n">
        <v>24</v>
      </c>
      <c r="AM52" s="124" t="n">
        <v>49</v>
      </c>
      <c r="AN52" s="124" t="n">
        <v>48</v>
      </c>
      <c r="AO52" s="124" t="n">
        <v>49</v>
      </c>
      <c r="AP52" s="124" t="n">
        <v>80</v>
      </c>
      <c r="AQ52" s="124" t="n">
        <v>62</v>
      </c>
      <c r="AR52" s="124" t="n">
        <v>66</v>
      </c>
      <c r="AS52" s="124" t="n">
        <v>45</v>
      </c>
      <c r="AT52" s="129" t="n">
        <v>55</v>
      </c>
      <c r="AU52" s="128" t="n">
        <v>54</v>
      </c>
      <c r="AV52" s="124" t="n">
        <v>138</v>
      </c>
      <c r="AW52" s="124" t="n">
        <v>92</v>
      </c>
      <c r="AX52" s="124" t="n">
        <v>46</v>
      </c>
      <c r="AY52" s="124" t="n">
        <v>59</v>
      </c>
      <c r="AZ52" s="124" t="n">
        <v>71</v>
      </c>
      <c r="BA52" s="124" t="n">
        <v>56</v>
      </c>
      <c r="BB52" s="124" t="n">
        <v>57</v>
      </c>
      <c r="BC52" s="124" t="n">
        <v>29</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374</v>
      </c>
      <c r="F53" s="138" t="n">
        <v>9</v>
      </c>
      <c r="G53" s="123" t="n">
        <v>8</v>
      </c>
      <c r="H53" s="123" t="n">
        <v>220</v>
      </c>
      <c r="I53" s="123" t="n">
        <v>137</v>
      </c>
      <c r="J53" s="139" t="n">
        <v>0</v>
      </c>
      <c r="K53" s="134" t="n">
        <v>8</v>
      </c>
      <c r="L53" s="124" t="n">
        <v>0</v>
      </c>
      <c r="M53" s="124" t="n">
        <v>0</v>
      </c>
      <c r="N53" s="124" t="n">
        <v>0</v>
      </c>
      <c r="O53" s="124" t="n">
        <v>0</v>
      </c>
      <c r="P53" s="124" t="n">
        <v>0</v>
      </c>
      <c r="Q53" s="124" t="n">
        <v>0</v>
      </c>
      <c r="R53" s="124" t="n">
        <v>0</v>
      </c>
      <c r="S53" s="124" t="n">
        <v>0</v>
      </c>
      <c r="T53" s="124" t="n">
        <v>1</v>
      </c>
      <c r="U53" s="124" t="n">
        <v>0</v>
      </c>
      <c r="V53" s="129" t="n">
        <v>0</v>
      </c>
      <c r="W53" s="128" t="n">
        <v>0</v>
      </c>
      <c r="X53" s="124" t="n">
        <v>0</v>
      </c>
      <c r="Y53" s="124" t="n">
        <v>0</v>
      </c>
      <c r="Z53" s="124" t="n">
        <v>0</v>
      </c>
      <c r="AA53" s="124" t="n">
        <v>0</v>
      </c>
      <c r="AB53" s="124" t="n">
        <v>0</v>
      </c>
      <c r="AC53" s="124" t="n">
        <v>1</v>
      </c>
      <c r="AD53" s="124" t="n">
        <v>5</v>
      </c>
      <c r="AE53" s="124" t="n">
        <v>1</v>
      </c>
      <c r="AF53" s="124" t="n">
        <v>0</v>
      </c>
      <c r="AG53" s="124" t="n">
        <v>0</v>
      </c>
      <c r="AH53" s="129" t="n">
        <v>1</v>
      </c>
      <c r="AI53" s="128" t="n">
        <v>6</v>
      </c>
      <c r="AJ53" s="124" t="n">
        <v>15</v>
      </c>
      <c r="AK53" s="124" t="n">
        <v>6</v>
      </c>
      <c r="AL53" s="124" t="n">
        <v>7</v>
      </c>
      <c r="AM53" s="124" t="n">
        <v>22</v>
      </c>
      <c r="AN53" s="124" t="n">
        <v>28</v>
      </c>
      <c r="AO53" s="124" t="n">
        <v>20</v>
      </c>
      <c r="AP53" s="124" t="n">
        <v>36</v>
      </c>
      <c r="AQ53" s="124" t="n">
        <v>29</v>
      </c>
      <c r="AR53" s="124" t="n">
        <v>28</v>
      </c>
      <c r="AS53" s="124" t="n">
        <v>11</v>
      </c>
      <c r="AT53" s="129" t="n">
        <v>12</v>
      </c>
      <c r="AU53" s="128" t="n">
        <v>9</v>
      </c>
      <c r="AV53" s="124" t="n">
        <v>40</v>
      </c>
      <c r="AW53" s="124" t="n">
        <v>20</v>
      </c>
      <c r="AX53" s="124" t="n">
        <v>8</v>
      </c>
      <c r="AY53" s="124" t="n">
        <v>11</v>
      </c>
      <c r="AZ53" s="124" t="n">
        <v>9</v>
      </c>
      <c r="BA53" s="124" t="n">
        <v>11</v>
      </c>
      <c r="BB53" s="124" t="n">
        <v>18</v>
      </c>
      <c r="BC53" s="124" t="n">
        <v>11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467</v>
      </c>
      <c r="F54" s="138" t="n">
        <v>33</v>
      </c>
      <c r="G54" s="123" t="n">
        <v>6</v>
      </c>
      <c r="H54" s="123" t="n">
        <v>154</v>
      </c>
      <c r="I54" s="123" t="n">
        <v>274</v>
      </c>
      <c r="J54" s="139" t="n">
        <v>0</v>
      </c>
      <c r="K54" s="134" t="n">
        <v>0</v>
      </c>
      <c r="L54" s="124" t="n">
        <v>5</v>
      </c>
      <c r="M54" s="124" t="n">
        <v>4</v>
      </c>
      <c r="N54" s="124" t="n">
        <v>1</v>
      </c>
      <c r="O54" s="124" t="n">
        <v>5</v>
      </c>
      <c r="P54" s="124" t="n">
        <v>0</v>
      </c>
      <c r="Q54" s="124" t="n">
        <v>7</v>
      </c>
      <c r="R54" s="124" t="n">
        <v>3</v>
      </c>
      <c r="S54" s="124" t="n">
        <v>0</v>
      </c>
      <c r="T54" s="124" t="n">
        <v>3</v>
      </c>
      <c r="U54" s="124" t="n">
        <v>2</v>
      </c>
      <c r="V54" s="129" t="n">
        <v>3</v>
      </c>
      <c r="W54" s="128" t="n">
        <v>0</v>
      </c>
      <c r="X54" s="124" t="n">
        <v>0</v>
      </c>
      <c r="Y54" s="124" t="n">
        <v>0</v>
      </c>
      <c r="Z54" s="124" t="n">
        <v>0</v>
      </c>
      <c r="AA54" s="124" t="n">
        <v>0</v>
      </c>
      <c r="AB54" s="124" t="n">
        <v>2</v>
      </c>
      <c r="AC54" s="124" t="n">
        <v>1</v>
      </c>
      <c r="AD54" s="124" t="n">
        <v>2</v>
      </c>
      <c r="AE54" s="124" t="n">
        <v>0</v>
      </c>
      <c r="AF54" s="124" t="n">
        <v>0</v>
      </c>
      <c r="AG54" s="124" t="n">
        <v>0</v>
      </c>
      <c r="AH54" s="129" t="n">
        <v>1</v>
      </c>
      <c r="AI54" s="128" t="n">
        <v>3</v>
      </c>
      <c r="AJ54" s="124" t="n">
        <v>3</v>
      </c>
      <c r="AK54" s="124" t="n">
        <v>4</v>
      </c>
      <c r="AL54" s="124" t="n">
        <v>12</v>
      </c>
      <c r="AM54" s="124" t="n">
        <v>13</v>
      </c>
      <c r="AN54" s="124" t="n">
        <v>13</v>
      </c>
      <c r="AO54" s="124" t="n">
        <v>16</v>
      </c>
      <c r="AP54" s="124" t="n">
        <v>36</v>
      </c>
      <c r="AQ54" s="124" t="n">
        <v>16</v>
      </c>
      <c r="AR54" s="124" t="n">
        <v>22</v>
      </c>
      <c r="AS54" s="124" t="n">
        <v>6</v>
      </c>
      <c r="AT54" s="129" t="n">
        <v>10</v>
      </c>
      <c r="AU54" s="128" t="n">
        <v>11</v>
      </c>
      <c r="AV54" s="124" t="n">
        <v>17</v>
      </c>
      <c r="AW54" s="124" t="n">
        <v>16</v>
      </c>
      <c r="AX54" s="124" t="n">
        <v>159</v>
      </c>
      <c r="AY54" s="124" t="n">
        <v>18</v>
      </c>
      <c r="AZ54" s="124" t="n">
        <v>6</v>
      </c>
      <c r="BA54" s="124" t="n">
        <v>22</v>
      </c>
      <c r="BB54" s="124" t="n">
        <v>14</v>
      </c>
      <c r="BC54" s="124" t="n">
        <v>11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347</v>
      </c>
      <c r="F55" s="138" t="n">
        <v>31</v>
      </c>
      <c r="G55" s="123" t="n">
        <v>3</v>
      </c>
      <c r="H55" s="123" t="n">
        <v>123</v>
      </c>
      <c r="I55" s="123" t="n">
        <v>190</v>
      </c>
      <c r="J55" s="139" t="n">
        <v>0</v>
      </c>
      <c r="K55" s="134" t="n">
        <v>5</v>
      </c>
      <c r="L55" s="124" t="n">
        <v>5</v>
      </c>
      <c r="M55" s="124" t="n">
        <v>2</v>
      </c>
      <c r="N55" s="124" t="n">
        <v>1</v>
      </c>
      <c r="O55" s="124" t="n">
        <v>4</v>
      </c>
      <c r="P55" s="124" t="n">
        <v>3</v>
      </c>
      <c r="Q55" s="124" t="n">
        <v>5</v>
      </c>
      <c r="R55" s="124" t="n">
        <v>0</v>
      </c>
      <c r="S55" s="124" t="n">
        <v>0</v>
      </c>
      <c r="T55" s="124" t="n">
        <v>3</v>
      </c>
      <c r="U55" s="124" t="n">
        <v>3</v>
      </c>
      <c r="V55" s="129" t="n">
        <v>0</v>
      </c>
      <c r="W55" s="128" t="n">
        <v>0</v>
      </c>
      <c r="X55" s="124" t="n">
        <v>0</v>
      </c>
      <c r="Y55" s="124" t="n">
        <v>0</v>
      </c>
      <c r="Z55" s="124" t="n">
        <v>0</v>
      </c>
      <c r="AA55" s="124" t="n">
        <v>0</v>
      </c>
      <c r="AB55" s="124" t="n">
        <v>1</v>
      </c>
      <c r="AC55" s="124" t="n">
        <v>1</v>
      </c>
      <c r="AD55" s="124" t="n">
        <v>1</v>
      </c>
      <c r="AE55" s="124" t="n">
        <v>0</v>
      </c>
      <c r="AF55" s="124" t="n">
        <v>0</v>
      </c>
      <c r="AG55" s="124" t="n">
        <v>0</v>
      </c>
      <c r="AH55" s="129" t="n">
        <v>0</v>
      </c>
      <c r="AI55" s="128" t="n">
        <v>1</v>
      </c>
      <c r="AJ55" s="124" t="n">
        <v>9</v>
      </c>
      <c r="AK55" s="124" t="n">
        <v>4</v>
      </c>
      <c r="AL55" s="124" t="n">
        <v>4</v>
      </c>
      <c r="AM55" s="124" t="n">
        <v>15</v>
      </c>
      <c r="AN55" s="124" t="n">
        <v>9</v>
      </c>
      <c r="AO55" s="124" t="n">
        <v>5</v>
      </c>
      <c r="AP55" s="124" t="n">
        <v>25</v>
      </c>
      <c r="AQ55" s="124" t="n">
        <v>13</v>
      </c>
      <c r="AR55" s="124" t="n">
        <v>13</v>
      </c>
      <c r="AS55" s="124" t="n">
        <v>14</v>
      </c>
      <c r="AT55" s="129" t="n">
        <v>11</v>
      </c>
      <c r="AU55" s="128" t="n">
        <v>10</v>
      </c>
      <c r="AV55" s="124" t="n">
        <v>4</v>
      </c>
      <c r="AW55" s="124" t="n">
        <v>2</v>
      </c>
      <c r="AX55" s="124" t="n">
        <v>159</v>
      </c>
      <c r="AY55" s="124" t="n">
        <v>4</v>
      </c>
      <c r="AZ55" s="124" t="n">
        <v>1</v>
      </c>
      <c r="BA55" s="124" t="n">
        <v>7</v>
      </c>
      <c r="BB55" s="124" t="n">
        <v>3</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811</v>
      </c>
      <c r="F56" s="138" t="n">
        <v>15</v>
      </c>
      <c r="G56" s="123" t="n">
        <v>17</v>
      </c>
      <c r="H56" s="123" t="n">
        <v>505</v>
      </c>
      <c r="I56" s="123" t="n">
        <v>274</v>
      </c>
      <c r="J56" s="139" t="n">
        <v>0</v>
      </c>
      <c r="K56" s="134" t="n">
        <v>6</v>
      </c>
      <c r="L56" s="124" t="n">
        <v>0</v>
      </c>
      <c r="M56" s="124" t="n">
        <v>2</v>
      </c>
      <c r="N56" s="124" t="n">
        <v>1</v>
      </c>
      <c r="O56" s="124" t="n">
        <v>0</v>
      </c>
      <c r="P56" s="124" t="n">
        <v>2</v>
      </c>
      <c r="Q56" s="124" t="n">
        <v>1</v>
      </c>
      <c r="R56" s="124" t="n">
        <v>0</v>
      </c>
      <c r="S56" s="124" t="n">
        <v>0</v>
      </c>
      <c r="T56" s="124" t="n">
        <v>1</v>
      </c>
      <c r="U56" s="124" t="n">
        <v>2</v>
      </c>
      <c r="V56" s="129" t="n">
        <v>0</v>
      </c>
      <c r="W56" s="128" t="n">
        <v>0</v>
      </c>
      <c r="X56" s="124" t="n">
        <v>0</v>
      </c>
      <c r="Y56" s="124" t="n">
        <v>0</v>
      </c>
      <c r="Z56" s="124" t="n">
        <v>0</v>
      </c>
      <c r="AA56" s="124" t="n">
        <v>7</v>
      </c>
      <c r="AB56" s="124" t="n">
        <v>2</v>
      </c>
      <c r="AC56" s="124" t="n">
        <v>2</v>
      </c>
      <c r="AD56" s="124" t="n">
        <v>2</v>
      </c>
      <c r="AE56" s="124" t="n">
        <v>2</v>
      </c>
      <c r="AF56" s="124" t="n">
        <v>0</v>
      </c>
      <c r="AG56" s="124" t="n">
        <v>1</v>
      </c>
      <c r="AH56" s="129" t="n">
        <v>1</v>
      </c>
      <c r="AI56" s="128" t="n">
        <v>16</v>
      </c>
      <c r="AJ56" s="124" t="n">
        <v>31</v>
      </c>
      <c r="AK56" s="124" t="n">
        <v>13</v>
      </c>
      <c r="AL56" s="124" t="n">
        <v>11</v>
      </c>
      <c r="AM56" s="124" t="n">
        <v>63</v>
      </c>
      <c r="AN56" s="124" t="n">
        <v>45</v>
      </c>
      <c r="AO56" s="124" t="n">
        <v>65</v>
      </c>
      <c r="AP56" s="124" t="n">
        <v>59</v>
      </c>
      <c r="AQ56" s="124" t="n">
        <v>62</v>
      </c>
      <c r="AR56" s="124" t="n">
        <v>66</v>
      </c>
      <c r="AS56" s="124" t="n">
        <v>36</v>
      </c>
      <c r="AT56" s="129" t="n">
        <v>38</v>
      </c>
      <c r="AU56" s="128" t="n">
        <v>43</v>
      </c>
      <c r="AV56" s="124" t="n">
        <v>47</v>
      </c>
      <c r="AW56" s="124" t="n">
        <v>32</v>
      </c>
      <c r="AX56" s="124" t="n">
        <v>49</v>
      </c>
      <c r="AY56" s="124" t="n">
        <v>25</v>
      </c>
      <c r="AZ56" s="124" t="n">
        <v>14</v>
      </c>
      <c r="BA56" s="124" t="n">
        <v>24</v>
      </c>
      <c r="BB56" s="124" t="n">
        <v>30</v>
      </c>
      <c r="BC56" s="124" t="n">
        <v>10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793</v>
      </c>
      <c r="F57" s="138" t="n">
        <v>26</v>
      </c>
      <c r="G57" s="123" t="n">
        <v>15</v>
      </c>
      <c r="H57" s="123" t="n">
        <v>467</v>
      </c>
      <c r="I57" s="123" t="n">
        <v>285</v>
      </c>
      <c r="J57" s="139" t="n">
        <v>0</v>
      </c>
      <c r="K57" s="134" t="n">
        <v>4</v>
      </c>
      <c r="L57" s="124" t="n">
        <v>3</v>
      </c>
      <c r="M57" s="124" t="n">
        <v>1</v>
      </c>
      <c r="N57" s="124" t="n">
        <v>4</v>
      </c>
      <c r="O57" s="124" t="n">
        <v>4</v>
      </c>
      <c r="P57" s="124" t="n">
        <v>3</v>
      </c>
      <c r="Q57" s="124" t="n">
        <v>1</v>
      </c>
      <c r="R57" s="124" t="n">
        <v>2</v>
      </c>
      <c r="S57" s="124" t="n">
        <v>0</v>
      </c>
      <c r="T57" s="124" t="n">
        <v>3</v>
      </c>
      <c r="U57" s="124" t="n">
        <v>1</v>
      </c>
      <c r="V57" s="129" t="n">
        <v>0</v>
      </c>
      <c r="W57" s="128" t="n">
        <v>0</v>
      </c>
      <c r="X57" s="124" t="n">
        <v>0</v>
      </c>
      <c r="Y57" s="124" t="n">
        <v>0</v>
      </c>
      <c r="Z57" s="124" t="n">
        <v>0</v>
      </c>
      <c r="AA57" s="124" t="n">
        <v>2</v>
      </c>
      <c r="AB57" s="124" t="n">
        <v>4</v>
      </c>
      <c r="AC57" s="124" t="n">
        <v>0</v>
      </c>
      <c r="AD57" s="124" t="n">
        <v>6</v>
      </c>
      <c r="AE57" s="124" t="n">
        <v>1</v>
      </c>
      <c r="AF57" s="124" t="n">
        <v>0</v>
      </c>
      <c r="AG57" s="124" t="n">
        <v>1</v>
      </c>
      <c r="AH57" s="129" t="n">
        <v>1</v>
      </c>
      <c r="AI57" s="128" t="n">
        <v>15</v>
      </c>
      <c r="AJ57" s="124" t="n">
        <v>16</v>
      </c>
      <c r="AK57" s="124" t="n">
        <v>20</v>
      </c>
      <c r="AL57" s="124" t="n">
        <v>28</v>
      </c>
      <c r="AM57" s="124" t="n">
        <v>51</v>
      </c>
      <c r="AN57" s="124" t="n">
        <v>42</v>
      </c>
      <c r="AO57" s="124" t="n">
        <v>50</v>
      </c>
      <c r="AP57" s="124" t="n">
        <v>44</v>
      </c>
      <c r="AQ57" s="124" t="n">
        <v>69</v>
      </c>
      <c r="AR57" s="124" t="n">
        <v>61</v>
      </c>
      <c r="AS57" s="124" t="n">
        <v>38</v>
      </c>
      <c r="AT57" s="129" t="n">
        <v>33</v>
      </c>
      <c r="AU57" s="128" t="n">
        <v>31</v>
      </c>
      <c r="AV57" s="124" t="n">
        <v>59</v>
      </c>
      <c r="AW57" s="124" t="n">
        <v>37</v>
      </c>
      <c r="AX57" s="124" t="n">
        <v>40</v>
      </c>
      <c r="AY57" s="124" t="n">
        <v>21</v>
      </c>
      <c r="AZ57" s="124" t="n">
        <v>32</v>
      </c>
      <c r="BA57" s="124" t="n">
        <v>28</v>
      </c>
      <c r="BB57" s="124" t="n">
        <v>27</v>
      </c>
      <c r="BC57" s="124" t="n">
        <v>10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642</v>
      </c>
      <c r="F58" s="138" t="n">
        <v>8</v>
      </c>
      <c r="G58" s="123" t="n">
        <v>3</v>
      </c>
      <c r="H58" s="123" t="n">
        <v>343</v>
      </c>
      <c r="I58" s="123" t="n">
        <v>288</v>
      </c>
      <c r="J58" s="139" t="n">
        <v>0</v>
      </c>
      <c r="K58" s="134" t="n">
        <v>3</v>
      </c>
      <c r="L58" s="124" t="n">
        <v>1</v>
      </c>
      <c r="M58" s="124" t="n">
        <v>1</v>
      </c>
      <c r="N58" s="124" t="n">
        <v>1</v>
      </c>
      <c r="O58" s="124" t="n">
        <v>0</v>
      </c>
      <c r="P58" s="124" t="n">
        <v>0</v>
      </c>
      <c r="Q58" s="124" t="n">
        <v>1</v>
      </c>
      <c r="R58" s="124" t="n">
        <v>1</v>
      </c>
      <c r="S58" s="124" t="n">
        <v>0</v>
      </c>
      <c r="T58" s="124" t="n">
        <v>0</v>
      </c>
      <c r="U58" s="124" t="n">
        <v>0</v>
      </c>
      <c r="V58" s="129" t="n">
        <v>0</v>
      </c>
      <c r="W58" s="128" t="n">
        <v>0</v>
      </c>
      <c r="X58" s="124" t="n">
        <v>0</v>
      </c>
      <c r="Y58" s="124" t="n">
        <v>0</v>
      </c>
      <c r="Z58" s="124" t="n">
        <v>0</v>
      </c>
      <c r="AA58" s="124" t="n">
        <v>0</v>
      </c>
      <c r="AB58" s="124" t="n">
        <v>0</v>
      </c>
      <c r="AC58" s="124" t="n">
        <v>0</v>
      </c>
      <c r="AD58" s="124" t="n">
        <v>2</v>
      </c>
      <c r="AE58" s="124" t="n">
        <v>0</v>
      </c>
      <c r="AF58" s="124" t="n">
        <v>1</v>
      </c>
      <c r="AG58" s="124" t="n">
        <v>0</v>
      </c>
      <c r="AH58" s="129" t="n">
        <v>0</v>
      </c>
      <c r="AI58" s="128" t="n">
        <v>7</v>
      </c>
      <c r="AJ58" s="124" t="n">
        <v>13</v>
      </c>
      <c r="AK58" s="124" t="n">
        <v>9</v>
      </c>
      <c r="AL58" s="124" t="n">
        <v>18</v>
      </c>
      <c r="AM58" s="124" t="n">
        <v>37</v>
      </c>
      <c r="AN58" s="124" t="n">
        <v>36</v>
      </c>
      <c r="AO58" s="124" t="n">
        <v>40</v>
      </c>
      <c r="AP58" s="124" t="n">
        <v>43</v>
      </c>
      <c r="AQ58" s="124" t="n">
        <v>51</v>
      </c>
      <c r="AR58" s="124" t="n">
        <v>54</v>
      </c>
      <c r="AS58" s="124" t="n">
        <v>15</v>
      </c>
      <c r="AT58" s="129" t="n">
        <v>20</v>
      </c>
      <c r="AU58" s="128" t="n">
        <v>48</v>
      </c>
      <c r="AV58" s="124" t="n">
        <v>42</v>
      </c>
      <c r="AW58" s="124" t="n">
        <v>40</v>
      </c>
      <c r="AX58" s="124" t="n">
        <v>34</v>
      </c>
      <c r="AY58" s="124" t="n">
        <v>33</v>
      </c>
      <c r="AZ58" s="124" t="n">
        <v>18</v>
      </c>
      <c r="BA58" s="124" t="n">
        <v>28</v>
      </c>
      <c r="BB58" s="124" t="n">
        <v>35</v>
      </c>
      <c r="BC58" s="124" t="n">
        <v>10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78</v>
      </c>
      <c r="F59" s="138" t="n">
        <v>12</v>
      </c>
      <c r="G59" s="123" t="n">
        <v>5</v>
      </c>
      <c r="H59" s="123" t="n">
        <v>21</v>
      </c>
      <c r="I59" s="123" t="n">
        <v>40</v>
      </c>
      <c r="J59" s="139" t="n">
        <v>0</v>
      </c>
      <c r="K59" s="134" t="n">
        <v>0</v>
      </c>
      <c r="L59" s="124" t="n">
        <v>0</v>
      </c>
      <c r="M59" s="124" t="n">
        <v>0</v>
      </c>
      <c r="N59" s="124" t="n">
        <v>3</v>
      </c>
      <c r="O59" s="124" t="n">
        <v>0</v>
      </c>
      <c r="P59" s="124" t="n">
        <v>4</v>
      </c>
      <c r="Q59" s="124" t="n">
        <v>1</v>
      </c>
      <c r="R59" s="124" t="n">
        <v>1</v>
      </c>
      <c r="S59" s="124" t="n">
        <v>0</v>
      </c>
      <c r="T59" s="124" t="n">
        <v>2</v>
      </c>
      <c r="U59" s="124" t="n">
        <v>1</v>
      </c>
      <c r="V59" s="129" t="n">
        <v>0</v>
      </c>
      <c r="W59" s="128" t="n">
        <v>1</v>
      </c>
      <c r="X59" s="124" t="n">
        <v>0</v>
      </c>
      <c r="Y59" s="124" t="n">
        <v>0</v>
      </c>
      <c r="Z59" s="124" t="n">
        <v>0</v>
      </c>
      <c r="AA59" s="124" t="n">
        <v>1</v>
      </c>
      <c r="AB59" s="124" t="n">
        <v>1</v>
      </c>
      <c r="AC59" s="124" t="n">
        <v>0</v>
      </c>
      <c r="AD59" s="124" t="n">
        <v>1</v>
      </c>
      <c r="AE59" s="124" t="n">
        <v>0</v>
      </c>
      <c r="AF59" s="124" t="n">
        <v>1</v>
      </c>
      <c r="AG59" s="124" t="n">
        <v>0</v>
      </c>
      <c r="AH59" s="129" t="n">
        <v>0</v>
      </c>
      <c r="AI59" s="128" t="n">
        <v>2</v>
      </c>
      <c r="AJ59" s="124" t="n">
        <v>1</v>
      </c>
      <c r="AK59" s="124" t="n">
        <v>0</v>
      </c>
      <c r="AL59" s="124" t="n">
        <v>1</v>
      </c>
      <c r="AM59" s="124" t="n">
        <v>2</v>
      </c>
      <c r="AN59" s="124" t="n">
        <v>1</v>
      </c>
      <c r="AO59" s="124" t="n">
        <v>0</v>
      </c>
      <c r="AP59" s="124" t="n">
        <v>6</v>
      </c>
      <c r="AQ59" s="124" t="n">
        <v>4</v>
      </c>
      <c r="AR59" s="124" t="n">
        <v>2</v>
      </c>
      <c r="AS59" s="124" t="n">
        <v>2</v>
      </c>
      <c r="AT59" s="129" t="n">
        <v>0</v>
      </c>
      <c r="AU59" s="128" t="n">
        <v>5</v>
      </c>
      <c r="AV59" s="124" t="n">
        <v>4</v>
      </c>
      <c r="AW59" s="124" t="n">
        <v>4</v>
      </c>
      <c r="AX59" s="124" t="n">
        <v>4</v>
      </c>
      <c r="AY59" s="124" t="n">
        <v>13</v>
      </c>
      <c r="AZ59" s="124" t="n">
        <v>1</v>
      </c>
      <c r="BA59" s="124" t="n">
        <v>4</v>
      </c>
      <c r="BB59" s="124" t="n">
        <v>2</v>
      </c>
      <c r="BC59" s="124" t="n">
        <v>3</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646</v>
      </c>
      <c r="F60" s="138" t="n">
        <v>7</v>
      </c>
      <c r="G60" s="123" t="n">
        <v>12</v>
      </c>
      <c r="H60" s="123" t="n">
        <v>309</v>
      </c>
      <c r="I60" s="123" t="n">
        <v>318</v>
      </c>
      <c r="J60" s="139" t="n">
        <v>0</v>
      </c>
      <c r="K60" s="134" t="n">
        <v>1</v>
      </c>
      <c r="L60" s="124" t="n">
        <v>0</v>
      </c>
      <c r="M60" s="124" t="n">
        <v>0</v>
      </c>
      <c r="N60" s="124" t="n">
        <v>1</v>
      </c>
      <c r="O60" s="124" t="n">
        <v>0</v>
      </c>
      <c r="P60" s="124" t="n">
        <v>1</v>
      </c>
      <c r="Q60" s="124" t="n">
        <v>1</v>
      </c>
      <c r="R60" s="124" t="n">
        <v>1</v>
      </c>
      <c r="S60" s="124" t="n">
        <v>0</v>
      </c>
      <c r="T60" s="124" t="n">
        <v>0</v>
      </c>
      <c r="U60" s="124" t="n">
        <v>0</v>
      </c>
      <c r="V60" s="129" t="n">
        <v>2</v>
      </c>
      <c r="W60" s="128" t="n">
        <v>0</v>
      </c>
      <c r="X60" s="124" t="n">
        <v>0</v>
      </c>
      <c r="Y60" s="124" t="n">
        <v>0</v>
      </c>
      <c r="Z60" s="124" t="n">
        <v>0</v>
      </c>
      <c r="AA60" s="124" t="n">
        <v>0</v>
      </c>
      <c r="AB60" s="124" t="n">
        <v>1</v>
      </c>
      <c r="AC60" s="124" t="n">
        <v>1</v>
      </c>
      <c r="AD60" s="124" t="n">
        <v>5</v>
      </c>
      <c r="AE60" s="124" t="n">
        <v>0</v>
      </c>
      <c r="AF60" s="124" t="n">
        <v>1</v>
      </c>
      <c r="AG60" s="124" t="n">
        <v>2</v>
      </c>
      <c r="AH60" s="129" t="n">
        <v>2</v>
      </c>
      <c r="AI60" s="128" t="n">
        <v>18</v>
      </c>
      <c r="AJ60" s="124" t="n">
        <v>13</v>
      </c>
      <c r="AK60" s="124" t="n">
        <v>4</v>
      </c>
      <c r="AL60" s="124" t="n">
        <v>15</v>
      </c>
      <c r="AM60" s="124" t="n">
        <v>20</v>
      </c>
      <c r="AN60" s="124" t="n">
        <v>31</v>
      </c>
      <c r="AO60" s="124" t="n">
        <v>41</v>
      </c>
      <c r="AP60" s="124" t="n">
        <v>50</v>
      </c>
      <c r="AQ60" s="124" t="n">
        <v>41</v>
      </c>
      <c r="AR60" s="124" t="n">
        <v>37</v>
      </c>
      <c r="AS60" s="124" t="n">
        <v>17</v>
      </c>
      <c r="AT60" s="129" t="n">
        <v>22</v>
      </c>
      <c r="AU60" s="128" t="n">
        <v>24</v>
      </c>
      <c r="AV60" s="124" t="n">
        <v>43</v>
      </c>
      <c r="AW60" s="124" t="n">
        <v>50</v>
      </c>
      <c r="AX60" s="124" t="n">
        <v>43</v>
      </c>
      <c r="AY60" s="124" t="n">
        <v>38</v>
      </c>
      <c r="AZ60" s="124" t="n">
        <v>26</v>
      </c>
      <c r="BA60" s="124" t="n">
        <v>35</v>
      </c>
      <c r="BB60" s="124" t="n">
        <v>39</v>
      </c>
      <c r="BC60" s="124" t="n">
        <v>20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601</v>
      </c>
      <c r="F61" s="138" t="n">
        <v>9</v>
      </c>
      <c r="G61" s="123" t="n">
        <v>5</v>
      </c>
      <c r="H61" s="123" t="n">
        <v>312</v>
      </c>
      <c r="I61" s="123" t="n">
        <v>275</v>
      </c>
      <c r="J61" s="139" t="n">
        <v>0</v>
      </c>
      <c r="K61" s="134" t="n">
        <v>0</v>
      </c>
      <c r="L61" s="124" t="n">
        <v>0</v>
      </c>
      <c r="M61" s="124" t="n">
        <v>1</v>
      </c>
      <c r="N61" s="124" t="n">
        <v>2</v>
      </c>
      <c r="O61" s="124" t="n">
        <v>0</v>
      </c>
      <c r="P61" s="124" t="n">
        <v>1</v>
      </c>
      <c r="Q61" s="124" t="n">
        <v>4</v>
      </c>
      <c r="R61" s="124" t="n">
        <v>1</v>
      </c>
      <c r="S61" s="124" t="n">
        <v>0</v>
      </c>
      <c r="T61" s="124" t="n">
        <v>0</v>
      </c>
      <c r="U61" s="124" t="n">
        <v>0</v>
      </c>
      <c r="V61" s="129" t="n">
        <v>0</v>
      </c>
      <c r="W61" s="128" t="n">
        <v>0</v>
      </c>
      <c r="X61" s="124" t="n">
        <v>0</v>
      </c>
      <c r="Y61" s="124" t="n">
        <v>0</v>
      </c>
      <c r="Z61" s="124" t="n">
        <v>0</v>
      </c>
      <c r="AA61" s="124" t="n">
        <v>1</v>
      </c>
      <c r="AB61" s="124" t="n">
        <v>2</v>
      </c>
      <c r="AC61" s="124" t="n">
        <v>1</v>
      </c>
      <c r="AD61" s="124" t="n">
        <v>1</v>
      </c>
      <c r="AE61" s="124" t="n">
        <v>0</v>
      </c>
      <c r="AF61" s="124" t="n">
        <v>0</v>
      </c>
      <c r="AG61" s="124" t="n">
        <v>0</v>
      </c>
      <c r="AH61" s="129" t="n">
        <v>0</v>
      </c>
      <c r="AI61" s="128" t="n">
        <v>8</v>
      </c>
      <c r="AJ61" s="124" t="n">
        <v>6</v>
      </c>
      <c r="AK61" s="124" t="n">
        <v>3</v>
      </c>
      <c r="AL61" s="124" t="n">
        <v>16</v>
      </c>
      <c r="AM61" s="124" t="n">
        <v>29</v>
      </c>
      <c r="AN61" s="124" t="n">
        <v>41</v>
      </c>
      <c r="AO61" s="124" t="n">
        <v>47</v>
      </c>
      <c r="AP61" s="124" t="n">
        <v>36</v>
      </c>
      <c r="AQ61" s="124" t="n">
        <v>40</v>
      </c>
      <c r="AR61" s="124" t="n">
        <v>26</v>
      </c>
      <c r="AS61" s="124" t="n">
        <v>28</v>
      </c>
      <c r="AT61" s="129" t="n">
        <v>32</v>
      </c>
      <c r="AU61" s="128" t="n">
        <v>25</v>
      </c>
      <c r="AV61" s="124" t="n">
        <v>59</v>
      </c>
      <c r="AW61" s="124" t="n">
        <v>42</v>
      </c>
      <c r="AX61" s="124" t="n">
        <v>12</v>
      </c>
      <c r="AY61" s="124" t="n">
        <v>31</v>
      </c>
      <c r="AZ61" s="124" t="n">
        <v>37</v>
      </c>
      <c r="BA61" s="124" t="n">
        <v>20</v>
      </c>
      <c r="BB61" s="124" t="n">
        <v>35</v>
      </c>
      <c r="BC61" s="124" t="n">
        <v>14</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192</v>
      </c>
      <c r="F62" s="138" t="n">
        <v>6</v>
      </c>
      <c r="G62" s="123" t="n">
        <v>6</v>
      </c>
      <c r="H62" s="123" t="n">
        <v>127</v>
      </c>
      <c r="I62" s="123" t="n">
        <v>53</v>
      </c>
      <c r="J62" s="139" t="n">
        <v>0</v>
      </c>
      <c r="K62" s="134" t="n">
        <v>0</v>
      </c>
      <c r="L62" s="124" t="n">
        <v>0</v>
      </c>
      <c r="M62" s="124" t="n">
        <v>0</v>
      </c>
      <c r="N62" s="124" t="n">
        <v>1</v>
      </c>
      <c r="O62" s="124" t="n">
        <v>0</v>
      </c>
      <c r="P62" s="124" t="n">
        <v>1</v>
      </c>
      <c r="Q62" s="124" t="n">
        <v>4</v>
      </c>
      <c r="R62" s="124" t="n">
        <v>0</v>
      </c>
      <c r="S62" s="124" t="n">
        <v>0</v>
      </c>
      <c r="T62" s="124" t="n">
        <v>0</v>
      </c>
      <c r="U62" s="124" t="n">
        <v>0</v>
      </c>
      <c r="V62" s="129" t="n">
        <v>0</v>
      </c>
      <c r="W62" s="128" t="n">
        <v>0</v>
      </c>
      <c r="X62" s="124" t="n">
        <v>0</v>
      </c>
      <c r="Y62" s="124" t="n">
        <v>0</v>
      </c>
      <c r="Z62" s="124" t="n">
        <v>0</v>
      </c>
      <c r="AA62" s="124" t="n">
        <v>1</v>
      </c>
      <c r="AB62" s="124" t="n">
        <v>2</v>
      </c>
      <c r="AC62" s="124" t="n">
        <v>1</v>
      </c>
      <c r="AD62" s="124" t="n">
        <v>1</v>
      </c>
      <c r="AE62" s="124" t="n">
        <v>0</v>
      </c>
      <c r="AF62" s="124" t="n">
        <v>0</v>
      </c>
      <c r="AG62" s="124" t="n">
        <v>1</v>
      </c>
      <c r="AH62" s="129" t="n">
        <v>0</v>
      </c>
      <c r="AI62" s="128" t="n">
        <v>9</v>
      </c>
      <c r="AJ62" s="124" t="n">
        <v>8</v>
      </c>
      <c r="AK62" s="124" t="n">
        <v>3</v>
      </c>
      <c r="AL62" s="124" t="n">
        <v>8</v>
      </c>
      <c r="AM62" s="124" t="n">
        <v>8</v>
      </c>
      <c r="AN62" s="124" t="n">
        <v>12</v>
      </c>
      <c r="AO62" s="124" t="n">
        <v>28</v>
      </c>
      <c r="AP62" s="124" t="n">
        <v>25</v>
      </c>
      <c r="AQ62" s="124" t="n">
        <v>11</v>
      </c>
      <c r="AR62" s="124" t="n">
        <v>11</v>
      </c>
      <c r="AS62" s="124" t="n">
        <v>2</v>
      </c>
      <c r="AT62" s="129" t="n">
        <v>2</v>
      </c>
      <c r="AU62" s="128" t="n">
        <v>8</v>
      </c>
      <c r="AV62" s="124" t="n">
        <v>7</v>
      </c>
      <c r="AW62" s="124" t="n">
        <v>13</v>
      </c>
      <c r="AX62" s="124" t="n">
        <v>6</v>
      </c>
      <c r="AY62" s="124" t="n">
        <v>4</v>
      </c>
      <c r="AZ62" s="124" t="n">
        <v>6</v>
      </c>
      <c r="BA62" s="124" t="n">
        <v>3</v>
      </c>
      <c r="BB62" s="124" t="n">
        <v>4</v>
      </c>
      <c r="BC62" s="124" t="n">
        <v>2</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1324</v>
      </c>
      <c r="F63" s="138" t="n">
        <v>73</v>
      </c>
      <c r="G63" s="123" t="n">
        <v>6</v>
      </c>
      <c r="H63" s="123" t="n">
        <v>732</v>
      </c>
      <c r="I63" s="123" t="n">
        <v>513</v>
      </c>
      <c r="J63" s="139" t="n">
        <v>0</v>
      </c>
      <c r="K63" s="134" t="n">
        <v>44</v>
      </c>
      <c r="L63" s="124" t="n">
        <v>2</v>
      </c>
      <c r="M63" s="124" t="n">
        <v>3</v>
      </c>
      <c r="N63" s="124" t="n">
        <v>3</v>
      </c>
      <c r="O63" s="124" t="n">
        <v>2</v>
      </c>
      <c r="P63" s="124" t="n">
        <v>4</v>
      </c>
      <c r="Q63" s="124" t="n">
        <v>0</v>
      </c>
      <c r="R63" s="124" t="n">
        <v>0</v>
      </c>
      <c r="S63" s="124" t="n">
        <v>9</v>
      </c>
      <c r="T63" s="124" t="n">
        <v>0</v>
      </c>
      <c r="U63" s="124" t="n">
        <v>1</v>
      </c>
      <c r="V63" s="129" t="n">
        <v>5</v>
      </c>
      <c r="W63" s="128" t="n">
        <v>0</v>
      </c>
      <c r="X63" s="124" t="n">
        <v>0</v>
      </c>
      <c r="Y63" s="124" t="n">
        <v>0</v>
      </c>
      <c r="Z63" s="124" t="n">
        <v>0</v>
      </c>
      <c r="AA63" s="124" t="n">
        <v>0</v>
      </c>
      <c r="AB63" s="124" t="n">
        <v>3</v>
      </c>
      <c r="AC63" s="124" t="n">
        <v>1</v>
      </c>
      <c r="AD63" s="124" t="n">
        <v>0</v>
      </c>
      <c r="AE63" s="124" t="n">
        <v>0</v>
      </c>
      <c r="AF63" s="124" t="n">
        <v>0</v>
      </c>
      <c r="AG63" s="124" t="n">
        <v>2</v>
      </c>
      <c r="AH63" s="129" t="n">
        <v>0</v>
      </c>
      <c r="AI63" s="128" t="n">
        <v>7</v>
      </c>
      <c r="AJ63" s="124" t="n">
        <v>19</v>
      </c>
      <c r="AK63" s="124" t="n">
        <v>3</v>
      </c>
      <c r="AL63" s="124" t="n">
        <v>14</v>
      </c>
      <c r="AM63" s="124" t="n">
        <v>74</v>
      </c>
      <c r="AN63" s="124" t="n">
        <v>100</v>
      </c>
      <c r="AO63" s="124" t="n">
        <v>106</v>
      </c>
      <c r="AP63" s="124" t="n">
        <v>99</v>
      </c>
      <c r="AQ63" s="124" t="n">
        <v>86</v>
      </c>
      <c r="AR63" s="124" t="n">
        <v>92</v>
      </c>
      <c r="AS63" s="124" t="n">
        <v>67</v>
      </c>
      <c r="AT63" s="129" t="n">
        <v>65</v>
      </c>
      <c r="AU63" s="128" t="n">
        <v>68</v>
      </c>
      <c r="AV63" s="124" t="n">
        <v>91</v>
      </c>
      <c r="AW63" s="124" t="n">
        <v>67</v>
      </c>
      <c r="AX63" s="124" t="n">
        <v>52</v>
      </c>
      <c r="AY63" s="124" t="n">
        <v>67</v>
      </c>
      <c r="AZ63" s="124" t="n">
        <v>47</v>
      </c>
      <c r="BA63" s="124" t="n">
        <v>37</v>
      </c>
      <c r="BB63" s="124" t="n">
        <v>68</v>
      </c>
      <c r="BC63" s="124" t="n">
        <v>16</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1063</v>
      </c>
      <c r="F64" s="138" t="n">
        <v>26</v>
      </c>
      <c r="G64" s="123" t="n">
        <v>8</v>
      </c>
      <c r="H64" s="123" t="n">
        <v>463</v>
      </c>
      <c r="I64" s="123" t="n">
        <v>566</v>
      </c>
      <c r="J64" s="139" t="n">
        <v>0</v>
      </c>
      <c r="K64" s="134" t="n">
        <v>1</v>
      </c>
      <c r="L64" s="124" t="n">
        <v>2</v>
      </c>
      <c r="M64" s="124" t="n">
        <v>0</v>
      </c>
      <c r="N64" s="124" t="n">
        <v>1</v>
      </c>
      <c r="O64" s="124" t="n">
        <v>0</v>
      </c>
      <c r="P64" s="124" t="n">
        <v>0</v>
      </c>
      <c r="Q64" s="124" t="n">
        <v>0</v>
      </c>
      <c r="R64" s="124" t="n">
        <v>0</v>
      </c>
      <c r="S64" s="124" t="n">
        <v>9</v>
      </c>
      <c r="T64" s="124" t="n">
        <v>0</v>
      </c>
      <c r="U64" s="124" t="n">
        <v>1</v>
      </c>
      <c r="V64" s="129" t="n">
        <v>12</v>
      </c>
      <c r="W64" s="128" t="n">
        <v>0</v>
      </c>
      <c r="X64" s="124" t="n">
        <v>0</v>
      </c>
      <c r="Y64" s="124" t="n">
        <v>0</v>
      </c>
      <c r="Z64" s="124" t="n">
        <v>0</v>
      </c>
      <c r="AA64" s="124" t="n">
        <v>0</v>
      </c>
      <c r="AB64" s="124" t="n">
        <v>0</v>
      </c>
      <c r="AC64" s="124" t="n">
        <v>1</v>
      </c>
      <c r="AD64" s="124" t="n">
        <v>1</v>
      </c>
      <c r="AE64" s="124" t="n">
        <v>0</v>
      </c>
      <c r="AF64" s="124" t="n">
        <v>0</v>
      </c>
      <c r="AG64" s="124" t="n">
        <v>4</v>
      </c>
      <c r="AH64" s="129" t="n">
        <v>2</v>
      </c>
      <c r="AI64" s="128" t="n">
        <v>6</v>
      </c>
      <c r="AJ64" s="124" t="n">
        <v>13</v>
      </c>
      <c r="AK64" s="124" t="n">
        <v>5</v>
      </c>
      <c r="AL64" s="124" t="n">
        <v>19</v>
      </c>
      <c r="AM64" s="124" t="n">
        <v>47</v>
      </c>
      <c r="AN64" s="124" t="n">
        <v>49</v>
      </c>
      <c r="AO64" s="124" t="n">
        <v>49</v>
      </c>
      <c r="AP64" s="124" t="n">
        <v>63</v>
      </c>
      <c r="AQ64" s="124" t="n">
        <v>95</v>
      </c>
      <c r="AR64" s="124" t="n">
        <v>48</v>
      </c>
      <c r="AS64" s="124" t="n">
        <v>36</v>
      </c>
      <c r="AT64" s="129" t="n">
        <v>33</v>
      </c>
      <c r="AU64" s="128" t="n">
        <v>27</v>
      </c>
      <c r="AV64" s="124" t="n">
        <v>38</v>
      </c>
      <c r="AW64" s="124" t="n">
        <v>79</v>
      </c>
      <c r="AX64" s="124" t="n">
        <v>74</v>
      </c>
      <c r="AY64" s="124" t="n">
        <v>112</v>
      </c>
      <c r="AZ64" s="124" t="n">
        <v>72</v>
      </c>
      <c r="BA64" s="124" t="n">
        <v>59</v>
      </c>
      <c r="BB64" s="124" t="n">
        <v>86</v>
      </c>
      <c r="BC64" s="124" t="n">
        <v>19</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3582</v>
      </c>
      <c r="F65" s="138" t="n">
        <v>82</v>
      </c>
      <c r="G65" s="123" t="n">
        <v>20</v>
      </c>
      <c r="H65" s="123" t="n">
        <v>1277</v>
      </c>
      <c r="I65" s="123" t="n">
        <v>2203</v>
      </c>
      <c r="J65" s="139" t="n">
        <v>0</v>
      </c>
      <c r="K65" s="134" t="n">
        <v>25</v>
      </c>
      <c r="L65" s="124" t="n">
        <v>5</v>
      </c>
      <c r="M65" s="124" t="n">
        <v>4</v>
      </c>
      <c r="N65" s="124" t="n">
        <v>5</v>
      </c>
      <c r="O65" s="124" t="n">
        <v>9</v>
      </c>
      <c r="P65" s="124" t="n">
        <v>3</v>
      </c>
      <c r="Q65" s="124" t="n">
        <v>7</v>
      </c>
      <c r="R65" s="124" t="n">
        <v>1</v>
      </c>
      <c r="S65" s="124" t="n">
        <v>9</v>
      </c>
      <c r="T65" s="124" t="n">
        <v>10</v>
      </c>
      <c r="U65" s="124" t="n">
        <v>2</v>
      </c>
      <c r="V65" s="129" t="n">
        <v>2</v>
      </c>
      <c r="W65" s="128" t="n">
        <v>0</v>
      </c>
      <c r="X65" s="124" t="n">
        <v>0</v>
      </c>
      <c r="Y65" s="124" t="n">
        <v>0</v>
      </c>
      <c r="Z65" s="124" t="n">
        <v>0</v>
      </c>
      <c r="AA65" s="124" t="n">
        <v>1</v>
      </c>
      <c r="AB65" s="124" t="n">
        <v>2</v>
      </c>
      <c r="AC65" s="124" t="n">
        <v>2</v>
      </c>
      <c r="AD65" s="124" t="n">
        <v>4</v>
      </c>
      <c r="AE65" s="124" t="n">
        <v>5</v>
      </c>
      <c r="AF65" s="124" t="n">
        <v>1</v>
      </c>
      <c r="AG65" s="124" t="n">
        <v>2</v>
      </c>
      <c r="AH65" s="129" t="n">
        <v>3</v>
      </c>
      <c r="AI65" s="128" t="n">
        <v>23</v>
      </c>
      <c r="AJ65" s="124" t="n">
        <v>20</v>
      </c>
      <c r="AK65" s="124" t="n">
        <v>33</v>
      </c>
      <c r="AL65" s="124" t="n">
        <v>41</v>
      </c>
      <c r="AM65" s="124" t="n">
        <v>126</v>
      </c>
      <c r="AN65" s="124" t="n">
        <v>175</v>
      </c>
      <c r="AO65" s="124" t="n">
        <v>140</v>
      </c>
      <c r="AP65" s="124" t="n">
        <v>166</v>
      </c>
      <c r="AQ65" s="124" t="n">
        <v>148</v>
      </c>
      <c r="AR65" s="124" t="n">
        <v>175</v>
      </c>
      <c r="AS65" s="124" t="n">
        <v>108</v>
      </c>
      <c r="AT65" s="129" t="n">
        <v>122</v>
      </c>
      <c r="AU65" s="128" t="n">
        <v>102</v>
      </c>
      <c r="AV65" s="124" t="n">
        <v>581</v>
      </c>
      <c r="AW65" s="124" t="n">
        <v>417</v>
      </c>
      <c r="AX65" s="124" t="n">
        <v>446</v>
      </c>
      <c r="AY65" s="124" t="n">
        <v>130</v>
      </c>
      <c r="AZ65" s="124" t="n">
        <v>166</v>
      </c>
      <c r="BA65" s="124" t="n">
        <v>133</v>
      </c>
      <c r="BB65" s="124" t="n">
        <v>180</v>
      </c>
      <c r="BC65" s="124" t="n">
        <v>48</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304</v>
      </c>
      <c r="F66" s="138" t="n">
        <v>16</v>
      </c>
      <c r="G66" s="123" t="n">
        <v>13</v>
      </c>
      <c r="H66" s="123" t="n">
        <v>103</v>
      </c>
      <c r="I66" s="123" t="n">
        <v>172</v>
      </c>
      <c r="J66" s="139" t="n">
        <v>0</v>
      </c>
      <c r="K66" s="134" t="n">
        <v>1</v>
      </c>
      <c r="L66" s="124" t="n">
        <v>0</v>
      </c>
      <c r="M66" s="124" t="n">
        <v>1</v>
      </c>
      <c r="N66" s="124" t="n">
        <v>0</v>
      </c>
      <c r="O66" s="124" t="n">
        <v>0</v>
      </c>
      <c r="P66" s="124" t="n">
        <v>1</v>
      </c>
      <c r="Q66" s="124" t="n">
        <v>0</v>
      </c>
      <c r="R66" s="124" t="n">
        <v>1</v>
      </c>
      <c r="S66" s="124" t="n">
        <v>9</v>
      </c>
      <c r="T66" s="124" t="n">
        <v>2</v>
      </c>
      <c r="U66" s="124" t="n">
        <v>1</v>
      </c>
      <c r="V66" s="129" t="n">
        <v>0</v>
      </c>
      <c r="W66" s="128" t="n">
        <v>2</v>
      </c>
      <c r="X66" s="124" t="n">
        <v>0</v>
      </c>
      <c r="Y66" s="124" t="n">
        <v>0</v>
      </c>
      <c r="Z66" s="124" t="n">
        <v>1</v>
      </c>
      <c r="AA66" s="124" t="n">
        <v>1</v>
      </c>
      <c r="AB66" s="124" t="n">
        <v>2</v>
      </c>
      <c r="AC66" s="124" t="n">
        <v>2</v>
      </c>
      <c r="AD66" s="124" t="n">
        <v>2</v>
      </c>
      <c r="AE66" s="124" t="n">
        <v>2</v>
      </c>
      <c r="AF66" s="124" t="n">
        <v>0</v>
      </c>
      <c r="AG66" s="124" t="n">
        <v>1</v>
      </c>
      <c r="AH66" s="129" t="n">
        <v>0</v>
      </c>
      <c r="AI66" s="128" t="n">
        <v>4</v>
      </c>
      <c r="AJ66" s="124" t="n">
        <v>3</v>
      </c>
      <c r="AK66" s="124" t="n">
        <v>3</v>
      </c>
      <c r="AL66" s="124" t="n">
        <v>1</v>
      </c>
      <c r="AM66" s="124" t="n">
        <v>2</v>
      </c>
      <c r="AN66" s="124" t="n">
        <v>4</v>
      </c>
      <c r="AO66" s="124" t="n">
        <v>12</v>
      </c>
      <c r="AP66" s="124" t="n">
        <v>13</v>
      </c>
      <c r="AQ66" s="124" t="n">
        <v>9</v>
      </c>
      <c r="AR66" s="124" t="n">
        <v>20</v>
      </c>
      <c r="AS66" s="124" t="n">
        <v>21</v>
      </c>
      <c r="AT66" s="129" t="n">
        <v>11</v>
      </c>
      <c r="AU66" s="128" t="n">
        <v>16</v>
      </c>
      <c r="AV66" s="124" t="n">
        <v>14</v>
      </c>
      <c r="AW66" s="124" t="n">
        <v>19</v>
      </c>
      <c r="AX66" s="124" t="n">
        <v>17</v>
      </c>
      <c r="AY66" s="124" t="n">
        <v>20</v>
      </c>
      <c r="AZ66" s="124" t="n">
        <v>20</v>
      </c>
      <c r="BA66" s="124" t="n">
        <v>7</v>
      </c>
      <c r="BB66" s="124" t="n">
        <v>26</v>
      </c>
      <c r="BC66" s="124" t="n">
        <v>33</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9832</v>
      </c>
      <c r="F67" s="138" t="n">
        <v>24</v>
      </c>
      <c r="G67" s="123" t="n">
        <v>98</v>
      </c>
      <c r="H67" s="123" t="n">
        <v>3639</v>
      </c>
      <c r="I67" s="123" t="n">
        <v>6071</v>
      </c>
      <c r="J67" s="139" t="n">
        <v>0</v>
      </c>
      <c r="K67" s="134" t="n">
        <v>0</v>
      </c>
      <c r="L67" s="124" t="n">
        <v>0</v>
      </c>
      <c r="M67" s="124" t="n">
        <v>0</v>
      </c>
      <c r="N67" s="124" t="n">
        <v>0</v>
      </c>
      <c r="O67" s="124" t="n">
        <v>0</v>
      </c>
      <c r="P67" s="124" t="n">
        <v>1</v>
      </c>
      <c r="Q67" s="124" t="n">
        <v>1</v>
      </c>
      <c r="R67" s="124" t="n">
        <v>1</v>
      </c>
      <c r="S67" s="124" t="n">
        <v>0</v>
      </c>
      <c r="T67" s="124" t="n">
        <v>5</v>
      </c>
      <c r="U67" s="124" t="n">
        <v>1</v>
      </c>
      <c r="V67" s="129" t="n">
        <v>15</v>
      </c>
      <c r="W67" s="128" t="n">
        <v>1</v>
      </c>
      <c r="X67" s="124" t="n">
        <v>0</v>
      </c>
      <c r="Y67" s="124" t="n">
        <v>1</v>
      </c>
      <c r="Z67" s="124" t="n">
        <v>0</v>
      </c>
      <c r="AA67" s="124" t="n">
        <v>1</v>
      </c>
      <c r="AB67" s="124" t="n">
        <v>18</v>
      </c>
      <c r="AC67" s="124" t="n">
        <v>13</v>
      </c>
      <c r="AD67" s="124" t="n">
        <v>11</v>
      </c>
      <c r="AE67" s="124" t="n">
        <v>11</v>
      </c>
      <c r="AF67" s="124" t="n">
        <v>7</v>
      </c>
      <c r="AG67" s="124" t="n">
        <v>13</v>
      </c>
      <c r="AH67" s="129" t="n">
        <v>22</v>
      </c>
      <c r="AI67" s="128" t="n">
        <v>102</v>
      </c>
      <c r="AJ67" s="124" t="n">
        <v>155</v>
      </c>
      <c r="AK67" s="124" t="n">
        <v>143</v>
      </c>
      <c r="AL67" s="124" t="n">
        <v>219</v>
      </c>
      <c r="AM67" s="124" t="n">
        <v>347</v>
      </c>
      <c r="AN67" s="124" t="n">
        <v>301</v>
      </c>
      <c r="AO67" s="124" t="n">
        <v>266</v>
      </c>
      <c r="AP67" s="124" t="n">
        <v>342</v>
      </c>
      <c r="AQ67" s="124" t="n">
        <v>390</v>
      </c>
      <c r="AR67" s="124" t="n">
        <v>488</v>
      </c>
      <c r="AS67" s="124" t="n">
        <v>414</v>
      </c>
      <c r="AT67" s="129" t="n">
        <v>472</v>
      </c>
      <c r="AU67" s="128" t="n">
        <v>434</v>
      </c>
      <c r="AV67" s="124" t="n">
        <v>725</v>
      </c>
      <c r="AW67" s="124" t="n">
        <v>623</v>
      </c>
      <c r="AX67" s="124" t="n">
        <v>736</v>
      </c>
      <c r="AY67" s="124" t="n">
        <v>696</v>
      </c>
      <c r="AZ67" s="124" t="n">
        <v>657</v>
      </c>
      <c r="BA67" s="124" t="n">
        <v>726</v>
      </c>
      <c r="BB67" s="124" t="n">
        <v>847</v>
      </c>
      <c r="BC67" s="124" t="n">
        <v>627</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75577</v>
      </c>
      <c r="F68" s="138" t="n">
        <v>547</v>
      </c>
      <c r="G68" s="123" t="n">
        <v>4845</v>
      </c>
      <c r="H68" s="123" t="n">
        <v>36187</v>
      </c>
      <c r="I68" s="123" t="n">
        <v>33998</v>
      </c>
      <c r="J68" s="139" t="n">
        <v>0</v>
      </c>
      <c r="K68" s="134" t="n">
        <v>0</v>
      </c>
      <c r="L68" s="124" t="n">
        <v>0</v>
      </c>
      <c r="M68" s="124" t="n">
        <v>0</v>
      </c>
      <c r="N68" s="124" t="n">
        <v>0</v>
      </c>
      <c r="O68" s="124" t="n">
        <v>0</v>
      </c>
      <c r="P68" s="124" t="n">
        <v>0</v>
      </c>
      <c r="Q68" s="124" t="n">
        <v>0</v>
      </c>
      <c r="R68" s="124" t="n">
        <v>0</v>
      </c>
      <c r="S68" s="124" t="n">
        <v>538</v>
      </c>
      <c r="T68" s="124" t="n">
        <v>2</v>
      </c>
      <c r="U68" s="124" t="n">
        <v>3</v>
      </c>
      <c r="V68" s="129" t="n">
        <v>4</v>
      </c>
      <c r="W68" s="128" t="n">
        <v>0</v>
      </c>
      <c r="X68" s="124" t="n">
        <v>0</v>
      </c>
      <c r="Y68" s="124" t="n">
        <v>0</v>
      </c>
      <c r="Z68" s="124" t="n">
        <v>10</v>
      </c>
      <c r="AA68" s="124" t="n">
        <v>2340</v>
      </c>
      <c r="AB68" s="124" t="n">
        <v>177</v>
      </c>
      <c r="AC68" s="124" t="n">
        <v>161</v>
      </c>
      <c r="AD68" s="124" t="n">
        <v>309</v>
      </c>
      <c r="AE68" s="124" t="n">
        <v>290</v>
      </c>
      <c r="AF68" s="124" t="n">
        <v>308</v>
      </c>
      <c r="AG68" s="124" t="n">
        <v>324</v>
      </c>
      <c r="AH68" s="129" t="n">
        <v>926</v>
      </c>
      <c r="AI68" s="128" t="n">
        <v>789</v>
      </c>
      <c r="AJ68" s="124" t="n">
        <v>1023</v>
      </c>
      <c r="AK68" s="124" t="n">
        <v>1200</v>
      </c>
      <c r="AL68" s="124" t="n">
        <v>1590</v>
      </c>
      <c r="AM68" s="124" t="n">
        <v>2329</v>
      </c>
      <c r="AN68" s="124" t="n">
        <v>3028</v>
      </c>
      <c r="AO68" s="124" t="n">
        <v>3726</v>
      </c>
      <c r="AP68" s="124" t="n">
        <v>5272</v>
      </c>
      <c r="AQ68" s="124" t="n">
        <v>3047</v>
      </c>
      <c r="AR68" s="124" t="n">
        <v>4166</v>
      </c>
      <c r="AS68" s="124" t="n">
        <v>4534</v>
      </c>
      <c r="AT68" s="129" t="n">
        <v>5483</v>
      </c>
      <c r="AU68" s="128" t="n">
        <v>4762</v>
      </c>
      <c r="AV68" s="124" t="n">
        <v>4690</v>
      </c>
      <c r="AW68" s="124" t="n">
        <v>5075</v>
      </c>
      <c r="AX68" s="124" t="n">
        <v>4560</v>
      </c>
      <c r="AY68" s="124" t="n">
        <v>3355</v>
      </c>
      <c r="AZ68" s="124" t="n">
        <v>2615</v>
      </c>
      <c r="BA68" s="124" t="n">
        <v>2956</v>
      </c>
      <c r="BB68" s="124" t="n">
        <v>3518</v>
      </c>
      <c r="BC68" s="124" t="n">
        <v>2467</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11143</v>
      </c>
      <c r="F69" s="138" t="n">
        <v>62</v>
      </c>
      <c r="G69" s="123" t="n">
        <v>955</v>
      </c>
      <c r="H69" s="123" t="n">
        <v>4487</v>
      </c>
      <c r="I69" s="123" t="n">
        <v>5639</v>
      </c>
      <c r="J69" s="139" t="n">
        <v>0</v>
      </c>
      <c r="K69" s="134" t="n">
        <v>0</v>
      </c>
      <c r="L69" s="124" t="n">
        <v>0</v>
      </c>
      <c r="M69" s="124" t="n">
        <v>0</v>
      </c>
      <c r="N69" s="124" t="n">
        <v>0</v>
      </c>
      <c r="O69" s="124" t="n">
        <v>0</v>
      </c>
      <c r="P69" s="124" t="n">
        <v>0</v>
      </c>
      <c r="Q69" s="124" t="n">
        <v>0</v>
      </c>
      <c r="R69" s="124" t="n">
        <v>0</v>
      </c>
      <c r="S69" s="124" t="n">
        <v>62</v>
      </c>
      <c r="T69" s="124" t="n">
        <v>0</v>
      </c>
      <c r="U69" s="124" t="n">
        <v>0</v>
      </c>
      <c r="V69" s="129" t="n">
        <v>0</v>
      </c>
      <c r="W69" s="128" t="n">
        <v>0</v>
      </c>
      <c r="X69" s="124" t="n">
        <v>0</v>
      </c>
      <c r="Y69" s="124" t="n">
        <v>0</v>
      </c>
      <c r="Z69" s="124" t="n">
        <v>0</v>
      </c>
      <c r="AA69" s="124" t="n">
        <v>91</v>
      </c>
      <c r="AB69" s="124" t="n">
        <v>32</v>
      </c>
      <c r="AC69" s="124" t="n">
        <v>62</v>
      </c>
      <c r="AD69" s="124" t="n">
        <v>70</v>
      </c>
      <c r="AE69" s="124" t="n">
        <v>56</v>
      </c>
      <c r="AF69" s="124" t="n">
        <v>48</v>
      </c>
      <c r="AG69" s="124" t="n">
        <v>63</v>
      </c>
      <c r="AH69" s="129" t="n">
        <v>533</v>
      </c>
      <c r="AI69" s="128" t="n">
        <v>79</v>
      </c>
      <c r="AJ69" s="124" t="n">
        <v>97</v>
      </c>
      <c r="AK69" s="124" t="n">
        <v>191</v>
      </c>
      <c r="AL69" s="124" t="n">
        <v>282</v>
      </c>
      <c r="AM69" s="124" t="n">
        <v>388</v>
      </c>
      <c r="AN69" s="124" t="n">
        <v>414</v>
      </c>
      <c r="AO69" s="124" t="n">
        <v>481</v>
      </c>
      <c r="AP69" s="124" t="n">
        <v>700</v>
      </c>
      <c r="AQ69" s="124" t="n">
        <v>390</v>
      </c>
      <c r="AR69" s="124" t="n">
        <v>476</v>
      </c>
      <c r="AS69" s="124" t="n">
        <v>502</v>
      </c>
      <c r="AT69" s="129" t="n">
        <v>487</v>
      </c>
      <c r="AU69" s="128" t="n">
        <v>478</v>
      </c>
      <c r="AV69" s="124" t="n">
        <v>701</v>
      </c>
      <c r="AW69" s="124" t="n">
        <v>502</v>
      </c>
      <c r="AX69" s="124" t="n">
        <v>623</v>
      </c>
      <c r="AY69" s="124" t="n">
        <v>717</v>
      </c>
      <c r="AZ69" s="124" t="n">
        <v>649</v>
      </c>
      <c r="BA69" s="124" t="n">
        <v>769</v>
      </c>
      <c r="BB69" s="124" t="n">
        <v>837</v>
      </c>
      <c r="BC69" s="124" t="n">
        <v>363</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646</v>
      </c>
      <c r="F70" s="138" t="n">
        <v>16</v>
      </c>
      <c r="G70" s="123" t="n">
        <v>64</v>
      </c>
      <c r="H70" s="123" t="n">
        <v>316</v>
      </c>
      <c r="I70" s="123" t="n">
        <v>250</v>
      </c>
      <c r="J70" s="139" t="n">
        <v>0</v>
      </c>
      <c r="K70" s="134" t="n">
        <v>0</v>
      </c>
      <c r="L70" s="124" t="n">
        <v>0</v>
      </c>
      <c r="M70" s="124" t="n">
        <v>0</v>
      </c>
      <c r="N70" s="124" t="n">
        <v>0</v>
      </c>
      <c r="O70" s="124" t="n">
        <v>0</v>
      </c>
      <c r="P70" s="124" t="n">
        <v>0</v>
      </c>
      <c r="Q70" s="124" t="n">
        <v>0</v>
      </c>
      <c r="R70" s="124" t="n">
        <v>0</v>
      </c>
      <c r="S70" s="124" t="n">
        <v>16</v>
      </c>
      <c r="T70" s="124" t="n">
        <v>0</v>
      </c>
      <c r="U70" s="124" t="n">
        <v>0</v>
      </c>
      <c r="V70" s="129" t="n">
        <v>0</v>
      </c>
      <c r="W70" s="128" t="n">
        <v>0</v>
      </c>
      <c r="X70" s="124" t="n">
        <v>0</v>
      </c>
      <c r="Y70" s="124" t="n">
        <v>0</v>
      </c>
      <c r="Z70" s="124" t="n">
        <v>0</v>
      </c>
      <c r="AA70" s="124" t="n">
        <v>33</v>
      </c>
      <c r="AB70" s="124" t="n">
        <v>1</v>
      </c>
      <c r="AC70" s="124" t="n">
        <v>0</v>
      </c>
      <c r="AD70" s="124" t="n">
        <v>3</v>
      </c>
      <c r="AE70" s="124" t="n">
        <v>3</v>
      </c>
      <c r="AF70" s="124" t="n">
        <v>10</v>
      </c>
      <c r="AG70" s="124" t="n">
        <v>6</v>
      </c>
      <c r="AH70" s="129" t="n">
        <v>8</v>
      </c>
      <c r="AI70" s="128" t="n">
        <v>6</v>
      </c>
      <c r="AJ70" s="124" t="n">
        <v>5</v>
      </c>
      <c r="AK70" s="124" t="n">
        <v>13</v>
      </c>
      <c r="AL70" s="124" t="n">
        <v>21</v>
      </c>
      <c r="AM70" s="124" t="n">
        <v>28</v>
      </c>
      <c r="AN70" s="124" t="n">
        <v>88</v>
      </c>
      <c r="AO70" s="124" t="n">
        <v>17</v>
      </c>
      <c r="AP70" s="124" t="n">
        <v>27</v>
      </c>
      <c r="AQ70" s="124" t="n">
        <v>16</v>
      </c>
      <c r="AR70" s="124" t="n">
        <v>49</v>
      </c>
      <c r="AS70" s="124" t="n">
        <v>29</v>
      </c>
      <c r="AT70" s="129" t="n">
        <v>17</v>
      </c>
      <c r="AU70" s="128" t="n">
        <v>35</v>
      </c>
      <c r="AV70" s="124" t="n">
        <v>23</v>
      </c>
      <c r="AW70" s="124" t="n">
        <v>14</v>
      </c>
      <c r="AX70" s="124" t="n">
        <v>29</v>
      </c>
      <c r="AY70" s="124" t="n">
        <v>75</v>
      </c>
      <c r="AZ70" s="124" t="n">
        <v>24</v>
      </c>
      <c r="BA70" s="124" t="n">
        <v>21</v>
      </c>
      <c r="BB70" s="124" t="n">
        <v>21</v>
      </c>
      <c r="BC70" s="124" t="n">
        <v>8</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t="n">
        <v>0</v>
      </c>
      <c r="M71" s="123" t="n">
        <v>0</v>
      </c>
      <c r="N71" s="123" t="n">
        <v>0</v>
      </c>
      <c r="O71" s="123" t="n">
        <v>0</v>
      </c>
      <c r="P71" s="123" t="n">
        <v>0</v>
      </c>
      <c r="Q71" s="123" t="n">
        <v>0</v>
      </c>
      <c r="R71" s="123" t="n">
        <v>0</v>
      </c>
      <c r="S71" s="123" t="n">
        <v>0</v>
      </c>
      <c r="T71" s="123" t="n">
        <v>0</v>
      </c>
      <c r="U71" s="123" t="n">
        <v>0</v>
      </c>
      <c r="V71" s="131" t="n">
        <v>0</v>
      </c>
      <c r="W71" s="130" t="n">
        <v>0</v>
      </c>
      <c r="X71" s="123" t="n">
        <v>0</v>
      </c>
      <c r="Y71" s="123" t="n">
        <v>0</v>
      </c>
      <c r="Z71" s="123" t="n">
        <v>0</v>
      </c>
      <c r="AA71" s="123" t="n">
        <v>0</v>
      </c>
      <c r="AB71" s="123" t="n">
        <v>0</v>
      </c>
      <c r="AC71" s="123" t="n">
        <v>0</v>
      </c>
      <c r="AD71" s="123" t="n">
        <v>0</v>
      </c>
      <c r="AE71" s="123" t="n">
        <v>11</v>
      </c>
      <c r="AF71" s="123" t="n">
        <v>14</v>
      </c>
      <c r="AG71" s="123" t="n">
        <v>0</v>
      </c>
      <c r="AH71" s="131" t="n">
        <v>6</v>
      </c>
      <c r="AI71" s="130" t="n">
        <v>14</v>
      </c>
      <c r="AJ71" s="123" t="n">
        <v>16</v>
      </c>
      <c r="AK71" s="123" t="n">
        <v>21.5</v>
      </c>
      <c r="AL71" s="123" t="n">
        <v>15.5</v>
      </c>
      <c r="AM71" s="123" t="n">
        <v>16</v>
      </c>
      <c r="AN71" s="123" t="n">
        <v>17</v>
      </c>
      <c r="AO71" s="123" t="n">
        <v>19.5</v>
      </c>
      <c r="AP71" s="123" t="n">
        <v>17</v>
      </c>
      <c r="AQ71" s="123" t="n">
        <v>18</v>
      </c>
      <c r="AR71" s="123" t="n">
        <v>21</v>
      </c>
      <c r="AS71" s="123" t="n">
        <v>19</v>
      </c>
      <c r="AT71" s="131" t="n">
        <v>22</v>
      </c>
      <c r="AU71" s="130" t="n">
        <v>23.5</v>
      </c>
      <c r="AV71" s="123" t="n">
        <v>23.5</v>
      </c>
      <c r="AW71" s="123" t="n">
        <v>26</v>
      </c>
      <c r="AX71" s="123" t="n">
        <v>21</v>
      </c>
      <c r="AY71" s="123" t="n">
        <v>21</v>
      </c>
      <c r="AZ71" s="123" t="n">
        <v>30</v>
      </c>
      <c r="BA71" s="123" t="n">
        <v>22</v>
      </c>
      <c r="BB71" s="123" t="n">
        <v>23</v>
      </c>
      <c r="BC71" s="123" t="n">
        <v>22</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t="n">
        <v>0</v>
      </c>
      <c r="M72" s="123" t="n">
        <v>0</v>
      </c>
      <c r="N72" s="123" t="n">
        <v>0</v>
      </c>
      <c r="O72" s="123" t="n">
        <v>0</v>
      </c>
      <c r="P72" s="123" t="n">
        <v>0</v>
      </c>
      <c r="Q72" s="123" t="n">
        <v>0</v>
      </c>
      <c r="R72" s="123" t="n">
        <v>0</v>
      </c>
      <c r="S72" s="123" t="n">
        <v>0</v>
      </c>
      <c r="T72" s="123" t="n">
        <v>0</v>
      </c>
      <c r="U72" s="123" t="n">
        <v>0</v>
      </c>
      <c r="V72" s="131" t="n">
        <v>0</v>
      </c>
      <c r="W72" s="130" t="n">
        <v>0</v>
      </c>
      <c r="X72" s="123" t="n">
        <v>0</v>
      </c>
      <c r="Y72" s="123" t="n">
        <v>0</v>
      </c>
      <c r="Z72" s="123" t="n">
        <v>0</v>
      </c>
      <c r="AA72" s="123" t="n">
        <v>50</v>
      </c>
      <c r="AB72" s="123" t="n">
        <v>0</v>
      </c>
      <c r="AC72" s="123" t="n">
        <v>0</v>
      </c>
      <c r="AD72" s="123" t="n">
        <v>0</v>
      </c>
      <c r="AE72" s="123" t="n">
        <v>0</v>
      </c>
      <c r="AF72" s="123" t="n">
        <v>0</v>
      </c>
      <c r="AG72" s="123" t="n">
        <v>0</v>
      </c>
      <c r="AH72" s="131" t="n">
        <v>0</v>
      </c>
      <c r="AI72" s="130" t="n">
        <v>24</v>
      </c>
      <c r="AJ72" s="123" t="n">
        <v>18</v>
      </c>
      <c r="AK72" s="123" t="n">
        <v>20.5</v>
      </c>
      <c r="AL72" s="123" t="n">
        <v>21.5</v>
      </c>
      <c r="AM72" s="123" t="n">
        <v>28.5</v>
      </c>
      <c r="AN72" s="123" t="n">
        <v>31</v>
      </c>
      <c r="AO72" s="123" t="n">
        <v>26.5</v>
      </c>
      <c r="AP72" s="123" t="n">
        <v>33</v>
      </c>
      <c r="AQ72" s="123" t="n">
        <v>28</v>
      </c>
      <c r="AR72" s="123" t="n">
        <v>37</v>
      </c>
      <c r="AS72" s="123" t="n">
        <v>31</v>
      </c>
      <c r="AT72" s="131" t="n">
        <v>37</v>
      </c>
      <c r="AU72" s="130" t="n">
        <v>30.5</v>
      </c>
      <c r="AV72" s="123" t="n">
        <v>37.5</v>
      </c>
      <c r="AW72" s="123" t="n">
        <v>40</v>
      </c>
      <c r="AX72" s="123" t="n">
        <v>43</v>
      </c>
      <c r="AY72" s="123" t="n">
        <v>29</v>
      </c>
      <c r="AZ72" s="123" t="n">
        <v>54</v>
      </c>
      <c r="BA72" s="123" t="n">
        <v>50</v>
      </c>
      <c r="BB72" s="123" t="n">
        <v>46.5</v>
      </c>
      <c r="BC72" s="123" t="n">
        <v>42</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t="n">
        <v>0</v>
      </c>
      <c r="M73" s="123" t="n">
        <v>0</v>
      </c>
      <c r="N73" s="123" t="n">
        <v>0</v>
      </c>
      <c r="O73" s="123" t="n">
        <v>0</v>
      </c>
      <c r="P73" s="123" t="n">
        <v>0</v>
      </c>
      <c r="Q73" s="123" t="n">
        <v>0</v>
      </c>
      <c r="R73" s="123" t="n">
        <v>0</v>
      </c>
      <c r="S73" s="123" t="n">
        <v>0</v>
      </c>
      <c r="T73" s="123" t="n">
        <v>0</v>
      </c>
      <c r="U73" s="123" t="n">
        <v>0</v>
      </c>
      <c r="V73" s="131" t="n">
        <v>0</v>
      </c>
      <c r="W73" s="130" t="n">
        <v>0</v>
      </c>
      <c r="X73" s="123" t="n">
        <v>0</v>
      </c>
      <c r="Y73" s="123" t="n">
        <v>0</v>
      </c>
      <c r="Z73" s="123" t="n">
        <v>0</v>
      </c>
      <c r="AA73" s="123" t="n">
        <v>0</v>
      </c>
      <c r="AB73" s="123" t="n">
        <v>0</v>
      </c>
      <c r="AC73" s="123" t="n">
        <v>0</v>
      </c>
      <c r="AD73" s="123" t="n">
        <v>0</v>
      </c>
      <c r="AE73" s="123" t="n">
        <v>0</v>
      </c>
      <c r="AF73" s="123" t="n">
        <v>0</v>
      </c>
      <c r="AG73" s="123" t="n">
        <v>0</v>
      </c>
      <c r="AH73" s="131" t="n">
        <v>0</v>
      </c>
      <c r="AI73" s="130" t="n">
        <v>0</v>
      </c>
      <c r="AJ73" s="123" t="n">
        <v>2</v>
      </c>
      <c r="AK73" s="123" t="n">
        <v>3</v>
      </c>
      <c r="AL73" s="123" t="n">
        <v>3</v>
      </c>
      <c r="AM73" s="123" t="n">
        <v>8</v>
      </c>
      <c r="AN73" s="123" t="n">
        <v>6</v>
      </c>
      <c r="AO73" s="123" t="n">
        <v>7</v>
      </c>
      <c r="AP73" s="123" t="n">
        <v>13</v>
      </c>
      <c r="AQ73" s="123" t="n">
        <v>9</v>
      </c>
      <c r="AR73" s="123" t="n">
        <v>9</v>
      </c>
      <c r="AS73" s="123" t="n">
        <v>12</v>
      </c>
      <c r="AT73" s="131" t="n">
        <v>11</v>
      </c>
      <c r="AU73" s="130" t="n">
        <v>9.5</v>
      </c>
      <c r="AV73" s="123" t="n">
        <v>9</v>
      </c>
      <c r="AW73" s="123" t="n">
        <v>12</v>
      </c>
      <c r="AX73" s="123" t="n">
        <v>11</v>
      </c>
      <c r="AY73" s="123" t="n">
        <v>9</v>
      </c>
      <c r="AZ73" s="123" t="n">
        <v>25</v>
      </c>
      <c r="BA73" s="123" t="n">
        <v>21</v>
      </c>
      <c r="BB73" s="123" t="n">
        <v>15</v>
      </c>
      <c r="BC73" s="123" t="n">
        <v>15.5</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t="n">
        <v>0</v>
      </c>
      <c r="M74" s="123" t="n">
        <v>0</v>
      </c>
      <c r="N74" s="123" t="n">
        <v>0</v>
      </c>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69</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1261</v>
      </c>
      <c r="F75" s="140" t="n">
        <v>194</v>
      </c>
      <c r="G75" s="141" t="n">
        <v>96</v>
      </c>
      <c r="H75" s="141" t="n">
        <v>412</v>
      </c>
      <c r="I75" s="141" t="n">
        <v>559</v>
      </c>
      <c r="J75" s="142" t="n">
        <v>0</v>
      </c>
      <c r="K75" s="155" t="n">
        <v>41</v>
      </c>
      <c r="L75" s="156" t="n">
        <v>7</v>
      </c>
      <c r="M75" s="156" t="n">
        <v>8</v>
      </c>
      <c r="N75" s="156" t="n">
        <v>14</v>
      </c>
      <c r="O75" s="156" t="n">
        <v>13</v>
      </c>
      <c r="P75" s="156" t="n">
        <v>9</v>
      </c>
      <c r="Q75" s="156" t="n">
        <v>10</v>
      </c>
      <c r="R75" s="156" t="n">
        <v>16</v>
      </c>
      <c r="S75" s="156" t="n">
        <v>33</v>
      </c>
      <c r="T75" s="156" t="n">
        <v>18</v>
      </c>
      <c r="U75" s="156" t="n">
        <v>9</v>
      </c>
      <c r="V75" s="157" t="n">
        <v>16</v>
      </c>
      <c r="W75" s="158" t="n">
        <v>7</v>
      </c>
      <c r="X75" s="156" t="n">
        <v>0</v>
      </c>
      <c r="Y75" s="156" t="n">
        <v>1</v>
      </c>
      <c r="Z75" s="156" t="n">
        <v>3</v>
      </c>
      <c r="AA75" s="156" t="n">
        <v>5</v>
      </c>
      <c r="AB75" s="156" t="n">
        <v>7</v>
      </c>
      <c r="AC75" s="156" t="n">
        <v>5</v>
      </c>
      <c r="AD75" s="156" t="n">
        <v>9</v>
      </c>
      <c r="AE75" s="156" t="n">
        <v>14</v>
      </c>
      <c r="AF75" s="156" t="n">
        <v>8</v>
      </c>
      <c r="AG75" s="156" t="n">
        <v>18</v>
      </c>
      <c r="AH75" s="157" t="n">
        <v>19</v>
      </c>
      <c r="AI75" s="158" t="n">
        <v>13</v>
      </c>
      <c r="AJ75" s="156" t="n">
        <v>14</v>
      </c>
      <c r="AK75" s="156" t="n">
        <v>5</v>
      </c>
      <c r="AL75" s="156" t="n">
        <v>19</v>
      </c>
      <c r="AM75" s="156" t="n">
        <v>19</v>
      </c>
      <c r="AN75" s="156" t="n">
        <v>37</v>
      </c>
      <c r="AO75" s="156" t="n">
        <v>58</v>
      </c>
      <c r="AP75" s="156" t="n">
        <v>59</v>
      </c>
      <c r="AQ75" s="156" t="n">
        <v>51</v>
      </c>
      <c r="AR75" s="156" t="n">
        <v>39</v>
      </c>
      <c r="AS75" s="156" t="n">
        <v>54</v>
      </c>
      <c r="AT75" s="157" t="n">
        <v>44</v>
      </c>
      <c r="AU75" s="158" t="n">
        <v>47</v>
      </c>
      <c r="AV75" s="156" t="n">
        <v>59</v>
      </c>
      <c r="AW75" s="156" t="n">
        <v>55</v>
      </c>
      <c r="AX75" s="156" t="n">
        <v>23</v>
      </c>
      <c r="AY75" s="156" t="n">
        <v>50</v>
      </c>
      <c r="AZ75" s="156" t="n">
        <v>65</v>
      </c>
      <c r="BA75" s="156" t="n">
        <v>48</v>
      </c>
      <c r="BB75" s="156" t="n">
        <v>81</v>
      </c>
      <c r="BC75" s="156" t="n">
        <v>131</v>
      </c>
      <c r="BD75" s="156"/>
      <c r="BE75" s="156"/>
      <c r="BF75" s="157"/>
      <c r="BG75" s="158"/>
      <c r="BH75" s="156"/>
      <c r="BI75" s="156"/>
      <c r="BJ75" s="156"/>
      <c r="BK75" s="156"/>
      <c r="BL75" s="156"/>
      <c r="BM75" s="156"/>
      <c r="BN75" s="156"/>
      <c r="BO75" s="156"/>
      <c r="BP75" s="156"/>
      <c r="BQ75" s="156"/>
      <c r="BR75" s="157"/>
      <c r="BS75" s="112"/>
    </row>
  </sheetData>
  <mergeCells count="6">
    <mergeCell ref="BG23:BR23"/>
    <mergeCell ref="C5:D5"/>
    <mergeCell ref="K23:V23"/>
    <mergeCell ref="W23:AH23"/>
    <mergeCell ref="AI23:AT23"/>
    <mergeCell ref="AU23:BF23"/>
  </mergeCells>
  <pageMargins left="0.7" right="0.7" top="0.75" bottom="0.75" header="0.3" footer="0.3"/>
  <pageSetup paperSize="9" orientation="portrait" horizontalDpi="300" verticalDpi="300" r:id="rId2"/>
  <legacyDrawing r:id="rIdvml"/>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7" tint="0.79998168889431442"/>
  </sheetPr>
  <dimension ref="A1"/>
  <sheetViews>
    <sheetView showGridLines="0" zoomScaleNormal="100" workbookViewId="0">
      <pane xSplit="5" topLeftCell="F1" activePane="topRight" state="frozen"/>
      <selection pane="topRight"/>
    </sheetView>
  </sheetViews>
  <sheetFormatPr defaultRowHeight="15.0" baseColWidth="10"/>
  <cols>
    <col min="1" max="1" width="11.7109375" hidden="0" customWidth="1"/>
    <col min="2" max="2" width="85.42578125" hidden="0" customWidth="1"/>
    <col min="3" max="3" width="9.7109375" hidden="0" customWidth="1"/>
    <col min="4" max="4" width="9.7109375" hidden="0" customWidth="1"/>
    <col min="5" max="5" width="9.7109375" hidden="0" customWidth="1"/>
    <col min="6" max="6" width="8.7109375" hidden="0" customWidth="1"/>
    <col min="7" max="7" width="8.7109375" hidden="0" customWidth="1"/>
    <col min="8" max="8" width="8.7109375" hidden="0" customWidth="1"/>
    <col min="9" max="9" width="8.7109375" hidden="0" customWidth="1"/>
    <col min="10" max="10" width="8.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B1" s="14" t="str">
        <f>HYPERLINK("#'Contents'!B1", "Go to contents")</f>
        <v>Go to contents</v>
      </c>
      <c r="R1" s="112"/>
      <c r="S1" s="112"/>
      <c r="T1" s="112"/>
      <c r="U1" s="112"/>
      <c r="V1" s="112"/>
      <c r="W1" s="112"/>
      <c r="X1" s="112"/>
      <c r="Y1" s="112"/>
      <c r="Z1" s="112"/>
      <c r="AA1" s="112"/>
      <c r="AB1" s="112"/>
      <c r="AC1" s="112"/>
      <c r="AD1" s="112"/>
      <c r="AE1" s="112"/>
    </row>
    <row r="2">
      <c r="B2" s="119"/>
      <c r="R2" s="112"/>
      <c r="S2" s="112"/>
      <c r="T2" s="112"/>
      <c r="U2" s="112"/>
      <c r="V2" s="112"/>
      <c r="W2" s="112"/>
      <c r="X2" s="112"/>
      <c r="Y2" s="112"/>
      <c r="Z2" s="112"/>
      <c r="AA2" s="112"/>
      <c r="AB2" s="112"/>
      <c r="AC2" s="112"/>
      <c r="AD2" s="112"/>
      <c r="AE2" s="112"/>
    </row>
    <row r="3" ht="18.75" customHeight="1">
      <c r="B3" s="111" t="s">
        <v>208</v>
      </c>
      <c r="D3" s="173"/>
      <c r="R3" s="112"/>
      <c r="S3" s="112"/>
      <c r="T3" s="112"/>
      <c r="U3" s="112"/>
      <c r="V3" s="112"/>
      <c r="W3" s="112"/>
      <c r="X3" s="112"/>
      <c r="Y3" s="112"/>
      <c r="Z3" s="112"/>
      <c r="AA3" s="112"/>
      <c r="AB3" s="112"/>
      <c r="AC3" s="112"/>
      <c r="AD3" s="112"/>
      <c r="AE3" s="112"/>
    </row>
    <row r="4" ht="10.5" customHeight="1">
      <c r="A4" s="111"/>
      <c r="R4" s="112"/>
      <c r="S4" s="112"/>
      <c r="T4" s="112"/>
      <c r="U4" s="112"/>
      <c r="V4" s="112"/>
      <c r="W4" s="112"/>
      <c r="X4" s="112"/>
      <c r="Y4" s="112"/>
      <c r="Z4" s="112"/>
      <c r="AA4" s="112"/>
      <c r="AB4" s="112"/>
      <c r="AC4" s="112"/>
      <c r="AD4" s="112"/>
      <c r="AE4" s="112"/>
    </row>
    <row r="5" ht="18.75" customHeight="1">
      <c r="B5" s="111" t="s">
        <v>415</v>
      </c>
      <c r="C5" s="172" t="n">
        <f>EDATE('Title sheet'!B10,-1)</f>
        <v>44774</v>
      </c>
      <c r="D5" s="172"/>
      <c r="R5" s="112"/>
      <c r="S5" s="112"/>
      <c r="T5" s="112"/>
      <c r="U5" s="112"/>
      <c r="V5" s="112"/>
      <c r="W5" s="112"/>
      <c r="X5" s="112"/>
      <c r="Y5" s="112"/>
      <c r="Z5" s="112"/>
      <c r="AA5" s="112"/>
      <c r="AB5" s="112"/>
      <c r="AC5" s="112"/>
      <c r="AD5" s="112"/>
      <c r="AE5" s="112"/>
    </row>
    <row r="8" ht="25.5" customHeight="1">
      <c r="A8" s="159" t="s">
        <v>69</v>
      </c>
      <c r="B8" s="159" t="s">
        <v>71</v>
      </c>
      <c r="C8" s="160" t="s">
        <v>64</v>
      </c>
      <c r="D8" s="160" t="s">
        <v>72</v>
      </c>
      <c r="E8" s="16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50</v>
      </c>
      <c r="D9" s="167" t="n">
        <f>_xlfn.XLOOKUP("1b",$A$25:$A$75,$E$25:$E$75,"*",0)</f>
        <v>52</v>
      </c>
      <c r="E9" s="168" t="n">
        <f>IFERROR(C9/D9,"-")</f>
        <v>0.96153846153846156</v>
      </c>
      <c r="F9" s="115"/>
      <c r="G9" s="175"/>
      <c r="H9" s="118"/>
      <c r="I9" s="175"/>
      <c r="J9" s="175"/>
      <c r="K9" s="175"/>
      <c r="L9" s="175"/>
      <c r="M9" s="175"/>
      <c r="N9" s="175"/>
      <c r="O9" s="175"/>
      <c r="P9" s="175"/>
      <c r="Q9" s="175"/>
      <c r="R9" s="175"/>
      <c r="S9" s="175"/>
      <c r="T9" s="175"/>
      <c r="U9" s="175"/>
      <c r="V9" s="175"/>
      <c r="W9" s="175"/>
      <c r="X9" s="175"/>
      <c r="Y9" s="175"/>
    </row>
    <row r="10" ht="15" customHeight="1">
      <c r="A10" s="147" t="n">
        <v>2</v>
      </c>
      <c r="B10" s="146" t="s">
        <v>444</v>
      </c>
      <c r="C10" s="166" t="n">
        <f>_xlfn.XLOOKUP("2",$A$25:$A$75,$E$25:$E$75,"*",0)</f>
        <v>53</v>
      </c>
      <c r="D10" s="167" t="n">
        <f>_xlfn.XLOOKUP("1a",$A$25:$A$75,$E$25:$E$75,"*",0)</f>
        <v>50</v>
      </c>
      <c r="E10" s="168" t="n">
        <f t="shared" ref="E10:E21" si="0">IFERROR(C10/D10,"-")</f>
        <v>1.06</v>
      </c>
      <c r="F10" s="115"/>
      <c r="G10" s="115"/>
      <c r="H10" s="118" t="n">
        <v>2</v>
      </c>
      <c r="I10" s="115"/>
      <c r="J10" s="115"/>
      <c r="K10" s="115"/>
      <c r="L10" s="115"/>
      <c r="M10" s="115"/>
      <c r="N10" s="115"/>
      <c r="O10" s="115"/>
      <c r="P10" s="115"/>
      <c r="Q10" s="115"/>
      <c r="R10" s="115"/>
      <c r="S10" s="115"/>
      <c r="T10" s="115"/>
      <c r="U10" s="115"/>
      <c r="V10" s="115"/>
      <c r="W10" s="115"/>
      <c r="X10" s="115"/>
      <c r="Y10" s="115"/>
    </row>
    <row r="11" ht="15" customHeight="1">
      <c r="A11" s="147" t="n">
        <v>3</v>
      </c>
      <c r="B11" s="146" t="s">
        <v>445</v>
      </c>
      <c r="C11" s="166" t="n">
        <f>_xlfn.XLOOKUP("3a",$A$25:$A$75,$E$25:$E$75,0,0)+_xlfn.XLOOKUP("3b",$A$25:$A$75,$E$25:$E$75,0,0)</f>
        <v>109</v>
      </c>
      <c r="D11" s="167" t="n">
        <f>_xlfn.XLOOKUP("1a",$A$25:$A$75,$E$25:$E$75,"*",0)</f>
        <v>50</v>
      </c>
      <c r="E11" s="168" t="n">
        <f t="shared" si="0"/>
        <v>2.1800000000000002</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113</v>
      </c>
      <c r="D12" s="167" t="n">
        <f>_xlfn.XLOOKUP("1a",$A$25:$A$75,$E$25:$E$75,"*",0)</f>
        <v>50</v>
      </c>
      <c r="E12" s="168" t="n">
        <f t="shared" si="0"/>
        <v>2.2599999999999998</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58</v>
      </c>
      <c r="D13" s="166" t="n">
        <f>_xlfn.XLOOKUP("3a",$A$25:$A$75,$E$25:$E$75,0,0)+_xlfn.XLOOKUP("3b",$A$25:$A$75,$E$25:$E$75,0,0)</f>
        <v>109</v>
      </c>
      <c r="E13" s="168" t="n">
        <f t="shared" si="0"/>
        <v>0.5321100917431193</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60</v>
      </c>
      <c r="D14" s="166" t="n">
        <f>_xlfn.XLOOKUP("4a",$A$25:$A$75,$E$25:$E$75,0,0)-_xlfn.XLOOKUP("4b",$A$25:$A$75,$E$25:$E$75,0,0)</f>
        <v>-1</v>
      </c>
      <c r="E14" s="168" t="n">
        <f t="shared" si="0"/>
        <v>-60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61</v>
      </c>
      <c r="D15" s="166" t="n">
        <f>_xlfn.XLOOKUP("4a",$A$25:$A$75,$E$25:$E$75,0,0)-_xlfn.XLOOKUP("4b",$A$25:$A$75,$E$25:$E$75,0,0)</f>
        <v>-1</v>
      </c>
      <c r="E15" s="168" t="n">
        <f t="shared" si="0"/>
        <v>-61</v>
      </c>
      <c r="F15" s="115"/>
      <c r="G15" s="115"/>
      <c r="H15" s="118" t="n">
        <v>6</v>
      </c>
      <c r="I15" s="115"/>
      <c r="J15" s="115"/>
      <c r="K15" s="115"/>
      <c r="L15" s="115"/>
      <c r="M15" s="115"/>
      <c r="N15" s="115"/>
      <c r="O15" s="115"/>
      <c r="P15" s="115"/>
      <c r="Q15" s="115"/>
      <c r="R15" s="115"/>
      <c r="S15" s="115"/>
      <c r="T15" s="115"/>
      <c r="U15" s="115"/>
      <c r="V15" s="115"/>
      <c r="W15" s="115"/>
      <c r="X15" s="115"/>
      <c r="Y15" s="115"/>
    </row>
    <row r="16">
      <c r="A16" s="147" t="n">
        <v>8</v>
      </c>
      <c r="B16" s="146" t="s">
        <v>451</v>
      </c>
      <c r="C16" s="166" t="n">
        <f>_xlfn.XLOOKUP("6a",$A$25:$A$75,$E$25:$E$75,0,0)
+_xlfn.XLOOKUP("6b",$A$25:$A$75,$E$25:$E$75,0,0)
+_xlfn.XLOOKUP("6c",$A$25:$A$75,$E$25:$E$75,0,0)
+_xlfn.XLOOKUP("6d",$A$25:$A$75,$E$25:$E$75,0,0)
+_xlfn.XLOOKUP("6e",$A$25:$A$75,$E$25:$E$75,0,0)</f>
        <v>340</v>
      </c>
      <c r="D16" s="167" t="n">
        <f>_xlfn.XLOOKUP("1a",$A$25:$A$75,$E$25:$E$75,"*",0)</f>
        <v>50</v>
      </c>
      <c r="E16" s="168" t="n">
        <f t="shared" si="0"/>
        <v>6.8</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340</v>
      </c>
      <c r="D17" s="166" t="n">
        <f>_xlfn.XLOOKUP("3a",$A$25:$A$75,$E$25:$E$75,0,0)+_xlfn.XLOOKUP("3b",$A$25:$A$75,$E$25:$E$75,0,0)</f>
        <v>109</v>
      </c>
      <c r="E17" s="168" t="n">
        <f t="shared" si="0"/>
        <v>3.1192660550458715</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340</v>
      </c>
      <c r="D18" s="166" t="n">
        <f>_xlfn.XLOOKUP("5a",$A$25:$A$75,$E$25:$E$75,0,0)</f>
        <v>60</v>
      </c>
      <c r="E18" s="168" t="n">
        <f t="shared" si="0"/>
        <v>5.666666666666667</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133</v>
      </c>
      <c r="D19" s="166" t="n">
        <f>_xlfn.XLOOKUP("6a",$A$25:$A$75,$E$25:$E$75,0,0)
+_xlfn.XLOOKUP("6b",$A$25:$A$75,$E$25:$E$75,0,0)
+_xlfn.XLOOKUP("6c",$A$25:$A$75,$E$25:$E$75,0,0)
+_xlfn.XLOOKUP("6d",$A$25:$A$75,$E$25:$E$75,0,0)
+_xlfn.XLOOKUP("6e",$A$25:$A$75,$E$25:$E$75,0,0)</f>
        <v>340</v>
      </c>
      <c r="E19" s="168" t="n">
        <f t="shared" si="0"/>
        <v>0.39117647058823529</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71</v>
      </c>
      <c r="D20" s="166" t="n">
        <f>_xlfn.XLOOKUP("5a",$A$25:$A$75,$E$25:$E$75,0,0)</f>
        <v>60</v>
      </c>
      <c r="E20" s="168" t="n">
        <f t="shared" si="0"/>
        <v>1.1833333333333333</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94</v>
      </c>
      <c r="D21" s="166" t="n">
        <f>_xlfn.XLOOKUP("8b",$A$25:$A$75,$E$25:$E$75,0,0)</f>
        <v>93</v>
      </c>
      <c r="E21" s="168" t="n">
        <f t="shared" si="0"/>
        <v>1.010752688172043</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161"/>
      <c r="B23" s="162"/>
      <c r="C23" s="163"/>
      <c r="D23" s="163"/>
      <c r="E23" s="164"/>
      <c r="F23" s="165"/>
      <c r="G23" s="163"/>
      <c r="H23" s="163"/>
      <c r="I23" s="163"/>
      <c r="J23" s="164"/>
      <c r="K23" s="170" t="s">
        <v>116</v>
      </c>
      <c r="L23" s="170"/>
      <c r="M23" s="170"/>
      <c r="N23" s="170"/>
      <c r="O23" s="170"/>
      <c r="P23" s="170"/>
      <c r="Q23" s="170"/>
      <c r="R23" s="170"/>
      <c r="S23" s="170"/>
      <c r="T23" s="170"/>
      <c r="U23" s="170"/>
      <c r="V23" s="171"/>
      <c r="W23" s="169" t="s">
        <v>117</v>
      </c>
      <c r="X23" s="170"/>
      <c r="Y23" s="170"/>
      <c r="Z23" s="170"/>
      <c r="AA23" s="170"/>
      <c r="AB23" s="170"/>
      <c r="AC23" s="170"/>
      <c r="AD23" s="170"/>
      <c r="AE23" s="170"/>
      <c r="AF23" s="170"/>
      <c r="AG23" s="170"/>
      <c r="AH23" s="171"/>
      <c r="AI23" s="169" t="s">
        <v>118</v>
      </c>
      <c r="AJ23" s="170"/>
      <c r="AK23" s="170"/>
      <c r="AL23" s="170"/>
      <c r="AM23" s="170"/>
      <c r="AN23" s="170"/>
      <c r="AO23" s="170"/>
      <c r="AP23" s="170"/>
      <c r="AQ23" s="170"/>
      <c r="AR23" s="170"/>
      <c r="AS23" s="170"/>
      <c r="AT23" s="171"/>
      <c r="AU23" s="169" t="s">
        <v>119</v>
      </c>
      <c r="AV23" s="170"/>
      <c r="AW23" s="170"/>
      <c r="AX23" s="170"/>
      <c r="AY23" s="170"/>
      <c r="AZ23" s="170"/>
      <c r="BA23" s="170"/>
      <c r="BB23" s="170"/>
      <c r="BC23" s="170"/>
      <c r="BD23" s="170"/>
      <c r="BE23" s="170"/>
      <c r="BF23" s="171"/>
      <c r="BG23" s="169" t="s">
        <v>120</v>
      </c>
      <c r="BH23" s="170"/>
      <c r="BI23" s="170"/>
      <c r="BJ23" s="170"/>
      <c r="BK23" s="170"/>
      <c r="BL23" s="170"/>
      <c r="BM23" s="170"/>
      <c r="BN23" s="170"/>
      <c r="BO23" s="170"/>
      <c r="BP23" s="170"/>
      <c r="BQ23" s="170"/>
      <c r="BR23" s="171"/>
    </row>
    <row r="24" ht="45" customHeight="1">
      <c r="A24" s="65" t="s">
        <v>121</v>
      </c>
      <c r="B24" s="62" t="s">
        <v>442</v>
      </c>
      <c r="C24" s="63" t="s">
        <v>123</v>
      </c>
      <c r="D24" s="121" t="s">
        <v>124</v>
      </c>
      <c r="E24" s="143" t="s">
        <v>125</v>
      </c>
      <c r="F24" s="136" t="s">
        <v>116</v>
      </c>
      <c r="G24" s="132" t="s">
        <v>117</v>
      </c>
      <c r="H24" s="132" t="s">
        <v>118</v>
      </c>
      <c r="I24" s="132" t="s">
        <v>119</v>
      </c>
      <c r="J24" s="137" t="s">
        <v>120</v>
      </c>
      <c r="K24" s="133" t="n">
        <v>43556</v>
      </c>
      <c r="L24" s="125" t="n">
        <v>43586</v>
      </c>
      <c r="M24" s="125" t="n">
        <v>43617</v>
      </c>
      <c r="N24" s="125" t="n">
        <v>43647</v>
      </c>
      <c r="O24" s="125" t="n">
        <v>43678</v>
      </c>
      <c r="P24" s="125" t="n">
        <v>43709</v>
      </c>
      <c r="Q24" s="125" t="n">
        <v>43739</v>
      </c>
      <c r="R24" s="125" t="n">
        <v>43770</v>
      </c>
      <c r="S24" s="125" t="n">
        <v>43800</v>
      </c>
      <c r="T24" s="125" t="n">
        <v>43831</v>
      </c>
      <c r="U24" s="125" t="n">
        <v>43862</v>
      </c>
      <c r="V24" s="127" t="n">
        <v>43891</v>
      </c>
      <c r="W24" s="126" t="n">
        <v>43922</v>
      </c>
      <c r="X24" s="125" t="n">
        <v>43952</v>
      </c>
      <c r="Y24" s="125" t="n">
        <v>43983</v>
      </c>
      <c r="Z24" s="125" t="n">
        <v>44013</v>
      </c>
      <c r="AA24" s="125" t="n">
        <v>44044</v>
      </c>
      <c r="AB24" s="125" t="n">
        <v>44075</v>
      </c>
      <c r="AC24" s="125" t="n">
        <v>44105</v>
      </c>
      <c r="AD24" s="125" t="n">
        <v>44136</v>
      </c>
      <c r="AE24" s="125" t="n">
        <v>44166</v>
      </c>
      <c r="AF24" s="125" t="n">
        <v>44197</v>
      </c>
      <c r="AG24" s="125" t="n">
        <v>44228</v>
      </c>
      <c r="AH24" s="127" t="n">
        <v>44256</v>
      </c>
      <c r="AI24" s="126" t="n">
        <v>44287</v>
      </c>
      <c r="AJ24" s="125" t="n">
        <v>44317</v>
      </c>
      <c r="AK24" s="125" t="n">
        <v>44348</v>
      </c>
      <c r="AL24" s="125" t="n">
        <v>44378</v>
      </c>
      <c r="AM24" s="125" t="n">
        <v>44409</v>
      </c>
      <c r="AN24" s="125" t="n">
        <v>44440</v>
      </c>
      <c r="AO24" s="125" t="n">
        <v>44470</v>
      </c>
      <c r="AP24" s="125" t="n">
        <v>44501</v>
      </c>
      <c r="AQ24" s="125" t="n">
        <v>44531</v>
      </c>
      <c r="AR24" s="125" t="n">
        <v>44562</v>
      </c>
      <c r="AS24" s="125" t="n">
        <v>44593</v>
      </c>
      <c r="AT24" s="127" t="n">
        <v>44621</v>
      </c>
      <c r="AU24" s="126" t="n">
        <v>44652</v>
      </c>
      <c r="AV24" s="125" t="n">
        <v>44682</v>
      </c>
      <c r="AW24" s="125" t="n">
        <v>44713</v>
      </c>
      <c r="AX24" s="125" t="n">
        <v>44743</v>
      </c>
      <c r="AY24" s="125" t="n">
        <v>44774</v>
      </c>
      <c r="AZ24" s="125" t="n">
        <v>44805</v>
      </c>
      <c r="BA24" s="125" t="n">
        <v>44835</v>
      </c>
      <c r="BB24" s="125" t="n">
        <v>44866</v>
      </c>
      <c r="BC24" s="125" t="n">
        <v>44896</v>
      </c>
      <c r="BD24" s="125" t="n">
        <v>44927</v>
      </c>
      <c r="BE24" s="125" t="n">
        <v>44958</v>
      </c>
      <c r="BF24" s="127" t="n">
        <v>44986</v>
      </c>
      <c r="BG24" s="126" t="n">
        <v>45017</v>
      </c>
      <c r="BH24" s="125" t="n">
        <v>45047</v>
      </c>
      <c r="BI24" s="125" t="n">
        <v>45078</v>
      </c>
      <c r="BJ24" s="125" t="n">
        <v>45108</v>
      </c>
      <c r="BK24" s="125" t="n">
        <v>45139</v>
      </c>
      <c r="BL24" s="125" t="n">
        <v>45170</v>
      </c>
      <c r="BM24" s="125" t="n">
        <v>45200</v>
      </c>
      <c r="BN24" s="125" t="n">
        <v>45231</v>
      </c>
      <c r="BO24" s="125" t="n">
        <v>45261</v>
      </c>
      <c r="BP24" s="125" t="n">
        <v>45292</v>
      </c>
      <c r="BQ24" s="125" t="n">
        <v>45323</v>
      </c>
      <c r="BR24" s="127" t="n">
        <v>45352</v>
      </c>
      <c r="BS24" s="120"/>
    </row>
    <row r="25">
      <c r="A25" s="138" t="s">
        <v>76</v>
      </c>
      <c r="B25" s="122" t="s">
        <v>324</v>
      </c>
      <c r="C25" s="64" t="s">
        <v>126</v>
      </c>
      <c r="D25" s="123" t="b">
        <f>E25=SUM(F25:J25)</f>
        <v>0</v>
      </c>
      <c r="E25" s="139" t="n">
        <v>50</v>
      </c>
      <c r="F25" s="138"/>
      <c r="G25" s="123"/>
      <c r="H25" s="123"/>
      <c r="I25" s="123"/>
      <c r="J25" s="139"/>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c r="BB25" s="124"/>
      <c r="BC25" s="124"/>
      <c r="BD25" s="124"/>
      <c r="BE25" s="124"/>
      <c r="BF25" s="129"/>
      <c r="BG25" s="128"/>
      <c r="BH25" s="124"/>
      <c r="BI25" s="124"/>
      <c r="BJ25" s="124"/>
      <c r="BK25" s="124"/>
      <c r="BL25" s="124"/>
      <c r="BM25" s="124"/>
      <c r="BN25" s="124"/>
      <c r="BO25" s="124"/>
      <c r="BP25" s="124"/>
      <c r="BQ25" s="124"/>
      <c r="BR25" s="129"/>
    </row>
    <row r="26">
      <c r="A26" s="138" t="s">
        <v>318</v>
      </c>
      <c r="B26" s="122" t="s">
        <v>325</v>
      </c>
      <c r="C26" s="64" t="s">
        <v>126</v>
      </c>
      <c r="D26" s="123" t="b">
        <f t="shared" ref="D26:D70" si="1">E26=SUM(F26:J26)</f>
        <v>0</v>
      </c>
      <c r="E26" s="139" t="n">
        <v>51</v>
      </c>
      <c r="F26" s="138"/>
      <c r="G26" s="123"/>
      <c r="H26" s="123"/>
      <c r="I26" s="123"/>
      <c r="J26" s="139"/>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c r="BB26" s="124"/>
      <c r="BC26" s="124"/>
      <c r="BD26" s="124"/>
      <c r="BE26" s="124"/>
      <c r="BF26" s="129"/>
      <c r="BG26" s="128"/>
      <c r="BH26" s="124"/>
      <c r="BI26" s="124"/>
      <c r="BJ26" s="124"/>
      <c r="BK26" s="124"/>
      <c r="BL26" s="124"/>
      <c r="BM26" s="124"/>
      <c r="BN26" s="124"/>
      <c r="BO26" s="124"/>
      <c r="BP26" s="124"/>
      <c r="BQ26" s="124"/>
      <c r="BR26" s="129"/>
    </row>
    <row r="27">
      <c r="A27" s="138" t="s">
        <v>74</v>
      </c>
      <c r="B27" s="122" t="s">
        <v>75</v>
      </c>
      <c r="C27" s="64" t="s">
        <v>126</v>
      </c>
      <c r="D27" s="123" t="b">
        <f t="shared" si="1"/>
        <v>0</v>
      </c>
      <c r="E27" s="139" t="n">
        <v>52</v>
      </c>
      <c r="F27" s="138"/>
      <c r="G27" s="123"/>
      <c r="H27" s="123"/>
      <c r="I27" s="123"/>
      <c r="J27" s="139"/>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c r="BB27" s="124"/>
      <c r="BC27" s="124"/>
      <c r="BD27" s="124"/>
      <c r="BE27" s="124"/>
      <c r="BF27" s="129"/>
      <c r="BG27" s="128"/>
      <c r="BH27" s="124"/>
      <c r="BI27" s="124"/>
      <c r="BJ27" s="124"/>
      <c r="BK27" s="124"/>
      <c r="BL27" s="124"/>
      <c r="BM27" s="124"/>
      <c r="BN27" s="124"/>
      <c r="BO27" s="124"/>
      <c r="BP27" s="124"/>
      <c r="BQ27" s="124"/>
      <c r="BR27" s="129"/>
    </row>
    <row r="28">
      <c r="A28" s="138" t="s">
        <v>504</v>
      </c>
      <c r="B28" s="122" t="s">
        <v>78</v>
      </c>
      <c r="C28" s="64" t="s">
        <v>126</v>
      </c>
      <c r="D28" s="123" t="b">
        <f t="shared" si="1"/>
        <v>0</v>
      </c>
      <c r="E28" s="139" t="n">
        <v>53</v>
      </c>
      <c r="F28" s="138"/>
      <c r="G28" s="123"/>
      <c r="H28" s="123"/>
      <c r="I28" s="123"/>
      <c r="J28" s="139"/>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c r="BB28" s="124"/>
      <c r="BC28" s="124"/>
      <c r="BD28" s="124"/>
      <c r="BE28" s="124"/>
      <c r="BF28" s="129"/>
      <c r="BG28" s="128"/>
      <c r="BH28" s="124"/>
      <c r="BI28" s="124"/>
      <c r="BJ28" s="124"/>
      <c r="BK28" s="124"/>
      <c r="BL28" s="124"/>
      <c r="BM28" s="124"/>
      <c r="BN28" s="124"/>
      <c r="BO28" s="124"/>
      <c r="BP28" s="124"/>
      <c r="BQ28" s="124"/>
      <c r="BR28" s="129"/>
    </row>
    <row r="29">
      <c r="A29" s="138" t="s">
        <v>79</v>
      </c>
      <c r="B29" s="122" t="s">
        <v>127</v>
      </c>
      <c r="C29" s="64" t="s">
        <v>126</v>
      </c>
      <c r="D29" s="123" t="b">
        <f t="shared" si="1"/>
        <v>0</v>
      </c>
      <c r="E29" s="139" t="n">
        <v>54</v>
      </c>
      <c r="F29" s="138"/>
      <c r="G29" s="123"/>
      <c r="H29" s="123"/>
      <c r="I29" s="123"/>
      <c r="J29" s="139"/>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c r="BB29" s="124"/>
      <c r="BC29" s="124"/>
      <c r="BD29" s="124"/>
      <c r="BE29" s="124"/>
      <c r="BF29" s="129"/>
      <c r="BG29" s="128"/>
      <c r="BH29" s="124"/>
      <c r="BI29" s="124"/>
      <c r="BJ29" s="124"/>
      <c r="BK29" s="124"/>
      <c r="BL29" s="124"/>
      <c r="BM29" s="124"/>
      <c r="BN29" s="124"/>
      <c r="BO29" s="124"/>
      <c r="BP29" s="124"/>
      <c r="BQ29" s="124"/>
      <c r="BR29" s="129"/>
    </row>
    <row r="30">
      <c r="A30" s="138" t="s">
        <v>81</v>
      </c>
      <c r="B30" s="122" t="s">
        <v>128</v>
      </c>
      <c r="C30" s="64" t="s">
        <v>126</v>
      </c>
      <c r="D30" s="123" t="b">
        <f t="shared" si="1"/>
        <v>0</v>
      </c>
      <c r="E30" s="139" t="n">
        <v>55</v>
      </c>
      <c r="F30" s="138"/>
      <c r="G30" s="123"/>
      <c r="H30" s="123"/>
      <c r="I30" s="123"/>
      <c r="J30" s="139"/>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c r="BB30" s="124"/>
      <c r="BC30" s="124"/>
      <c r="BD30" s="124"/>
      <c r="BE30" s="124"/>
      <c r="BF30" s="129"/>
      <c r="BG30" s="128"/>
      <c r="BH30" s="124"/>
      <c r="BI30" s="124"/>
      <c r="BJ30" s="124"/>
      <c r="BK30" s="124"/>
      <c r="BL30" s="124"/>
      <c r="BM30" s="124"/>
      <c r="BN30" s="124"/>
      <c r="BO30" s="124"/>
      <c r="BP30" s="124"/>
      <c r="BQ30" s="124"/>
      <c r="BR30" s="129"/>
    </row>
    <row r="31">
      <c r="A31" s="138" t="s">
        <v>84</v>
      </c>
      <c r="B31" s="122" t="s">
        <v>129</v>
      </c>
      <c r="C31" s="64" t="s">
        <v>126</v>
      </c>
      <c r="D31" s="123" t="b">
        <f t="shared" si="1"/>
        <v>0</v>
      </c>
      <c r="E31" s="139" t="n">
        <v>56</v>
      </c>
      <c r="F31" s="138"/>
      <c r="G31" s="123"/>
      <c r="H31" s="123"/>
      <c r="I31" s="123"/>
      <c r="J31" s="139"/>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c r="BB31" s="124"/>
      <c r="BC31" s="124"/>
      <c r="BD31" s="124"/>
      <c r="BE31" s="124"/>
      <c r="BF31" s="129"/>
      <c r="BG31" s="128"/>
      <c r="BH31" s="124"/>
      <c r="BI31" s="124"/>
      <c r="BJ31" s="124"/>
      <c r="BK31" s="124"/>
      <c r="BL31" s="124"/>
      <c r="BM31" s="124"/>
      <c r="BN31" s="124"/>
      <c r="BO31" s="124"/>
      <c r="BP31" s="124"/>
      <c r="BQ31" s="124"/>
      <c r="BR31" s="129"/>
    </row>
    <row r="32">
      <c r="A32" s="138" t="s">
        <v>86</v>
      </c>
      <c r="B32" s="122" t="s">
        <v>130</v>
      </c>
      <c r="C32" s="64" t="s">
        <v>126</v>
      </c>
      <c r="D32" s="123" t="b">
        <f t="shared" si="1"/>
        <v>0</v>
      </c>
      <c r="E32" s="139" t="n">
        <v>57</v>
      </c>
      <c r="F32" s="138"/>
      <c r="G32" s="123"/>
      <c r="H32" s="123"/>
      <c r="I32" s="123"/>
      <c r="J32" s="139"/>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c r="BB32" s="124"/>
      <c r="BC32" s="124"/>
      <c r="BD32" s="124"/>
      <c r="BE32" s="124"/>
      <c r="BF32" s="129"/>
      <c r="BG32" s="128"/>
      <c r="BH32" s="124"/>
      <c r="BI32" s="124"/>
      <c r="BJ32" s="124"/>
      <c r="BK32" s="124"/>
      <c r="BL32" s="124"/>
      <c r="BM32" s="124"/>
      <c r="BN32" s="124"/>
      <c r="BO32" s="124"/>
      <c r="BP32" s="124"/>
      <c r="BQ32" s="124"/>
      <c r="BR32" s="129"/>
    </row>
    <row r="33">
      <c r="A33" s="138" t="s">
        <v>500</v>
      </c>
      <c r="B33" s="122" t="s">
        <v>459</v>
      </c>
      <c r="C33" s="64" t="s">
        <v>126</v>
      </c>
      <c r="D33" s="123" t="b">
        <f t="shared" si="1"/>
        <v>0</v>
      </c>
      <c r="E33" s="139" t="n">
        <v>58</v>
      </c>
      <c r="F33" s="138"/>
      <c r="G33" s="123"/>
      <c r="H33" s="123"/>
      <c r="I33" s="123"/>
      <c r="J33" s="139"/>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328</v>
      </c>
      <c r="B34" s="122" t="s">
        <v>330</v>
      </c>
      <c r="C34" s="64" t="s">
        <v>126</v>
      </c>
      <c r="D34" s="123" t="b">
        <f t="shared" si="1"/>
        <v>0</v>
      </c>
      <c r="E34" s="139" t="n">
        <v>59</v>
      </c>
      <c r="F34" s="138"/>
      <c r="G34" s="123"/>
      <c r="H34" s="123"/>
      <c r="I34" s="123"/>
      <c r="J34" s="139"/>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c r="BB34" s="124"/>
      <c r="BC34" s="124"/>
      <c r="BD34" s="124"/>
      <c r="BE34" s="124"/>
      <c r="BF34" s="129"/>
      <c r="BG34" s="128"/>
      <c r="BH34" s="124"/>
      <c r="BI34" s="124"/>
      <c r="BJ34" s="124"/>
      <c r="BK34" s="124"/>
      <c r="BL34" s="124"/>
      <c r="BM34" s="124"/>
      <c r="BN34" s="124"/>
      <c r="BO34" s="124"/>
      <c r="BP34" s="124"/>
      <c r="BQ34" s="124"/>
      <c r="BR34" s="129"/>
    </row>
    <row r="35">
      <c r="A35" s="138" t="s">
        <v>95</v>
      </c>
      <c r="B35" s="122" t="s">
        <v>96</v>
      </c>
      <c r="C35" s="64" t="s">
        <v>126</v>
      </c>
      <c r="D35" s="123" t="b">
        <f t="shared" si="1"/>
        <v>0</v>
      </c>
      <c r="E35" s="139" t="n">
        <v>60</v>
      </c>
      <c r="F35" s="138"/>
      <c r="G35" s="123"/>
      <c r="H35" s="123"/>
      <c r="I35" s="123"/>
      <c r="J35" s="139"/>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c r="BB35" s="124"/>
      <c r="BC35" s="124"/>
      <c r="BD35" s="124"/>
      <c r="BE35" s="124"/>
      <c r="BF35" s="129"/>
      <c r="BG35" s="128"/>
      <c r="BH35" s="124"/>
      <c r="BI35" s="124"/>
      <c r="BJ35" s="124"/>
      <c r="BK35" s="124"/>
      <c r="BL35" s="124"/>
      <c r="BM35" s="124"/>
      <c r="BN35" s="124"/>
      <c r="BO35" s="124"/>
      <c r="BP35" s="124"/>
      <c r="BQ35" s="124"/>
      <c r="BR35" s="129"/>
    </row>
    <row r="36">
      <c r="A36" s="138" t="s">
        <v>92</v>
      </c>
      <c r="B36" s="122" t="s">
        <v>93</v>
      </c>
      <c r="C36" s="64" t="s">
        <v>126</v>
      </c>
      <c r="D36" s="123" t="b">
        <f t="shared" si="1"/>
        <v>0</v>
      </c>
      <c r="E36" s="139" t="n">
        <v>61</v>
      </c>
      <c r="F36" s="138"/>
      <c r="G36" s="123"/>
      <c r="H36" s="123"/>
      <c r="I36" s="123"/>
      <c r="J36" s="139"/>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c r="BB36" s="124"/>
      <c r="BC36" s="124"/>
      <c r="BD36" s="124"/>
      <c r="BE36" s="124"/>
      <c r="BF36" s="129"/>
      <c r="BG36" s="128"/>
      <c r="BH36" s="124"/>
      <c r="BI36" s="124"/>
      <c r="BJ36" s="124"/>
      <c r="BK36" s="124"/>
      <c r="BL36" s="124"/>
      <c r="BM36" s="124"/>
      <c r="BN36" s="124"/>
      <c r="BO36" s="124"/>
      <c r="BP36" s="124"/>
      <c r="BQ36" s="124"/>
      <c r="BR36" s="129"/>
    </row>
    <row r="37">
      <c r="A37" s="138" t="s">
        <v>98</v>
      </c>
      <c r="B37" s="122" t="s">
        <v>99</v>
      </c>
      <c r="C37" s="64" t="s">
        <v>126</v>
      </c>
      <c r="D37" s="123" t="b">
        <f t="shared" si="1"/>
        <v>0</v>
      </c>
      <c r="E37" s="139" t="n">
        <v>62</v>
      </c>
      <c r="F37" s="138"/>
      <c r="G37" s="123"/>
      <c r="H37" s="123"/>
      <c r="I37" s="123"/>
      <c r="J37" s="139"/>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c r="BB37" s="124"/>
      <c r="BC37" s="124"/>
      <c r="BD37" s="124"/>
      <c r="BE37" s="124"/>
      <c r="BF37" s="129"/>
      <c r="BG37" s="128"/>
      <c r="BH37" s="124"/>
      <c r="BI37" s="124"/>
      <c r="BJ37" s="124"/>
      <c r="BK37" s="124"/>
      <c r="BL37" s="124"/>
      <c r="BM37" s="124"/>
      <c r="BN37" s="124"/>
      <c r="BO37" s="124"/>
      <c r="BP37" s="124"/>
      <c r="BQ37" s="124"/>
      <c r="BR37" s="129"/>
      <c r="BS37" s="112"/>
    </row>
    <row r="38">
      <c r="A38" s="138" t="s">
        <v>100</v>
      </c>
      <c r="B38" s="122" t="s">
        <v>101</v>
      </c>
      <c r="C38" s="64" t="s">
        <v>126</v>
      </c>
      <c r="D38" s="123" t="b">
        <f t="shared" si="1"/>
        <v>0</v>
      </c>
      <c r="E38" s="139" t="n">
        <v>63</v>
      </c>
      <c r="F38" s="138"/>
      <c r="G38" s="123"/>
      <c r="H38" s="123"/>
      <c r="I38" s="123"/>
      <c r="J38" s="139"/>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c r="BB38" s="124"/>
      <c r="BC38" s="124"/>
      <c r="BD38" s="124"/>
      <c r="BE38" s="124"/>
      <c r="BF38" s="129"/>
      <c r="BG38" s="128"/>
      <c r="BH38" s="124"/>
      <c r="BI38" s="124"/>
      <c r="BJ38" s="124"/>
      <c r="BK38" s="124"/>
      <c r="BL38" s="124"/>
      <c r="BM38" s="124"/>
      <c r="BN38" s="124"/>
      <c r="BO38" s="124"/>
      <c r="BP38" s="124"/>
      <c r="BQ38" s="124"/>
      <c r="BR38" s="129"/>
      <c r="BS38" s="112"/>
    </row>
    <row r="39">
      <c r="A39" s="138" t="s">
        <v>102</v>
      </c>
      <c r="B39" s="122" t="s">
        <v>103</v>
      </c>
      <c r="C39" s="64" t="s">
        <v>126</v>
      </c>
      <c r="D39" s="123" t="b">
        <f t="shared" si="1"/>
        <v>0</v>
      </c>
      <c r="E39" s="139" t="n">
        <v>64</v>
      </c>
      <c r="F39" s="138"/>
      <c r="G39" s="123"/>
      <c r="H39" s="123"/>
      <c r="I39" s="123"/>
      <c r="J39" s="139"/>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c r="BB39" s="124"/>
      <c r="BC39" s="124"/>
      <c r="BD39" s="124"/>
      <c r="BE39" s="124"/>
      <c r="BF39" s="129"/>
      <c r="BG39" s="128"/>
      <c r="BH39" s="124"/>
      <c r="BI39" s="124"/>
      <c r="BJ39" s="124"/>
      <c r="BK39" s="124"/>
      <c r="BL39" s="124"/>
      <c r="BM39" s="124"/>
      <c r="BN39" s="124"/>
      <c r="BO39" s="124"/>
      <c r="BP39" s="124"/>
      <c r="BQ39" s="124"/>
      <c r="BR39" s="129"/>
      <c r="BS39" s="112"/>
    </row>
    <row r="40">
      <c r="A40" s="138" t="s">
        <v>460</v>
      </c>
      <c r="B40" s="122" t="s">
        <v>461</v>
      </c>
      <c r="C40" s="64" t="s">
        <v>126</v>
      </c>
      <c r="D40" s="123" t="b">
        <f t="shared" si="1"/>
        <v>0</v>
      </c>
      <c r="E40" s="139" t="n">
        <v>65</v>
      </c>
      <c r="F40" s="138"/>
      <c r="G40" s="123"/>
      <c r="H40" s="123"/>
      <c r="I40" s="123"/>
      <c r="J40" s="139"/>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106</v>
      </c>
      <c r="B41" s="122" t="s">
        <v>107</v>
      </c>
      <c r="C41" s="64" t="s">
        <v>126</v>
      </c>
      <c r="D41" s="123" t="b">
        <f t="shared" si="1"/>
        <v>0</v>
      </c>
      <c r="E41" s="139" t="n">
        <v>66</v>
      </c>
      <c r="F41" s="138"/>
      <c r="G41" s="123"/>
      <c r="H41" s="123"/>
      <c r="I41" s="123"/>
      <c r="J41" s="139"/>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c r="BB41" s="124"/>
      <c r="BC41" s="124"/>
      <c r="BD41" s="124"/>
      <c r="BE41" s="124"/>
      <c r="BF41" s="129"/>
      <c r="BG41" s="128"/>
      <c r="BH41" s="124"/>
      <c r="BI41" s="124"/>
      <c r="BJ41" s="124"/>
      <c r="BK41" s="124"/>
      <c r="BL41" s="124"/>
      <c r="BM41" s="124"/>
      <c r="BN41" s="124"/>
      <c r="BO41" s="124"/>
      <c r="BP41" s="124"/>
      <c r="BQ41" s="124"/>
      <c r="BR41" s="129"/>
      <c r="BS41" s="112"/>
    </row>
    <row r="42">
      <c r="A42" s="138" t="s">
        <v>108</v>
      </c>
      <c r="B42" s="122" t="s">
        <v>109</v>
      </c>
      <c r="C42" s="64" t="s">
        <v>126</v>
      </c>
      <c r="D42" s="123" t="b">
        <f t="shared" si="1"/>
        <v>0</v>
      </c>
      <c r="E42" s="139" t="n">
        <v>67</v>
      </c>
      <c r="F42" s="138"/>
      <c r="G42" s="123"/>
      <c r="H42" s="123"/>
      <c r="I42" s="123"/>
      <c r="J42" s="139"/>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c r="BB42" s="124"/>
      <c r="BC42" s="124"/>
      <c r="BD42" s="124"/>
      <c r="BE42" s="124"/>
      <c r="BF42" s="129"/>
      <c r="BG42" s="128"/>
      <c r="BH42" s="124"/>
      <c r="BI42" s="124"/>
      <c r="BJ42" s="124"/>
      <c r="BK42" s="124"/>
      <c r="BL42" s="124"/>
      <c r="BM42" s="124"/>
      <c r="BN42" s="124"/>
      <c r="BO42" s="124"/>
      <c r="BP42" s="124"/>
      <c r="BQ42" s="124"/>
      <c r="BR42" s="129"/>
      <c r="BS42" s="112"/>
    </row>
    <row r="43">
      <c r="A43" s="138" t="s">
        <v>110</v>
      </c>
      <c r="B43" s="122" t="s">
        <v>111</v>
      </c>
      <c r="C43" s="64" t="s">
        <v>126</v>
      </c>
      <c r="D43" s="123" t="b">
        <f t="shared" si="1"/>
        <v>0</v>
      </c>
      <c r="E43" s="139" t="n">
        <v>68</v>
      </c>
      <c r="F43" s="138"/>
      <c r="G43" s="123"/>
      <c r="H43" s="123"/>
      <c r="I43" s="123"/>
      <c r="J43" s="139"/>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c r="BB43" s="124"/>
      <c r="BC43" s="124"/>
      <c r="BD43" s="124"/>
      <c r="BE43" s="124"/>
      <c r="BF43" s="129"/>
      <c r="BG43" s="128"/>
      <c r="BH43" s="124"/>
      <c r="BI43" s="124"/>
      <c r="BJ43" s="124"/>
      <c r="BK43" s="124"/>
      <c r="BL43" s="124"/>
      <c r="BM43" s="124"/>
      <c r="BN43" s="124"/>
      <c r="BO43" s="124"/>
      <c r="BP43" s="124"/>
      <c r="BQ43" s="124"/>
      <c r="BR43" s="129"/>
      <c r="BS43" s="112"/>
    </row>
    <row r="44">
      <c r="A44" s="138" t="s">
        <v>112</v>
      </c>
      <c r="B44" s="122" t="s">
        <v>113</v>
      </c>
      <c r="C44" s="64" t="s">
        <v>126</v>
      </c>
      <c r="D44" s="123" t="b">
        <f t="shared" si="1"/>
        <v>0</v>
      </c>
      <c r="E44" s="139" t="n">
        <v>69</v>
      </c>
      <c r="F44" s="138"/>
      <c r="G44" s="123"/>
      <c r="H44" s="123"/>
      <c r="I44" s="123"/>
      <c r="J44" s="139"/>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c r="BB44" s="124"/>
      <c r="BC44" s="124"/>
      <c r="BD44" s="124"/>
      <c r="BE44" s="124"/>
      <c r="BF44" s="129"/>
      <c r="BG44" s="128"/>
      <c r="BH44" s="124"/>
      <c r="BI44" s="124"/>
      <c r="BJ44" s="124"/>
      <c r="BK44" s="124"/>
      <c r="BL44" s="124"/>
      <c r="BM44" s="124"/>
      <c r="BN44" s="124"/>
      <c r="BO44" s="124"/>
      <c r="BP44" s="124"/>
      <c r="BQ44" s="124"/>
      <c r="BR44" s="129"/>
      <c r="BS44" s="112"/>
    </row>
    <row r="45">
      <c r="A45" s="138" t="s">
        <v>458</v>
      </c>
      <c r="B45" s="122" t="s">
        <v>462</v>
      </c>
      <c r="C45" s="64" t="s">
        <v>126</v>
      </c>
      <c r="D45" s="123" t="b">
        <f t="shared" si="1"/>
        <v>0</v>
      </c>
      <c r="E45" s="139" t="n">
        <v>70</v>
      </c>
      <c r="F45" s="138"/>
      <c r="G45" s="123"/>
      <c r="H45" s="123"/>
      <c r="I45" s="123"/>
      <c r="J45" s="139"/>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505</v>
      </c>
      <c r="B46" s="122" t="s">
        <v>131</v>
      </c>
      <c r="C46" s="64" t="s">
        <v>126</v>
      </c>
      <c r="D46" s="123" t="b">
        <f t="shared" si="1"/>
        <v>0</v>
      </c>
      <c r="E46" s="139" t="n">
        <v>71</v>
      </c>
      <c r="F46" s="138"/>
      <c r="G46" s="123"/>
      <c r="H46" s="123"/>
      <c r="I46" s="123"/>
      <c r="J46" s="139"/>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c r="BB46" s="124"/>
      <c r="BC46" s="124"/>
      <c r="BD46" s="124"/>
      <c r="BE46" s="124"/>
      <c r="BF46" s="129"/>
      <c r="BG46" s="128"/>
      <c r="BH46" s="124"/>
      <c r="BI46" s="124"/>
      <c r="BJ46" s="124"/>
      <c r="BK46" s="124"/>
      <c r="BL46" s="124"/>
      <c r="BM46" s="124"/>
      <c r="BN46" s="124"/>
      <c r="BO46" s="124"/>
      <c r="BP46" s="124"/>
      <c r="BQ46" s="124"/>
      <c r="BR46" s="129"/>
      <c r="BS46" s="112"/>
    </row>
    <row r="47">
      <c r="A47" s="138" t="s">
        <v>132</v>
      </c>
      <c r="B47" s="122" t="s">
        <v>133</v>
      </c>
      <c r="C47" s="64" t="s">
        <v>126</v>
      </c>
      <c r="D47" s="123" t="b">
        <f t="shared" si="1"/>
        <v>0</v>
      </c>
      <c r="E47" s="139" t="n">
        <v>72</v>
      </c>
      <c r="F47" s="138"/>
      <c r="G47" s="123"/>
      <c r="H47" s="123"/>
      <c r="I47" s="123"/>
      <c r="J47" s="139"/>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c r="BB47" s="124"/>
      <c r="BC47" s="124"/>
      <c r="BD47" s="124"/>
      <c r="BE47" s="124"/>
      <c r="BF47" s="129"/>
      <c r="BG47" s="128"/>
      <c r="BH47" s="124"/>
      <c r="BI47" s="124"/>
      <c r="BJ47" s="124"/>
      <c r="BK47" s="124"/>
      <c r="BL47" s="124"/>
      <c r="BM47" s="124"/>
      <c r="BN47" s="124"/>
      <c r="BO47" s="124"/>
      <c r="BP47" s="124"/>
      <c r="BQ47" s="124"/>
      <c r="BR47" s="129"/>
      <c r="BS47" s="112"/>
    </row>
    <row r="48">
      <c r="A48" s="138" t="s">
        <v>134</v>
      </c>
      <c r="B48" s="122" t="s">
        <v>135</v>
      </c>
      <c r="C48" s="64" t="s">
        <v>126</v>
      </c>
      <c r="D48" s="123" t="b">
        <f t="shared" si="1"/>
        <v>0</v>
      </c>
      <c r="E48" s="139" t="n">
        <v>73</v>
      </c>
      <c r="F48" s="138"/>
      <c r="G48" s="123"/>
      <c r="H48" s="123"/>
      <c r="I48" s="123"/>
      <c r="J48" s="139"/>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c r="BB48" s="124"/>
      <c r="BC48" s="124"/>
      <c r="BD48" s="124"/>
      <c r="BE48" s="124"/>
      <c r="BF48" s="129"/>
      <c r="BG48" s="128"/>
      <c r="BH48" s="124"/>
      <c r="BI48" s="124"/>
      <c r="BJ48" s="124"/>
      <c r="BK48" s="124"/>
      <c r="BL48" s="124"/>
      <c r="BM48" s="124"/>
      <c r="BN48" s="124"/>
      <c r="BO48" s="124"/>
      <c r="BP48" s="124"/>
      <c r="BQ48" s="124"/>
      <c r="BR48" s="129"/>
      <c r="BS48" s="112"/>
    </row>
    <row r="49">
      <c r="A49" s="138" t="s">
        <v>136</v>
      </c>
      <c r="B49" s="122" t="s">
        <v>137</v>
      </c>
      <c r="C49" s="64" t="s">
        <v>126</v>
      </c>
      <c r="D49" s="123" t="b">
        <f t="shared" si="1"/>
        <v>0</v>
      </c>
      <c r="E49" s="139" t="n">
        <v>74</v>
      </c>
      <c r="F49" s="138"/>
      <c r="G49" s="123"/>
      <c r="H49" s="123"/>
      <c r="I49" s="123"/>
      <c r="J49" s="139"/>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c r="BB49" s="124"/>
      <c r="BC49" s="124"/>
      <c r="BD49" s="124"/>
      <c r="BE49" s="124"/>
      <c r="BF49" s="129"/>
      <c r="BG49" s="128"/>
      <c r="BH49" s="124"/>
      <c r="BI49" s="124"/>
      <c r="BJ49" s="124"/>
      <c r="BK49" s="124"/>
      <c r="BL49" s="124"/>
      <c r="BM49" s="124"/>
      <c r="BN49" s="124"/>
      <c r="BO49" s="124"/>
      <c r="BP49" s="124"/>
      <c r="BQ49" s="124"/>
      <c r="BR49" s="129"/>
      <c r="BS49" s="112"/>
    </row>
    <row r="50">
      <c r="A50" s="138" t="s">
        <v>138</v>
      </c>
      <c r="B50" s="122" t="s">
        <v>139</v>
      </c>
      <c r="C50" s="64" t="s">
        <v>126</v>
      </c>
      <c r="D50" s="123" t="b">
        <f t="shared" si="1"/>
        <v>0</v>
      </c>
      <c r="E50" s="139" t="n">
        <v>75</v>
      </c>
      <c r="F50" s="138"/>
      <c r="G50" s="123"/>
      <c r="H50" s="123"/>
      <c r="I50" s="123"/>
      <c r="J50" s="139"/>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c r="BB50" s="124"/>
      <c r="BC50" s="124"/>
      <c r="BD50" s="124"/>
      <c r="BE50" s="124"/>
      <c r="BF50" s="129"/>
      <c r="BG50" s="128"/>
      <c r="BH50" s="124"/>
      <c r="BI50" s="124"/>
      <c r="BJ50" s="124"/>
      <c r="BK50" s="124"/>
      <c r="BL50" s="124"/>
      <c r="BM50" s="124"/>
      <c r="BN50" s="124"/>
      <c r="BO50" s="124"/>
      <c r="BP50" s="124"/>
      <c r="BQ50" s="124"/>
      <c r="BR50" s="129"/>
      <c r="BS50" s="112"/>
    </row>
    <row r="51">
      <c r="A51" s="138" t="s">
        <v>140</v>
      </c>
      <c r="B51" s="122" t="s">
        <v>463</v>
      </c>
      <c r="C51" s="64" t="s">
        <v>126</v>
      </c>
      <c r="D51" s="123" t="b">
        <f t="shared" si="1"/>
        <v>0</v>
      </c>
      <c r="E51" s="139" t="n">
        <v>76</v>
      </c>
      <c r="F51" s="138"/>
      <c r="G51" s="123"/>
      <c r="H51" s="123"/>
      <c r="I51" s="123"/>
      <c r="J51" s="139"/>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c r="BB51" s="124"/>
      <c r="BC51" s="124"/>
      <c r="BD51" s="124"/>
      <c r="BE51" s="124"/>
      <c r="BF51" s="129"/>
      <c r="BG51" s="128"/>
      <c r="BH51" s="124"/>
      <c r="BI51" s="124"/>
      <c r="BJ51" s="124"/>
      <c r="BK51" s="124"/>
      <c r="BL51" s="124"/>
      <c r="BM51" s="124"/>
      <c r="BN51" s="124"/>
      <c r="BO51" s="124"/>
      <c r="BP51" s="124"/>
      <c r="BQ51" s="124"/>
      <c r="BR51" s="129"/>
      <c r="BS51" s="112"/>
    </row>
    <row r="52">
      <c r="A52" s="138" t="s">
        <v>142</v>
      </c>
      <c r="B52" s="122" t="s">
        <v>143</v>
      </c>
      <c r="C52" s="64" t="s">
        <v>126</v>
      </c>
      <c r="D52" s="123" t="b">
        <f t="shared" si="1"/>
        <v>0</v>
      </c>
      <c r="E52" s="139" t="n">
        <v>77</v>
      </c>
      <c r="F52" s="138"/>
      <c r="G52" s="123"/>
      <c r="H52" s="123"/>
      <c r="I52" s="123"/>
      <c r="J52" s="139"/>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c r="BB52" s="124"/>
      <c r="BC52" s="124"/>
      <c r="BD52" s="124"/>
      <c r="BE52" s="124"/>
      <c r="BF52" s="129"/>
      <c r="BG52" s="128"/>
      <c r="BH52" s="124"/>
      <c r="BI52" s="124"/>
      <c r="BJ52" s="124"/>
      <c r="BK52" s="124"/>
      <c r="BL52" s="124"/>
      <c r="BM52" s="124"/>
      <c r="BN52" s="124"/>
      <c r="BO52" s="124"/>
      <c r="BP52" s="124"/>
      <c r="BQ52" s="124"/>
      <c r="BR52" s="129"/>
      <c r="BS52" s="112"/>
    </row>
    <row r="53">
      <c r="A53" s="138" t="s">
        <v>144</v>
      </c>
      <c r="B53" s="122" t="s">
        <v>145</v>
      </c>
      <c r="C53" s="64" t="s">
        <v>126</v>
      </c>
      <c r="D53" s="123" t="b">
        <f t="shared" si="1"/>
        <v>0</v>
      </c>
      <c r="E53" s="139" t="n">
        <v>78</v>
      </c>
      <c r="F53" s="138"/>
      <c r="G53" s="123"/>
      <c r="H53" s="123"/>
      <c r="I53" s="123"/>
      <c r="J53" s="139"/>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c r="BB53" s="124"/>
      <c r="BC53" s="124"/>
      <c r="BD53" s="124"/>
      <c r="BE53" s="124"/>
      <c r="BF53" s="129"/>
      <c r="BG53" s="128"/>
      <c r="BH53" s="124"/>
      <c r="BI53" s="124"/>
      <c r="BJ53" s="124"/>
      <c r="BK53" s="124"/>
      <c r="BL53" s="124"/>
      <c r="BM53" s="124"/>
      <c r="BN53" s="124"/>
      <c r="BO53" s="124"/>
      <c r="BP53" s="124"/>
      <c r="BQ53" s="124"/>
      <c r="BR53" s="129"/>
      <c r="BS53" s="112"/>
    </row>
    <row r="54">
      <c r="A54" s="138" t="s">
        <v>146</v>
      </c>
      <c r="B54" s="122" t="s">
        <v>147</v>
      </c>
      <c r="C54" s="64" t="s">
        <v>126</v>
      </c>
      <c r="D54" s="123" t="b">
        <f t="shared" si="1"/>
        <v>0</v>
      </c>
      <c r="E54" s="139" t="n">
        <v>79</v>
      </c>
      <c r="F54" s="138"/>
      <c r="G54" s="123"/>
      <c r="H54" s="123"/>
      <c r="I54" s="123"/>
      <c r="J54" s="139"/>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c r="BB54" s="124"/>
      <c r="BC54" s="124"/>
      <c r="BD54" s="124"/>
      <c r="BE54" s="124"/>
      <c r="BF54" s="129"/>
      <c r="BG54" s="128"/>
      <c r="BH54" s="124"/>
      <c r="BI54" s="124"/>
      <c r="BJ54" s="124"/>
      <c r="BK54" s="124"/>
      <c r="BL54" s="124"/>
      <c r="BM54" s="124"/>
      <c r="BN54" s="124"/>
      <c r="BO54" s="124"/>
      <c r="BP54" s="124"/>
      <c r="BQ54" s="124"/>
      <c r="BR54" s="129"/>
      <c r="BS54" s="112"/>
    </row>
    <row r="55">
      <c r="A55" s="138" t="s">
        <v>148</v>
      </c>
      <c r="B55" s="122" t="s">
        <v>149</v>
      </c>
      <c r="C55" s="64" t="s">
        <v>126</v>
      </c>
      <c r="D55" s="123" t="b">
        <f t="shared" si="1"/>
        <v>0</v>
      </c>
      <c r="E55" s="139" t="n">
        <v>80</v>
      </c>
      <c r="F55" s="138"/>
      <c r="G55" s="123"/>
      <c r="H55" s="123"/>
      <c r="I55" s="123"/>
      <c r="J55" s="139"/>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c r="BB55" s="124"/>
      <c r="BC55" s="124"/>
      <c r="BD55" s="124"/>
      <c r="BE55" s="124"/>
      <c r="BF55" s="129"/>
      <c r="BG55" s="128"/>
      <c r="BH55" s="124"/>
      <c r="BI55" s="124"/>
      <c r="BJ55" s="124"/>
      <c r="BK55" s="124"/>
      <c r="BL55" s="124"/>
      <c r="BM55" s="124"/>
      <c r="BN55" s="124"/>
      <c r="BO55" s="124"/>
      <c r="BP55" s="124"/>
      <c r="BQ55" s="124"/>
      <c r="BR55" s="129"/>
      <c r="BS55" s="112"/>
    </row>
    <row r="56">
      <c r="A56" s="138" t="s">
        <v>150</v>
      </c>
      <c r="B56" s="122" t="s">
        <v>464</v>
      </c>
      <c r="C56" s="64" t="s">
        <v>126</v>
      </c>
      <c r="D56" s="123" t="b">
        <f t="shared" si="1"/>
        <v>0</v>
      </c>
      <c r="E56" s="139" t="n">
        <v>81</v>
      </c>
      <c r="F56" s="138"/>
      <c r="G56" s="123"/>
      <c r="H56" s="123"/>
      <c r="I56" s="123"/>
      <c r="J56" s="139"/>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c r="BB56" s="124"/>
      <c r="BC56" s="124"/>
      <c r="BD56" s="124"/>
      <c r="BE56" s="124"/>
      <c r="BF56" s="129"/>
      <c r="BG56" s="128"/>
      <c r="BH56" s="124"/>
      <c r="BI56" s="124"/>
      <c r="BJ56" s="124"/>
      <c r="BK56" s="124"/>
      <c r="BL56" s="124"/>
      <c r="BM56" s="124"/>
      <c r="BN56" s="124"/>
      <c r="BO56" s="124"/>
      <c r="BP56" s="124"/>
      <c r="BQ56" s="124"/>
      <c r="BR56" s="129"/>
      <c r="BS56" s="112"/>
    </row>
    <row r="57">
      <c r="A57" s="138" t="s">
        <v>152</v>
      </c>
      <c r="B57" s="122" t="s">
        <v>465</v>
      </c>
      <c r="C57" s="64" t="s">
        <v>126</v>
      </c>
      <c r="D57" s="123" t="b">
        <f t="shared" si="1"/>
        <v>0</v>
      </c>
      <c r="E57" s="139" t="n">
        <v>82</v>
      </c>
      <c r="F57" s="138"/>
      <c r="G57" s="123"/>
      <c r="H57" s="123"/>
      <c r="I57" s="123"/>
      <c r="J57" s="139"/>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c r="BB57" s="124"/>
      <c r="BC57" s="124"/>
      <c r="BD57" s="124"/>
      <c r="BE57" s="124"/>
      <c r="BF57" s="129"/>
      <c r="BG57" s="128"/>
      <c r="BH57" s="124"/>
      <c r="BI57" s="124"/>
      <c r="BJ57" s="124"/>
      <c r="BK57" s="124"/>
      <c r="BL57" s="124"/>
      <c r="BM57" s="124"/>
      <c r="BN57" s="124"/>
      <c r="BO57" s="124"/>
      <c r="BP57" s="124"/>
      <c r="BQ57" s="124"/>
      <c r="BR57" s="129"/>
      <c r="BS57" s="112"/>
    </row>
    <row r="58">
      <c r="A58" s="138" t="s">
        <v>154</v>
      </c>
      <c r="B58" s="122" t="s">
        <v>466</v>
      </c>
      <c r="C58" s="64" t="s">
        <v>126</v>
      </c>
      <c r="D58" s="123" t="b">
        <f t="shared" si="1"/>
        <v>0</v>
      </c>
      <c r="E58" s="139" t="n">
        <v>83</v>
      </c>
      <c r="F58" s="138"/>
      <c r="G58" s="123"/>
      <c r="H58" s="123"/>
      <c r="I58" s="123"/>
      <c r="J58" s="139"/>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c r="BB58" s="124"/>
      <c r="BC58" s="124"/>
      <c r="BD58" s="124"/>
      <c r="BE58" s="124"/>
      <c r="BF58" s="129"/>
      <c r="BG58" s="128"/>
      <c r="BH58" s="124"/>
      <c r="BI58" s="124"/>
      <c r="BJ58" s="124"/>
      <c r="BK58" s="124"/>
      <c r="BL58" s="124"/>
      <c r="BM58" s="124"/>
      <c r="BN58" s="124"/>
      <c r="BO58" s="124"/>
      <c r="BP58" s="124"/>
      <c r="BQ58" s="124"/>
      <c r="BR58" s="129"/>
      <c r="BS58" s="112"/>
    </row>
    <row r="59">
      <c r="A59" s="138" t="s">
        <v>156</v>
      </c>
      <c r="B59" s="122" t="s">
        <v>467</v>
      </c>
      <c r="C59" s="64" t="s">
        <v>126</v>
      </c>
      <c r="D59" s="123" t="b">
        <f t="shared" si="1"/>
        <v>0</v>
      </c>
      <c r="E59" s="139" t="n">
        <v>84</v>
      </c>
      <c r="F59" s="138"/>
      <c r="G59" s="123"/>
      <c r="H59" s="123"/>
      <c r="I59" s="123"/>
      <c r="J59" s="139"/>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c r="BB59" s="124"/>
      <c r="BC59" s="124"/>
      <c r="BD59" s="124"/>
      <c r="BE59" s="124"/>
      <c r="BF59" s="129"/>
      <c r="BG59" s="128"/>
      <c r="BH59" s="124"/>
      <c r="BI59" s="124"/>
      <c r="BJ59" s="124"/>
      <c r="BK59" s="124"/>
      <c r="BL59" s="124"/>
      <c r="BM59" s="124"/>
      <c r="BN59" s="124"/>
      <c r="BO59" s="124"/>
      <c r="BP59" s="124"/>
      <c r="BQ59" s="124"/>
      <c r="BR59" s="129"/>
      <c r="BS59" s="112"/>
    </row>
    <row r="60">
      <c r="A60" s="138" t="s">
        <v>158</v>
      </c>
      <c r="B60" s="122" t="s">
        <v>468</v>
      </c>
      <c r="C60" s="64" t="s">
        <v>126</v>
      </c>
      <c r="D60" s="123" t="b">
        <f t="shared" si="1"/>
        <v>0</v>
      </c>
      <c r="E60" s="139" t="n">
        <v>85</v>
      </c>
      <c r="F60" s="138"/>
      <c r="G60" s="123"/>
      <c r="H60" s="123"/>
      <c r="I60" s="123"/>
      <c r="J60" s="139"/>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c r="BB60" s="124"/>
      <c r="BC60" s="124"/>
      <c r="BD60" s="124"/>
      <c r="BE60" s="124"/>
      <c r="BF60" s="129"/>
      <c r="BG60" s="128"/>
      <c r="BH60" s="124"/>
      <c r="BI60" s="124"/>
      <c r="BJ60" s="124"/>
      <c r="BK60" s="124"/>
      <c r="BL60" s="124"/>
      <c r="BM60" s="124"/>
      <c r="BN60" s="124"/>
      <c r="BO60" s="124"/>
      <c r="BP60" s="124"/>
      <c r="BQ60" s="124"/>
      <c r="BR60" s="129"/>
      <c r="BS60" s="112"/>
    </row>
    <row r="61">
      <c r="A61" s="138" t="s">
        <v>160</v>
      </c>
      <c r="B61" s="122" t="s">
        <v>469</v>
      </c>
      <c r="C61" s="64" t="s">
        <v>126</v>
      </c>
      <c r="D61" s="123" t="b">
        <f t="shared" si="1"/>
        <v>0</v>
      </c>
      <c r="E61" s="139" t="n">
        <v>86</v>
      </c>
      <c r="F61" s="138"/>
      <c r="G61" s="123"/>
      <c r="H61" s="123"/>
      <c r="I61" s="123"/>
      <c r="J61" s="139"/>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c r="BB61" s="124"/>
      <c r="BC61" s="124"/>
      <c r="BD61" s="124"/>
      <c r="BE61" s="124"/>
      <c r="BF61" s="129"/>
      <c r="BG61" s="128"/>
      <c r="BH61" s="124"/>
      <c r="BI61" s="124"/>
      <c r="BJ61" s="124"/>
      <c r="BK61" s="124"/>
      <c r="BL61" s="124"/>
      <c r="BM61" s="124"/>
      <c r="BN61" s="124"/>
      <c r="BO61" s="124"/>
      <c r="BP61" s="124"/>
      <c r="BQ61" s="124"/>
      <c r="BR61" s="129"/>
      <c r="BS61" s="112"/>
    </row>
    <row r="62">
      <c r="A62" s="138" t="s">
        <v>162</v>
      </c>
      <c r="B62" s="122" t="s">
        <v>470</v>
      </c>
      <c r="C62" s="64" t="s">
        <v>126</v>
      </c>
      <c r="D62" s="123" t="b">
        <f t="shared" si="1"/>
        <v>0</v>
      </c>
      <c r="E62" s="139" t="n">
        <v>87</v>
      </c>
      <c r="F62" s="138"/>
      <c r="G62" s="123"/>
      <c r="H62" s="123"/>
      <c r="I62" s="123"/>
      <c r="J62" s="139"/>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c r="BB62" s="124"/>
      <c r="BC62" s="124"/>
      <c r="BD62" s="124"/>
      <c r="BE62" s="124"/>
      <c r="BF62" s="129"/>
      <c r="BG62" s="128"/>
      <c r="BH62" s="124"/>
      <c r="BI62" s="124"/>
      <c r="BJ62" s="124"/>
      <c r="BK62" s="124"/>
      <c r="BL62" s="124"/>
      <c r="BM62" s="124"/>
      <c r="BN62" s="124"/>
      <c r="BO62" s="124"/>
      <c r="BP62" s="124"/>
      <c r="BQ62" s="124"/>
      <c r="BR62" s="129"/>
      <c r="BS62" s="112"/>
    </row>
    <row r="63">
      <c r="A63" s="138" t="s">
        <v>187</v>
      </c>
      <c r="B63" s="122" t="s">
        <v>471</v>
      </c>
      <c r="C63" s="64" t="s">
        <v>126</v>
      </c>
      <c r="D63" s="123" t="b">
        <f t="shared" si="1"/>
        <v>0</v>
      </c>
      <c r="E63" s="139" t="n">
        <v>88</v>
      </c>
      <c r="F63" s="138"/>
      <c r="G63" s="123"/>
      <c r="H63" s="123"/>
      <c r="I63" s="123"/>
      <c r="J63" s="139"/>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c r="BB63" s="124"/>
      <c r="BC63" s="124"/>
      <c r="BD63" s="124"/>
      <c r="BE63" s="124"/>
      <c r="BF63" s="129"/>
      <c r="BG63" s="128"/>
      <c r="BH63" s="124"/>
      <c r="BI63" s="124"/>
      <c r="BJ63" s="124"/>
      <c r="BK63" s="124"/>
      <c r="BL63" s="124"/>
      <c r="BM63" s="124"/>
      <c r="BN63" s="124"/>
      <c r="BO63" s="124"/>
      <c r="BP63" s="124"/>
      <c r="BQ63" s="124"/>
      <c r="BR63" s="129"/>
      <c r="BS63" s="112"/>
    </row>
    <row r="64">
      <c r="A64" s="138" t="s">
        <v>188</v>
      </c>
      <c r="B64" s="122" t="s">
        <v>472</v>
      </c>
      <c r="C64" s="64" t="s">
        <v>126</v>
      </c>
      <c r="D64" s="123" t="b">
        <f t="shared" si="1"/>
        <v>0</v>
      </c>
      <c r="E64" s="139" t="n">
        <v>89</v>
      </c>
      <c r="F64" s="138"/>
      <c r="G64" s="123"/>
      <c r="H64" s="123"/>
      <c r="I64" s="123"/>
      <c r="J64" s="139"/>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c r="BB64" s="124"/>
      <c r="BC64" s="124"/>
      <c r="BD64" s="124"/>
      <c r="BE64" s="124"/>
      <c r="BF64" s="129"/>
      <c r="BG64" s="128"/>
      <c r="BH64" s="124"/>
      <c r="BI64" s="124"/>
      <c r="BJ64" s="124"/>
      <c r="BK64" s="124"/>
      <c r="BL64" s="124"/>
      <c r="BM64" s="124"/>
      <c r="BN64" s="124"/>
      <c r="BO64" s="124"/>
      <c r="BP64" s="124"/>
      <c r="BQ64" s="124"/>
      <c r="BR64" s="129"/>
      <c r="BS64" s="112"/>
    </row>
    <row r="65">
      <c r="A65" s="138" t="s">
        <v>189</v>
      </c>
      <c r="B65" s="122" t="s">
        <v>473</v>
      </c>
      <c r="C65" s="64" t="s">
        <v>126</v>
      </c>
      <c r="D65" s="123" t="b">
        <f t="shared" si="1"/>
        <v>0</v>
      </c>
      <c r="E65" s="139" t="n">
        <v>90</v>
      </c>
      <c r="F65" s="138"/>
      <c r="G65" s="123"/>
      <c r="H65" s="123"/>
      <c r="I65" s="123"/>
      <c r="J65" s="139"/>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c r="BB65" s="124"/>
      <c r="BC65" s="124"/>
      <c r="BD65" s="124"/>
      <c r="BE65" s="124"/>
      <c r="BF65" s="129"/>
      <c r="BG65" s="128"/>
      <c r="BH65" s="124"/>
      <c r="BI65" s="124"/>
      <c r="BJ65" s="124"/>
      <c r="BK65" s="124"/>
      <c r="BL65" s="124"/>
      <c r="BM65" s="124"/>
      <c r="BN65" s="124"/>
      <c r="BO65" s="124"/>
      <c r="BP65" s="124"/>
      <c r="BQ65" s="124"/>
      <c r="BR65" s="129"/>
      <c r="BS65" s="112"/>
    </row>
    <row r="66">
      <c r="A66" s="138" t="s">
        <v>190</v>
      </c>
      <c r="B66" s="122" t="s">
        <v>474</v>
      </c>
      <c r="C66" s="64" t="s">
        <v>126</v>
      </c>
      <c r="D66" s="123" t="b">
        <f t="shared" si="1"/>
        <v>0</v>
      </c>
      <c r="E66" s="139" t="n">
        <v>91</v>
      </c>
      <c r="F66" s="138"/>
      <c r="G66" s="123"/>
      <c r="H66" s="123"/>
      <c r="I66" s="123"/>
      <c r="J66" s="139"/>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c r="BB66" s="124"/>
      <c r="BC66" s="124"/>
      <c r="BD66" s="124"/>
      <c r="BE66" s="124"/>
      <c r="BF66" s="129"/>
      <c r="BG66" s="128"/>
      <c r="BH66" s="124"/>
      <c r="BI66" s="124"/>
      <c r="BJ66" s="124"/>
      <c r="BK66" s="124"/>
      <c r="BL66" s="124"/>
      <c r="BM66" s="124"/>
      <c r="BN66" s="124"/>
      <c r="BO66" s="124"/>
      <c r="BP66" s="124"/>
      <c r="BQ66" s="124"/>
      <c r="BR66" s="129"/>
      <c r="BS66" s="112"/>
    </row>
    <row r="67">
      <c r="A67" s="138" t="s">
        <v>433</v>
      </c>
      <c r="B67" s="122" t="s">
        <v>475</v>
      </c>
      <c r="C67" s="64" t="s">
        <v>126</v>
      </c>
      <c r="D67" s="123" t="b">
        <v>1</v>
      </c>
      <c r="E67" s="139" t="n">
        <v>92</v>
      </c>
      <c r="F67" s="138"/>
      <c r="G67" s="123"/>
      <c r="H67" s="123"/>
      <c r="I67" s="123"/>
      <c r="J67" s="139"/>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166</v>
      </c>
      <c r="B68" s="122" t="s">
        <v>476</v>
      </c>
      <c r="C68" s="64" t="s">
        <v>126</v>
      </c>
      <c r="D68" s="123" t="b">
        <f t="shared" ref="D68:D69" si="2">E68=SUM(F68:J68)</f>
        <v>0</v>
      </c>
      <c r="E68" s="139" t="n">
        <v>93</v>
      </c>
      <c r="F68" s="138"/>
      <c r="G68" s="123"/>
      <c r="H68" s="123"/>
      <c r="I68" s="123"/>
      <c r="J68" s="139"/>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c r="BB68" s="124"/>
      <c r="BC68" s="124"/>
      <c r="BD68" s="124"/>
      <c r="BE68" s="124"/>
      <c r="BF68" s="129"/>
      <c r="BG68" s="128"/>
      <c r="BH68" s="124"/>
      <c r="BI68" s="124"/>
      <c r="BJ68" s="124"/>
      <c r="BK68" s="124"/>
      <c r="BL68" s="124"/>
      <c r="BM68" s="124"/>
      <c r="BN68" s="124"/>
      <c r="BO68" s="124"/>
      <c r="BP68" s="124"/>
      <c r="BQ68" s="124"/>
      <c r="BR68" s="129"/>
      <c r="BS68" s="112"/>
    </row>
    <row r="69">
      <c r="A69" s="138" t="s">
        <v>164</v>
      </c>
      <c r="B69" s="122" t="s">
        <v>165</v>
      </c>
      <c r="C69" s="64" t="s">
        <v>126</v>
      </c>
      <c r="D69" s="123" t="b">
        <f t="shared" si="2"/>
        <v>0</v>
      </c>
      <c r="E69" s="139" t="n">
        <v>94</v>
      </c>
      <c r="F69" s="138"/>
      <c r="G69" s="123"/>
      <c r="H69" s="123"/>
      <c r="I69" s="123"/>
      <c r="J69" s="139"/>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c r="BB69" s="124"/>
      <c r="BC69" s="124"/>
      <c r="BD69" s="124"/>
      <c r="BE69" s="124"/>
      <c r="BF69" s="129"/>
      <c r="BG69" s="128"/>
      <c r="BH69" s="124"/>
      <c r="BI69" s="124"/>
      <c r="BJ69" s="124"/>
      <c r="BK69" s="124"/>
      <c r="BL69" s="124"/>
      <c r="BM69" s="124"/>
      <c r="BN69" s="124"/>
      <c r="BO69" s="124"/>
      <c r="BP69" s="124"/>
      <c r="BQ69" s="124"/>
      <c r="BR69" s="129"/>
      <c r="BS69" s="112"/>
    </row>
    <row r="70">
      <c r="A70" s="138" t="s">
        <v>506</v>
      </c>
      <c r="B70" s="122" t="s">
        <v>168</v>
      </c>
      <c r="C70" s="64" t="s">
        <v>126</v>
      </c>
      <c r="D70" s="123" t="b">
        <f t="shared" si="1"/>
        <v>0</v>
      </c>
      <c r="E70" s="139" t="n">
        <v>95</v>
      </c>
      <c r="F70" s="138"/>
      <c r="G70" s="123"/>
      <c r="H70" s="123"/>
      <c r="I70" s="123"/>
      <c r="J70" s="139"/>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c r="BB70" s="124"/>
      <c r="BC70" s="124"/>
      <c r="BD70" s="124"/>
      <c r="BE70" s="124"/>
      <c r="BF70" s="129"/>
      <c r="BG70" s="128"/>
      <c r="BH70" s="124"/>
      <c r="BI70" s="124"/>
      <c r="BJ70" s="124"/>
      <c r="BK70" s="124"/>
      <c r="BL70" s="124"/>
      <c r="BM70" s="124"/>
      <c r="BN70" s="124"/>
      <c r="BO70" s="124"/>
      <c r="BP70" s="124"/>
      <c r="BQ70" s="124"/>
      <c r="BR70" s="129"/>
      <c r="BS70" s="112"/>
    </row>
    <row r="71">
      <c r="A71" s="138" t="s">
        <v>507</v>
      </c>
      <c r="B71" s="122" t="s">
        <v>169</v>
      </c>
      <c r="C71" s="64" t="s">
        <v>170</v>
      </c>
      <c r="D71" s="123"/>
      <c r="E71" s="139" t="n">
        <v>96</v>
      </c>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c r="BB71" s="123"/>
      <c r="BC71" s="123"/>
      <c r="BD71" s="123"/>
      <c r="BE71" s="123"/>
      <c r="BF71" s="131"/>
      <c r="BG71" s="130"/>
      <c r="BH71" s="123"/>
      <c r="BI71" s="123"/>
      <c r="BJ71" s="123"/>
      <c r="BK71" s="123"/>
      <c r="BL71" s="123"/>
      <c r="BM71" s="123"/>
      <c r="BN71" s="123"/>
      <c r="BO71" s="123"/>
      <c r="BP71" s="123"/>
      <c r="BQ71" s="123"/>
      <c r="BR71" s="131"/>
      <c r="BS71" s="112"/>
    </row>
    <row r="72">
      <c r="A72" s="138" t="s">
        <v>508</v>
      </c>
      <c r="B72" s="122" t="s">
        <v>171</v>
      </c>
      <c r="C72" s="64" t="s">
        <v>170</v>
      </c>
      <c r="D72" s="123"/>
      <c r="E72" s="139" t="n">
        <v>97</v>
      </c>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c r="BB72" s="123"/>
      <c r="BC72" s="123"/>
      <c r="BD72" s="123"/>
      <c r="BE72" s="123"/>
      <c r="BF72" s="131"/>
      <c r="BG72" s="130"/>
      <c r="BH72" s="123"/>
      <c r="BI72" s="123"/>
      <c r="BJ72" s="123"/>
      <c r="BK72" s="123"/>
      <c r="BL72" s="123"/>
      <c r="BM72" s="123"/>
      <c r="BN72" s="123"/>
      <c r="BO72" s="123"/>
      <c r="BP72" s="123"/>
      <c r="BQ72" s="123"/>
      <c r="BR72" s="131"/>
      <c r="BS72" s="112"/>
    </row>
    <row r="73">
      <c r="A73" s="138" t="s">
        <v>509</v>
      </c>
      <c r="B73" s="122" t="s">
        <v>172</v>
      </c>
      <c r="C73" s="64" t="s">
        <v>170</v>
      </c>
      <c r="D73" s="123"/>
      <c r="E73" s="139" t="n">
        <v>98</v>
      </c>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c r="BB73" s="123"/>
      <c r="BC73" s="123"/>
      <c r="BD73" s="123"/>
      <c r="BE73" s="123"/>
      <c r="BF73" s="131"/>
      <c r="BG73" s="130"/>
      <c r="BH73" s="123"/>
      <c r="BI73" s="123"/>
      <c r="BJ73" s="123"/>
      <c r="BK73" s="123"/>
      <c r="BL73" s="123"/>
      <c r="BM73" s="123"/>
      <c r="BN73" s="123"/>
      <c r="BO73" s="123"/>
      <c r="BP73" s="123"/>
      <c r="BQ73" s="123"/>
      <c r="BR73" s="131"/>
      <c r="BS73" s="112"/>
    </row>
    <row r="74">
      <c r="A74" s="138" t="s">
        <v>510</v>
      </c>
      <c r="B74" s="122" t="s">
        <v>173</v>
      </c>
      <c r="C74" s="64" t="s">
        <v>170</v>
      </c>
      <c r="D74" s="123"/>
      <c r="E74" s="139" t="n">
        <v>99</v>
      </c>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c r="BB74" s="123"/>
      <c r="BC74" s="123"/>
      <c r="BD74" s="123"/>
      <c r="BE74" s="123"/>
      <c r="BF74" s="131"/>
      <c r="BG74" s="130"/>
      <c r="BH74" s="123"/>
      <c r="BI74" s="123"/>
      <c r="BJ74" s="123"/>
      <c r="BK74" s="123"/>
      <c r="BL74" s="123"/>
      <c r="BM74" s="123"/>
      <c r="BN74" s="123"/>
      <c r="BO74" s="123"/>
      <c r="BP74" s="123"/>
      <c r="BQ74" s="123"/>
      <c r="BR74" s="131"/>
      <c r="BS74" s="112"/>
    </row>
    <row r="75">
      <c r="A75" s="140" t="s">
        <v>511</v>
      </c>
      <c r="B75" s="144" t="s">
        <v>114</v>
      </c>
      <c r="C75" s="145" t="s">
        <v>126</v>
      </c>
      <c r="D75" s="141" t="b">
        <f t="shared" ref="D75" si="3">E75=SUM(F75:J75)</f>
        <v>0</v>
      </c>
      <c r="E75" s="142" t="n">
        <v>100</v>
      </c>
      <c r="F75" s="140"/>
      <c r="G75" s="141"/>
      <c r="H75" s="141"/>
      <c r="I75" s="141"/>
      <c r="J75" s="142"/>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c r="BB75" s="156"/>
      <c r="BC75" s="156"/>
      <c r="BD75" s="156"/>
      <c r="BE75" s="156"/>
      <c r="BF75" s="157"/>
      <c r="BG75" s="158"/>
      <c r="BH75" s="156"/>
      <c r="BI75" s="156"/>
      <c r="BJ75" s="156"/>
      <c r="BK75" s="156"/>
      <c r="BL75" s="156"/>
      <c r="BM75" s="156"/>
      <c r="BN75" s="156"/>
      <c r="BO75" s="156"/>
      <c r="BP75" s="156"/>
      <c r="BQ75" s="156"/>
      <c r="BR75" s="157"/>
      <c r="BS75" s="112"/>
    </row>
  </sheetData>
  <mergeCells count="6">
    <mergeCell ref="BG23:BR23"/>
    <mergeCell ref="C5:D5"/>
    <mergeCell ref="K23:V23"/>
    <mergeCell ref="W23:AH23"/>
    <mergeCell ref="AI23:AT23"/>
    <mergeCell ref="AU23:BF23"/>
  </mergeCells>
  <pageMargins left="0.7" right="0.7" top="0.75" bottom="0.75" header="0.3" footer="0.3"/>
  <pageSetup paperSize="9" orientation="portrait" horizontalDpi="300" verticalDpi="300" r:id="rId2"/>
  <legacyDrawing r:id="rIdvml"/>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37"/>
  </sheetPr>
  <dimension ref="A1"/>
  <sheetViews>
    <sheetView showGridLines="0" topLeftCell="B1" zoomScale="85" zoomScaleNormal="85" workbookViewId="0">
      <pane ySplit="7" topLeftCell="A8" activePane="bottomLeft" state="frozen"/>
      <selection activeCell="K14" sqref="K14:AN14"/>
      <selection pane="bottomLeft" activeCell="P23" sqref="P23"/>
    </sheetView>
  </sheetViews>
  <sheetFormatPr defaultRowHeight="15.0" baseColWidth="10"/>
  <cols>
    <col min="1" max="1" width="6" hidden="1" customWidth="1"/>
    <col min="2" max="2" width="7.85546875" hidden="0" customWidth="1"/>
    <col min="3" max="3" width="49.28515625" hidden="0" customWidth="1"/>
    <col min="4" max="4" width="11.140625" hidden="0" customWidth="1"/>
    <col min="5" max="5" width="11.140625" hidden="1" customWidth="1"/>
    <col min="6" max="6" width="11.140625" hidden="1" customWidth="1"/>
    <col min="7" max="7" width="11.140625" hidden="0" customWidth="1"/>
    <col min="8" max="8" width="11.140625" hidden="1" customWidth="1"/>
    <col min="9" max="9" width="11.140625" hidden="1" customWidth="1"/>
    <col min="10" max="10" width="11.140625" hidden="0" customWidth="1"/>
    <col min="11" max="11" width="11.140625" hidden="1" customWidth="1"/>
    <col min="12" max="12" width="11.140625" hidden="1" customWidth="1"/>
    <col min="13" max="13" width="11.140625" hidden="0" customWidth="1"/>
    <col min="14" max="14" width="7" hidden="0" customWidth="1"/>
    <col min="15" max="15" width="7" hidden="0" customWidth="1"/>
    <col min="16" max="16" width="7" hidden="0" customWidth="1"/>
    <col min="17" max="17" width="7.85546875" hidden="0" customWidth="1"/>
    <col min="18" max="18" width="7.85546875" hidden="0" customWidth="1"/>
    <col min="19" max="19" width="7.85546875" hidden="0" customWidth="1"/>
    <col min="20" max="20" width="7.85546875" hidden="0" customWidth="1"/>
    <col min="21" max="21" width="7.85546875" hidden="0" customWidth="1"/>
    <col min="22" max="22" width="7.85546875" hidden="0" customWidth="1"/>
    <col min="23" max="23" width="7.85546875" hidden="0" customWidth="1"/>
    <col min="24" max="24" width="7.85546875" hidden="0" customWidth="1"/>
    <col min="25" max="25" width="7.85546875" hidden="0" customWidth="1"/>
    <col min="26" max="26" width="7.85546875" hidden="0" customWidth="1"/>
    <col min="27" max="27" width="7.85546875" hidden="0" customWidth="1"/>
    <col min="28" max="28" width="7.85546875" hidden="0" customWidth="1"/>
    <col min="29" max="29" width="7.85546875" hidden="0" customWidth="1"/>
    <col min="30" max="30" width="7.85546875" hidden="0" customWidth="1"/>
    <col min="31" max="31" width="7.85546875" hidden="0" customWidth="1"/>
    <col min="32" max="32" width="7.85546875" hidden="0" customWidth="1"/>
    <col min="33" max="33" width="7.85546875" hidden="0" customWidth="1"/>
    <col min="34" max="34" width="7.85546875" hidden="0" customWidth="1"/>
    <col min="35" max="35" width="7.85546875" hidden="0" customWidth="1"/>
    <col min="36" max="36" width="7.85546875" hidden="0" customWidth="1"/>
    <col min="37" max="37" width="7.85546875" hidden="0" customWidth="1"/>
    <col min="38" max="38" width="7.85546875" hidden="0" customWidth="1"/>
    <col min="39" max="39" width="7.85546875" hidden="0" customWidth="1"/>
    <col min="40" max="40" width="7.85546875" hidden="0" customWidth="1"/>
    <col min="41" max="41" width="7.85546875" hidden="0" customWidth="1"/>
    <col min="42" max="42" width="7.85546875" hidden="0" customWidth="1"/>
    <col min="43" max="43" width="7.85546875" hidden="0" customWidth="1"/>
    <col min="44" max="44" width="7.85546875" hidden="0" customWidth="1"/>
    <col min="45" max="45" width="7.85546875" hidden="0" customWidth="1"/>
    <col min="46" max="46" width="7.85546875" hidden="0" customWidth="1"/>
    <col min="47" max="47" width="7.85546875" hidden="0" customWidth="1"/>
    <col min="48" max="48" width="7.85546875" hidden="0" customWidth="1"/>
    <col min="49" max="49" width="7.85546875" hidden="0" customWidth="1"/>
    <col min="50" max="50" width="7.85546875" hidden="0" customWidth="1"/>
    <col min="51" max="51" width="7.85546875" hidden="0" customWidth="1"/>
    <col min="52" max="52" width="7.85546875" hidden="0" customWidth="1"/>
    <col min="53" max="53" width="7.85546875" hidden="0" customWidth="1"/>
    <col min="54" max="54" width="7.85546875" hidden="0" customWidth="1"/>
    <col min="55" max="55" width="7.85546875" hidden="0" customWidth="1"/>
    <col min="56" max="56" width="7.85546875" hidden="0" customWidth="1"/>
    <col min="57" max="57" width="7.85546875" hidden="0" customWidth="1"/>
    <col min="58" max="58" width="7.85546875" hidden="0" customWidth="1"/>
    <col min="59" max="59" width="7.85546875" hidden="0" customWidth="1"/>
    <col min="60" max="60" width="6.85546875" hidden="0" customWidth="1"/>
    <col min="61" max="61" width="6.85546875" hidden="0" customWidth="1"/>
    <col min="62" max="62" width="6.85546875" hidden="0" customWidth="1"/>
    <col min="63" max="63" width="6.85546875" hidden="0" customWidth="1"/>
    <col min="64" max="64" width="6.85546875" hidden="0" customWidth="1"/>
    <col min="65" max="65" width="6.85546875" hidden="0" customWidth="1"/>
    <col min="66" max="66" width="6.85546875" hidden="0" customWidth="1"/>
    <col min="67" max="67" width="6.85546875" hidden="0" customWidth="1"/>
    <col min="68" max="68" width="6.85546875" hidden="0" customWidth="1"/>
    <col min="69" max="69" width="6.85546875" hidden="0" customWidth="1"/>
    <col min="70" max="70" width="6.85546875" hidden="0" customWidth="1"/>
    <col min="71" max="71" width="6.85546875" hidden="0" customWidth="1"/>
  </cols>
  <sheetData>
    <row r="1">
      <c r="C1" s="212" t="s">
        <v>60</v>
      </c>
      <c r="P1" s="112"/>
      <c r="Q1" s="112"/>
      <c r="R1" s="112"/>
      <c r="S1" s="112"/>
      <c r="T1" s="112"/>
      <c r="U1" s="112"/>
      <c r="V1" s="112"/>
      <c r="W1" s="112"/>
      <c r="X1" s="112"/>
      <c r="Y1" s="112"/>
      <c r="Z1" s="112"/>
      <c r="AA1" s="112"/>
      <c r="AB1" s="112"/>
      <c r="AC1" s="112"/>
    </row>
    <row r="2">
      <c r="C2" s="119"/>
      <c r="P2" s="112"/>
      <c r="Q2" s="112"/>
      <c r="R2" s="112"/>
      <c r="S2" s="112"/>
      <c r="T2" s="112"/>
      <c r="U2" s="112"/>
      <c r="V2" s="112"/>
      <c r="W2" s="112"/>
      <c r="X2" s="112"/>
      <c r="Y2" s="112"/>
      <c r="Z2" s="112"/>
      <c r="AA2" s="112"/>
      <c r="AB2" s="112"/>
      <c r="AC2" s="112"/>
    </row>
    <row r="3" ht="57.6" customHeight="1">
      <c r="C3" s="219" t="s">
        <v>294</v>
      </c>
      <c r="D3" s="219"/>
      <c r="E3" s="219"/>
      <c r="F3" s="219"/>
      <c r="G3" s="219"/>
      <c r="H3" s="219"/>
      <c r="I3" s="219"/>
      <c r="J3" s="219"/>
      <c r="K3" s="219"/>
      <c r="L3" s="219"/>
      <c r="M3" s="219"/>
      <c r="P3" s="112"/>
      <c r="Q3" s="112"/>
      <c r="R3" s="112"/>
      <c r="S3" s="112"/>
      <c r="T3" s="112"/>
      <c r="U3" s="112"/>
      <c r="V3" s="112"/>
      <c r="W3" s="112"/>
      <c r="X3" s="112"/>
      <c r="Y3" s="112"/>
      <c r="Z3" s="112"/>
      <c r="AA3" s="112"/>
      <c r="AB3" s="112"/>
      <c r="AC3" s="112"/>
    </row>
    <row r="4" ht="17.45" customHeight="1">
      <c r="D4" s="211"/>
      <c r="E4" s="211"/>
      <c r="F4" s="211"/>
      <c r="G4" s="211"/>
      <c r="H4" s="211"/>
      <c r="I4" s="211"/>
      <c r="J4" s="211"/>
      <c r="K4" s="211"/>
      <c r="L4" s="211"/>
      <c r="P4" s="112"/>
      <c r="Q4" s="112"/>
      <c r="R4" s="112"/>
      <c r="S4" s="112"/>
      <c r="T4" s="112"/>
      <c r="U4" s="112"/>
      <c r="V4" s="112"/>
      <c r="W4" s="112"/>
      <c r="X4" s="112"/>
      <c r="Y4" s="112"/>
      <c r="Z4" s="112"/>
      <c r="AA4" s="112"/>
      <c r="AB4" s="112"/>
      <c r="AC4" s="112"/>
    </row>
    <row r="5" ht="20.45" customHeight="1">
      <c r="B5" s="181"/>
      <c r="C5" s="111" t="s">
        <v>178</v>
      </c>
      <c r="D5" s="213" t="s">
        <v>67</v>
      </c>
      <c r="E5" s="214"/>
      <c r="F5" s="214"/>
      <c r="G5" s="214"/>
      <c r="H5" s="214"/>
      <c r="I5" s="214"/>
      <c r="J5" s="214"/>
      <c r="K5" s="214"/>
      <c r="L5" s="215"/>
      <c r="P5" s="112"/>
      <c r="Q5" s="112"/>
      <c r="R5" s="112"/>
      <c r="S5" s="112"/>
      <c r="T5" s="112"/>
      <c r="U5" s="112"/>
      <c r="V5" s="112"/>
      <c r="W5" s="112"/>
      <c r="X5" s="112"/>
      <c r="Y5" s="112"/>
      <c r="Z5" s="112"/>
      <c r="AA5" s="112"/>
      <c r="AB5" s="112"/>
      <c r="AC5" s="112"/>
    </row>
    <row r="6" ht="21.6" customHeight="1">
      <c r="B6" s="181"/>
      <c r="C6" s="205"/>
      <c r="D6" s="216" t="s">
        <v>68</v>
      </c>
      <c r="E6" s="217"/>
      <c r="F6" s="217"/>
      <c r="G6" s="217" t="s">
        <v>2</v>
      </c>
      <c r="H6" s="217"/>
      <c r="I6" s="217"/>
      <c r="J6" s="217" t="s">
        <v>3</v>
      </c>
      <c r="K6" s="217"/>
      <c r="L6" s="218"/>
      <c r="M6" s="237"/>
      <c r="P6" s="112"/>
      <c r="Q6" s="112"/>
      <c r="R6" s="112"/>
      <c r="S6" s="112"/>
      <c r="T6" s="112"/>
      <c r="U6" s="112"/>
      <c r="V6" s="112"/>
      <c r="W6" s="112"/>
      <c r="X6" s="112"/>
      <c r="Y6" s="112"/>
      <c r="Z6" s="112"/>
      <c r="AA6" s="112"/>
      <c r="AB6" s="112"/>
      <c r="AC6" s="112"/>
    </row>
    <row r="7" ht="33" customHeight="1">
      <c r="A7" s="227" t="s">
        <v>69</v>
      </c>
      <c r="B7" s="228" t="s">
        <v>70</v>
      </c>
      <c r="C7" s="229" t="s">
        <v>71</v>
      </c>
      <c r="D7" s="221" t="s">
        <v>64</v>
      </c>
      <c r="E7" s="222" t="s">
        <v>72</v>
      </c>
      <c r="F7" s="223" t="s">
        <v>73</v>
      </c>
      <c r="G7" s="221" t="s">
        <v>64</v>
      </c>
      <c r="H7" s="222" t="s">
        <v>72</v>
      </c>
      <c r="I7" s="223" t="s">
        <v>73</v>
      </c>
      <c r="J7" s="221" t="s">
        <v>64</v>
      </c>
      <c r="K7" s="222" t="s">
        <v>72</v>
      </c>
      <c r="L7" s="223" t="s">
        <v>73</v>
      </c>
      <c r="M7" s="241" t="s">
        <v>193</v>
      </c>
      <c r="P7" s="112"/>
      <c r="Q7" s="206"/>
      <c r="R7" s="112"/>
      <c r="S7" s="112"/>
      <c r="T7" s="112"/>
      <c r="U7" s="112"/>
      <c r="V7" s="112"/>
      <c r="W7" s="112"/>
      <c r="X7" s="112"/>
      <c r="Y7" s="112"/>
      <c r="Z7" s="112"/>
      <c r="AA7" s="112"/>
      <c r="AB7" s="112"/>
      <c r="AC7" s="112"/>
    </row>
    <row r="8">
      <c r="A8" s="230"/>
      <c r="B8" s="226" t="s">
        <v>74</v>
      </c>
      <c r="C8" s="231" t="s">
        <v>75</v>
      </c>
      <c r="D8" s="197" t="n">
        <v>535282</v>
      </c>
      <c r="E8" s="198"/>
      <c r="F8" s="199"/>
      <c r="G8" s="197" t="n">
        <v>323704</v>
      </c>
      <c r="H8" s="198"/>
      <c r="I8" s="199"/>
      <c r="J8" s="197" t="n">
        <v>211578</v>
      </c>
      <c r="K8" s="198"/>
      <c r="L8" s="199"/>
      <c r="M8" s="238"/>
    </row>
    <row r="9">
      <c r="A9" s="234" t="n">
        <v>1</v>
      </c>
      <c r="B9" s="224" t="s">
        <v>76</v>
      </c>
      <c r="C9" s="235" t="s">
        <v>77</v>
      </c>
      <c r="D9" s="194" t="n">
        <v>241180</v>
      </c>
      <c r="E9" s="195" t="n">
        <v>535282</v>
      </c>
      <c r="F9" s="196" t="n">
        <v>0.4505662435874922</v>
      </c>
      <c r="G9" s="194" t="n">
        <v>115922</v>
      </c>
      <c r="H9" s="195" t="n">
        <v>323704</v>
      </c>
      <c r="I9" s="196" t="n">
        <v>0.35811111385710404</v>
      </c>
      <c r="J9" s="194" t="n">
        <v>125258</v>
      </c>
      <c r="K9" s="195" t="n">
        <v>211578</v>
      </c>
      <c r="L9" s="196" t="n">
        <v>0.59201807371276782</v>
      </c>
      <c r="M9" s="239"/>
      <c r="P9" s="176"/>
    </row>
    <row r="10" ht="225" customHeight="1">
      <c r="A10" s="232"/>
      <c r="B10" s="224" t="n">
        <v>2</v>
      </c>
      <c r="C10" s="233" t="s">
        <v>78</v>
      </c>
      <c r="D10" s="207" t="n">
        <v>79045</v>
      </c>
      <c r="E10" s="208" t="n">
        <v>241180</v>
      </c>
      <c r="F10" s="209" t="n">
        <v>0.32774276474002817</v>
      </c>
      <c r="G10" s="207" t="n">
        <v>22815</v>
      </c>
      <c r="H10" s="208" t="n">
        <v>115922</v>
      </c>
      <c r="I10" s="210" t="n">
        <v>0.19681337451044667</v>
      </c>
      <c r="J10" s="207" t="n">
        <v>56230</v>
      </c>
      <c r="K10" s="220" t="n">
        <v>125258</v>
      </c>
      <c r="L10" s="188" t="n">
        <v>0.44891344265436139</v>
      </c>
      <c r="M10" s="236" t="s">
        <v>289</v>
      </c>
      <c r="N10" s="114"/>
      <c r="Q10" s="114"/>
      <c r="R10" s="114"/>
    </row>
    <row r="11">
      <c r="A11" s="234"/>
      <c r="B11" s="224"/>
      <c r="C11" s="235" t="s">
        <v>83</v>
      </c>
      <c r="D11" s="194" t="n">
        <v>78997</v>
      </c>
      <c r="E11" s="195" t="n">
        <v>79045</v>
      </c>
      <c r="F11" s="196" t="n">
        <v>0.99939275096464042</v>
      </c>
      <c r="G11" s="194" t="n">
        <v>39173</v>
      </c>
      <c r="H11" s="195" t="n">
        <v>22815</v>
      </c>
      <c r="I11" s="196" t="n">
        <v>1.7169844400613632</v>
      </c>
      <c r="J11" s="194" t="n">
        <v>39824</v>
      </c>
      <c r="K11" s="195" t="n">
        <v>56230</v>
      </c>
      <c r="L11" s="196" t="n">
        <v>0.70823403876934021</v>
      </c>
      <c r="M11" s="240"/>
    </row>
    <row r="12">
      <c r="A12" s="232" t="s">
        <v>79</v>
      </c>
      <c r="B12" s="224" t="s">
        <v>79</v>
      </c>
      <c r="C12" s="233" t="s">
        <v>80</v>
      </c>
      <c r="D12" s="189" t="n">
        <v>18317</v>
      </c>
      <c r="E12" s="220" t="n">
        <v>79045</v>
      </c>
      <c r="F12" s="188" t="n">
        <v>0.23172876209753937</v>
      </c>
      <c r="G12" s="189" t="n">
        <v>3921</v>
      </c>
      <c r="H12" s="220" t="n">
        <v>22815</v>
      </c>
      <c r="I12" s="188" t="n">
        <v>0.17186061801446417</v>
      </c>
      <c r="J12" s="189" t="n">
        <v>14396</v>
      </c>
      <c r="K12" s="220" t="n">
        <v>56230</v>
      </c>
      <c r="L12" s="188" t="n">
        <v>0.25601991819313535</v>
      </c>
      <c r="M12" s="239"/>
      <c r="N12" s="114"/>
      <c r="Q12" s="114"/>
      <c r="R12" s="114"/>
    </row>
    <row r="13">
      <c r="A13" s="232" t="s">
        <v>81</v>
      </c>
      <c r="B13" s="224" t="s">
        <v>81</v>
      </c>
      <c r="C13" s="233" t="s">
        <v>82</v>
      </c>
      <c r="D13" s="189" t="n">
        <v>60680</v>
      </c>
      <c r="E13" s="220" t="n">
        <v>79045</v>
      </c>
      <c r="F13" s="188" t="n">
        <v>0.76766398886710097</v>
      </c>
      <c r="G13" s="189" t="n">
        <v>35252</v>
      </c>
      <c r="H13" s="220" t="n">
        <v>22815</v>
      </c>
      <c r="I13" s="188" t="n">
        <v>1.545123822046899</v>
      </c>
      <c r="J13" s="189" t="n">
        <v>25428</v>
      </c>
      <c r="K13" s="220" t="n">
        <v>56230</v>
      </c>
      <c r="L13" s="188" t="n">
        <v>0.45221412057620486</v>
      </c>
      <c r="M13" s="239"/>
      <c r="N13" s="114"/>
      <c r="Q13" s="114"/>
      <c r="R13" s="114"/>
    </row>
    <row r="14">
      <c r="A14" s="234"/>
      <c r="B14" s="224"/>
      <c r="C14" s="235" t="s">
        <v>88</v>
      </c>
      <c r="D14" s="194" t="n">
        <v>8618</v>
      </c>
      <c r="E14" s="195" t="n">
        <v>79045</v>
      </c>
      <c r="F14" s="196" t="n">
        <v>0.10902650389018913</v>
      </c>
      <c r="G14" s="194" t="n">
        <v>4588</v>
      </c>
      <c r="H14" s="195" t="n">
        <v>22815</v>
      </c>
      <c r="I14" s="196" t="n">
        <v>0.20109577032653955</v>
      </c>
      <c r="J14" s="194" t="n">
        <v>4030</v>
      </c>
      <c r="K14" s="195" t="n">
        <v>56230</v>
      </c>
      <c r="L14" s="196" t="n">
        <v>7.1669927085185839E-2</v>
      </c>
      <c r="M14" s="239"/>
    </row>
    <row r="15">
      <c r="A15" s="232" t="s">
        <v>84</v>
      </c>
      <c r="B15" s="224" t="s">
        <v>84</v>
      </c>
      <c r="C15" s="233" t="s">
        <v>85</v>
      </c>
      <c r="D15" s="189" t="n">
        <v>1836</v>
      </c>
      <c r="E15" s="220" t="n">
        <v>79045</v>
      </c>
      <c r="F15" s="188" t="n">
        <v>2.3227275602504902E-2</v>
      </c>
      <c r="G15" s="189" t="n">
        <v>577</v>
      </c>
      <c r="H15" s="220" t="n">
        <v>22815</v>
      </c>
      <c r="I15" s="188" t="n">
        <v>2.5290379136532981E-2</v>
      </c>
      <c r="J15" s="189" t="n">
        <v>1259</v>
      </c>
      <c r="K15" s="220" t="n">
        <v>56230</v>
      </c>
      <c r="L15" s="188" t="n">
        <v>2.239018317624044E-2</v>
      </c>
      <c r="M15" s="239"/>
      <c r="N15" s="114"/>
      <c r="Q15" s="114"/>
      <c r="R15" s="114"/>
    </row>
    <row r="16">
      <c r="A16" s="232" t="s">
        <v>86</v>
      </c>
      <c r="B16" s="224" t="s">
        <v>86</v>
      </c>
      <c r="C16" s="233" t="s">
        <v>87</v>
      </c>
      <c r="D16" s="189" t="n">
        <v>6782</v>
      </c>
      <c r="E16" s="220" t="n">
        <v>79045</v>
      </c>
      <c r="F16" s="188" t="n">
        <v>8.5799228287684229E-2</v>
      </c>
      <c r="G16" s="189" t="n">
        <v>4011</v>
      </c>
      <c r="H16" s="220" t="n">
        <v>22815</v>
      </c>
      <c r="I16" s="188" t="n">
        <v>0.17580539119000657</v>
      </c>
      <c r="J16" s="189" t="n">
        <v>2771</v>
      </c>
      <c r="K16" s="220" t="n">
        <v>56230</v>
      </c>
      <c r="L16" s="188" t="n">
        <v>4.9279743908945406E-2</v>
      </c>
      <c r="M16" s="239"/>
      <c r="N16" s="114"/>
      <c r="Q16" s="114"/>
      <c r="R16" s="114"/>
    </row>
    <row r="17">
      <c r="A17" s="234" t="n">
        <v>4</v>
      </c>
      <c r="B17" s="224" t="n">
        <v>4</v>
      </c>
      <c r="C17" s="235" t="s">
        <v>89</v>
      </c>
      <c r="D17" s="194" t="n">
        <v>35591</v>
      </c>
      <c r="E17" s="195" t="n">
        <v>78997</v>
      </c>
      <c r="F17" s="196" t="n">
        <v>0.45053609630745473</v>
      </c>
      <c r="G17" s="194" t="n">
        <v>15803</v>
      </c>
      <c r="H17" s="195" t="n">
        <v>39173</v>
      </c>
      <c r="I17" s="196" t="n">
        <v>0.40341561790008423</v>
      </c>
      <c r="J17" s="194" t="n">
        <v>19788</v>
      </c>
      <c r="K17" s="195" t="n">
        <v>39824</v>
      </c>
      <c r="L17" s="196" t="n">
        <v>0.49688629971876258</v>
      </c>
      <c r="M17" s="240" t="s">
        <v>292</v>
      </c>
    </row>
    <row r="18" ht="225" customHeight="1">
      <c r="A18" s="232"/>
      <c r="B18" s="225" t="s">
        <v>90</v>
      </c>
      <c r="C18" s="233" t="s">
        <v>91</v>
      </c>
      <c r="D18" s="189" t="n">
        <v>21271</v>
      </c>
      <c r="E18" s="220" t="n">
        <v>35591</v>
      </c>
      <c r="F18" s="188" t="n">
        <v>0.59765109156809304</v>
      </c>
      <c r="G18" s="189" t="n">
        <v>1443</v>
      </c>
      <c r="H18" s="220" t="n">
        <v>15803</v>
      </c>
      <c r="I18" s="188" t="n">
        <v>9.1311776245016768E-2</v>
      </c>
      <c r="J18" s="189" t="n">
        <v>19828</v>
      </c>
      <c r="K18" s="220" t="n">
        <v>19788</v>
      </c>
      <c r="L18" s="188" t="n">
        <v>1.002021427127552</v>
      </c>
      <c r="M18" s="236" t="s">
        <v>291</v>
      </c>
      <c r="N18" s="114"/>
      <c r="Q18" s="114"/>
      <c r="R18" s="114"/>
    </row>
    <row r="19">
      <c r="A19" s="234" t="s">
        <v>95</v>
      </c>
      <c r="B19" s="224" t="s">
        <v>95</v>
      </c>
      <c r="C19" s="235" t="s">
        <v>96</v>
      </c>
      <c r="D19" s="194" t="n">
        <v>34339</v>
      </c>
      <c r="E19" s="200" t="n">
        <v>35591</v>
      </c>
      <c r="F19" s="196" t="n">
        <v>0.96482256750302042</v>
      </c>
      <c r="G19" s="194" t="n">
        <v>17896</v>
      </c>
      <c r="H19" s="195" t="n">
        <v>15803</v>
      </c>
      <c r="I19" s="196" t="n">
        <v>1.1324432069860153</v>
      </c>
      <c r="J19" s="194" t="n">
        <v>16443</v>
      </c>
      <c r="K19" s="195" t="n">
        <v>19788</v>
      </c>
      <c r="L19" s="196" t="n">
        <v>0.83095815645845972</v>
      </c>
      <c r="M19" s="239"/>
    </row>
    <row r="20">
      <c r="A20" s="232" t="s">
        <v>92</v>
      </c>
      <c r="B20" s="225" t="s">
        <v>92</v>
      </c>
      <c r="C20" s="233" t="s">
        <v>93</v>
      </c>
      <c r="D20" s="189" t="n">
        <v>1379</v>
      </c>
      <c r="E20" s="220" t="n">
        <v>21271</v>
      </c>
      <c r="F20" s="188" t="n">
        <v>6.4830050303229747E-2</v>
      </c>
      <c r="G20" s="189" t="n">
        <v>527</v>
      </c>
      <c r="H20" s="220" t="n">
        <v>1443</v>
      </c>
      <c r="I20" s="188" t="n">
        <v>0.36521136521136521</v>
      </c>
      <c r="J20" s="189" t="n">
        <v>852</v>
      </c>
      <c r="K20" s="220" t="n">
        <v>19828</v>
      </c>
      <c r="L20" s="188" t="n">
        <v>4.2969538027032482E-2</v>
      </c>
      <c r="M20" s="236"/>
      <c r="N20" s="114"/>
      <c r="Q20" s="114"/>
      <c r="R20" s="114"/>
    </row>
    <row r="21">
      <c r="A21" s="234"/>
      <c r="B21" s="224"/>
      <c r="C21" s="235" t="s">
        <v>97</v>
      </c>
      <c r="D21" s="194" t="n">
        <v>12885</v>
      </c>
      <c r="E21" s="201"/>
      <c r="F21" s="196"/>
      <c r="G21" s="194" t="n">
        <v>903</v>
      </c>
      <c r="H21" s="195"/>
      <c r="I21" s="196"/>
      <c r="J21" s="194" t="n">
        <v>11982</v>
      </c>
      <c r="K21" s="195"/>
      <c r="L21" s="196"/>
      <c r="M21" s="239"/>
    </row>
    <row r="22">
      <c r="A22" s="232" t="s">
        <v>90</v>
      </c>
      <c r="B22" s="225" t="s">
        <v>98</v>
      </c>
      <c r="C22" s="233" t="s">
        <v>99</v>
      </c>
      <c r="D22" s="189" t="n">
        <v>2339</v>
      </c>
      <c r="E22" s="187"/>
      <c r="F22" s="188"/>
      <c r="G22" s="189" t="n">
        <v>865</v>
      </c>
      <c r="H22" s="220"/>
      <c r="I22" s="188"/>
      <c r="J22" s="189" t="n">
        <v>1474</v>
      </c>
      <c r="K22" s="220"/>
      <c r="L22" s="188"/>
      <c r="M22" s="239"/>
      <c r="N22" s="114"/>
      <c r="Q22" s="114"/>
      <c r="R22" s="114"/>
    </row>
    <row r="23">
      <c r="A23" s="232" t="s">
        <v>98</v>
      </c>
      <c r="B23" s="225" t="s">
        <v>100</v>
      </c>
      <c r="C23" s="233" t="s">
        <v>101</v>
      </c>
      <c r="D23" s="189" t="n">
        <v>8361</v>
      </c>
      <c r="E23" s="187"/>
      <c r="F23" s="188"/>
      <c r="G23" s="189" t="n">
        <v>32</v>
      </c>
      <c r="H23" s="220"/>
      <c r="I23" s="188"/>
      <c r="J23" s="189" t="n">
        <v>8329</v>
      </c>
      <c r="K23" s="220"/>
      <c r="L23" s="188"/>
      <c r="M23" s="239"/>
      <c r="N23" s="114"/>
      <c r="Q23" s="114"/>
      <c r="R23" s="114"/>
    </row>
    <row r="24">
      <c r="A24" s="232" t="s">
        <v>100</v>
      </c>
      <c r="B24" s="225" t="s">
        <v>102</v>
      </c>
      <c r="C24" s="233" t="s">
        <v>103</v>
      </c>
      <c r="D24" s="189" t="n">
        <v>2185</v>
      </c>
      <c r="E24" s="187"/>
      <c r="F24" s="188"/>
      <c r="G24" s="189" t="n">
        <v>6</v>
      </c>
      <c r="H24" s="220"/>
      <c r="I24" s="188"/>
      <c r="J24" s="189" t="n">
        <v>2179</v>
      </c>
      <c r="K24" s="220"/>
      <c r="L24" s="188"/>
      <c r="M24" s="239"/>
      <c r="N24" s="114"/>
      <c r="Q24" s="114"/>
      <c r="R24" s="114"/>
    </row>
    <row r="25" ht="28.15" customHeight="1">
      <c r="A25" s="184"/>
      <c r="B25" s="185"/>
      <c r="C25" s="244" t="s">
        <v>94</v>
      </c>
      <c r="D25" s="202" t="n">
        <v>47224</v>
      </c>
      <c r="E25" s="200"/>
      <c r="F25" s="203"/>
      <c r="G25" s="202" t="n">
        <v>18799</v>
      </c>
      <c r="H25" s="200"/>
      <c r="I25" s="203"/>
      <c r="J25" s="202" t="n">
        <v>28425</v>
      </c>
      <c r="K25" s="195"/>
      <c r="L25" s="203"/>
      <c r="M25" s="246"/>
      <c r="P25" s="114"/>
      <c r="Q25" s="114"/>
      <c r="R25" s="114"/>
      <c r="S25" s="114"/>
      <c r="T25" s="114"/>
      <c r="U25" s="114"/>
      <c r="V25" s="114"/>
      <c r="W25" s="114"/>
      <c r="X25" s="114"/>
      <c r="Y25" s="114"/>
      <c r="Z25" s="114"/>
      <c r="AA25" s="114"/>
      <c r="AB25" s="114"/>
      <c r="AC25" s="114"/>
    </row>
    <row r="26">
      <c r="A26" s="232" t="n">
        <v>14</v>
      </c>
      <c r="B26" s="225" t="n">
        <v>14</v>
      </c>
      <c r="C26" s="233" t="s">
        <v>114</v>
      </c>
      <c r="D26" s="190" t="n">
        <v>973</v>
      </c>
      <c r="E26" s="220" t="n">
        <v>78997</v>
      </c>
      <c r="F26" s="188" t="n">
        <v>1.231692342747193E-2</v>
      </c>
      <c r="G26" s="190" t="n">
        <v>526</v>
      </c>
      <c r="H26" s="220" t="n">
        <v>39173</v>
      </c>
      <c r="I26" s="188" t="n">
        <v>1.342761595997243E-2</v>
      </c>
      <c r="J26" s="189" t="n">
        <v>447</v>
      </c>
      <c r="K26" s="220" t="n">
        <v>39824</v>
      </c>
      <c r="L26" s="188" t="n">
        <v>1.1224387304138208E-2</v>
      </c>
      <c r="M26" s="239"/>
      <c r="N26" s="114"/>
      <c r="Q26" s="114"/>
      <c r="R26" s="114"/>
    </row>
    <row r="27">
      <c r="A27" s="234"/>
      <c r="B27" s="224"/>
      <c r="C27" s="235" t="s">
        <v>202</v>
      </c>
      <c r="D27" s="194" t="n">
        <v>484</v>
      </c>
      <c r="E27" s="195" t="n">
        <v>78997</v>
      </c>
      <c r="F27" s="196" t="n">
        <v>6.1268149423395826E-3</v>
      </c>
      <c r="G27" s="194" t="n">
        <v>192</v>
      </c>
      <c r="H27" s="195" t="n">
        <v>39173</v>
      </c>
      <c r="I27" s="196" t="n">
        <v>4.9013351032598986E-3</v>
      </c>
      <c r="J27" s="194" t="n">
        <v>292</v>
      </c>
      <c r="K27" s="195" t="n">
        <v>39824</v>
      </c>
      <c r="L27" s="196" t="n">
        <v>7.3322619525914021E-3</v>
      </c>
      <c r="M27" s="239"/>
    </row>
    <row r="28">
      <c r="A28" s="242" t="s">
        <v>106</v>
      </c>
      <c r="B28" s="243" t="s">
        <v>106</v>
      </c>
      <c r="C28" s="178" t="s">
        <v>107</v>
      </c>
      <c r="D28" s="190" t="n">
        <v>307</v>
      </c>
      <c r="E28" s="245" t="n">
        <v>484</v>
      </c>
      <c r="F28" s="188" t="n">
        <v>0.63429752066115708</v>
      </c>
      <c r="G28" s="190" t="n">
        <v>116</v>
      </c>
      <c r="H28" s="245" t="n">
        <v>192</v>
      </c>
      <c r="I28" s="192" t="n">
        <v>0.60416666666666663</v>
      </c>
      <c r="J28" s="190" t="n">
        <v>191</v>
      </c>
      <c r="K28" s="220" t="n">
        <v>292</v>
      </c>
      <c r="L28" s="192" t="n">
        <v>0.65410958904109584</v>
      </c>
      <c r="M28" s="177"/>
      <c r="N28" s="247"/>
      <c r="Q28" s="114"/>
      <c r="R28" s="114"/>
    </row>
    <row r="29">
      <c r="A29" s="242" t="s">
        <v>108</v>
      </c>
      <c r="B29" s="243" t="s">
        <v>108</v>
      </c>
      <c r="C29" s="178" t="s">
        <v>109</v>
      </c>
      <c r="D29" s="190" t="n">
        <v>68</v>
      </c>
      <c r="E29" s="245" t="n">
        <v>484</v>
      </c>
      <c r="F29" s="188" t="n">
        <v>0.14049586776859505</v>
      </c>
      <c r="G29" s="190" t="n">
        <v>30</v>
      </c>
      <c r="H29" s="245" t="n">
        <v>192</v>
      </c>
      <c r="I29" s="192" t="n">
        <v>0.15625</v>
      </c>
      <c r="J29" s="190" t="n">
        <v>38</v>
      </c>
      <c r="K29" s="220" t="n">
        <v>292</v>
      </c>
      <c r="L29" s="192" t="n">
        <v>0.13013698630136986</v>
      </c>
      <c r="M29" s="177"/>
      <c r="N29" s="247"/>
      <c r="Q29" s="114"/>
      <c r="R29" s="114"/>
    </row>
    <row r="30">
      <c r="A30" s="242" t="s">
        <v>110</v>
      </c>
      <c r="B30" s="243" t="s">
        <v>110</v>
      </c>
      <c r="C30" s="178" t="s">
        <v>111</v>
      </c>
      <c r="D30" s="190" t="n">
        <v>64</v>
      </c>
      <c r="E30" s="245" t="n">
        <v>484</v>
      </c>
      <c r="F30" s="188" t="n">
        <v>0.13223140495867769</v>
      </c>
      <c r="G30" s="190" t="n">
        <v>29</v>
      </c>
      <c r="H30" s="245" t="n">
        <v>192</v>
      </c>
      <c r="I30" s="192" t="n">
        <v>0.15104166666666666</v>
      </c>
      <c r="J30" s="190" t="n">
        <v>35</v>
      </c>
      <c r="K30" s="220" t="n">
        <v>292</v>
      </c>
      <c r="L30" s="192" t="n">
        <v>0.11986301369863013</v>
      </c>
      <c r="M30" s="177"/>
      <c r="N30" s="247"/>
      <c r="Q30" s="114"/>
      <c r="R30" s="114"/>
    </row>
    <row r="31">
      <c r="A31" s="179" t="s">
        <v>112</v>
      </c>
      <c r="B31" s="180" t="s">
        <v>112</v>
      </c>
      <c r="C31" s="182" t="s">
        <v>113</v>
      </c>
      <c r="D31" s="191" t="n">
        <v>45</v>
      </c>
      <c r="E31" s="245" t="n">
        <v>484</v>
      </c>
      <c r="F31" s="188" t="n">
        <v>9.2975206611570244E-2</v>
      </c>
      <c r="G31" s="191" t="n">
        <v>17</v>
      </c>
      <c r="H31" s="183" t="n">
        <v>192</v>
      </c>
      <c r="I31" s="193" t="n">
        <v>8.8541666666666671E-2</v>
      </c>
      <c r="J31" s="191" t="n">
        <v>28</v>
      </c>
      <c r="K31" s="220" t="n">
        <v>292</v>
      </c>
      <c r="L31" s="193" t="n">
        <v>9.5890410958904104E-2</v>
      </c>
      <c r="M31" s="177"/>
      <c r="N31" s="247"/>
      <c r="Q31" s="114"/>
      <c r="R31" s="114"/>
    </row>
    <row r="32">
      <c r="A32" s="234" t="n">
        <v>7</v>
      </c>
      <c r="B32" s="224" t="n">
        <v>7</v>
      </c>
      <c r="C32" s="235" t="s">
        <v>104</v>
      </c>
      <c r="D32" s="194" t="n">
        <v>2683</v>
      </c>
      <c r="E32" s="195"/>
      <c r="F32" s="196"/>
      <c r="G32" s="194" t="n">
        <v>0</v>
      </c>
      <c r="H32" s="195"/>
      <c r="I32" s="196"/>
      <c r="J32" s="194" t="n">
        <v>2683</v>
      </c>
      <c r="K32" s="195"/>
      <c r="L32" s="196"/>
      <c r="M32" s="239"/>
    </row>
    <row r="33">
      <c r="A33" s="184"/>
      <c r="B33" s="185"/>
      <c r="C33" s="244" t="s">
        <v>201</v>
      </c>
      <c r="D33" s="202"/>
      <c r="E33" s="200"/>
      <c r="F33" s="204"/>
      <c r="G33" s="202"/>
      <c r="H33" s="200"/>
      <c r="I33" s="204"/>
      <c r="J33" s="202"/>
      <c r="K33" s="195"/>
      <c r="L33" s="203"/>
      <c r="M33" s="186"/>
      <c r="Q33" s="114"/>
      <c r="R33" s="114"/>
    </row>
    <row r="34">
      <c r="A34" s="242"/>
      <c r="B34" s="243" t="s">
        <v>166</v>
      </c>
      <c r="C34" s="178" t="s">
        <v>167</v>
      </c>
      <c r="D34" s="190" t="n">
        <v>10931</v>
      </c>
      <c r="E34" s="245" t="n">
        <v>78997</v>
      </c>
      <c r="F34" s="192" t="n">
        <v>0.13837234325354128</v>
      </c>
      <c r="G34" s="190" t="n">
        <v>1661</v>
      </c>
      <c r="H34" s="245" t="n">
        <v>39173</v>
      </c>
      <c r="I34" s="192" t="n">
        <v>4.2401654200597348E-2</v>
      </c>
      <c r="J34" s="190" t="n">
        <v>9270</v>
      </c>
      <c r="K34" s="220" t="n">
        <v>39824</v>
      </c>
      <c r="L34" s="192" t="n">
        <v>0.232774206508638</v>
      </c>
      <c r="M34" s="177"/>
      <c r="N34" s="247"/>
      <c r="Q34" s="114"/>
    </row>
    <row r="35">
      <c r="A35" s="242"/>
      <c r="B35" s="243" t="s">
        <v>164</v>
      </c>
      <c r="C35" s="178" t="s">
        <v>165</v>
      </c>
      <c r="D35" s="190" t="n">
        <v>3630</v>
      </c>
      <c r="E35" s="245" t="n">
        <v>10931</v>
      </c>
      <c r="F35" s="192" t="n">
        <v>0.33208306650809621</v>
      </c>
      <c r="G35" s="190" t="n">
        <v>827</v>
      </c>
      <c r="H35" s="245" t="n">
        <v>1661</v>
      </c>
      <c r="I35" s="192" t="n">
        <v>0.49789283564118003</v>
      </c>
      <c r="J35" s="190" t="n">
        <v>2803</v>
      </c>
      <c r="K35" s="220" t="n">
        <v>9270</v>
      </c>
      <c r="L35" s="192" t="n">
        <v>0.30237324703344121</v>
      </c>
      <c r="M35" s="177"/>
      <c r="N35" s="247"/>
      <c r="Q35" s="114"/>
    </row>
    <row r="36">
      <c r="A36" s="242"/>
      <c r="B36" s="243" t="n">
        <v>9</v>
      </c>
      <c r="C36" s="178" t="s">
        <v>168</v>
      </c>
      <c r="D36" s="190" t="n">
        <v>449</v>
      </c>
      <c r="E36" s="245" t="n">
        <v>3630</v>
      </c>
      <c r="F36" s="192" t="n">
        <v>0.12369146005509642</v>
      </c>
      <c r="G36" s="190" t="n">
        <v>135</v>
      </c>
      <c r="H36" s="245" t="n">
        <v>827</v>
      </c>
      <c r="I36" s="192" t="n">
        <v>0.16324062877871826</v>
      </c>
      <c r="J36" s="190" t="n">
        <v>314</v>
      </c>
      <c r="K36" s="220" t="n">
        <v>2803</v>
      </c>
      <c r="L36" s="192" t="n">
        <v>0.11202283267927221</v>
      </c>
      <c r="M36" s="177"/>
      <c r="N36" s="247"/>
    </row>
    <row r="37">
      <c r="B37" s="115"/>
    </row>
    <row r="38">
      <c r="B38" s="115"/>
    </row>
  </sheetData>
  <mergeCells count="5">
    <mergeCell ref="D5:L5"/>
    <mergeCell ref="D6:F6"/>
    <mergeCell ref="G6:I6"/>
    <mergeCell ref="J6:L6"/>
    <mergeCell ref="C3:M3"/>
  </mergeCells>
  <hyperlinks>
    <hyperlink ref="C1" display="Go to contents" location="Contents!A1"/>
  </hyperlinks>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7" tint="0.79998168889431442"/>
  </sheetPr>
  <dimension ref="A1"/>
  <sheetViews>
    <sheetView showGridLines="0" zoomScaleNormal="100" workbookViewId="0">
      <pane xSplit="5" topLeftCell="F1" activePane="topRight" state="frozen"/>
      <selection pane="topRight"/>
    </sheetView>
  </sheetViews>
  <sheetFormatPr defaultRowHeight="15.0" baseColWidth="10"/>
  <cols>
    <col min="1" max="1" width="11.7109375" hidden="0" customWidth="1"/>
    <col min="2" max="2" width="85.42578125" hidden="0" customWidth="1"/>
    <col min="3" max="3" width="9.7109375" hidden="0" customWidth="1"/>
    <col min="4" max="4" width="9.7109375" hidden="0" customWidth="1"/>
    <col min="5" max="5" width="9.7109375" hidden="0" customWidth="1"/>
    <col min="6" max="6" width="8.7109375" hidden="0" customWidth="1"/>
    <col min="7" max="7" width="8.7109375" hidden="0" customWidth="1"/>
    <col min="8" max="8" width="8.7109375" hidden="0" customWidth="1"/>
    <col min="9" max="9" width="8.7109375" hidden="0" customWidth="1"/>
    <col min="10" max="10" width="8.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B1" s="14" t="str">
        <f>HYPERLINK("#'Contents'!B1", "Go to contents")</f>
        <v>Go to contents</v>
      </c>
      <c r="R1" s="112"/>
      <c r="S1" s="112"/>
      <c r="T1" s="112"/>
      <c r="U1" s="112"/>
      <c r="V1" s="112"/>
      <c r="W1" s="112"/>
      <c r="X1" s="112"/>
      <c r="Y1" s="112"/>
      <c r="Z1" s="112"/>
      <c r="AA1" s="112"/>
      <c r="AB1" s="112"/>
      <c r="AC1" s="112"/>
      <c r="AD1" s="112"/>
      <c r="AE1" s="112"/>
    </row>
    <row r="2">
      <c r="B2" s="119"/>
      <c r="R2" s="112"/>
      <c r="S2" s="112"/>
      <c r="T2" s="112"/>
      <c r="U2" s="112"/>
      <c r="V2" s="112"/>
      <c r="W2" s="112"/>
      <c r="X2" s="112"/>
      <c r="Y2" s="112"/>
      <c r="Z2" s="112"/>
      <c r="AA2" s="112"/>
      <c r="AB2" s="112"/>
      <c r="AC2" s="112"/>
      <c r="AD2" s="112"/>
      <c r="AE2" s="112"/>
    </row>
    <row r="3" ht="18.75" customHeight="1">
      <c r="B3" s="111" t="s">
        <v>208</v>
      </c>
      <c r="D3" s="173"/>
      <c r="R3" s="112"/>
      <c r="S3" s="112"/>
      <c r="T3" s="112"/>
      <c r="U3" s="112"/>
      <c r="V3" s="112"/>
      <c r="W3" s="112"/>
      <c r="X3" s="112"/>
      <c r="Y3" s="112"/>
      <c r="Z3" s="112"/>
      <c r="AA3" s="112"/>
      <c r="AB3" s="112"/>
      <c r="AC3" s="112"/>
      <c r="AD3" s="112"/>
      <c r="AE3" s="112"/>
    </row>
    <row r="4" ht="10.5" customHeight="1">
      <c r="A4" s="111"/>
      <c r="R4" s="112"/>
      <c r="S4" s="112"/>
      <c r="T4" s="112"/>
      <c r="U4" s="112"/>
      <c r="V4" s="112"/>
      <c r="W4" s="112"/>
      <c r="X4" s="112"/>
      <c r="Y4" s="112"/>
      <c r="Z4" s="112"/>
      <c r="AA4" s="112"/>
      <c r="AB4" s="112"/>
      <c r="AC4" s="112"/>
      <c r="AD4" s="112"/>
      <c r="AE4" s="112"/>
    </row>
    <row r="5" ht="18.75" customHeight="1">
      <c r="B5" s="111" t="s">
        <v>415</v>
      </c>
      <c r="C5" s="172" t="n">
        <f>'Title sheet'!B10</f>
        <v>44805</v>
      </c>
      <c r="D5" s="172"/>
      <c r="R5" s="112"/>
      <c r="S5" s="112"/>
      <c r="T5" s="112"/>
      <c r="U5" s="112"/>
      <c r="V5" s="112"/>
      <c r="W5" s="112"/>
      <c r="X5" s="112"/>
      <c r="Y5" s="112"/>
      <c r="Z5" s="112"/>
      <c r="AA5" s="112"/>
      <c r="AB5" s="112"/>
      <c r="AC5" s="112"/>
      <c r="AD5" s="112"/>
      <c r="AE5" s="112"/>
    </row>
    <row r="8" ht="25.5" customHeight="1">
      <c r="A8" s="159" t="s">
        <v>69</v>
      </c>
      <c r="B8" s="159" t="s">
        <v>71</v>
      </c>
      <c r="C8" s="160" t="s">
        <v>64</v>
      </c>
      <c r="D8" s="160" t="s">
        <v>72</v>
      </c>
      <c r="E8" s="16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'National summary'!C9-'National summary prev'!C9</f>
        <v>50</v>
      </c>
      <c r="D9" s="167" t="n">
        <f>'National summary'!D9-'National summary prev'!D9</f>
        <v>46</v>
      </c>
      <c r="E9" s="168" t="n">
        <f>'National summary'!E9-'National summary prev'!E9</f>
        <v>5.8869701726844581E-2</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'National summary'!C10-'National summary prev'!C10</f>
        <v>44</v>
      </c>
      <c r="D10" s="167" t="n">
        <f>'National summary'!D10-'National summary prev'!D10</f>
        <v>50</v>
      </c>
      <c r="E10" s="168" t="n">
        <f>'National summary'!E10-'National summary prev'!E10</f>
        <v>-9.000000000000008E-2</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'National summary'!C11-'National summary prev'!C11</f>
        <v>82</v>
      </c>
      <c r="D11" s="167" t="n">
        <f>'National summary'!D11-'National summary prev'!D11</f>
        <v>50</v>
      </c>
      <c r="E11" s="168" t="n">
        <f>'National summary'!E11-'National summary prev'!E11</f>
        <v>-0.27000000000000024</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'National summary'!C12-'National summary prev'!C12</f>
        <v>74</v>
      </c>
      <c r="D12" s="167" t="n">
        <f>'National summary'!D12-'National summary prev'!D12</f>
        <v>50</v>
      </c>
      <c r="E12" s="168" t="n">
        <f>'National summary'!E12-'National summary prev'!E12</f>
        <v>-0.38999999999999968</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'National summary'!C13-'National summary prev'!C13</f>
        <v>34</v>
      </c>
      <c r="D13" s="166" t="n">
        <f>'National summary'!D13-'National summary prev'!D13</f>
        <v>82</v>
      </c>
      <c r="E13" s="168" t="n">
        <f>'National summary'!E13-'National summary prev'!E13</f>
        <v>-5.0434699072962219E-2</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'National summary'!C14-'National summary prev'!C14</f>
        <v>30</v>
      </c>
      <c r="D14" s="166" t="n">
        <f>'National summary'!D14-'National summary prev'!D14</f>
        <v>2</v>
      </c>
      <c r="E14" s="168" t="n">
        <f>'National summary'!E14-'National summary prev'!E14</f>
        <v>150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'National summary'!C15-'National summary prev'!C15</f>
        <v>28</v>
      </c>
      <c r="D15" s="166" t="n">
        <f>'National summary'!D15-'National summary prev'!D15</f>
        <v>2</v>
      </c>
      <c r="E15" s="168" t="n">
        <f>'National summary'!E15-'National summary prev'!E15</f>
        <v>150</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'National summary'!C16-'National summary prev'!C16</f>
        <v>76</v>
      </c>
      <c r="D16" s="167" t="n">
        <f>'National summary'!D16-'National summary prev'!D16</f>
        <v>50</v>
      </c>
      <c r="E16" s="168" t="n">
        <f>'National summary'!E16-'National summary prev'!E16</f>
        <v>-2.6399999999999997</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'National summary'!C17-'National summary prev'!C17</f>
        <v>76</v>
      </c>
      <c r="D17" s="166" t="n">
        <f>'National summary'!D17-'National summary prev'!D17</f>
        <v>82</v>
      </c>
      <c r="E17" s="168" t="n">
        <f>'National summary'!E17-'National summary prev'!E17</f>
        <v>-0.94125558384168295</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'National summary'!C18-'National summary prev'!C18</f>
        <v>76</v>
      </c>
      <c r="D18" s="166" t="n">
        <f>'National summary'!D18-'National summary prev'!D18</f>
        <v>30</v>
      </c>
      <c r="E18" s="168" t="n">
        <f>'National summary'!E18-'National summary prev'!E18</f>
        <v>-1.0444444444444452</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'National summary'!C19-'National summary prev'!C19</f>
        <v>36</v>
      </c>
      <c r="D19" s="166" t="n">
        <f>'National summary'!D19-'National summary prev'!D19</f>
        <v>76</v>
      </c>
      <c r="E19" s="168" t="n">
        <f>'National summary'!E19-'National summary prev'!E19</f>
        <v>1.5073529411764708E-2</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'National summary'!C20-'National summary prev'!C20</f>
        <v>10</v>
      </c>
      <c r="D20" s="166" t="n">
        <f>'National summary'!D20-'National summary prev'!D20</f>
        <v>30</v>
      </c>
      <c r="E20" s="168" t="n">
        <f>'National summary'!E20-'National summary prev'!E20</f>
        <v>-0.28333333333333333</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'National summary'!C21-'National summary prev'!C21</f>
        <v>-36</v>
      </c>
      <c r="D21" s="166" t="n">
        <f>'National summary'!D21-'National summary prev'!D21</f>
        <v>-34</v>
      </c>
      <c r="E21" s="168" t="n">
        <f>'National summary'!E21-'National summary prev'!E21</f>
        <v>-2.7701840714415837E-2</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161"/>
      <c r="B23" s="162"/>
      <c r="C23" s="163"/>
      <c r="D23" s="163"/>
      <c r="E23" s="164"/>
      <c r="F23" s="165"/>
      <c r="G23" s="163"/>
      <c r="H23" s="163"/>
      <c r="I23" s="163"/>
      <c r="J23" s="164"/>
      <c r="K23" s="170" t="s">
        <v>116</v>
      </c>
      <c r="L23" s="170"/>
      <c r="M23" s="170"/>
      <c r="N23" s="170"/>
      <c r="O23" s="170"/>
      <c r="P23" s="170"/>
      <c r="Q23" s="170"/>
      <c r="R23" s="170"/>
      <c r="S23" s="170"/>
      <c r="T23" s="170"/>
      <c r="U23" s="170"/>
      <c r="V23" s="171"/>
      <c r="W23" s="169" t="s">
        <v>117</v>
      </c>
      <c r="X23" s="170"/>
      <c r="Y23" s="170"/>
      <c r="Z23" s="170"/>
      <c r="AA23" s="170"/>
      <c r="AB23" s="170"/>
      <c r="AC23" s="170"/>
      <c r="AD23" s="170"/>
      <c r="AE23" s="170"/>
      <c r="AF23" s="170"/>
      <c r="AG23" s="170"/>
      <c r="AH23" s="171"/>
      <c r="AI23" s="169" t="s">
        <v>118</v>
      </c>
      <c r="AJ23" s="170"/>
      <c r="AK23" s="170"/>
      <c r="AL23" s="170"/>
      <c r="AM23" s="170"/>
      <c r="AN23" s="170"/>
      <c r="AO23" s="170"/>
      <c r="AP23" s="170"/>
      <c r="AQ23" s="170"/>
      <c r="AR23" s="170"/>
      <c r="AS23" s="170"/>
      <c r="AT23" s="171"/>
      <c r="AU23" s="169" t="s">
        <v>119</v>
      </c>
      <c r="AV23" s="170"/>
      <c r="AW23" s="170"/>
      <c r="AX23" s="170"/>
      <c r="AY23" s="170"/>
      <c r="AZ23" s="170"/>
      <c r="BA23" s="170"/>
      <c r="BB23" s="170"/>
      <c r="BC23" s="170"/>
      <c r="BD23" s="170"/>
      <c r="BE23" s="170"/>
      <c r="BF23" s="171"/>
      <c r="BG23" s="169" t="s">
        <v>120</v>
      </c>
      <c r="BH23" s="170"/>
      <c r="BI23" s="170"/>
      <c r="BJ23" s="170"/>
      <c r="BK23" s="170"/>
      <c r="BL23" s="170"/>
      <c r="BM23" s="170"/>
      <c r="BN23" s="170"/>
      <c r="BO23" s="170"/>
      <c r="BP23" s="170"/>
      <c r="BQ23" s="170"/>
      <c r="BR23" s="171"/>
    </row>
    <row r="24" ht="45" customHeight="1">
      <c r="A24" s="65" t="s">
        <v>121</v>
      </c>
      <c r="B24" s="62" t="s">
        <v>442</v>
      </c>
      <c r="C24" s="63" t="s">
        <v>123</v>
      </c>
      <c r="D24" s="121" t="s">
        <v>124</v>
      </c>
      <c r="E24" s="143" t="s">
        <v>125</v>
      </c>
      <c r="F24" s="136" t="s">
        <v>116</v>
      </c>
      <c r="G24" s="132" t="s">
        <v>117</v>
      </c>
      <c r="H24" s="132" t="s">
        <v>118</v>
      </c>
      <c r="I24" s="132" t="s">
        <v>119</v>
      </c>
      <c r="J24" s="137" t="s">
        <v>120</v>
      </c>
      <c r="K24" s="133" t="n">
        <v>43556</v>
      </c>
      <c r="L24" s="125" t="n">
        <v>43586</v>
      </c>
      <c r="M24" s="125" t="n">
        <v>43617</v>
      </c>
      <c r="N24" s="125" t="n">
        <v>43647</v>
      </c>
      <c r="O24" s="125" t="n">
        <v>43678</v>
      </c>
      <c r="P24" s="125" t="n">
        <v>43709</v>
      </c>
      <c r="Q24" s="125" t="n">
        <v>43739</v>
      </c>
      <c r="R24" s="125" t="n">
        <v>43770</v>
      </c>
      <c r="S24" s="125" t="n">
        <v>43800</v>
      </c>
      <c r="T24" s="125" t="n">
        <v>43831</v>
      </c>
      <c r="U24" s="125" t="n">
        <v>43862</v>
      </c>
      <c r="V24" s="127" t="n">
        <v>43891</v>
      </c>
      <c r="W24" s="126" t="n">
        <v>43922</v>
      </c>
      <c r="X24" s="125" t="n">
        <v>43952</v>
      </c>
      <c r="Y24" s="125" t="n">
        <v>43983</v>
      </c>
      <c r="Z24" s="125" t="n">
        <v>44013</v>
      </c>
      <c r="AA24" s="125" t="n">
        <v>44044</v>
      </c>
      <c r="AB24" s="125" t="n">
        <v>44075</v>
      </c>
      <c r="AC24" s="125" t="n">
        <v>44105</v>
      </c>
      <c r="AD24" s="125" t="n">
        <v>44136</v>
      </c>
      <c r="AE24" s="125" t="n">
        <v>44166</v>
      </c>
      <c r="AF24" s="125" t="n">
        <v>44197</v>
      </c>
      <c r="AG24" s="125" t="n">
        <v>44228</v>
      </c>
      <c r="AH24" s="127" t="n">
        <v>44256</v>
      </c>
      <c r="AI24" s="126" t="n">
        <v>44287</v>
      </c>
      <c r="AJ24" s="125" t="n">
        <v>44317</v>
      </c>
      <c r="AK24" s="125" t="n">
        <v>44348</v>
      </c>
      <c r="AL24" s="125" t="n">
        <v>44378</v>
      </c>
      <c r="AM24" s="125" t="n">
        <v>44409</v>
      </c>
      <c r="AN24" s="125" t="n">
        <v>44440</v>
      </c>
      <c r="AO24" s="125" t="n">
        <v>44470</v>
      </c>
      <c r="AP24" s="125" t="n">
        <v>44501</v>
      </c>
      <c r="AQ24" s="125" t="n">
        <v>44531</v>
      </c>
      <c r="AR24" s="125" t="n">
        <v>44562</v>
      </c>
      <c r="AS24" s="125" t="n">
        <v>44593</v>
      </c>
      <c r="AT24" s="127" t="n">
        <v>44621</v>
      </c>
      <c r="AU24" s="126" t="n">
        <v>44652</v>
      </c>
      <c r="AV24" s="125" t="n">
        <v>44682</v>
      </c>
      <c r="AW24" s="125" t="n">
        <v>44713</v>
      </c>
      <c r="AX24" s="125" t="n">
        <v>44743</v>
      </c>
      <c r="AY24" s="125" t="n">
        <v>44774</v>
      </c>
      <c r="AZ24" s="125" t="n">
        <v>44805</v>
      </c>
      <c r="BA24" s="125" t="n">
        <v>44835</v>
      </c>
      <c r="BB24" s="125" t="n">
        <v>44866</v>
      </c>
      <c r="BC24" s="125" t="n">
        <v>44896</v>
      </c>
      <c r="BD24" s="125" t="n">
        <v>44927</v>
      </c>
      <c r="BE24" s="125" t="n">
        <v>44958</v>
      </c>
      <c r="BF24" s="127" t="n">
        <v>44986</v>
      </c>
      <c r="BG24" s="126" t="n">
        <v>45017</v>
      </c>
      <c r="BH24" s="125" t="n">
        <v>45047</v>
      </c>
      <c r="BI24" s="125" t="n">
        <v>45078</v>
      </c>
      <c r="BJ24" s="125" t="n">
        <v>45108</v>
      </c>
      <c r="BK24" s="125" t="n">
        <v>45139</v>
      </c>
      <c r="BL24" s="125" t="n">
        <v>45170</v>
      </c>
      <c r="BM24" s="125" t="n">
        <v>45200</v>
      </c>
      <c r="BN24" s="125" t="n">
        <v>45231</v>
      </c>
      <c r="BO24" s="125" t="n">
        <v>45261</v>
      </c>
      <c r="BP24" s="125" t="n">
        <v>45292</v>
      </c>
      <c r="BQ24" s="125" t="n">
        <v>45323</v>
      </c>
      <c r="BR24" s="127" t="n">
        <v>45352</v>
      </c>
      <c r="BS24" s="120"/>
    </row>
    <row r="25">
      <c r="A25" s="138" t="s">
        <v>76</v>
      </c>
      <c r="B25" s="122" t="s">
        <v>324</v>
      </c>
      <c r="C25" s="64" t="s">
        <v>126</v>
      </c>
      <c r="D25" s="123"/>
      <c r="E25" s="139" t="n">
        <f>'National summary'!E25-'National summary prev'!E25</f>
        <v>50</v>
      </c>
      <c r="F25" s="138" t="n">
        <f>'National summary'!F25-'National summary prev'!F25</f>
        <v>0</v>
      </c>
      <c r="G25" s="123" t="n">
        <f>'National summary'!G25-'National summary prev'!G25</f>
        <v>0</v>
      </c>
      <c r="H25" s="123" t="n">
        <f>'National summary'!H25-'National summary prev'!H25</f>
        <v>0</v>
      </c>
      <c r="I25" s="123" t="n">
        <f>'National summary'!I25-'National summary prev'!I25</f>
        <v>0</v>
      </c>
      <c r="J25" s="139" t="n">
        <f>'National summary'!J25-'National summary prev'!J25</f>
        <v>0</v>
      </c>
      <c r="K25" s="134" t="n">
        <f>'National summary'!K25-'National summary prev'!K25</f>
        <v>0</v>
      </c>
      <c r="L25" s="124" t="n">
        <f>'National summary'!L25-'National summary prev'!L25</f>
        <v>0</v>
      </c>
      <c r="M25" s="124" t="n">
        <f>'National summary'!M25-'National summary prev'!M25</f>
        <v>0</v>
      </c>
      <c r="N25" s="124" t="n">
        <f>'National summary'!N25-'National summary prev'!N25</f>
        <v>0</v>
      </c>
      <c r="O25" s="124" t="n">
        <f>'National summary'!O25-'National summary prev'!O25</f>
        <v>0</v>
      </c>
      <c r="P25" s="124" t="n">
        <f>'National summary'!P25-'National summary prev'!P25</f>
        <v>0</v>
      </c>
      <c r="Q25" s="124" t="n">
        <f>'National summary'!Q25-'National summary prev'!Q25</f>
        <v>0</v>
      </c>
      <c r="R25" s="124" t="n">
        <f>'National summary'!R25-'National summary prev'!R25</f>
        <v>0</v>
      </c>
      <c r="S25" s="124" t="n">
        <f>'National summary'!S25-'National summary prev'!S25</f>
        <v>0</v>
      </c>
      <c r="T25" s="124" t="n">
        <f>'National summary'!T25-'National summary prev'!T25</f>
        <v>0</v>
      </c>
      <c r="U25" s="124" t="n">
        <f>'National summary'!U25-'National summary prev'!U25</f>
        <v>0</v>
      </c>
      <c r="V25" s="129" t="n">
        <f>'National summary'!V25-'National summary prev'!V25</f>
        <v>0</v>
      </c>
      <c r="W25" s="128" t="n">
        <f>'National summary'!W25-'National summary prev'!W25</f>
        <v>0</v>
      </c>
      <c r="X25" s="124" t="n">
        <f>'National summary'!X25-'National summary prev'!X25</f>
        <v>0</v>
      </c>
      <c r="Y25" s="124" t="n">
        <f>'National summary'!Y25-'National summary prev'!Y25</f>
        <v>0</v>
      </c>
      <c r="Z25" s="124" t="n">
        <f>'National summary'!Z25-'National summary prev'!Z25</f>
        <v>0</v>
      </c>
      <c r="AA25" s="124" t="n">
        <f>'National summary'!AA25-'National summary prev'!AA25</f>
        <v>0</v>
      </c>
      <c r="AB25" s="124" t="n">
        <f>'National summary'!AB25-'National summary prev'!AB25</f>
        <v>0</v>
      </c>
      <c r="AC25" s="124" t="n">
        <f>'National summary'!AC25-'National summary prev'!AC25</f>
        <v>0</v>
      </c>
      <c r="AD25" s="124" t="n">
        <f>'National summary'!AD25-'National summary prev'!AD25</f>
        <v>0</v>
      </c>
      <c r="AE25" s="124" t="n">
        <f>'National summary'!AE25-'National summary prev'!AE25</f>
        <v>0</v>
      </c>
      <c r="AF25" s="124" t="n">
        <f>'National summary'!AF25-'National summary prev'!AF25</f>
        <v>0</v>
      </c>
      <c r="AG25" s="124" t="n">
        <f>'National summary'!AG25-'National summary prev'!AG25</f>
        <v>0</v>
      </c>
      <c r="AH25" s="129" t="n">
        <f>'National summary'!AH25-'National summary prev'!AH25</f>
        <v>0</v>
      </c>
      <c r="AI25" s="128" t="n">
        <f>'National summary'!AI25-'National summary prev'!AI25</f>
        <v>0</v>
      </c>
      <c r="AJ25" s="124" t="n">
        <f>'National summary'!AJ25-'National summary prev'!AJ25</f>
        <v>0</v>
      </c>
      <c r="AK25" s="124" t="n">
        <f>'National summary'!AK25-'National summary prev'!AK25</f>
        <v>0</v>
      </c>
      <c r="AL25" s="124" t="n">
        <f>'National summary'!AL25-'National summary prev'!AL25</f>
        <v>0</v>
      </c>
      <c r="AM25" s="124" t="n">
        <f>'National summary'!AM25-'National summary prev'!AM25</f>
        <v>0</v>
      </c>
      <c r="AN25" s="124" t="n">
        <f>'National summary'!AN25-'National summary prev'!AN25</f>
        <v>0</v>
      </c>
      <c r="AO25" s="124" t="n">
        <f>'National summary'!AO25-'National summary prev'!AO25</f>
        <v>0</v>
      </c>
      <c r="AP25" s="124" t="n">
        <f>'National summary'!AP25-'National summary prev'!AP25</f>
        <v>0</v>
      </c>
      <c r="AQ25" s="124" t="n">
        <f>'National summary'!AQ25-'National summary prev'!AQ25</f>
        <v>0</v>
      </c>
      <c r="AR25" s="124" t="n">
        <f>'National summary'!AR25-'National summary prev'!AR25</f>
        <v>0</v>
      </c>
      <c r="AS25" s="124" t="n">
        <f>'National summary'!AS25-'National summary prev'!AS25</f>
        <v>0</v>
      </c>
      <c r="AT25" s="129" t="n">
        <f>'National summary'!AT25-'National summary prev'!AT25</f>
        <v>0</v>
      </c>
      <c r="AU25" s="128" t="n">
        <f>'National summary'!AU25-'National summary prev'!AU25</f>
        <v>0</v>
      </c>
      <c r="AV25" s="124" t="n">
        <f>'National summary'!AV25-'National summary prev'!AV25</f>
        <v>0</v>
      </c>
      <c r="AW25" s="124" t="n">
        <f>'National summary'!AW25-'National summary prev'!AW25</f>
        <v>0</v>
      </c>
      <c r="AX25" s="124" t="n">
        <f>'National summary'!AX25-'National summary prev'!AX25</f>
        <v>0</v>
      </c>
      <c r="AY25" s="124" t="n">
        <f>'National summary'!AY25-'National summary prev'!AY25</f>
        <v>0</v>
      </c>
      <c r="AZ25" s="124" t="n">
        <f>'National summary'!AZ25-'National summary prev'!AZ25</f>
        <v>0</v>
      </c>
      <c r="BA25" s="124" t="n">
        <f>'National summary'!BA25-'National summary prev'!BA25</f>
        <v>0</v>
      </c>
      <c r="BB25" s="124" t="n">
        <f>'National summary'!BB25-'National summary prev'!BB25</f>
        <v>0</v>
      </c>
      <c r="BC25" s="124" t="n">
        <f>'National summary'!BC25-'National summary prev'!BC25</f>
        <v>0</v>
      </c>
      <c r="BD25" s="124" t="n">
        <f>'National summary'!BD25-'National summary prev'!BD25</f>
        <v>0</v>
      </c>
      <c r="BE25" s="124" t="n">
        <f>'National summary'!BE25-'National summary prev'!BE25</f>
        <v>0</v>
      </c>
      <c r="BF25" s="129" t="n">
        <f>'National summary'!BF25-'National summary prev'!BF25</f>
        <v>0</v>
      </c>
      <c r="BG25" s="128" t="n">
        <f>'National summary'!BG25-'National summary prev'!BG25</f>
        <v>0</v>
      </c>
      <c r="BH25" s="124" t="n">
        <f>'National summary'!BH25-'National summary prev'!BH25</f>
        <v>0</v>
      </c>
      <c r="BI25" s="124" t="n">
        <f>'National summary'!BI25-'National summary prev'!BI25</f>
        <v>0</v>
      </c>
      <c r="BJ25" s="124" t="n">
        <f>'National summary'!BJ25-'National summary prev'!BJ25</f>
        <v>0</v>
      </c>
      <c r="BK25" s="124" t="n">
        <f>'National summary'!BK25-'National summary prev'!BK25</f>
        <v>0</v>
      </c>
      <c r="BL25" s="124" t="n">
        <f>'National summary'!BL25-'National summary prev'!BL25</f>
        <v>0</v>
      </c>
      <c r="BM25" s="124" t="n">
        <f>'National summary'!BM25-'National summary prev'!BM25</f>
        <v>0</v>
      </c>
      <c r="BN25" s="124" t="n">
        <f>'National summary'!BN25-'National summary prev'!BN25</f>
        <v>0</v>
      </c>
      <c r="BO25" s="124" t="n">
        <f>'National summary'!BO25-'National summary prev'!BO25</f>
        <v>0</v>
      </c>
      <c r="BP25" s="124" t="n">
        <f>'National summary'!BP25-'National summary prev'!BP25</f>
        <v>0</v>
      </c>
      <c r="BQ25" s="124" t="n">
        <f>'National summary'!BQ25-'National summary prev'!BQ25</f>
        <v>0</v>
      </c>
      <c r="BR25" s="129" t="n">
        <f>'National summary'!BR25-'National summary prev'!BR25</f>
        <v>0</v>
      </c>
    </row>
    <row r="26">
      <c r="A26" s="138" t="s">
        <v>318</v>
      </c>
      <c r="B26" s="122" t="s">
        <v>325</v>
      </c>
      <c r="C26" s="64" t="s">
        <v>126</v>
      </c>
      <c r="D26" s="123"/>
      <c r="E26" s="139" t="n">
        <f>'National summary'!E26-'National summary prev'!E26</f>
        <v>48</v>
      </c>
      <c r="F26" s="138" t="n">
        <f>'National summary'!F26-'National summary prev'!F26</f>
        <v>0</v>
      </c>
      <c r="G26" s="123" t="n">
        <f>'National summary'!G26-'National summary prev'!G26</f>
        <v>0</v>
      </c>
      <c r="H26" s="123" t="n">
        <f>'National summary'!H26-'National summary prev'!H26</f>
        <v>0</v>
      </c>
      <c r="I26" s="123" t="n">
        <f>'National summary'!I26-'National summary prev'!I26</f>
        <v>0</v>
      </c>
      <c r="J26" s="139" t="n">
        <f>'National summary'!J26-'National summary prev'!J26</f>
        <v>0</v>
      </c>
      <c r="K26" s="134" t="n">
        <f>'National summary'!K26-'National summary prev'!K26</f>
        <v>0</v>
      </c>
      <c r="L26" s="124" t="n">
        <f>'National summary'!L26-'National summary prev'!L26</f>
        <v>0</v>
      </c>
      <c r="M26" s="124" t="n">
        <f>'National summary'!M26-'National summary prev'!M26</f>
        <v>0</v>
      </c>
      <c r="N26" s="124" t="n">
        <f>'National summary'!N26-'National summary prev'!N26</f>
        <v>0</v>
      </c>
      <c r="O26" s="124" t="n">
        <f>'National summary'!O26-'National summary prev'!O26</f>
        <v>0</v>
      </c>
      <c r="P26" s="124" t="n">
        <f>'National summary'!P26-'National summary prev'!P26</f>
        <v>0</v>
      </c>
      <c r="Q26" s="124" t="n">
        <f>'National summary'!Q26-'National summary prev'!Q26</f>
        <v>0</v>
      </c>
      <c r="R26" s="124" t="n">
        <f>'National summary'!R26-'National summary prev'!R26</f>
        <v>0</v>
      </c>
      <c r="S26" s="124" t="n">
        <f>'National summary'!S26-'National summary prev'!S26</f>
        <v>0</v>
      </c>
      <c r="T26" s="124" t="n">
        <f>'National summary'!T26-'National summary prev'!T26</f>
        <v>0</v>
      </c>
      <c r="U26" s="124" t="n">
        <f>'National summary'!U26-'National summary prev'!U26</f>
        <v>0</v>
      </c>
      <c r="V26" s="129" t="n">
        <f>'National summary'!V26-'National summary prev'!V26</f>
        <v>0</v>
      </c>
      <c r="W26" s="128" t="n">
        <f>'National summary'!W26-'National summary prev'!W26</f>
        <v>0</v>
      </c>
      <c r="X26" s="124" t="n">
        <f>'National summary'!X26-'National summary prev'!X26</f>
        <v>0</v>
      </c>
      <c r="Y26" s="124" t="n">
        <f>'National summary'!Y26-'National summary prev'!Y26</f>
        <v>0</v>
      </c>
      <c r="Z26" s="124" t="n">
        <f>'National summary'!Z26-'National summary prev'!Z26</f>
        <v>0</v>
      </c>
      <c r="AA26" s="124" t="n">
        <f>'National summary'!AA26-'National summary prev'!AA26</f>
        <v>0</v>
      </c>
      <c r="AB26" s="124" t="n">
        <f>'National summary'!AB26-'National summary prev'!AB26</f>
        <v>0</v>
      </c>
      <c r="AC26" s="124" t="n">
        <f>'National summary'!AC26-'National summary prev'!AC26</f>
        <v>0</v>
      </c>
      <c r="AD26" s="124" t="n">
        <f>'National summary'!AD26-'National summary prev'!AD26</f>
        <v>0</v>
      </c>
      <c r="AE26" s="124" t="n">
        <f>'National summary'!AE26-'National summary prev'!AE26</f>
        <v>0</v>
      </c>
      <c r="AF26" s="124" t="n">
        <f>'National summary'!AF26-'National summary prev'!AF26</f>
        <v>0</v>
      </c>
      <c r="AG26" s="124" t="n">
        <f>'National summary'!AG26-'National summary prev'!AG26</f>
        <v>0</v>
      </c>
      <c r="AH26" s="129" t="n">
        <f>'National summary'!AH26-'National summary prev'!AH26</f>
        <v>0</v>
      </c>
      <c r="AI26" s="128" t="n">
        <f>'National summary'!AI26-'National summary prev'!AI26</f>
        <v>0</v>
      </c>
      <c r="AJ26" s="124" t="n">
        <f>'National summary'!AJ26-'National summary prev'!AJ26</f>
        <v>0</v>
      </c>
      <c r="AK26" s="124" t="n">
        <f>'National summary'!AK26-'National summary prev'!AK26</f>
        <v>0</v>
      </c>
      <c r="AL26" s="124" t="n">
        <f>'National summary'!AL26-'National summary prev'!AL26</f>
        <v>0</v>
      </c>
      <c r="AM26" s="124" t="n">
        <f>'National summary'!AM26-'National summary prev'!AM26</f>
        <v>0</v>
      </c>
      <c r="AN26" s="124" t="n">
        <f>'National summary'!AN26-'National summary prev'!AN26</f>
        <v>0</v>
      </c>
      <c r="AO26" s="124" t="n">
        <f>'National summary'!AO26-'National summary prev'!AO26</f>
        <v>0</v>
      </c>
      <c r="AP26" s="124" t="n">
        <f>'National summary'!AP26-'National summary prev'!AP26</f>
        <v>0</v>
      </c>
      <c r="AQ26" s="124" t="n">
        <f>'National summary'!AQ26-'National summary prev'!AQ26</f>
        <v>0</v>
      </c>
      <c r="AR26" s="124" t="n">
        <f>'National summary'!AR26-'National summary prev'!AR26</f>
        <v>0</v>
      </c>
      <c r="AS26" s="124" t="n">
        <f>'National summary'!AS26-'National summary prev'!AS26</f>
        <v>0</v>
      </c>
      <c r="AT26" s="129" t="n">
        <f>'National summary'!AT26-'National summary prev'!AT26</f>
        <v>0</v>
      </c>
      <c r="AU26" s="128" t="n">
        <f>'National summary'!AU26-'National summary prev'!AU26</f>
        <v>0</v>
      </c>
      <c r="AV26" s="124" t="n">
        <f>'National summary'!AV26-'National summary prev'!AV26</f>
        <v>0</v>
      </c>
      <c r="AW26" s="124" t="n">
        <f>'National summary'!AW26-'National summary prev'!AW26</f>
        <v>0</v>
      </c>
      <c r="AX26" s="124" t="n">
        <f>'National summary'!AX26-'National summary prev'!AX26</f>
        <v>0</v>
      </c>
      <c r="AY26" s="124" t="n">
        <f>'National summary'!AY26-'National summary prev'!AY26</f>
        <v>0</v>
      </c>
      <c r="AZ26" s="124" t="n">
        <f>'National summary'!AZ26-'National summary prev'!AZ26</f>
        <v>0</v>
      </c>
      <c r="BA26" s="124" t="n">
        <f>'National summary'!BA26-'National summary prev'!BA26</f>
        <v>0</v>
      </c>
      <c r="BB26" s="124" t="n">
        <f>'National summary'!BB26-'National summary prev'!BB26</f>
        <v>0</v>
      </c>
      <c r="BC26" s="124" t="n">
        <f>'National summary'!BC26-'National summary prev'!BC26</f>
        <v>0</v>
      </c>
      <c r="BD26" s="124" t="n">
        <f>'National summary'!BD26-'National summary prev'!BD26</f>
        <v>0</v>
      </c>
      <c r="BE26" s="124" t="n">
        <f>'National summary'!BE26-'National summary prev'!BE26</f>
        <v>0</v>
      </c>
      <c r="BF26" s="129" t="n">
        <f>'National summary'!BF26-'National summary prev'!BF26</f>
        <v>0</v>
      </c>
      <c r="BG26" s="128" t="n">
        <f>'National summary'!BG26-'National summary prev'!BG26</f>
        <v>0</v>
      </c>
      <c r="BH26" s="124" t="n">
        <f>'National summary'!BH26-'National summary prev'!BH26</f>
        <v>0</v>
      </c>
      <c r="BI26" s="124" t="n">
        <f>'National summary'!BI26-'National summary prev'!BI26</f>
        <v>0</v>
      </c>
      <c r="BJ26" s="124" t="n">
        <f>'National summary'!BJ26-'National summary prev'!BJ26</f>
        <v>0</v>
      </c>
      <c r="BK26" s="124" t="n">
        <f>'National summary'!BK26-'National summary prev'!BK26</f>
        <v>0</v>
      </c>
      <c r="BL26" s="124" t="n">
        <f>'National summary'!BL26-'National summary prev'!BL26</f>
        <v>0</v>
      </c>
      <c r="BM26" s="124" t="n">
        <f>'National summary'!BM26-'National summary prev'!BM26</f>
        <v>0</v>
      </c>
      <c r="BN26" s="124" t="n">
        <f>'National summary'!BN26-'National summary prev'!BN26</f>
        <v>0</v>
      </c>
      <c r="BO26" s="124" t="n">
        <f>'National summary'!BO26-'National summary prev'!BO26</f>
        <v>0</v>
      </c>
      <c r="BP26" s="124" t="n">
        <f>'National summary'!BP26-'National summary prev'!BP26</f>
        <v>0</v>
      </c>
      <c r="BQ26" s="124" t="n">
        <f>'National summary'!BQ26-'National summary prev'!BQ26</f>
        <v>0</v>
      </c>
      <c r="BR26" s="129" t="n">
        <f>'National summary'!BR26-'National summary prev'!BR26</f>
        <v>0</v>
      </c>
    </row>
    <row r="27">
      <c r="A27" s="138" t="s">
        <v>74</v>
      </c>
      <c r="B27" s="122" t="s">
        <v>75</v>
      </c>
      <c r="C27" s="64" t="s">
        <v>126</v>
      </c>
      <c r="D27" s="123"/>
      <c r="E27" s="139" t="n">
        <f>'National summary'!E27-'National summary prev'!E27</f>
        <v>46</v>
      </c>
      <c r="F27" s="138" t="n">
        <f>'National summary'!F27-'National summary prev'!F27</f>
        <v>0</v>
      </c>
      <c r="G27" s="123" t="n">
        <f>'National summary'!G27-'National summary prev'!G27</f>
        <v>0</v>
      </c>
      <c r="H27" s="123" t="n">
        <f>'National summary'!H27-'National summary prev'!H27</f>
        <v>0</v>
      </c>
      <c r="I27" s="123" t="n">
        <f>'National summary'!I27-'National summary prev'!I27</f>
        <v>0</v>
      </c>
      <c r="J27" s="139" t="n">
        <f>'National summary'!J27-'National summary prev'!J27</f>
        <v>0</v>
      </c>
      <c r="K27" s="134" t="n">
        <f>'National summary'!K27-'National summary prev'!K27</f>
        <v>0</v>
      </c>
      <c r="L27" s="124" t="n">
        <f>'National summary'!L27-'National summary prev'!L27</f>
        <v>0</v>
      </c>
      <c r="M27" s="124" t="n">
        <f>'National summary'!M27-'National summary prev'!M27</f>
        <v>0</v>
      </c>
      <c r="N27" s="124" t="n">
        <f>'National summary'!N27-'National summary prev'!N27</f>
        <v>0</v>
      </c>
      <c r="O27" s="124" t="n">
        <f>'National summary'!O27-'National summary prev'!O27</f>
        <v>0</v>
      </c>
      <c r="P27" s="124" t="n">
        <f>'National summary'!P27-'National summary prev'!P27</f>
        <v>0</v>
      </c>
      <c r="Q27" s="124" t="n">
        <f>'National summary'!Q27-'National summary prev'!Q27</f>
        <v>0</v>
      </c>
      <c r="R27" s="124" t="n">
        <f>'National summary'!R27-'National summary prev'!R27</f>
        <v>0</v>
      </c>
      <c r="S27" s="124" t="n">
        <f>'National summary'!S27-'National summary prev'!S27</f>
        <v>0</v>
      </c>
      <c r="T27" s="124" t="n">
        <f>'National summary'!T27-'National summary prev'!T27</f>
        <v>0</v>
      </c>
      <c r="U27" s="124" t="n">
        <f>'National summary'!U27-'National summary prev'!U27</f>
        <v>0</v>
      </c>
      <c r="V27" s="129" t="n">
        <f>'National summary'!V27-'National summary prev'!V27</f>
        <v>0</v>
      </c>
      <c r="W27" s="128" t="n">
        <f>'National summary'!W27-'National summary prev'!W27</f>
        <v>0</v>
      </c>
      <c r="X27" s="124" t="n">
        <f>'National summary'!X27-'National summary prev'!X27</f>
        <v>0</v>
      </c>
      <c r="Y27" s="124" t="n">
        <f>'National summary'!Y27-'National summary prev'!Y27</f>
        <v>0</v>
      </c>
      <c r="Z27" s="124" t="n">
        <f>'National summary'!Z27-'National summary prev'!Z27</f>
        <v>0</v>
      </c>
      <c r="AA27" s="124" t="n">
        <f>'National summary'!AA27-'National summary prev'!AA27</f>
        <v>0</v>
      </c>
      <c r="AB27" s="124" t="n">
        <f>'National summary'!AB27-'National summary prev'!AB27</f>
        <v>0</v>
      </c>
      <c r="AC27" s="124" t="n">
        <f>'National summary'!AC27-'National summary prev'!AC27</f>
        <v>0</v>
      </c>
      <c r="AD27" s="124" t="n">
        <f>'National summary'!AD27-'National summary prev'!AD27</f>
        <v>0</v>
      </c>
      <c r="AE27" s="124" t="n">
        <f>'National summary'!AE27-'National summary prev'!AE27</f>
        <v>0</v>
      </c>
      <c r="AF27" s="124" t="n">
        <f>'National summary'!AF27-'National summary prev'!AF27</f>
        <v>0</v>
      </c>
      <c r="AG27" s="124" t="n">
        <f>'National summary'!AG27-'National summary prev'!AG27</f>
        <v>0</v>
      </c>
      <c r="AH27" s="129" t="n">
        <f>'National summary'!AH27-'National summary prev'!AH27</f>
        <v>0</v>
      </c>
      <c r="AI27" s="128" t="n">
        <f>'National summary'!AI27-'National summary prev'!AI27</f>
        <v>0</v>
      </c>
      <c r="AJ27" s="124" t="n">
        <f>'National summary'!AJ27-'National summary prev'!AJ27</f>
        <v>0</v>
      </c>
      <c r="AK27" s="124" t="n">
        <f>'National summary'!AK27-'National summary prev'!AK27</f>
        <v>0</v>
      </c>
      <c r="AL27" s="124" t="n">
        <f>'National summary'!AL27-'National summary prev'!AL27</f>
        <v>0</v>
      </c>
      <c r="AM27" s="124" t="n">
        <f>'National summary'!AM27-'National summary prev'!AM27</f>
        <v>0</v>
      </c>
      <c r="AN27" s="124" t="n">
        <f>'National summary'!AN27-'National summary prev'!AN27</f>
        <v>0</v>
      </c>
      <c r="AO27" s="124" t="n">
        <f>'National summary'!AO27-'National summary prev'!AO27</f>
        <v>0</v>
      </c>
      <c r="AP27" s="124" t="n">
        <f>'National summary'!AP27-'National summary prev'!AP27</f>
        <v>0</v>
      </c>
      <c r="AQ27" s="124" t="n">
        <f>'National summary'!AQ27-'National summary prev'!AQ27</f>
        <v>0</v>
      </c>
      <c r="AR27" s="124" t="n">
        <f>'National summary'!AR27-'National summary prev'!AR27</f>
        <v>0</v>
      </c>
      <c r="AS27" s="124" t="n">
        <f>'National summary'!AS27-'National summary prev'!AS27</f>
        <v>0</v>
      </c>
      <c r="AT27" s="129" t="n">
        <f>'National summary'!AT27-'National summary prev'!AT27</f>
        <v>0</v>
      </c>
      <c r="AU27" s="128" t="n">
        <f>'National summary'!AU27-'National summary prev'!AU27</f>
        <v>0</v>
      </c>
      <c r="AV27" s="124" t="n">
        <f>'National summary'!AV27-'National summary prev'!AV27</f>
        <v>0</v>
      </c>
      <c r="AW27" s="124" t="n">
        <f>'National summary'!AW27-'National summary prev'!AW27</f>
        <v>0</v>
      </c>
      <c r="AX27" s="124" t="n">
        <f>'National summary'!AX27-'National summary prev'!AX27</f>
        <v>0</v>
      </c>
      <c r="AY27" s="124" t="n">
        <f>'National summary'!AY27-'National summary prev'!AY27</f>
        <v>0</v>
      </c>
      <c r="AZ27" s="124" t="n">
        <f>'National summary'!AZ27-'National summary prev'!AZ27</f>
        <v>0</v>
      </c>
      <c r="BA27" s="124" t="n">
        <f>'National summary'!BA27-'National summary prev'!BA27</f>
        <v>0</v>
      </c>
      <c r="BB27" s="124" t="n">
        <f>'National summary'!BB27-'National summary prev'!BB27</f>
        <v>0</v>
      </c>
      <c r="BC27" s="124" t="n">
        <f>'National summary'!BC27-'National summary prev'!BC27</f>
        <v>0</v>
      </c>
      <c r="BD27" s="124" t="n">
        <f>'National summary'!BD27-'National summary prev'!BD27</f>
        <v>0</v>
      </c>
      <c r="BE27" s="124" t="n">
        <f>'National summary'!BE27-'National summary prev'!BE27</f>
        <v>0</v>
      </c>
      <c r="BF27" s="129" t="n">
        <f>'National summary'!BF27-'National summary prev'!BF27</f>
        <v>0</v>
      </c>
      <c r="BG27" s="128" t="n">
        <f>'National summary'!BG27-'National summary prev'!BG27</f>
        <v>0</v>
      </c>
      <c r="BH27" s="124" t="n">
        <f>'National summary'!BH27-'National summary prev'!BH27</f>
        <v>0</v>
      </c>
      <c r="BI27" s="124" t="n">
        <f>'National summary'!BI27-'National summary prev'!BI27</f>
        <v>0</v>
      </c>
      <c r="BJ27" s="124" t="n">
        <f>'National summary'!BJ27-'National summary prev'!BJ27</f>
        <v>0</v>
      </c>
      <c r="BK27" s="124" t="n">
        <f>'National summary'!BK27-'National summary prev'!BK27</f>
        <v>0</v>
      </c>
      <c r="BL27" s="124" t="n">
        <f>'National summary'!BL27-'National summary prev'!BL27</f>
        <v>0</v>
      </c>
      <c r="BM27" s="124" t="n">
        <f>'National summary'!BM27-'National summary prev'!BM27</f>
        <v>0</v>
      </c>
      <c r="BN27" s="124" t="n">
        <f>'National summary'!BN27-'National summary prev'!BN27</f>
        <v>0</v>
      </c>
      <c r="BO27" s="124" t="n">
        <f>'National summary'!BO27-'National summary prev'!BO27</f>
        <v>0</v>
      </c>
      <c r="BP27" s="124" t="n">
        <f>'National summary'!BP27-'National summary prev'!BP27</f>
        <v>0</v>
      </c>
      <c r="BQ27" s="124" t="n">
        <f>'National summary'!BQ27-'National summary prev'!BQ27</f>
        <v>0</v>
      </c>
      <c r="BR27" s="129" t="n">
        <f>'National summary'!BR27-'National summary prev'!BR27</f>
        <v>0</v>
      </c>
    </row>
    <row r="28">
      <c r="A28" s="138" t="s">
        <v>504</v>
      </c>
      <c r="B28" s="122" t="s">
        <v>78</v>
      </c>
      <c r="C28" s="64" t="s">
        <v>126</v>
      </c>
      <c r="D28" s="123"/>
      <c r="E28" s="139" t="n">
        <f>'National summary'!E28-'National summary prev'!E28</f>
        <v>44</v>
      </c>
      <c r="F28" s="138" t="n">
        <f>'National summary'!F28-'National summary prev'!F28</f>
        <v>0</v>
      </c>
      <c r="G28" s="123" t="n">
        <f>'National summary'!G28-'National summary prev'!G28</f>
        <v>0</v>
      </c>
      <c r="H28" s="123" t="n">
        <f>'National summary'!H28-'National summary prev'!H28</f>
        <v>0</v>
      </c>
      <c r="I28" s="123" t="n">
        <f>'National summary'!I28-'National summary prev'!I28</f>
        <v>0</v>
      </c>
      <c r="J28" s="139" t="n">
        <f>'National summary'!J28-'National summary prev'!J28</f>
        <v>0</v>
      </c>
      <c r="K28" s="134" t="n">
        <f>'National summary'!K28-'National summary prev'!K28</f>
        <v>0</v>
      </c>
      <c r="L28" s="124" t="n">
        <f>'National summary'!L28-'National summary prev'!L28</f>
        <v>0</v>
      </c>
      <c r="M28" s="124" t="n">
        <f>'National summary'!M28-'National summary prev'!M28</f>
        <v>0</v>
      </c>
      <c r="N28" s="124" t="n">
        <f>'National summary'!N28-'National summary prev'!N28</f>
        <v>0</v>
      </c>
      <c r="O28" s="124" t="n">
        <f>'National summary'!O28-'National summary prev'!O28</f>
        <v>0</v>
      </c>
      <c r="P28" s="124" t="n">
        <f>'National summary'!P28-'National summary prev'!P28</f>
        <v>0</v>
      </c>
      <c r="Q28" s="124" t="n">
        <f>'National summary'!Q28-'National summary prev'!Q28</f>
        <v>0</v>
      </c>
      <c r="R28" s="124" t="n">
        <f>'National summary'!R28-'National summary prev'!R28</f>
        <v>0</v>
      </c>
      <c r="S28" s="124" t="n">
        <f>'National summary'!S28-'National summary prev'!S28</f>
        <v>0</v>
      </c>
      <c r="T28" s="124" t="n">
        <f>'National summary'!T28-'National summary prev'!T28</f>
        <v>0</v>
      </c>
      <c r="U28" s="124" t="n">
        <f>'National summary'!U28-'National summary prev'!U28</f>
        <v>0</v>
      </c>
      <c r="V28" s="129" t="n">
        <f>'National summary'!V28-'National summary prev'!V28</f>
        <v>0</v>
      </c>
      <c r="W28" s="128" t="n">
        <f>'National summary'!W28-'National summary prev'!W28</f>
        <v>0</v>
      </c>
      <c r="X28" s="124" t="n">
        <f>'National summary'!X28-'National summary prev'!X28</f>
        <v>0</v>
      </c>
      <c r="Y28" s="124" t="n">
        <f>'National summary'!Y28-'National summary prev'!Y28</f>
        <v>0</v>
      </c>
      <c r="Z28" s="124" t="n">
        <f>'National summary'!Z28-'National summary prev'!Z28</f>
        <v>0</v>
      </c>
      <c r="AA28" s="124" t="n">
        <f>'National summary'!AA28-'National summary prev'!AA28</f>
        <v>0</v>
      </c>
      <c r="AB28" s="124" t="n">
        <f>'National summary'!AB28-'National summary prev'!AB28</f>
        <v>0</v>
      </c>
      <c r="AC28" s="124" t="n">
        <f>'National summary'!AC28-'National summary prev'!AC28</f>
        <v>0</v>
      </c>
      <c r="AD28" s="124" t="n">
        <f>'National summary'!AD28-'National summary prev'!AD28</f>
        <v>0</v>
      </c>
      <c r="AE28" s="124" t="n">
        <f>'National summary'!AE28-'National summary prev'!AE28</f>
        <v>0</v>
      </c>
      <c r="AF28" s="124" t="n">
        <f>'National summary'!AF28-'National summary prev'!AF28</f>
        <v>0</v>
      </c>
      <c r="AG28" s="124" t="n">
        <f>'National summary'!AG28-'National summary prev'!AG28</f>
        <v>0</v>
      </c>
      <c r="AH28" s="129" t="n">
        <f>'National summary'!AH28-'National summary prev'!AH28</f>
        <v>0</v>
      </c>
      <c r="AI28" s="128" t="n">
        <f>'National summary'!AI28-'National summary prev'!AI28</f>
        <v>0</v>
      </c>
      <c r="AJ28" s="124" t="n">
        <f>'National summary'!AJ28-'National summary prev'!AJ28</f>
        <v>0</v>
      </c>
      <c r="AK28" s="124" t="n">
        <f>'National summary'!AK28-'National summary prev'!AK28</f>
        <v>0</v>
      </c>
      <c r="AL28" s="124" t="n">
        <f>'National summary'!AL28-'National summary prev'!AL28</f>
        <v>0</v>
      </c>
      <c r="AM28" s="124" t="n">
        <f>'National summary'!AM28-'National summary prev'!AM28</f>
        <v>0</v>
      </c>
      <c r="AN28" s="124" t="n">
        <f>'National summary'!AN28-'National summary prev'!AN28</f>
        <v>0</v>
      </c>
      <c r="AO28" s="124" t="n">
        <f>'National summary'!AO28-'National summary prev'!AO28</f>
        <v>0</v>
      </c>
      <c r="AP28" s="124" t="n">
        <f>'National summary'!AP28-'National summary prev'!AP28</f>
        <v>0</v>
      </c>
      <c r="AQ28" s="124" t="n">
        <f>'National summary'!AQ28-'National summary prev'!AQ28</f>
        <v>0</v>
      </c>
      <c r="AR28" s="124" t="n">
        <f>'National summary'!AR28-'National summary prev'!AR28</f>
        <v>0</v>
      </c>
      <c r="AS28" s="124" t="n">
        <f>'National summary'!AS28-'National summary prev'!AS28</f>
        <v>0</v>
      </c>
      <c r="AT28" s="129" t="n">
        <f>'National summary'!AT28-'National summary prev'!AT28</f>
        <v>0</v>
      </c>
      <c r="AU28" s="128" t="n">
        <f>'National summary'!AU28-'National summary prev'!AU28</f>
        <v>0</v>
      </c>
      <c r="AV28" s="124" t="n">
        <f>'National summary'!AV28-'National summary prev'!AV28</f>
        <v>0</v>
      </c>
      <c r="AW28" s="124" t="n">
        <f>'National summary'!AW28-'National summary prev'!AW28</f>
        <v>0</v>
      </c>
      <c r="AX28" s="124" t="n">
        <f>'National summary'!AX28-'National summary prev'!AX28</f>
        <v>0</v>
      </c>
      <c r="AY28" s="124" t="n">
        <f>'National summary'!AY28-'National summary prev'!AY28</f>
        <v>0</v>
      </c>
      <c r="AZ28" s="124" t="n">
        <f>'National summary'!AZ28-'National summary prev'!AZ28</f>
        <v>0</v>
      </c>
      <c r="BA28" s="124" t="n">
        <f>'National summary'!BA28-'National summary prev'!BA28</f>
        <v>0</v>
      </c>
      <c r="BB28" s="124" t="n">
        <f>'National summary'!BB28-'National summary prev'!BB28</f>
        <v>0</v>
      </c>
      <c r="BC28" s="124" t="n">
        <f>'National summary'!BC28-'National summary prev'!BC28</f>
        <v>0</v>
      </c>
      <c r="BD28" s="124" t="n">
        <f>'National summary'!BD28-'National summary prev'!BD28</f>
        <v>0</v>
      </c>
      <c r="BE28" s="124" t="n">
        <f>'National summary'!BE28-'National summary prev'!BE28</f>
        <v>0</v>
      </c>
      <c r="BF28" s="129" t="n">
        <f>'National summary'!BF28-'National summary prev'!BF28</f>
        <v>0</v>
      </c>
      <c r="BG28" s="128" t="n">
        <f>'National summary'!BG28-'National summary prev'!BG28</f>
        <v>0</v>
      </c>
      <c r="BH28" s="124" t="n">
        <f>'National summary'!BH28-'National summary prev'!BH28</f>
        <v>0</v>
      </c>
      <c r="BI28" s="124" t="n">
        <f>'National summary'!BI28-'National summary prev'!BI28</f>
        <v>0</v>
      </c>
      <c r="BJ28" s="124" t="n">
        <f>'National summary'!BJ28-'National summary prev'!BJ28</f>
        <v>0</v>
      </c>
      <c r="BK28" s="124" t="n">
        <f>'National summary'!BK28-'National summary prev'!BK28</f>
        <v>0</v>
      </c>
      <c r="BL28" s="124" t="n">
        <f>'National summary'!BL28-'National summary prev'!BL28</f>
        <v>0</v>
      </c>
      <c r="BM28" s="124" t="n">
        <f>'National summary'!BM28-'National summary prev'!BM28</f>
        <v>0</v>
      </c>
      <c r="BN28" s="124" t="n">
        <f>'National summary'!BN28-'National summary prev'!BN28</f>
        <v>0</v>
      </c>
      <c r="BO28" s="124" t="n">
        <f>'National summary'!BO28-'National summary prev'!BO28</f>
        <v>0</v>
      </c>
      <c r="BP28" s="124" t="n">
        <f>'National summary'!BP28-'National summary prev'!BP28</f>
        <v>0</v>
      </c>
      <c r="BQ28" s="124" t="n">
        <f>'National summary'!BQ28-'National summary prev'!BQ28</f>
        <v>0</v>
      </c>
      <c r="BR28" s="129" t="n">
        <f>'National summary'!BR28-'National summary prev'!BR28</f>
        <v>0</v>
      </c>
    </row>
    <row r="29">
      <c r="A29" s="138" t="s">
        <v>79</v>
      </c>
      <c r="B29" s="122" t="s">
        <v>127</v>
      </c>
      <c r="C29" s="64" t="s">
        <v>126</v>
      </c>
      <c r="D29" s="123"/>
      <c r="E29" s="139" t="n">
        <f>'National summary'!E29-'National summary prev'!E29</f>
        <v>42</v>
      </c>
      <c r="F29" s="138" t="n">
        <f>'National summary'!F29-'National summary prev'!F29</f>
        <v>0</v>
      </c>
      <c r="G29" s="123" t="n">
        <f>'National summary'!G29-'National summary prev'!G29</f>
        <v>0</v>
      </c>
      <c r="H29" s="123" t="n">
        <f>'National summary'!H29-'National summary prev'!H29</f>
        <v>0</v>
      </c>
      <c r="I29" s="123" t="n">
        <f>'National summary'!I29-'National summary prev'!I29</f>
        <v>0</v>
      </c>
      <c r="J29" s="139" t="n">
        <f>'National summary'!J29-'National summary prev'!J29</f>
        <v>0</v>
      </c>
      <c r="K29" s="134" t="n">
        <f>'National summary'!K29-'National summary prev'!K29</f>
        <v>0</v>
      </c>
      <c r="L29" s="124" t="n">
        <f>'National summary'!L29-'National summary prev'!L29</f>
        <v>0</v>
      </c>
      <c r="M29" s="124" t="n">
        <f>'National summary'!M29-'National summary prev'!M29</f>
        <v>0</v>
      </c>
      <c r="N29" s="124" t="n">
        <f>'National summary'!N29-'National summary prev'!N29</f>
        <v>0</v>
      </c>
      <c r="O29" s="124" t="n">
        <f>'National summary'!O29-'National summary prev'!O29</f>
        <v>0</v>
      </c>
      <c r="P29" s="124" t="n">
        <f>'National summary'!P29-'National summary prev'!P29</f>
        <v>0</v>
      </c>
      <c r="Q29" s="124" t="n">
        <f>'National summary'!Q29-'National summary prev'!Q29</f>
        <v>0</v>
      </c>
      <c r="R29" s="124" t="n">
        <f>'National summary'!R29-'National summary prev'!R29</f>
        <v>0</v>
      </c>
      <c r="S29" s="124" t="n">
        <f>'National summary'!S29-'National summary prev'!S29</f>
        <v>0</v>
      </c>
      <c r="T29" s="124" t="n">
        <f>'National summary'!T29-'National summary prev'!T29</f>
        <v>0</v>
      </c>
      <c r="U29" s="124" t="n">
        <f>'National summary'!U29-'National summary prev'!U29</f>
        <v>0</v>
      </c>
      <c r="V29" s="129" t="n">
        <f>'National summary'!V29-'National summary prev'!V29</f>
        <v>0</v>
      </c>
      <c r="W29" s="128" t="n">
        <f>'National summary'!W29-'National summary prev'!W29</f>
        <v>0</v>
      </c>
      <c r="X29" s="124" t="n">
        <f>'National summary'!X29-'National summary prev'!X29</f>
        <v>0</v>
      </c>
      <c r="Y29" s="124" t="n">
        <f>'National summary'!Y29-'National summary prev'!Y29</f>
        <v>0</v>
      </c>
      <c r="Z29" s="124" t="n">
        <f>'National summary'!Z29-'National summary prev'!Z29</f>
        <v>0</v>
      </c>
      <c r="AA29" s="124" t="n">
        <f>'National summary'!AA29-'National summary prev'!AA29</f>
        <v>0</v>
      </c>
      <c r="AB29" s="124" t="n">
        <f>'National summary'!AB29-'National summary prev'!AB29</f>
        <v>0</v>
      </c>
      <c r="AC29" s="124" t="n">
        <f>'National summary'!AC29-'National summary prev'!AC29</f>
        <v>0</v>
      </c>
      <c r="AD29" s="124" t="n">
        <f>'National summary'!AD29-'National summary prev'!AD29</f>
        <v>0</v>
      </c>
      <c r="AE29" s="124" t="n">
        <f>'National summary'!AE29-'National summary prev'!AE29</f>
        <v>0</v>
      </c>
      <c r="AF29" s="124" t="n">
        <f>'National summary'!AF29-'National summary prev'!AF29</f>
        <v>0</v>
      </c>
      <c r="AG29" s="124" t="n">
        <f>'National summary'!AG29-'National summary prev'!AG29</f>
        <v>0</v>
      </c>
      <c r="AH29" s="129" t="n">
        <f>'National summary'!AH29-'National summary prev'!AH29</f>
        <v>0</v>
      </c>
      <c r="AI29" s="128" t="n">
        <f>'National summary'!AI29-'National summary prev'!AI29</f>
        <v>0</v>
      </c>
      <c r="AJ29" s="124" t="n">
        <f>'National summary'!AJ29-'National summary prev'!AJ29</f>
        <v>0</v>
      </c>
      <c r="AK29" s="124" t="n">
        <f>'National summary'!AK29-'National summary prev'!AK29</f>
        <v>0</v>
      </c>
      <c r="AL29" s="124" t="n">
        <f>'National summary'!AL29-'National summary prev'!AL29</f>
        <v>0</v>
      </c>
      <c r="AM29" s="124" t="n">
        <f>'National summary'!AM29-'National summary prev'!AM29</f>
        <v>0</v>
      </c>
      <c r="AN29" s="124" t="n">
        <f>'National summary'!AN29-'National summary prev'!AN29</f>
        <v>0</v>
      </c>
      <c r="AO29" s="124" t="n">
        <f>'National summary'!AO29-'National summary prev'!AO29</f>
        <v>0</v>
      </c>
      <c r="AP29" s="124" t="n">
        <f>'National summary'!AP29-'National summary prev'!AP29</f>
        <v>0</v>
      </c>
      <c r="AQ29" s="124" t="n">
        <f>'National summary'!AQ29-'National summary prev'!AQ29</f>
        <v>0</v>
      </c>
      <c r="AR29" s="124" t="n">
        <f>'National summary'!AR29-'National summary prev'!AR29</f>
        <v>0</v>
      </c>
      <c r="AS29" s="124" t="n">
        <f>'National summary'!AS29-'National summary prev'!AS29</f>
        <v>0</v>
      </c>
      <c r="AT29" s="129" t="n">
        <f>'National summary'!AT29-'National summary prev'!AT29</f>
        <v>0</v>
      </c>
      <c r="AU29" s="128" t="n">
        <f>'National summary'!AU29-'National summary prev'!AU29</f>
        <v>0</v>
      </c>
      <c r="AV29" s="124" t="n">
        <f>'National summary'!AV29-'National summary prev'!AV29</f>
        <v>0</v>
      </c>
      <c r="AW29" s="124" t="n">
        <f>'National summary'!AW29-'National summary prev'!AW29</f>
        <v>0</v>
      </c>
      <c r="AX29" s="124" t="n">
        <f>'National summary'!AX29-'National summary prev'!AX29</f>
        <v>0</v>
      </c>
      <c r="AY29" s="124" t="n">
        <f>'National summary'!AY29-'National summary prev'!AY29</f>
        <v>0</v>
      </c>
      <c r="AZ29" s="124" t="n">
        <f>'National summary'!AZ29-'National summary prev'!AZ29</f>
        <v>0</v>
      </c>
      <c r="BA29" s="124" t="n">
        <f>'National summary'!BA29-'National summary prev'!BA29</f>
        <v>0</v>
      </c>
      <c r="BB29" s="124" t="n">
        <f>'National summary'!BB29-'National summary prev'!BB29</f>
        <v>0</v>
      </c>
      <c r="BC29" s="124" t="n">
        <f>'National summary'!BC29-'National summary prev'!BC29</f>
        <v>0</v>
      </c>
      <c r="BD29" s="124" t="n">
        <f>'National summary'!BD29-'National summary prev'!BD29</f>
        <v>0</v>
      </c>
      <c r="BE29" s="124" t="n">
        <f>'National summary'!BE29-'National summary prev'!BE29</f>
        <v>0</v>
      </c>
      <c r="BF29" s="129" t="n">
        <f>'National summary'!BF29-'National summary prev'!BF29</f>
        <v>0</v>
      </c>
      <c r="BG29" s="128" t="n">
        <f>'National summary'!BG29-'National summary prev'!BG29</f>
        <v>0</v>
      </c>
      <c r="BH29" s="124" t="n">
        <f>'National summary'!BH29-'National summary prev'!BH29</f>
        <v>0</v>
      </c>
      <c r="BI29" s="124" t="n">
        <f>'National summary'!BI29-'National summary prev'!BI29</f>
        <v>0</v>
      </c>
      <c r="BJ29" s="124" t="n">
        <f>'National summary'!BJ29-'National summary prev'!BJ29</f>
        <v>0</v>
      </c>
      <c r="BK29" s="124" t="n">
        <f>'National summary'!BK29-'National summary prev'!BK29</f>
        <v>0</v>
      </c>
      <c r="BL29" s="124" t="n">
        <f>'National summary'!BL29-'National summary prev'!BL29</f>
        <v>0</v>
      </c>
      <c r="BM29" s="124" t="n">
        <f>'National summary'!BM29-'National summary prev'!BM29</f>
        <v>0</v>
      </c>
      <c r="BN29" s="124" t="n">
        <f>'National summary'!BN29-'National summary prev'!BN29</f>
        <v>0</v>
      </c>
      <c r="BO29" s="124" t="n">
        <f>'National summary'!BO29-'National summary prev'!BO29</f>
        <v>0</v>
      </c>
      <c r="BP29" s="124" t="n">
        <f>'National summary'!BP29-'National summary prev'!BP29</f>
        <v>0</v>
      </c>
      <c r="BQ29" s="124" t="n">
        <f>'National summary'!BQ29-'National summary prev'!BQ29</f>
        <v>0</v>
      </c>
      <c r="BR29" s="129" t="n">
        <f>'National summary'!BR29-'National summary prev'!BR29</f>
        <v>0</v>
      </c>
    </row>
    <row r="30">
      <c r="A30" s="138" t="s">
        <v>81</v>
      </c>
      <c r="B30" s="122" t="s">
        <v>128</v>
      </c>
      <c r="C30" s="64" t="s">
        <v>126</v>
      </c>
      <c r="D30" s="123"/>
      <c r="E30" s="139" t="n">
        <f>'National summary'!E30-'National summary prev'!E30</f>
        <v>40</v>
      </c>
      <c r="F30" s="138" t="n">
        <f>'National summary'!F30-'National summary prev'!F30</f>
        <v>0</v>
      </c>
      <c r="G30" s="123" t="n">
        <f>'National summary'!G30-'National summary prev'!G30</f>
        <v>0</v>
      </c>
      <c r="H30" s="123" t="n">
        <f>'National summary'!H30-'National summary prev'!H30</f>
        <v>0</v>
      </c>
      <c r="I30" s="123" t="n">
        <f>'National summary'!I30-'National summary prev'!I30</f>
        <v>0</v>
      </c>
      <c r="J30" s="139" t="n">
        <f>'National summary'!J30-'National summary prev'!J30</f>
        <v>0</v>
      </c>
      <c r="K30" s="134" t="n">
        <f>'National summary'!K30-'National summary prev'!K30</f>
        <v>0</v>
      </c>
      <c r="L30" s="124" t="n">
        <f>'National summary'!L30-'National summary prev'!L30</f>
        <v>0</v>
      </c>
      <c r="M30" s="124" t="n">
        <f>'National summary'!M30-'National summary prev'!M30</f>
        <v>0</v>
      </c>
      <c r="N30" s="124" t="n">
        <f>'National summary'!N30-'National summary prev'!N30</f>
        <v>0</v>
      </c>
      <c r="O30" s="124" t="n">
        <f>'National summary'!O30-'National summary prev'!O30</f>
        <v>0</v>
      </c>
      <c r="P30" s="124" t="n">
        <f>'National summary'!P30-'National summary prev'!P30</f>
        <v>0</v>
      </c>
      <c r="Q30" s="124" t="n">
        <f>'National summary'!Q30-'National summary prev'!Q30</f>
        <v>0</v>
      </c>
      <c r="R30" s="124" t="n">
        <f>'National summary'!R30-'National summary prev'!R30</f>
        <v>0</v>
      </c>
      <c r="S30" s="124" t="n">
        <f>'National summary'!S30-'National summary prev'!S30</f>
        <v>0</v>
      </c>
      <c r="T30" s="124" t="n">
        <f>'National summary'!T30-'National summary prev'!T30</f>
        <v>0</v>
      </c>
      <c r="U30" s="124" t="n">
        <f>'National summary'!U30-'National summary prev'!U30</f>
        <v>0</v>
      </c>
      <c r="V30" s="129" t="n">
        <f>'National summary'!V30-'National summary prev'!V30</f>
        <v>0</v>
      </c>
      <c r="W30" s="128" t="n">
        <f>'National summary'!W30-'National summary prev'!W30</f>
        <v>0</v>
      </c>
      <c r="X30" s="124" t="n">
        <f>'National summary'!X30-'National summary prev'!X30</f>
        <v>0</v>
      </c>
      <c r="Y30" s="124" t="n">
        <f>'National summary'!Y30-'National summary prev'!Y30</f>
        <v>0</v>
      </c>
      <c r="Z30" s="124" t="n">
        <f>'National summary'!Z30-'National summary prev'!Z30</f>
        <v>0</v>
      </c>
      <c r="AA30" s="124" t="n">
        <f>'National summary'!AA30-'National summary prev'!AA30</f>
        <v>0</v>
      </c>
      <c r="AB30" s="124" t="n">
        <f>'National summary'!AB30-'National summary prev'!AB30</f>
        <v>0</v>
      </c>
      <c r="AC30" s="124" t="n">
        <f>'National summary'!AC30-'National summary prev'!AC30</f>
        <v>0</v>
      </c>
      <c r="AD30" s="124" t="n">
        <f>'National summary'!AD30-'National summary prev'!AD30</f>
        <v>0</v>
      </c>
      <c r="AE30" s="124" t="n">
        <f>'National summary'!AE30-'National summary prev'!AE30</f>
        <v>0</v>
      </c>
      <c r="AF30" s="124" t="n">
        <f>'National summary'!AF30-'National summary prev'!AF30</f>
        <v>0</v>
      </c>
      <c r="AG30" s="124" t="n">
        <f>'National summary'!AG30-'National summary prev'!AG30</f>
        <v>0</v>
      </c>
      <c r="AH30" s="129" t="n">
        <f>'National summary'!AH30-'National summary prev'!AH30</f>
        <v>0</v>
      </c>
      <c r="AI30" s="128" t="n">
        <f>'National summary'!AI30-'National summary prev'!AI30</f>
        <v>0</v>
      </c>
      <c r="AJ30" s="124" t="n">
        <f>'National summary'!AJ30-'National summary prev'!AJ30</f>
        <v>0</v>
      </c>
      <c r="AK30" s="124" t="n">
        <f>'National summary'!AK30-'National summary prev'!AK30</f>
        <v>0</v>
      </c>
      <c r="AL30" s="124" t="n">
        <f>'National summary'!AL30-'National summary prev'!AL30</f>
        <v>0</v>
      </c>
      <c r="AM30" s="124" t="n">
        <f>'National summary'!AM30-'National summary prev'!AM30</f>
        <v>0</v>
      </c>
      <c r="AN30" s="124" t="n">
        <f>'National summary'!AN30-'National summary prev'!AN30</f>
        <v>0</v>
      </c>
      <c r="AO30" s="124" t="n">
        <f>'National summary'!AO30-'National summary prev'!AO30</f>
        <v>0</v>
      </c>
      <c r="AP30" s="124" t="n">
        <f>'National summary'!AP30-'National summary prev'!AP30</f>
        <v>0</v>
      </c>
      <c r="AQ30" s="124" t="n">
        <f>'National summary'!AQ30-'National summary prev'!AQ30</f>
        <v>0</v>
      </c>
      <c r="AR30" s="124" t="n">
        <f>'National summary'!AR30-'National summary prev'!AR30</f>
        <v>0</v>
      </c>
      <c r="AS30" s="124" t="n">
        <f>'National summary'!AS30-'National summary prev'!AS30</f>
        <v>0</v>
      </c>
      <c r="AT30" s="129" t="n">
        <f>'National summary'!AT30-'National summary prev'!AT30</f>
        <v>0</v>
      </c>
      <c r="AU30" s="128" t="n">
        <f>'National summary'!AU30-'National summary prev'!AU30</f>
        <v>0</v>
      </c>
      <c r="AV30" s="124" t="n">
        <f>'National summary'!AV30-'National summary prev'!AV30</f>
        <v>0</v>
      </c>
      <c r="AW30" s="124" t="n">
        <f>'National summary'!AW30-'National summary prev'!AW30</f>
        <v>0</v>
      </c>
      <c r="AX30" s="124" t="n">
        <f>'National summary'!AX30-'National summary prev'!AX30</f>
        <v>0</v>
      </c>
      <c r="AY30" s="124" t="n">
        <f>'National summary'!AY30-'National summary prev'!AY30</f>
        <v>0</v>
      </c>
      <c r="AZ30" s="124" t="n">
        <f>'National summary'!AZ30-'National summary prev'!AZ30</f>
        <v>0</v>
      </c>
      <c r="BA30" s="124" t="n">
        <f>'National summary'!BA30-'National summary prev'!BA30</f>
        <v>0</v>
      </c>
      <c r="BB30" s="124" t="n">
        <f>'National summary'!BB30-'National summary prev'!BB30</f>
        <v>0</v>
      </c>
      <c r="BC30" s="124" t="n">
        <f>'National summary'!BC30-'National summary prev'!BC30</f>
        <v>0</v>
      </c>
      <c r="BD30" s="124" t="n">
        <f>'National summary'!BD30-'National summary prev'!BD30</f>
        <v>0</v>
      </c>
      <c r="BE30" s="124" t="n">
        <f>'National summary'!BE30-'National summary prev'!BE30</f>
        <v>0</v>
      </c>
      <c r="BF30" s="129" t="n">
        <f>'National summary'!BF30-'National summary prev'!BF30</f>
        <v>0</v>
      </c>
      <c r="BG30" s="128" t="n">
        <f>'National summary'!BG30-'National summary prev'!BG30</f>
        <v>0</v>
      </c>
      <c r="BH30" s="124" t="n">
        <f>'National summary'!BH30-'National summary prev'!BH30</f>
        <v>0</v>
      </c>
      <c r="BI30" s="124" t="n">
        <f>'National summary'!BI30-'National summary prev'!BI30</f>
        <v>0</v>
      </c>
      <c r="BJ30" s="124" t="n">
        <f>'National summary'!BJ30-'National summary prev'!BJ30</f>
        <v>0</v>
      </c>
      <c r="BK30" s="124" t="n">
        <f>'National summary'!BK30-'National summary prev'!BK30</f>
        <v>0</v>
      </c>
      <c r="BL30" s="124" t="n">
        <f>'National summary'!BL30-'National summary prev'!BL30</f>
        <v>0</v>
      </c>
      <c r="BM30" s="124" t="n">
        <f>'National summary'!BM30-'National summary prev'!BM30</f>
        <v>0</v>
      </c>
      <c r="BN30" s="124" t="n">
        <f>'National summary'!BN30-'National summary prev'!BN30</f>
        <v>0</v>
      </c>
      <c r="BO30" s="124" t="n">
        <f>'National summary'!BO30-'National summary prev'!BO30</f>
        <v>0</v>
      </c>
      <c r="BP30" s="124" t="n">
        <f>'National summary'!BP30-'National summary prev'!BP30</f>
        <v>0</v>
      </c>
      <c r="BQ30" s="124" t="n">
        <f>'National summary'!BQ30-'National summary prev'!BQ30</f>
        <v>0</v>
      </c>
      <c r="BR30" s="129" t="n">
        <f>'National summary'!BR30-'National summary prev'!BR30</f>
        <v>0</v>
      </c>
    </row>
    <row r="31">
      <c r="A31" s="138" t="s">
        <v>84</v>
      </c>
      <c r="B31" s="122" t="s">
        <v>129</v>
      </c>
      <c r="C31" s="64" t="s">
        <v>126</v>
      </c>
      <c r="D31" s="123"/>
      <c r="E31" s="139" t="n">
        <f>'National summary'!E31-'National summary prev'!E31</f>
        <v>38</v>
      </c>
      <c r="F31" s="138" t="n">
        <f>'National summary'!F31-'National summary prev'!F31</f>
        <v>0</v>
      </c>
      <c r="G31" s="123" t="n">
        <f>'National summary'!G31-'National summary prev'!G31</f>
        <v>0</v>
      </c>
      <c r="H31" s="123" t="n">
        <f>'National summary'!H31-'National summary prev'!H31</f>
        <v>0</v>
      </c>
      <c r="I31" s="123" t="n">
        <f>'National summary'!I31-'National summary prev'!I31</f>
        <v>0</v>
      </c>
      <c r="J31" s="139" t="n">
        <f>'National summary'!J31-'National summary prev'!J31</f>
        <v>0</v>
      </c>
      <c r="K31" s="134" t="n">
        <f>'National summary'!K31-'National summary prev'!K31</f>
        <v>0</v>
      </c>
      <c r="L31" s="124" t="n">
        <f>'National summary'!L31-'National summary prev'!L31</f>
        <v>0</v>
      </c>
      <c r="M31" s="124" t="n">
        <f>'National summary'!M31-'National summary prev'!M31</f>
        <v>0</v>
      </c>
      <c r="N31" s="124" t="n">
        <f>'National summary'!N31-'National summary prev'!N31</f>
        <v>0</v>
      </c>
      <c r="O31" s="124" t="n">
        <f>'National summary'!O31-'National summary prev'!O31</f>
        <v>0</v>
      </c>
      <c r="P31" s="124" t="n">
        <f>'National summary'!P31-'National summary prev'!P31</f>
        <v>0</v>
      </c>
      <c r="Q31" s="124" t="n">
        <f>'National summary'!Q31-'National summary prev'!Q31</f>
        <v>0</v>
      </c>
      <c r="R31" s="124" t="n">
        <f>'National summary'!R31-'National summary prev'!R31</f>
        <v>0</v>
      </c>
      <c r="S31" s="124" t="n">
        <f>'National summary'!S31-'National summary prev'!S31</f>
        <v>0</v>
      </c>
      <c r="T31" s="124" t="n">
        <f>'National summary'!T31-'National summary prev'!T31</f>
        <v>0</v>
      </c>
      <c r="U31" s="124" t="n">
        <f>'National summary'!U31-'National summary prev'!U31</f>
        <v>0</v>
      </c>
      <c r="V31" s="129" t="n">
        <f>'National summary'!V31-'National summary prev'!V31</f>
        <v>0</v>
      </c>
      <c r="W31" s="128" t="n">
        <f>'National summary'!W31-'National summary prev'!W31</f>
        <v>0</v>
      </c>
      <c r="X31" s="124" t="n">
        <f>'National summary'!X31-'National summary prev'!X31</f>
        <v>0</v>
      </c>
      <c r="Y31" s="124" t="n">
        <f>'National summary'!Y31-'National summary prev'!Y31</f>
        <v>0</v>
      </c>
      <c r="Z31" s="124" t="n">
        <f>'National summary'!Z31-'National summary prev'!Z31</f>
        <v>0</v>
      </c>
      <c r="AA31" s="124" t="n">
        <f>'National summary'!AA31-'National summary prev'!AA31</f>
        <v>0</v>
      </c>
      <c r="AB31" s="124" t="n">
        <f>'National summary'!AB31-'National summary prev'!AB31</f>
        <v>0</v>
      </c>
      <c r="AC31" s="124" t="n">
        <f>'National summary'!AC31-'National summary prev'!AC31</f>
        <v>0</v>
      </c>
      <c r="AD31" s="124" t="n">
        <f>'National summary'!AD31-'National summary prev'!AD31</f>
        <v>0</v>
      </c>
      <c r="AE31" s="124" t="n">
        <f>'National summary'!AE31-'National summary prev'!AE31</f>
        <v>0</v>
      </c>
      <c r="AF31" s="124" t="n">
        <f>'National summary'!AF31-'National summary prev'!AF31</f>
        <v>0</v>
      </c>
      <c r="AG31" s="124" t="n">
        <f>'National summary'!AG31-'National summary prev'!AG31</f>
        <v>0</v>
      </c>
      <c r="AH31" s="129" t="n">
        <f>'National summary'!AH31-'National summary prev'!AH31</f>
        <v>0</v>
      </c>
      <c r="AI31" s="128" t="n">
        <f>'National summary'!AI31-'National summary prev'!AI31</f>
        <v>0</v>
      </c>
      <c r="AJ31" s="124" t="n">
        <f>'National summary'!AJ31-'National summary prev'!AJ31</f>
        <v>0</v>
      </c>
      <c r="AK31" s="124" t="n">
        <f>'National summary'!AK31-'National summary prev'!AK31</f>
        <v>0</v>
      </c>
      <c r="AL31" s="124" t="n">
        <f>'National summary'!AL31-'National summary prev'!AL31</f>
        <v>0</v>
      </c>
      <c r="AM31" s="124" t="n">
        <f>'National summary'!AM31-'National summary prev'!AM31</f>
        <v>0</v>
      </c>
      <c r="AN31" s="124" t="n">
        <f>'National summary'!AN31-'National summary prev'!AN31</f>
        <v>0</v>
      </c>
      <c r="AO31" s="124" t="n">
        <f>'National summary'!AO31-'National summary prev'!AO31</f>
        <v>0</v>
      </c>
      <c r="AP31" s="124" t="n">
        <f>'National summary'!AP31-'National summary prev'!AP31</f>
        <v>0</v>
      </c>
      <c r="AQ31" s="124" t="n">
        <f>'National summary'!AQ31-'National summary prev'!AQ31</f>
        <v>0</v>
      </c>
      <c r="AR31" s="124" t="n">
        <f>'National summary'!AR31-'National summary prev'!AR31</f>
        <v>0</v>
      </c>
      <c r="AS31" s="124" t="n">
        <f>'National summary'!AS31-'National summary prev'!AS31</f>
        <v>0</v>
      </c>
      <c r="AT31" s="129" t="n">
        <f>'National summary'!AT31-'National summary prev'!AT31</f>
        <v>0</v>
      </c>
      <c r="AU31" s="128" t="n">
        <f>'National summary'!AU31-'National summary prev'!AU31</f>
        <v>0</v>
      </c>
      <c r="AV31" s="124" t="n">
        <f>'National summary'!AV31-'National summary prev'!AV31</f>
        <v>0</v>
      </c>
      <c r="AW31" s="124" t="n">
        <f>'National summary'!AW31-'National summary prev'!AW31</f>
        <v>0</v>
      </c>
      <c r="AX31" s="124" t="n">
        <f>'National summary'!AX31-'National summary prev'!AX31</f>
        <v>0</v>
      </c>
      <c r="AY31" s="124" t="n">
        <f>'National summary'!AY31-'National summary prev'!AY31</f>
        <v>0</v>
      </c>
      <c r="AZ31" s="124" t="n">
        <f>'National summary'!AZ31-'National summary prev'!AZ31</f>
        <v>0</v>
      </c>
      <c r="BA31" s="124" t="n">
        <f>'National summary'!BA31-'National summary prev'!BA31</f>
        <v>0</v>
      </c>
      <c r="BB31" s="124" t="n">
        <f>'National summary'!BB31-'National summary prev'!BB31</f>
        <v>0</v>
      </c>
      <c r="BC31" s="124" t="n">
        <f>'National summary'!BC31-'National summary prev'!BC31</f>
        <v>0</v>
      </c>
      <c r="BD31" s="124" t="n">
        <f>'National summary'!BD31-'National summary prev'!BD31</f>
        <v>0</v>
      </c>
      <c r="BE31" s="124" t="n">
        <f>'National summary'!BE31-'National summary prev'!BE31</f>
        <v>0</v>
      </c>
      <c r="BF31" s="129" t="n">
        <f>'National summary'!BF31-'National summary prev'!BF31</f>
        <v>0</v>
      </c>
      <c r="BG31" s="128" t="n">
        <f>'National summary'!BG31-'National summary prev'!BG31</f>
        <v>0</v>
      </c>
      <c r="BH31" s="124" t="n">
        <f>'National summary'!BH31-'National summary prev'!BH31</f>
        <v>0</v>
      </c>
      <c r="BI31" s="124" t="n">
        <f>'National summary'!BI31-'National summary prev'!BI31</f>
        <v>0</v>
      </c>
      <c r="BJ31" s="124" t="n">
        <f>'National summary'!BJ31-'National summary prev'!BJ31</f>
        <v>0</v>
      </c>
      <c r="BK31" s="124" t="n">
        <f>'National summary'!BK31-'National summary prev'!BK31</f>
        <v>0</v>
      </c>
      <c r="BL31" s="124" t="n">
        <f>'National summary'!BL31-'National summary prev'!BL31</f>
        <v>0</v>
      </c>
      <c r="BM31" s="124" t="n">
        <f>'National summary'!BM31-'National summary prev'!BM31</f>
        <v>0</v>
      </c>
      <c r="BN31" s="124" t="n">
        <f>'National summary'!BN31-'National summary prev'!BN31</f>
        <v>0</v>
      </c>
      <c r="BO31" s="124" t="n">
        <f>'National summary'!BO31-'National summary prev'!BO31</f>
        <v>0</v>
      </c>
      <c r="BP31" s="124" t="n">
        <f>'National summary'!BP31-'National summary prev'!BP31</f>
        <v>0</v>
      </c>
      <c r="BQ31" s="124" t="n">
        <f>'National summary'!BQ31-'National summary prev'!BQ31</f>
        <v>0</v>
      </c>
      <c r="BR31" s="129" t="n">
        <f>'National summary'!BR31-'National summary prev'!BR31</f>
        <v>0</v>
      </c>
    </row>
    <row r="32">
      <c r="A32" s="138" t="s">
        <v>86</v>
      </c>
      <c r="B32" s="122" t="s">
        <v>130</v>
      </c>
      <c r="C32" s="64" t="s">
        <v>126</v>
      </c>
      <c r="D32" s="123"/>
      <c r="E32" s="139" t="n">
        <f>'National summary'!E32-'National summary prev'!E32</f>
        <v>36</v>
      </c>
      <c r="F32" s="138" t="n">
        <f>'National summary'!F32-'National summary prev'!F32</f>
        <v>0</v>
      </c>
      <c r="G32" s="123" t="n">
        <f>'National summary'!G32-'National summary prev'!G32</f>
        <v>0</v>
      </c>
      <c r="H32" s="123" t="n">
        <f>'National summary'!H32-'National summary prev'!H32</f>
        <v>0</v>
      </c>
      <c r="I32" s="123" t="n">
        <f>'National summary'!I32-'National summary prev'!I32</f>
        <v>0</v>
      </c>
      <c r="J32" s="139" t="n">
        <f>'National summary'!J32-'National summary prev'!J32</f>
        <v>0</v>
      </c>
      <c r="K32" s="134" t="n">
        <f>'National summary'!K32-'National summary prev'!K32</f>
        <v>0</v>
      </c>
      <c r="L32" s="124" t="n">
        <f>'National summary'!L32-'National summary prev'!L32</f>
        <v>0</v>
      </c>
      <c r="M32" s="124" t="n">
        <f>'National summary'!M32-'National summary prev'!M32</f>
        <v>0</v>
      </c>
      <c r="N32" s="124" t="n">
        <f>'National summary'!N32-'National summary prev'!N32</f>
        <v>0</v>
      </c>
      <c r="O32" s="124" t="n">
        <f>'National summary'!O32-'National summary prev'!O32</f>
        <v>0</v>
      </c>
      <c r="P32" s="124" t="n">
        <f>'National summary'!P32-'National summary prev'!P32</f>
        <v>0</v>
      </c>
      <c r="Q32" s="124" t="n">
        <f>'National summary'!Q32-'National summary prev'!Q32</f>
        <v>0</v>
      </c>
      <c r="R32" s="124" t="n">
        <f>'National summary'!R32-'National summary prev'!R32</f>
        <v>0</v>
      </c>
      <c r="S32" s="124" t="n">
        <f>'National summary'!S32-'National summary prev'!S32</f>
        <v>0</v>
      </c>
      <c r="T32" s="124" t="n">
        <f>'National summary'!T32-'National summary prev'!T32</f>
        <v>0</v>
      </c>
      <c r="U32" s="124" t="n">
        <f>'National summary'!U32-'National summary prev'!U32</f>
        <v>0</v>
      </c>
      <c r="V32" s="129" t="n">
        <f>'National summary'!V32-'National summary prev'!V32</f>
        <v>0</v>
      </c>
      <c r="W32" s="128" t="n">
        <f>'National summary'!W32-'National summary prev'!W32</f>
        <v>0</v>
      </c>
      <c r="X32" s="124" t="n">
        <f>'National summary'!X32-'National summary prev'!X32</f>
        <v>0</v>
      </c>
      <c r="Y32" s="124" t="n">
        <f>'National summary'!Y32-'National summary prev'!Y32</f>
        <v>0</v>
      </c>
      <c r="Z32" s="124" t="n">
        <f>'National summary'!Z32-'National summary prev'!Z32</f>
        <v>0</v>
      </c>
      <c r="AA32" s="124" t="n">
        <f>'National summary'!AA32-'National summary prev'!AA32</f>
        <v>0</v>
      </c>
      <c r="AB32" s="124" t="n">
        <f>'National summary'!AB32-'National summary prev'!AB32</f>
        <v>0</v>
      </c>
      <c r="AC32" s="124" t="n">
        <f>'National summary'!AC32-'National summary prev'!AC32</f>
        <v>0</v>
      </c>
      <c r="AD32" s="124" t="n">
        <f>'National summary'!AD32-'National summary prev'!AD32</f>
        <v>0</v>
      </c>
      <c r="AE32" s="124" t="n">
        <f>'National summary'!AE32-'National summary prev'!AE32</f>
        <v>0</v>
      </c>
      <c r="AF32" s="124" t="n">
        <f>'National summary'!AF32-'National summary prev'!AF32</f>
        <v>0</v>
      </c>
      <c r="AG32" s="124" t="n">
        <f>'National summary'!AG32-'National summary prev'!AG32</f>
        <v>0</v>
      </c>
      <c r="AH32" s="129" t="n">
        <f>'National summary'!AH32-'National summary prev'!AH32</f>
        <v>0</v>
      </c>
      <c r="AI32" s="128" t="n">
        <f>'National summary'!AI32-'National summary prev'!AI32</f>
        <v>0</v>
      </c>
      <c r="AJ32" s="124" t="n">
        <f>'National summary'!AJ32-'National summary prev'!AJ32</f>
        <v>0</v>
      </c>
      <c r="AK32" s="124" t="n">
        <f>'National summary'!AK32-'National summary prev'!AK32</f>
        <v>0</v>
      </c>
      <c r="AL32" s="124" t="n">
        <f>'National summary'!AL32-'National summary prev'!AL32</f>
        <v>0</v>
      </c>
      <c r="AM32" s="124" t="n">
        <f>'National summary'!AM32-'National summary prev'!AM32</f>
        <v>0</v>
      </c>
      <c r="AN32" s="124" t="n">
        <f>'National summary'!AN32-'National summary prev'!AN32</f>
        <v>0</v>
      </c>
      <c r="AO32" s="124" t="n">
        <f>'National summary'!AO32-'National summary prev'!AO32</f>
        <v>0</v>
      </c>
      <c r="AP32" s="124" t="n">
        <f>'National summary'!AP32-'National summary prev'!AP32</f>
        <v>0</v>
      </c>
      <c r="AQ32" s="124" t="n">
        <f>'National summary'!AQ32-'National summary prev'!AQ32</f>
        <v>0</v>
      </c>
      <c r="AR32" s="124" t="n">
        <f>'National summary'!AR32-'National summary prev'!AR32</f>
        <v>0</v>
      </c>
      <c r="AS32" s="124" t="n">
        <f>'National summary'!AS32-'National summary prev'!AS32</f>
        <v>0</v>
      </c>
      <c r="AT32" s="129" t="n">
        <f>'National summary'!AT32-'National summary prev'!AT32</f>
        <v>0</v>
      </c>
      <c r="AU32" s="128" t="n">
        <f>'National summary'!AU32-'National summary prev'!AU32</f>
        <v>0</v>
      </c>
      <c r="AV32" s="124" t="n">
        <f>'National summary'!AV32-'National summary prev'!AV32</f>
        <v>0</v>
      </c>
      <c r="AW32" s="124" t="n">
        <f>'National summary'!AW32-'National summary prev'!AW32</f>
        <v>0</v>
      </c>
      <c r="AX32" s="124" t="n">
        <f>'National summary'!AX32-'National summary prev'!AX32</f>
        <v>0</v>
      </c>
      <c r="AY32" s="124" t="n">
        <f>'National summary'!AY32-'National summary prev'!AY32</f>
        <v>0</v>
      </c>
      <c r="AZ32" s="124" t="n">
        <f>'National summary'!AZ32-'National summary prev'!AZ32</f>
        <v>0</v>
      </c>
      <c r="BA32" s="124" t="n">
        <f>'National summary'!BA32-'National summary prev'!BA32</f>
        <v>0</v>
      </c>
      <c r="BB32" s="124" t="n">
        <f>'National summary'!BB32-'National summary prev'!BB32</f>
        <v>0</v>
      </c>
      <c r="BC32" s="124" t="n">
        <f>'National summary'!BC32-'National summary prev'!BC32</f>
        <v>0</v>
      </c>
      <c r="BD32" s="124" t="n">
        <f>'National summary'!BD32-'National summary prev'!BD32</f>
        <v>0</v>
      </c>
      <c r="BE32" s="124" t="n">
        <f>'National summary'!BE32-'National summary prev'!BE32</f>
        <v>0</v>
      </c>
      <c r="BF32" s="129" t="n">
        <f>'National summary'!BF32-'National summary prev'!BF32</f>
        <v>0</v>
      </c>
      <c r="BG32" s="128" t="n">
        <f>'National summary'!BG32-'National summary prev'!BG32</f>
        <v>0</v>
      </c>
      <c r="BH32" s="124" t="n">
        <f>'National summary'!BH32-'National summary prev'!BH32</f>
        <v>0</v>
      </c>
      <c r="BI32" s="124" t="n">
        <f>'National summary'!BI32-'National summary prev'!BI32</f>
        <v>0</v>
      </c>
      <c r="BJ32" s="124" t="n">
        <f>'National summary'!BJ32-'National summary prev'!BJ32</f>
        <v>0</v>
      </c>
      <c r="BK32" s="124" t="n">
        <f>'National summary'!BK32-'National summary prev'!BK32</f>
        <v>0</v>
      </c>
      <c r="BL32" s="124" t="n">
        <f>'National summary'!BL32-'National summary prev'!BL32</f>
        <v>0</v>
      </c>
      <c r="BM32" s="124" t="n">
        <f>'National summary'!BM32-'National summary prev'!BM32</f>
        <v>0</v>
      </c>
      <c r="BN32" s="124" t="n">
        <f>'National summary'!BN32-'National summary prev'!BN32</f>
        <v>0</v>
      </c>
      <c r="BO32" s="124" t="n">
        <f>'National summary'!BO32-'National summary prev'!BO32</f>
        <v>0</v>
      </c>
      <c r="BP32" s="124" t="n">
        <f>'National summary'!BP32-'National summary prev'!BP32</f>
        <v>0</v>
      </c>
      <c r="BQ32" s="124" t="n">
        <f>'National summary'!BQ32-'National summary prev'!BQ32</f>
        <v>0</v>
      </c>
      <c r="BR32" s="129" t="n">
        <f>'National summary'!BR32-'National summary prev'!BR32</f>
        <v>0</v>
      </c>
    </row>
    <row r="33">
      <c r="A33" s="138" t="s">
        <v>500</v>
      </c>
      <c r="B33" s="122" t="s">
        <v>459</v>
      </c>
      <c r="C33" s="64" t="s">
        <v>126</v>
      </c>
      <c r="D33" s="123"/>
      <c r="E33" s="139" t="n">
        <f>'National summary'!E33-'National summary prev'!E33</f>
        <v>34</v>
      </c>
      <c r="F33" s="138" t="n">
        <f>'National summary'!F33-'National summary prev'!F33</f>
        <v>0</v>
      </c>
      <c r="G33" s="123" t="n">
        <f>'National summary'!G33-'National summary prev'!G33</f>
        <v>0</v>
      </c>
      <c r="H33" s="123" t="n">
        <f>'National summary'!H33-'National summary prev'!H33</f>
        <v>0</v>
      </c>
      <c r="I33" s="123" t="n">
        <f>'National summary'!I33-'National summary prev'!I33</f>
        <v>0</v>
      </c>
      <c r="J33" s="139" t="n">
        <f>'National summary'!J33-'National summary prev'!J33</f>
        <v>0</v>
      </c>
      <c r="K33" s="134" t="n">
        <f>'National summary'!K33-'National summary prev'!K33</f>
        <v>0</v>
      </c>
      <c r="L33" s="124" t="n">
        <f>'National summary'!L33-'National summary prev'!L33</f>
        <v>0</v>
      </c>
      <c r="M33" s="124" t="n">
        <f>'National summary'!M33-'National summary prev'!M33</f>
        <v>0</v>
      </c>
      <c r="N33" s="124" t="n">
        <f>'National summary'!N33-'National summary prev'!N33</f>
        <v>0</v>
      </c>
      <c r="O33" s="124" t="n">
        <f>'National summary'!O33-'National summary prev'!O33</f>
        <v>0</v>
      </c>
      <c r="P33" s="124" t="n">
        <f>'National summary'!P33-'National summary prev'!P33</f>
        <v>0</v>
      </c>
      <c r="Q33" s="124" t="n">
        <f>'National summary'!Q33-'National summary prev'!Q33</f>
        <v>0</v>
      </c>
      <c r="R33" s="124" t="n">
        <f>'National summary'!R33-'National summary prev'!R33</f>
        <v>0</v>
      </c>
      <c r="S33" s="124" t="n">
        <f>'National summary'!S33-'National summary prev'!S33</f>
        <v>0</v>
      </c>
      <c r="T33" s="124" t="n">
        <f>'National summary'!T33-'National summary prev'!T33</f>
        <v>0</v>
      </c>
      <c r="U33" s="124" t="n">
        <f>'National summary'!U33-'National summary prev'!U33</f>
        <v>0</v>
      </c>
      <c r="V33" s="129" t="n">
        <f>'National summary'!V33-'National summary prev'!V33</f>
        <v>0</v>
      </c>
      <c r="W33" s="128" t="n">
        <f>'National summary'!W33-'National summary prev'!W33</f>
        <v>0</v>
      </c>
      <c r="X33" s="124" t="n">
        <f>'National summary'!X33-'National summary prev'!X33</f>
        <v>0</v>
      </c>
      <c r="Y33" s="124" t="n">
        <f>'National summary'!Y33-'National summary prev'!Y33</f>
        <v>0</v>
      </c>
      <c r="Z33" s="124" t="n">
        <f>'National summary'!Z33-'National summary prev'!Z33</f>
        <v>0</v>
      </c>
      <c r="AA33" s="124" t="n">
        <f>'National summary'!AA33-'National summary prev'!AA33</f>
        <v>0</v>
      </c>
      <c r="AB33" s="124" t="n">
        <f>'National summary'!AB33-'National summary prev'!AB33</f>
        <v>0</v>
      </c>
      <c r="AC33" s="124" t="n">
        <f>'National summary'!AC33-'National summary prev'!AC33</f>
        <v>0</v>
      </c>
      <c r="AD33" s="124" t="n">
        <f>'National summary'!AD33-'National summary prev'!AD33</f>
        <v>0</v>
      </c>
      <c r="AE33" s="124" t="n">
        <f>'National summary'!AE33-'National summary prev'!AE33</f>
        <v>0</v>
      </c>
      <c r="AF33" s="124" t="n">
        <f>'National summary'!AF33-'National summary prev'!AF33</f>
        <v>0</v>
      </c>
      <c r="AG33" s="124" t="n">
        <f>'National summary'!AG33-'National summary prev'!AG33</f>
        <v>0</v>
      </c>
      <c r="AH33" s="129" t="n">
        <f>'National summary'!AH33-'National summary prev'!AH33</f>
        <v>0</v>
      </c>
      <c r="AI33" s="128" t="n">
        <f>'National summary'!AI33-'National summary prev'!AI33</f>
        <v>0</v>
      </c>
      <c r="AJ33" s="124" t="n">
        <f>'National summary'!AJ33-'National summary prev'!AJ33</f>
        <v>0</v>
      </c>
      <c r="AK33" s="124" t="n">
        <f>'National summary'!AK33-'National summary prev'!AK33</f>
        <v>0</v>
      </c>
      <c r="AL33" s="124" t="n">
        <f>'National summary'!AL33-'National summary prev'!AL33</f>
        <v>0</v>
      </c>
      <c r="AM33" s="124" t="n">
        <f>'National summary'!AM33-'National summary prev'!AM33</f>
        <v>0</v>
      </c>
      <c r="AN33" s="124" t="n">
        <f>'National summary'!AN33-'National summary prev'!AN33</f>
        <v>0</v>
      </c>
      <c r="AO33" s="124" t="n">
        <f>'National summary'!AO33-'National summary prev'!AO33</f>
        <v>0</v>
      </c>
      <c r="AP33" s="124" t="n">
        <f>'National summary'!AP33-'National summary prev'!AP33</f>
        <v>0</v>
      </c>
      <c r="AQ33" s="124" t="n">
        <f>'National summary'!AQ33-'National summary prev'!AQ33</f>
        <v>0</v>
      </c>
      <c r="AR33" s="124" t="n">
        <f>'National summary'!AR33-'National summary prev'!AR33</f>
        <v>0</v>
      </c>
      <c r="AS33" s="124" t="n">
        <f>'National summary'!AS33-'National summary prev'!AS33</f>
        <v>0</v>
      </c>
      <c r="AT33" s="129" t="n">
        <f>'National summary'!AT33-'National summary prev'!AT33</f>
        <v>0</v>
      </c>
      <c r="AU33" s="128" t="n">
        <f>'National summary'!AU33-'National summary prev'!AU33</f>
        <v>0</v>
      </c>
      <c r="AV33" s="124" t="n">
        <f>'National summary'!AV33-'National summary prev'!AV33</f>
        <v>0</v>
      </c>
      <c r="AW33" s="124" t="n">
        <f>'National summary'!AW33-'National summary prev'!AW33</f>
        <v>0</v>
      </c>
      <c r="AX33" s="124" t="n">
        <f>'National summary'!AX33-'National summary prev'!AX33</f>
        <v>0</v>
      </c>
      <c r="AY33" s="124" t="n">
        <f>'National summary'!AY33-'National summary prev'!AY33</f>
        <v>0</v>
      </c>
      <c r="AZ33" s="124" t="n">
        <f>'National summary'!AZ33-'National summary prev'!AZ33</f>
        <v>0</v>
      </c>
      <c r="BA33" s="124" t="n">
        <f>'National summary'!BA33-'National summary prev'!BA33</f>
        <v>0</v>
      </c>
      <c r="BB33" s="124" t="n">
        <f>'National summary'!BB33-'National summary prev'!BB33</f>
        <v>0</v>
      </c>
      <c r="BC33" s="124" t="n">
        <f>'National summary'!BC33-'National summary prev'!BC33</f>
        <v>0</v>
      </c>
      <c r="BD33" s="124" t="n">
        <f>'National summary'!BD33-'National summary prev'!BD33</f>
        <v>0</v>
      </c>
      <c r="BE33" s="124" t="n">
        <f>'National summary'!BE33-'National summary prev'!BE33</f>
        <v>0</v>
      </c>
      <c r="BF33" s="129" t="n">
        <f>'National summary'!BF33-'National summary prev'!BF33</f>
        <v>0</v>
      </c>
      <c r="BG33" s="128" t="n">
        <f>'National summary'!BG33-'National summary prev'!BG33</f>
        <v>0</v>
      </c>
      <c r="BH33" s="124" t="n">
        <f>'National summary'!BH33-'National summary prev'!BH33</f>
        <v>0</v>
      </c>
      <c r="BI33" s="124" t="n">
        <f>'National summary'!BI33-'National summary prev'!BI33</f>
        <v>0</v>
      </c>
      <c r="BJ33" s="124" t="n">
        <f>'National summary'!BJ33-'National summary prev'!BJ33</f>
        <v>0</v>
      </c>
      <c r="BK33" s="124" t="n">
        <f>'National summary'!BK33-'National summary prev'!BK33</f>
        <v>0</v>
      </c>
      <c r="BL33" s="124" t="n">
        <f>'National summary'!BL33-'National summary prev'!BL33</f>
        <v>0</v>
      </c>
      <c r="BM33" s="124" t="n">
        <f>'National summary'!BM33-'National summary prev'!BM33</f>
        <v>0</v>
      </c>
      <c r="BN33" s="124" t="n">
        <f>'National summary'!BN33-'National summary prev'!BN33</f>
        <v>0</v>
      </c>
      <c r="BO33" s="124" t="n">
        <f>'National summary'!BO33-'National summary prev'!BO33</f>
        <v>0</v>
      </c>
      <c r="BP33" s="124" t="n">
        <f>'National summary'!BP33-'National summary prev'!BP33</f>
        <v>0</v>
      </c>
      <c r="BQ33" s="124" t="n">
        <f>'National summary'!BQ33-'National summary prev'!BQ33</f>
        <v>0</v>
      </c>
      <c r="BR33" s="129" t="n">
        <f>'National summary'!BR33-'National summary prev'!BR33</f>
        <v>0</v>
      </c>
    </row>
    <row r="34">
      <c r="A34" s="138" t="s">
        <v>328</v>
      </c>
      <c r="B34" s="122" t="s">
        <v>330</v>
      </c>
      <c r="C34" s="64" t="s">
        <v>126</v>
      </c>
      <c r="D34" s="123"/>
      <c r="E34" s="139" t="n">
        <f>'National summary'!E34-'National summary prev'!E34</f>
        <v>32</v>
      </c>
      <c r="F34" s="138" t="n">
        <f>'National summary'!F34-'National summary prev'!F34</f>
        <v>0</v>
      </c>
      <c r="G34" s="123" t="n">
        <f>'National summary'!G34-'National summary prev'!G34</f>
        <v>0</v>
      </c>
      <c r="H34" s="123" t="n">
        <f>'National summary'!H34-'National summary prev'!H34</f>
        <v>0</v>
      </c>
      <c r="I34" s="123" t="n">
        <f>'National summary'!I34-'National summary prev'!I34</f>
        <v>0</v>
      </c>
      <c r="J34" s="139" t="n">
        <f>'National summary'!J34-'National summary prev'!J34</f>
        <v>0</v>
      </c>
      <c r="K34" s="134" t="n">
        <f>'National summary'!K34-'National summary prev'!K34</f>
        <v>0</v>
      </c>
      <c r="L34" s="124" t="n">
        <f>'National summary'!L34-'National summary prev'!L34</f>
        <v>0</v>
      </c>
      <c r="M34" s="124" t="n">
        <f>'National summary'!M34-'National summary prev'!M34</f>
        <v>0</v>
      </c>
      <c r="N34" s="124" t="n">
        <f>'National summary'!N34-'National summary prev'!N34</f>
        <v>0</v>
      </c>
      <c r="O34" s="124" t="n">
        <f>'National summary'!O34-'National summary prev'!O34</f>
        <v>0</v>
      </c>
      <c r="P34" s="124" t="n">
        <f>'National summary'!P34-'National summary prev'!P34</f>
        <v>0</v>
      </c>
      <c r="Q34" s="124" t="n">
        <f>'National summary'!Q34-'National summary prev'!Q34</f>
        <v>0</v>
      </c>
      <c r="R34" s="124" t="n">
        <f>'National summary'!R34-'National summary prev'!R34</f>
        <v>0</v>
      </c>
      <c r="S34" s="124" t="n">
        <f>'National summary'!S34-'National summary prev'!S34</f>
        <v>0</v>
      </c>
      <c r="T34" s="124" t="n">
        <f>'National summary'!T34-'National summary prev'!T34</f>
        <v>0</v>
      </c>
      <c r="U34" s="124" t="n">
        <f>'National summary'!U34-'National summary prev'!U34</f>
        <v>0</v>
      </c>
      <c r="V34" s="129" t="n">
        <f>'National summary'!V34-'National summary prev'!V34</f>
        <v>0</v>
      </c>
      <c r="W34" s="128" t="n">
        <f>'National summary'!W34-'National summary prev'!W34</f>
        <v>0</v>
      </c>
      <c r="X34" s="124" t="n">
        <f>'National summary'!X34-'National summary prev'!X34</f>
        <v>0</v>
      </c>
      <c r="Y34" s="124" t="n">
        <f>'National summary'!Y34-'National summary prev'!Y34</f>
        <v>0</v>
      </c>
      <c r="Z34" s="124" t="n">
        <f>'National summary'!Z34-'National summary prev'!Z34</f>
        <v>0</v>
      </c>
      <c r="AA34" s="124" t="n">
        <f>'National summary'!AA34-'National summary prev'!AA34</f>
        <v>0</v>
      </c>
      <c r="AB34" s="124" t="n">
        <f>'National summary'!AB34-'National summary prev'!AB34</f>
        <v>0</v>
      </c>
      <c r="AC34" s="124" t="n">
        <f>'National summary'!AC34-'National summary prev'!AC34</f>
        <v>0</v>
      </c>
      <c r="AD34" s="124" t="n">
        <f>'National summary'!AD34-'National summary prev'!AD34</f>
        <v>0</v>
      </c>
      <c r="AE34" s="124" t="n">
        <f>'National summary'!AE34-'National summary prev'!AE34</f>
        <v>0</v>
      </c>
      <c r="AF34" s="124" t="n">
        <f>'National summary'!AF34-'National summary prev'!AF34</f>
        <v>0</v>
      </c>
      <c r="AG34" s="124" t="n">
        <f>'National summary'!AG34-'National summary prev'!AG34</f>
        <v>0</v>
      </c>
      <c r="AH34" s="129" t="n">
        <f>'National summary'!AH34-'National summary prev'!AH34</f>
        <v>0</v>
      </c>
      <c r="AI34" s="128" t="n">
        <f>'National summary'!AI34-'National summary prev'!AI34</f>
        <v>0</v>
      </c>
      <c r="AJ34" s="124" t="n">
        <f>'National summary'!AJ34-'National summary prev'!AJ34</f>
        <v>0</v>
      </c>
      <c r="AK34" s="124" t="n">
        <f>'National summary'!AK34-'National summary prev'!AK34</f>
        <v>0</v>
      </c>
      <c r="AL34" s="124" t="n">
        <f>'National summary'!AL34-'National summary prev'!AL34</f>
        <v>0</v>
      </c>
      <c r="AM34" s="124" t="n">
        <f>'National summary'!AM34-'National summary prev'!AM34</f>
        <v>0</v>
      </c>
      <c r="AN34" s="124" t="n">
        <f>'National summary'!AN34-'National summary prev'!AN34</f>
        <v>0</v>
      </c>
      <c r="AO34" s="124" t="n">
        <f>'National summary'!AO34-'National summary prev'!AO34</f>
        <v>0</v>
      </c>
      <c r="AP34" s="124" t="n">
        <f>'National summary'!AP34-'National summary prev'!AP34</f>
        <v>0</v>
      </c>
      <c r="AQ34" s="124" t="n">
        <f>'National summary'!AQ34-'National summary prev'!AQ34</f>
        <v>0</v>
      </c>
      <c r="AR34" s="124" t="n">
        <f>'National summary'!AR34-'National summary prev'!AR34</f>
        <v>0</v>
      </c>
      <c r="AS34" s="124" t="n">
        <f>'National summary'!AS34-'National summary prev'!AS34</f>
        <v>0</v>
      </c>
      <c r="AT34" s="129" t="n">
        <f>'National summary'!AT34-'National summary prev'!AT34</f>
        <v>0</v>
      </c>
      <c r="AU34" s="128" t="n">
        <f>'National summary'!AU34-'National summary prev'!AU34</f>
        <v>0</v>
      </c>
      <c r="AV34" s="124" t="n">
        <f>'National summary'!AV34-'National summary prev'!AV34</f>
        <v>0</v>
      </c>
      <c r="AW34" s="124" t="n">
        <f>'National summary'!AW34-'National summary prev'!AW34</f>
        <v>0</v>
      </c>
      <c r="AX34" s="124" t="n">
        <f>'National summary'!AX34-'National summary prev'!AX34</f>
        <v>0</v>
      </c>
      <c r="AY34" s="124" t="n">
        <f>'National summary'!AY34-'National summary prev'!AY34</f>
        <v>0</v>
      </c>
      <c r="AZ34" s="124" t="n">
        <f>'National summary'!AZ34-'National summary prev'!AZ34</f>
        <v>0</v>
      </c>
      <c r="BA34" s="124" t="n">
        <f>'National summary'!BA34-'National summary prev'!BA34</f>
        <v>0</v>
      </c>
      <c r="BB34" s="124" t="n">
        <f>'National summary'!BB34-'National summary prev'!BB34</f>
        <v>0</v>
      </c>
      <c r="BC34" s="124" t="n">
        <f>'National summary'!BC34-'National summary prev'!BC34</f>
        <v>0</v>
      </c>
      <c r="BD34" s="124" t="n">
        <f>'National summary'!BD34-'National summary prev'!BD34</f>
        <v>0</v>
      </c>
      <c r="BE34" s="124" t="n">
        <f>'National summary'!BE34-'National summary prev'!BE34</f>
        <v>0</v>
      </c>
      <c r="BF34" s="129" t="n">
        <f>'National summary'!BF34-'National summary prev'!BF34</f>
        <v>0</v>
      </c>
      <c r="BG34" s="128" t="n">
        <f>'National summary'!BG34-'National summary prev'!BG34</f>
        <v>0</v>
      </c>
      <c r="BH34" s="124" t="n">
        <f>'National summary'!BH34-'National summary prev'!BH34</f>
        <v>0</v>
      </c>
      <c r="BI34" s="124" t="n">
        <f>'National summary'!BI34-'National summary prev'!BI34</f>
        <v>0</v>
      </c>
      <c r="BJ34" s="124" t="n">
        <f>'National summary'!BJ34-'National summary prev'!BJ34</f>
        <v>0</v>
      </c>
      <c r="BK34" s="124" t="n">
        <f>'National summary'!BK34-'National summary prev'!BK34</f>
        <v>0</v>
      </c>
      <c r="BL34" s="124" t="n">
        <f>'National summary'!BL34-'National summary prev'!BL34</f>
        <v>0</v>
      </c>
      <c r="BM34" s="124" t="n">
        <f>'National summary'!BM34-'National summary prev'!BM34</f>
        <v>0</v>
      </c>
      <c r="BN34" s="124" t="n">
        <f>'National summary'!BN34-'National summary prev'!BN34</f>
        <v>0</v>
      </c>
      <c r="BO34" s="124" t="n">
        <f>'National summary'!BO34-'National summary prev'!BO34</f>
        <v>0</v>
      </c>
      <c r="BP34" s="124" t="n">
        <f>'National summary'!BP34-'National summary prev'!BP34</f>
        <v>0</v>
      </c>
      <c r="BQ34" s="124" t="n">
        <f>'National summary'!BQ34-'National summary prev'!BQ34</f>
        <v>0</v>
      </c>
      <c r="BR34" s="129" t="n">
        <f>'National summary'!BR34-'National summary prev'!BR34</f>
        <v>0</v>
      </c>
    </row>
    <row r="35">
      <c r="A35" s="138" t="s">
        <v>95</v>
      </c>
      <c r="B35" s="122" t="s">
        <v>96</v>
      </c>
      <c r="C35" s="64" t="s">
        <v>126</v>
      </c>
      <c r="D35" s="123"/>
      <c r="E35" s="139" t="n">
        <f>'National summary'!E35-'National summary prev'!E35</f>
        <v>30</v>
      </c>
      <c r="F35" s="138" t="n">
        <f>'National summary'!F35-'National summary prev'!F35</f>
        <v>0</v>
      </c>
      <c r="G35" s="123" t="n">
        <f>'National summary'!G35-'National summary prev'!G35</f>
        <v>0</v>
      </c>
      <c r="H35" s="123" t="n">
        <f>'National summary'!H35-'National summary prev'!H35</f>
        <v>0</v>
      </c>
      <c r="I35" s="123" t="n">
        <f>'National summary'!I35-'National summary prev'!I35</f>
        <v>0</v>
      </c>
      <c r="J35" s="139" t="n">
        <f>'National summary'!J35-'National summary prev'!J35</f>
        <v>0</v>
      </c>
      <c r="K35" s="134" t="n">
        <f>'National summary'!K35-'National summary prev'!K35</f>
        <v>0</v>
      </c>
      <c r="L35" s="124" t="n">
        <f>'National summary'!L35-'National summary prev'!L35</f>
        <v>0</v>
      </c>
      <c r="M35" s="124" t="n">
        <f>'National summary'!M35-'National summary prev'!M35</f>
        <v>0</v>
      </c>
      <c r="N35" s="124" t="n">
        <f>'National summary'!N35-'National summary prev'!N35</f>
        <v>0</v>
      </c>
      <c r="O35" s="124" t="n">
        <f>'National summary'!O35-'National summary prev'!O35</f>
        <v>0</v>
      </c>
      <c r="P35" s="124" t="n">
        <f>'National summary'!P35-'National summary prev'!P35</f>
        <v>0</v>
      </c>
      <c r="Q35" s="124" t="n">
        <f>'National summary'!Q35-'National summary prev'!Q35</f>
        <v>0</v>
      </c>
      <c r="R35" s="124" t="n">
        <f>'National summary'!R35-'National summary prev'!R35</f>
        <v>0</v>
      </c>
      <c r="S35" s="124" t="n">
        <f>'National summary'!S35-'National summary prev'!S35</f>
        <v>0</v>
      </c>
      <c r="T35" s="124" t="n">
        <f>'National summary'!T35-'National summary prev'!T35</f>
        <v>0</v>
      </c>
      <c r="U35" s="124" t="n">
        <f>'National summary'!U35-'National summary prev'!U35</f>
        <v>0</v>
      </c>
      <c r="V35" s="129" t="n">
        <f>'National summary'!V35-'National summary prev'!V35</f>
        <v>0</v>
      </c>
      <c r="W35" s="128" t="n">
        <f>'National summary'!W35-'National summary prev'!W35</f>
        <v>0</v>
      </c>
      <c r="X35" s="124" t="n">
        <f>'National summary'!X35-'National summary prev'!X35</f>
        <v>0</v>
      </c>
      <c r="Y35" s="124" t="n">
        <f>'National summary'!Y35-'National summary prev'!Y35</f>
        <v>0</v>
      </c>
      <c r="Z35" s="124" t="n">
        <f>'National summary'!Z35-'National summary prev'!Z35</f>
        <v>0</v>
      </c>
      <c r="AA35" s="124" t="n">
        <f>'National summary'!AA35-'National summary prev'!AA35</f>
        <v>0</v>
      </c>
      <c r="AB35" s="124" t="n">
        <f>'National summary'!AB35-'National summary prev'!AB35</f>
        <v>0</v>
      </c>
      <c r="AC35" s="124" t="n">
        <f>'National summary'!AC35-'National summary prev'!AC35</f>
        <v>0</v>
      </c>
      <c r="AD35" s="124" t="n">
        <f>'National summary'!AD35-'National summary prev'!AD35</f>
        <v>0</v>
      </c>
      <c r="AE35" s="124" t="n">
        <f>'National summary'!AE35-'National summary prev'!AE35</f>
        <v>0</v>
      </c>
      <c r="AF35" s="124" t="n">
        <f>'National summary'!AF35-'National summary prev'!AF35</f>
        <v>0</v>
      </c>
      <c r="AG35" s="124" t="n">
        <f>'National summary'!AG35-'National summary prev'!AG35</f>
        <v>0</v>
      </c>
      <c r="AH35" s="129" t="n">
        <f>'National summary'!AH35-'National summary prev'!AH35</f>
        <v>0</v>
      </c>
      <c r="AI35" s="128" t="n">
        <f>'National summary'!AI35-'National summary prev'!AI35</f>
        <v>0</v>
      </c>
      <c r="AJ35" s="124" t="n">
        <f>'National summary'!AJ35-'National summary prev'!AJ35</f>
        <v>0</v>
      </c>
      <c r="AK35" s="124" t="n">
        <f>'National summary'!AK35-'National summary prev'!AK35</f>
        <v>0</v>
      </c>
      <c r="AL35" s="124" t="n">
        <f>'National summary'!AL35-'National summary prev'!AL35</f>
        <v>0</v>
      </c>
      <c r="AM35" s="124" t="n">
        <f>'National summary'!AM35-'National summary prev'!AM35</f>
        <v>0</v>
      </c>
      <c r="AN35" s="124" t="n">
        <f>'National summary'!AN35-'National summary prev'!AN35</f>
        <v>0</v>
      </c>
      <c r="AO35" s="124" t="n">
        <f>'National summary'!AO35-'National summary prev'!AO35</f>
        <v>0</v>
      </c>
      <c r="AP35" s="124" t="n">
        <f>'National summary'!AP35-'National summary prev'!AP35</f>
        <v>0</v>
      </c>
      <c r="AQ35" s="124" t="n">
        <f>'National summary'!AQ35-'National summary prev'!AQ35</f>
        <v>0</v>
      </c>
      <c r="AR35" s="124" t="n">
        <f>'National summary'!AR35-'National summary prev'!AR35</f>
        <v>0</v>
      </c>
      <c r="AS35" s="124" t="n">
        <f>'National summary'!AS35-'National summary prev'!AS35</f>
        <v>0</v>
      </c>
      <c r="AT35" s="129" t="n">
        <f>'National summary'!AT35-'National summary prev'!AT35</f>
        <v>0</v>
      </c>
      <c r="AU35" s="128" t="n">
        <f>'National summary'!AU35-'National summary prev'!AU35</f>
        <v>0</v>
      </c>
      <c r="AV35" s="124" t="n">
        <f>'National summary'!AV35-'National summary prev'!AV35</f>
        <v>0</v>
      </c>
      <c r="AW35" s="124" t="n">
        <f>'National summary'!AW35-'National summary prev'!AW35</f>
        <v>0</v>
      </c>
      <c r="AX35" s="124" t="n">
        <f>'National summary'!AX35-'National summary prev'!AX35</f>
        <v>0</v>
      </c>
      <c r="AY35" s="124" t="n">
        <f>'National summary'!AY35-'National summary prev'!AY35</f>
        <v>0</v>
      </c>
      <c r="AZ35" s="124" t="n">
        <f>'National summary'!AZ35-'National summary prev'!AZ35</f>
        <v>0</v>
      </c>
      <c r="BA35" s="124" t="n">
        <f>'National summary'!BA35-'National summary prev'!BA35</f>
        <v>0</v>
      </c>
      <c r="BB35" s="124" t="n">
        <f>'National summary'!BB35-'National summary prev'!BB35</f>
        <v>0</v>
      </c>
      <c r="BC35" s="124" t="n">
        <f>'National summary'!BC35-'National summary prev'!BC35</f>
        <v>0</v>
      </c>
      <c r="BD35" s="124" t="n">
        <f>'National summary'!BD35-'National summary prev'!BD35</f>
        <v>0</v>
      </c>
      <c r="BE35" s="124" t="n">
        <f>'National summary'!BE35-'National summary prev'!BE35</f>
        <v>0</v>
      </c>
      <c r="BF35" s="129" t="n">
        <f>'National summary'!BF35-'National summary prev'!BF35</f>
        <v>0</v>
      </c>
      <c r="BG35" s="128" t="n">
        <f>'National summary'!BG35-'National summary prev'!BG35</f>
        <v>0</v>
      </c>
      <c r="BH35" s="124" t="n">
        <f>'National summary'!BH35-'National summary prev'!BH35</f>
        <v>0</v>
      </c>
      <c r="BI35" s="124" t="n">
        <f>'National summary'!BI35-'National summary prev'!BI35</f>
        <v>0</v>
      </c>
      <c r="BJ35" s="124" t="n">
        <f>'National summary'!BJ35-'National summary prev'!BJ35</f>
        <v>0</v>
      </c>
      <c r="BK35" s="124" t="n">
        <f>'National summary'!BK35-'National summary prev'!BK35</f>
        <v>0</v>
      </c>
      <c r="BL35" s="124" t="n">
        <f>'National summary'!BL35-'National summary prev'!BL35</f>
        <v>0</v>
      </c>
      <c r="BM35" s="124" t="n">
        <f>'National summary'!BM35-'National summary prev'!BM35</f>
        <v>0</v>
      </c>
      <c r="BN35" s="124" t="n">
        <f>'National summary'!BN35-'National summary prev'!BN35</f>
        <v>0</v>
      </c>
      <c r="BO35" s="124" t="n">
        <f>'National summary'!BO35-'National summary prev'!BO35</f>
        <v>0</v>
      </c>
      <c r="BP35" s="124" t="n">
        <f>'National summary'!BP35-'National summary prev'!BP35</f>
        <v>0</v>
      </c>
      <c r="BQ35" s="124" t="n">
        <f>'National summary'!BQ35-'National summary prev'!BQ35</f>
        <v>0</v>
      </c>
      <c r="BR35" s="129" t="n">
        <f>'National summary'!BR35-'National summary prev'!BR35</f>
        <v>0</v>
      </c>
    </row>
    <row r="36">
      <c r="A36" s="138" t="s">
        <v>92</v>
      </c>
      <c r="B36" s="122" t="s">
        <v>93</v>
      </c>
      <c r="C36" s="64" t="s">
        <v>126</v>
      </c>
      <c r="D36" s="123"/>
      <c r="E36" s="139" t="n">
        <f>'National summary'!E36-'National summary prev'!E36</f>
        <v>28</v>
      </c>
      <c r="F36" s="138" t="n">
        <f>'National summary'!F36-'National summary prev'!F36</f>
        <v>0</v>
      </c>
      <c r="G36" s="123" t="n">
        <f>'National summary'!G36-'National summary prev'!G36</f>
        <v>0</v>
      </c>
      <c r="H36" s="123" t="n">
        <f>'National summary'!H36-'National summary prev'!H36</f>
        <v>0</v>
      </c>
      <c r="I36" s="123" t="n">
        <f>'National summary'!I36-'National summary prev'!I36</f>
        <v>0</v>
      </c>
      <c r="J36" s="139" t="n">
        <f>'National summary'!J36-'National summary prev'!J36</f>
        <v>0</v>
      </c>
      <c r="K36" s="134" t="n">
        <f>'National summary'!K36-'National summary prev'!K36</f>
        <v>0</v>
      </c>
      <c r="L36" s="124" t="n">
        <f>'National summary'!L36-'National summary prev'!L36</f>
        <v>0</v>
      </c>
      <c r="M36" s="124" t="n">
        <f>'National summary'!M36-'National summary prev'!M36</f>
        <v>0</v>
      </c>
      <c r="N36" s="124" t="n">
        <f>'National summary'!N36-'National summary prev'!N36</f>
        <v>0</v>
      </c>
      <c r="O36" s="124" t="n">
        <f>'National summary'!O36-'National summary prev'!O36</f>
        <v>0</v>
      </c>
      <c r="P36" s="124" t="n">
        <f>'National summary'!P36-'National summary prev'!P36</f>
        <v>0</v>
      </c>
      <c r="Q36" s="124" t="n">
        <f>'National summary'!Q36-'National summary prev'!Q36</f>
        <v>0</v>
      </c>
      <c r="R36" s="124" t="n">
        <f>'National summary'!R36-'National summary prev'!R36</f>
        <v>0</v>
      </c>
      <c r="S36" s="124" t="n">
        <f>'National summary'!S36-'National summary prev'!S36</f>
        <v>0</v>
      </c>
      <c r="T36" s="124" t="n">
        <f>'National summary'!T36-'National summary prev'!T36</f>
        <v>0</v>
      </c>
      <c r="U36" s="124" t="n">
        <f>'National summary'!U36-'National summary prev'!U36</f>
        <v>0</v>
      </c>
      <c r="V36" s="129" t="n">
        <f>'National summary'!V36-'National summary prev'!V36</f>
        <v>0</v>
      </c>
      <c r="W36" s="128" t="n">
        <f>'National summary'!W36-'National summary prev'!W36</f>
        <v>0</v>
      </c>
      <c r="X36" s="124" t="n">
        <f>'National summary'!X36-'National summary prev'!X36</f>
        <v>0</v>
      </c>
      <c r="Y36" s="124" t="n">
        <f>'National summary'!Y36-'National summary prev'!Y36</f>
        <v>0</v>
      </c>
      <c r="Z36" s="124" t="n">
        <f>'National summary'!Z36-'National summary prev'!Z36</f>
        <v>0</v>
      </c>
      <c r="AA36" s="124" t="n">
        <f>'National summary'!AA36-'National summary prev'!AA36</f>
        <v>0</v>
      </c>
      <c r="AB36" s="124" t="n">
        <f>'National summary'!AB36-'National summary prev'!AB36</f>
        <v>0</v>
      </c>
      <c r="AC36" s="124" t="n">
        <f>'National summary'!AC36-'National summary prev'!AC36</f>
        <v>0</v>
      </c>
      <c r="AD36" s="124" t="n">
        <f>'National summary'!AD36-'National summary prev'!AD36</f>
        <v>0</v>
      </c>
      <c r="AE36" s="124" t="n">
        <f>'National summary'!AE36-'National summary prev'!AE36</f>
        <v>0</v>
      </c>
      <c r="AF36" s="124" t="n">
        <f>'National summary'!AF36-'National summary prev'!AF36</f>
        <v>0</v>
      </c>
      <c r="AG36" s="124" t="n">
        <f>'National summary'!AG36-'National summary prev'!AG36</f>
        <v>0</v>
      </c>
      <c r="AH36" s="129" t="n">
        <f>'National summary'!AH36-'National summary prev'!AH36</f>
        <v>0</v>
      </c>
      <c r="AI36" s="128" t="n">
        <f>'National summary'!AI36-'National summary prev'!AI36</f>
        <v>0</v>
      </c>
      <c r="AJ36" s="124" t="n">
        <f>'National summary'!AJ36-'National summary prev'!AJ36</f>
        <v>0</v>
      </c>
      <c r="AK36" s="124" t="n">
        <f>'National summary'!AK36-'National summary prev'!AK36</f>
        <v>0</v>
      </c>
      <c r="AL36" s="124" t="n">
        <f>'National summary'!AL36-'National summary prev'!AL36</f>
        <v>0</v>
      </c>
      <c r="AM36" s="124" t="n">
        <f>'National summary'!AM36-'National summary prev'!AM36</f>
        <v>0</v>
      </c>
      <c r="AN36" s="124" t="n">
        <f>'National summary'!AN36-'National summary prev'!AN36</f>
        <v>0</v>
      </c>
      <c r="AO36" s="124" t="n">
        <f>'National summary'!AO36-'National summary prev'!AO36</f>
        <v>0</v>
      </c>
      <c r="AP36" s="124" t="n">
        <f>'National summary'!AP36-'National summary prev'!AP36</f>
        <v>0</v>
      </c>
      <c r="AQ36" s="124" t="n">
        <f>'National summary'!AQ36-'National summary prev'!AQ36</f>
        <v>0</v>
      </c>
      <c r="AR36" s="124" t="n">
        <f>'National summary'!AR36-'National summary prev'!AR36</f>
        <v>0</v>
      </c>
      <c r="AS36" s="124" t="n">
        <f>'National summary'!AS36-'National summary prev'!AS36</f>
        <v>0</v>
      </c>
      <c r="AT36" s="129" t="n">
        <f>'National summary'!AT36-'National summary prev'!AT36</f>
        <v>0</v>
      </c>
      <c r="AU36" s="128" t="n">
        <f>'National summary'!AU36-'National summary prev'!AU36</f>
        <v>0</v>
      </c>
      <c r="AV36" s="124" t="n">
        <f>'National summary'!AV36-'National summary prev'!AV36</f>
        <v>0</v>
      </c>
      <c r="AW36" s="124" t="n">
        <f>'National summary'!AW36-'National summary prev'!AW36</f>
        <v>0</v>
      </c>
      <c r="AX36" s="124" t="n">
        <f>'National summary'!AX36-'National summary prev'!AX36</f>
        <v>0</v>
      </c>
      <c r="AY36" s="124" t="n">
        <f>'National summary'!AY36-'National summary prev'!AY36</f>
        <v>0</v>
      </c>
      <c r="AZ36" s="124" t="n">
        <f>'National summary'!AZ36-'National summary prev'!AZ36</f>
        <v>0</v>
      </c>
      <c r="BA36" s="124" t="n">
        <f>'National summary'!BA36-'National summary prev'!BA36</f>
        <v>0</v>
      </c>
      <c r="BB36" s="124" t="n">
        <f>'National summary'!BB36-'National summary prev'!BB36</f>
        <v>0</v>
      </c>
      <c r="BC36" s="124" t="n">
        <f>'National summary'!BC36-'National summary prev'!BC36</f>
        <v>0</v>
      </c>
      <c r="BD36" s="124" t="n">
        <f>'National summary'!BD36-'National summary prev'!BD36</f>
        <v>0</v>
      </c>
      <c r="BE36" s="124" t="n">
        <f>'National summary'!BE36-'National summary prev'!BE36</f>
        <v>0</v>
      </c>
      <c r="BF36" s="129" t="n">
        <f>'National summary'!BF36-'National summary prev'!BF36</f>
        <v>0</v>
      </c>
      <c r="BG36" s="128" t="n">
        <f>'National summary'!BG36-'National summary prev'!BG36</f>
        <v>0</v>
      </c>
      <c r="BH36" s="124" t="n">
        <f>'National summary'!BH36-'National summary prev'!BH36</f>
        <v>0</v>
      </c>
      <c r="BI36" s="124" t="n">
        <f>'National summary'!BI36-'National summary prev'!BI36</f>
        <v>0</v>
      </c>
      <c r="BJ36" s="124" t="n">
        <f>'National summary'!BJ36-'National summary prev'!BJ36</f>
        <v>0</v>
      </c>
      <c r="BK36" s="124" t="n">
        <f>'National summary'!BK36-'National summary prev'!BK36</f>
        <v>0</v>
      </c>
      <c r="BL36" s="124" t="n">
        <f>'National summary'!BL36-'National summary prev'!BL36</f>
        <v>0</v>
      </c>
      <c r="BM36" s="124" t="n">
        <f>'National summary'!BM36-'National summary prev'!BM36</f>
        <v>0</v>
      </c>
      <c r="BN36" s="124" t="n">
        <f>'National summary'!BN36-'National summary prev'!BN36</f>
        <v>0</v>
      </c>
      <c r="BO36" s="124" t="n">
        <f>'National summary'!BO36-'National summary prev'!BO36</f>
        <v>0</v>
      </c>
      <c r="BP36" s="124" t="n">
        <f>'National summary'!BP36-'National summary prev'!BP36</f>
        <v>0</v>
      </c>
      <c r="BQ36" s="124" t="n">
        <f>'National summary'!BQ36-'National summary prev'!BQ36</f>
        <v>0</v>
      </c>
      <c r="BR36" s="129" t="n">
        <f>'National summary'!BR36-'National summary prev'!BR36</f>
        <v>0</v>
      </c>
    </row>
    <row r="37">
      <c r="A37" s="138" t="s">
        <v>98</v>
      </c>
      <c r="B37" s="122" t="s">
        <v>99</v>
      </c>
      <c r="C37" s="64" t="s">
        <v>126</v>
      </c>
      <c r="D37" s="123"/>
      <c r="E37" s="139" t="n">
        <f>'National summary'!E37-'National summary prev'!E37</f>
        <v>26</v>
      </c>
      <c r="F37" s="138" t="n">
        <f>'National summary'!F37-'National summary prev'!F37</f>
        <v>0</v>
      </c>
      <c r="G37" s="123" t="n">
        <f>'National summary'!G37-'National summary prev'!G37</f>
        <v>0</v>
      </c>
      <c r="H37" s="123" t="n">
        <f>'National summary'!H37-'National summary prev'!H37</f>
        <v>0</v>
      </c>
      <c r="I37" s="123" t="n">
        <f>'National summary'!I37-'National summary prev'!I37</f>
        <v>0</v>
      </c>
      <c r="J37" s="139" t="n">
        <f>'National summary'!J37-'National summary prev'!J37</f>
        <v>0</v>
      </c>
      <c r="K37" s="134" t="n">
        <f>'National summary'!K37-'National summary prev'!K37</f>
        <v>0</v>
      </c>
      <c r="L37" s="124" t="n">
        <f>'National summary'!L37-'National summary prev'!L37</f>
        <v>0</v>
      </c>
      <c r="M37" s="124" t="n">
        <f>'National summary'!M37-'National summary prev'!M37</f>
        <v>0</v>
      </c>
      <c r="N37" s="124" t="n">
        <f>'National summary'!N37-'National summary prev'!N37</f>
        <v>0</v>
      </c>
      <c r="O37" s="124" t="n">
        <f>'National summary'!O37-'National summary prev'!O37</f>
        <v>0</v>
      </c>
      <c r="P37" s="124" t="n">
        <f>'National summary'!P37-'National summary prev'!P37</f>
        <v>0</v>
      </c>
      <c r="Q37" s="124" t="n">
        <f>'National summary'!Q37-'National summary prev'!Q37</f>
        <v>0</v>
      </c>
      <c r="R37" s="124" t="n">
        <f>'National summary'!R37-'National summary prev'!R37</f>
        <v>0</v>
      </c>
      <c r="S37" s="124" t="n">
        <f>'National summary'!S37-'National summary prev'!S37</f>
        <v>0</v>
      </c>
      <c r="T37" s="124" t="n">
        <f>'National summary'!T37-'National summary prev'!T37</f>
        <v>0</v>
      </c>
      <c r="U37" s="124" t="n">
        <f>'National summary'!U37-'National summary prev'!U37</f>
        <v>0</v>
      </c>
      <c r="V37" s="129" t="n">
        <f>'National summary'!V37-'National summary prev'!V37</f>
        <v>0</v>
      </c>
      <c r="W37" s="128" t="n">
        <f>'National summary'!W37-'National summary prev'!W37</f>
        <v>0</v>
      </c>
      <c r="X37" s="124" t="n">
        <f>'National summary'!X37-'National summary prev'!X37</f>
        <v>0</v>
      </c>
      <c r="Y37" s="124" t="n">
        <f>'National summary'!Y37-'National summary prev'!Y37</f>
        <v>0</v>
      </c>
      <c r="Z37" s="124" t="n">
        <f>'National summary'!Z37-'National summary prev'!Z37</f>
        <v>0</v>
      </c>
      <c r="AA37" s="124" t="n">
        <f>'National summary'!AA37-'National summary prev'!AA37</f>
        <v>0</v>
      </c>
      <c r="AB37" s="124" t="n">
        <f>'National summary'!AB37-'National summary prev'!AB37</f>
        <v>0</v>
      </c>
      <c r="AC37" s="124" t="n">
        <f>'National summary'!AC37-'National summary prev'!AC37</f>
        <v>0</v>
      </c>
      <c r="AD37" s="124" t="n">
        <f>'National summary'!AD37-'National summary prev'!AD37</f>
        <v>0</v>
      </c>
      <c r="AE37" s="124" t="n">
        <f>'National summary'!AE37-'National summary prev'!AE37</f>
        <v>0</v>
      </c>
      <c r="AF37" s="124" t="n">
        <f>'National summary'!AF37-'National summary prev'!AF37</f>
        <v>0</v>
      </c>
      <c r="AG37" s="124" t="n">
        <f>'National summary'!AG37-'National summary prev'!AG37</f>
        <v>0</v>
      </c>
      <c r="AH37" s="129" t="n">
        <f>'National summary'!AH37-'National summary prev'!AH37</f>
        <v>0</v>
      </c>
      <c r="AI37" s="128" t="n">
        <f>'National summary'!AI37-'National summary prev'!AI37</f>
        <v>0</v>
      </c>
      <c r="AJ37" s="124" t="n">
        <f>'National summary'!AJ37-'National summary prev'!AJ37</f>
        <v>0</v>
      </c>
      <c r="AK37" s="124" t="n">
        <f>'National summary'!AK37-'National summary prev'!AK37</f>
        <v>0</v>
      </c>
      <c r="AL37" s="124" t="n">
        <f>'National summary'!AL37-'National summary prev'!AL37</f>
        <v>0</v>
      </c>
      <c r="AM37" s="124" t="n">
        <f>'National summary'!AM37-'National summary prev'!AM37</f>
        <v>0</v>
      </c>
      <c r="AN37" s="124" t="n">
        <f>'National summary'!AN37-'National summary prev'!AN37</f>
        <v>0</v>
      </c>
      <c r="AO37" s="124" t="n">
        <f>'National summary'!AO37-'National summary prev'!AO37</f>
        <v>0</v>
      </c>
      <c r="AP37" s="124" t="n">
        <f>'National summary'!AP37-'National summary prev'!AP37</f>
        <v>0</v>
      </c>
      <c r="AQ37" s="124" t="n">
        <f>'National summary'!AQ37-'National summary prev'!AQ37</f>
        <v>0</v>
      </c>
      <c r="AR37" s="124" t="n">
        <f>'National summary'!AR37-'National summary prev'!AR37</f>
        <v>0</v>
      </c>
      <c r="AS37" s="124" t="n">
        <f>'National summary'!AS37-'National summary prev'!AS37</f>
        <v>0</v>
      </c>
      <c r="AT37" s="129" t="n">
        <f>'National summary'!AT37-'National summary prev'!AT37</f>
        <v>0</v>
      </c>
      <c r="AU37" s="128" t="n">
        <f>'National summary'!AU37-'National summary prev'!AU37</f>
        <v>0</v>
      </c>
      <c r="AV37" s="124" t="n">
        <f>'National summary'!AV37-'National summary prev'!AV37</f>
        <v>0</v>
      </c>
      <c r="AW37" s="124" t="n">
        <f>'National summary'!AW37-'National summary prev'!AW37</f>
        <v>0</v>
      </c>
      <c r="AX37" s="124" t="n">
        <f>'National summary'!AX37-'National summary prev'!AX37</f>
        <v>0</v>
      </c>
      <c r="AY37" s="124" t="n">
        <f>'National summary'!AY37-'National summary prev'!AY37</f>
        <v>0</v>
      </c>
      <c r="AZ37" s="124" t="n">
        <f>'National summary'!AZ37-'National summary prev'!AZ37</f>
        <v>0</v>
      </c>
      <c r="BA37" s="124" t="n">
        <f>'National summary'!BA37-'National summary prev'!BA37</f>
        <v>0</v>
      </c>
      <c r="BB37" s="124" t="n">
        <f>'National summary'!BB37-'National summary prev'!BB37</f>
        <v>0</v>
      </c>
      <c r="BC37" s="124" t="n">
        <f>'National summary'!BC37-'National summary prev'!BC37</f>
        <v>0</v>
      </c>
      <c r="BD37" s="124" t="n">
        <f>'National summary'!BD37-'National summary prev'!BD37</f>
        <v>0</v>
      </c>
      <c r="BE37" s="124" t="n">
        <f>'National summary'!BE37-'National summary prev'!BE37</f>
        <v>0</v>
      </c>
      <c r="BF37" s="129" t="n">
        <f>'National summary'!BF37-'National summary prev'!BF37</f>
        <v>0</v>
      </c>
      <c r="BG37" s="128" t="n">
        <f>'National summary'!BG37-'National summary prev'!BG37</f>
        <v>0</v>
      </c>
      <c r="BH37" s="124" t="n">
        <f>'National summary'!BH37-'National summary prev'!BH37</f>
        <v>0</v>
      </c>
      <c r="BI37" s="124" t="n">
        <f>'National summary'!BI37-'National summary prev'!BI37</f>
        <v>0</v>
      </c>
      <c r="BJ37" s="124" t="n">
        <f>'National summary'!BJ37-'National summary prev'!BJ37</f>
        <v>0</v>
      </c>
      <c r="BK37" s="124" t="n">
        <f>'National summary'!BK37-'National summary prev'!BK37</f>
        <v>0</v>
      </c>
      <c r="BL37" s="124" t="n">
        <f>'National summary'!BL37-'National summary prev'!BL37</f>
        <v>0</v>
      </c>
      <c r="BM37" s="124" t="n">
        <f>'National summary'!BM37-'National summary prev'!BM37</f>
        <v>0</v>
      </c>
      <c r="BN37" s="124" t="n">
        <f>'National summary'!BN37-'National summary prev'!BN37</f>
        <v>0</v>
      </c>
      <c r="BO37" s="124" t="n">
        <f>'National summary'!BO37-'National summary prev'!BO37</f>
        <v>0</v>
      </c>
      <c r="BP37" s="124" t="n">
        <f>'National summary'!BP37-'National summary prev'!BP37</f>
        <v>0</v>
      </c>
      <c r="BQ37" s="124" t="n">
        <f>'National summary'!BQ37-'National summary prev'!BQ37</f>
        <v>0</v>
      </c>
      <c r="BR37" s="129" t="n">
        <f>'National summary'!BR37-'National summary prev'!BR37</f>
        <v>0</v>
      </c>
      <c r="BS37" s="112"/>
    </row>
    <row r="38">
      <c r="A38" s="138" t="s">
        <v>100</v>
      </c>
      <c r="B38" s="122" t="s">
        <v>101</v>
      </c>
      <c r="C38" s="64" t="s">
        <v>126</v>
      </c>
      <c r="D38" s="123"/>
      <c r="E38" s="139" t="n">
        <f>'National summary'!E38-'National summary prev'!E38</f>
        <v>24</v>
      </c>
      <c r="F38" s="138" t="n">
        <f>'National summary'!F38-'National summary prev'!F38</f>
        <v>0</v>
      </c>
      <c r="G38" s="123" t="n">
        <f>'National summary'!G38-'National summary prev'!G38</f>
        <v>0</v>
      </c>
      <c r="H38" s="123" t="n">
        <f>'National summary'!H38-'National summary prev'!H38</f>
        <v>0</v>
      </c>
      <c r="I38" s="123" t="n">
        <f>'National summary'!I38-'National summary prev'!I38</f>
        <v>0</v>
      </c>
      <c r="J38" s="139" t="n">
        <f>'National summary'!J38-'National summary prev'!J38</f>
        <v>0</v>
      </c>
      <c r="K38" s="134" t="n">
        <f>'National summary'!K38-'National summary prev'!K38</f>
        <v>0</v>
      </c>
      <c r="L38" s="124" t="n">
        <f>'National summary'!L38-'National summary prev'!L38</f>
        <v>0</v>
      </c>
      <c r="M38" s="124" t="n">
        <f>'National summary'!M38-'National summary prev'!M38</f>
        <v>0</v>
      </c>
      <c r="N38" s="124" t="n">
        <f>'National summary'!N38-'National summary prev'!N38</f>
        <v>0</v>
      </c>
      <c r="O38" s="124" t="n">
        <f>'National summary'!O38-'National summary prev'!O38</f>
        <v>0</v>
      </c>
      <c r="P38" s="124" t="n">
        <f>'National summary'!P38-'National summary prev'!P38</f>
        <v>0</v>
      </c>
      <c r="Q38" s="124" t="n">
        <f>'National summary'!Q38-'National summary prev'!Q38</f>
        <v>0</v>
      </c>
      <c r="R38" s="124" t="n">
        <f>'National summary'!R38-'National summary prev'!R38</f>
        <v>0</v>
      </c>
      <c r="S38" s="124" t="n">
        <f>'National summary'!S38-'National summary prev'!S38</f>
        <v>0</v>
      </c>
      <c r="T38" s="124" t="n">
        <f>'National summary'!T38-'National summary prev'!T38</f>
        <v>0</v>
      </c>
      <c r="U38" s="124" t="n">
        <f>'National summary'!U38-'National summary prev'!U38</f>
        <v>0</v>
      </c>
      <c r="V38" s="129" t="n">
        <f>'National summary'!V38-'National summary prev'!V38</f>
        <v>0</v>
      </c>
      <c r="W38" s="128" t="n">
        <f>'National summary'!W38-'National summary prev'!W38</f>
        <v>0</v>
      </c>
      <c r="X38" s="124" t="n">
        <f>'National summary'!X38-'National summary prev'!X38</f>
        <v>0</v>
      </c>
      <c r="Y38" s="124" t="n">
        <f>'National summary'!Y38-'National summary prev'!Y38</f>
        <v>0</v>
      </c>
      <c r="Z38" s="124" t="n">
        <f>'National summary'!Z38-'National summary prev'!Z38</f>
        <v>0</v>
      </c>
      <c r="AA38" s="124" t="n">
        <f>'National summary'!AA38-'National summary prev'!AA38</f>
        <v>0</v>
      </c>
      <c r="AB38" s="124" t="n">
        <f>'National summary'!AB38-'National summary prev'!AB38</f>
        <v>0</v>
      </c>
      <c r="AC38" s="124" t="n">
        <f>'National summary'!AC38-'National summary prev'!AC38</f>
        <v>0</v>
      </c>
      <c r="AD38" s="124" t="n">
        <f>'National summary'!AD38-'National summary prev'!AD38</f>
        <v>0</v>
      </c>
      <c r="AE38" s="124" t="n">
        <f>'National summary'!AE38-'National summary prev'!AE38</f>
        <v>0</v>
      </c>
      <c r="AF38" s="124" t="n">
        <f>'National summary'!AF38-'National summary prev'!AF38</f>
        <v>0</v>
      </c>
      <c r="AG38" s="124" t="n">
        <f>'National summary'!AG38-'National summary prev'!AG38</f>
        <v>0</v>
      </c>
      <c r="AH38" s="129" t="n">
        <f>'National summary'!AH38-'National summary prev'!AH38</f>
        <v>0</v>
      </c>
      <c r="AI38" s="128" t="n">
        <f>'National summary'!AI38-'National summary prev'!AI38</f>
        <v>0</v>
      </c>
      <c r="AJ38" s="124" t="n">
        <f>'National summary'!AJ38-'National summary prev'!AJ38</f>
        <v>0</v>
      </c>
      <c r="AK38" s="124" t="n">
        <f>'National summary'!AK38-'National summary prev'!AK38</f>
        <v>0</v>
      </c>
      <c r="AL38" s="124" t="n">
        <f>'National summary'!AL38-'National summary prev'!AL38</f>
        <v>0</v>
      </c>
      <c r="AM38" s="124" t="n">
        <f>'National summary'!AM38-'National summary prev'!AM38</f>
        <v>0</v>
      </c>
      <c r="AN38" s="124" t="n">
        <f>'National summary'!AN38-'National summary prev'!AN38</f>
        <v>0</v>
      </c>
      <c r="AO38" s="124" t="n">
        <f>'National summary'!AO38-'National summary prev'!AO38</f>
        <v>0</v>
      </c>
      <c r="AP38" s="124" t="n">
        <f>'National summary'!AP38-'National summary prev'!AP38</f>
        <v>0</v>
      </c>
      <c r="AQ38" s="124" t="n">
        <f>'National summary'!AQ38-'National summary prev'!AQ38</f>
        <v>0</v>
      </c>
      <c r="AR38" s="124" t="n">
        <f>'National summary'!AR38-'National summary prev'!AR38</f>
        <v>0</v>
      </c>
      <c r="AS38" s="124" t="n">
        <f>'National summary'!AS38-'National summary prev'!AS38</f>
        <v>0</v>
      </c>
      <c r="AT38" s="129" t="n">
        <f>'National summary'!AT38-'National summary prev'!AT38</f>
        <v>0</v>
      </c>
      <c r="AU38" s="128" t="n">
        <f>'National summary'!AU38-'National summary prev'!AU38</f>
        <v>0</v>
      </c>
      <c r="AV38" s="124" t="n">
        <f>'National summary'!AV38-'National summary prev'!AV38</f>
        <v>0</v>
      </c>
      <c r="AW38" s="124" t="n">
        <f>'National summary'!AW38-'National summary prev'!AW38</f>
        <v>0</v>
      </c>
      <c r="AX38" s="124" t="n">
        <f>'National summary'!AX38-'National summary prev'!AX38</f>
        <v>0</v>
      </c>
      <c r="AY38" s="124" t="n">
        <f>'National summary'!AY38-'National summary prev'!AY38</f>
        <v>0</v>
      </c>
      <c r="AZ38" s="124" t="n">
        <f>'National summary'!AZ38-'National summary prev'!AZ38</f>
        <v>0</v>
      </c>
      <c r="BA38" s="124" t="n">
        <f>'National summary'!BA38-'National summary prev'!BA38</f>
        <v>0</v>
      </c>
      <c r="BB38" s="124" t="n">
        <f>'National summary'!BB38-'National summary prev'!BB38</f>
        <v>0</v>
      </c>
      <c r="BC38" s="124" t="n">
        <f>'National summary'!BC38-'National summary prev'!BC38</f>
        <v>0</v>
      </c>
      <c r="BD38" s="124" t="n">
        <f>'National summary'!BD38-'National summary prev'!BD38</f>
        <v>0</v>
      </c>
      <c r="BE38" s="124" t="n">
        <f>'National summary'!BE38-'National summary prev'!BE38</f>
        <v>0</v>
      </c>
      <c r="BF38" s="129" t="n">
        <f>'National summary'!BF38-'National summary prev'!BF38</f>
        <v>0</v>
      </c>
      <c r="BG38" s="128" t="n">
        <f>'National summary'!BG38-'National summary prev'!BG38</f>
        <v>0</v>
      </c>
      <c r="BH38" s="124" t="n">
        <f>'National summary'!BH38-'National summary prev'!BH38</f>
        <v>0</v>
      </c>
      <c r="BI38" s="124" t="n">
        <f>'National summary'!BI38-'National summary prev'!BI38</f>
        <v>0</v>
      </c>
      <c r="BJ38" s="124" t="n">
        <f>'National summary'!BJ38-'National summary prev'!BJ38</f>
        <v>0</v>
      </c>
      <c r="BK38" s="124" t="n">
        <f>'National summary'!BK38-'National summary prev'!BK38</f>
        <v>0</v>
      </c>
      <c r="BL38" s="124" t="n">
        <f>'National summary'!BL38-'National summary prev'!BL38</f>
        <v>0</v>
      </c>
      <c r="BM38" s="124" t="n">
        <f>'National summary'!BM38-'National summary prev'!BM38</f>
        <v>0</v>
      </c>
      <c r="BN38" s="124" t="n">
        <f>'National summary'!BN38-'National summary prev'!BN38</f>
        <v>0</v>
      </c>
      <c r="BO38" s="124" t="n">
        <f>'National summary'!BO38-'National summary prev'!BO38</f>
        <v>0</v>
      </c>
      <c r="BP38" s="124" t="n">
        <f>'National summary'!BP38-'National summary prev'!BP38</f>
        <v>0</v>
      </c>
      <c r="BQ38" s="124" t="n">
        <f>'National summary'!BQ38-'National summary prev'!BQ38</f>
        <v>0</v>
      </c>
      <c r="BR38" s="129" t="n">
        <f>'National summary'!BR38-'National summary prev'!BR38</f>
        <v>0</v>
      </c>
      <c r="BS38" s="112"/>
    </row>
    <row r="39">
      <c r="A39" s="138" t="s">
        <v>102</v>
      </c>
      <c r="B39" s="122" t="s">
        <v>103</v>
      </c>
      <c r="C39" s="64" t="s">
        <v>126</v>
      </c>
      <c r="D39" s="123"/>
      <c r="E39" s="139" t="n">
        <f>'National summary'!E39-'National summary prev'!E39</f>
        <v>22</v>
      </c>
      <c r="F39" s="138" t="n">
        <f>'National summary'!F39-'National summary prev'!F39</f>
        <v>0</v>
      </c>
      <c r="G39" s="123" t="n">
        <f>'National summary'!G39-'National summary prev'!G39</f>
        <v>0</v>
      </c>
      <c r="H39" s="123" t="n">
        <f>'National summary'!H39-'National summary prev'!H39</f>
        <v>0</v>
      </c>
      <c r="I39" s="123" t="n">
        <f>'National summary'!I39-'National summary prev'!I39</f>
        <v>0</v>
      </c>
      <c r="J39" s="139" t="n">
        <f>'National summary'!J39-'National summary prev'!J39</f>
        <v>0</v>
      </c>
      <c r="K39" s="134" t="n">
        <f>'National summary'!K39-'National summary prev'!K39</f>
        <v>0</v>
      </c>
      <c r="L39" s="124" t="n">
        <f>'National summary'!L39-'National summary prev'!L39</f>
        <v>0</v>
      </c>
      <c r="M39" s="124" t="n">
        <f>'National summary'!M39-'National summary prev'!M39</f>
        <v>0</v>
      </c>
      <c r="N39" s="124" t="n">
        <f>'National summary'!N39-'National summary prev'!N39</f>
        <v>0</v>
      </c>
      <c r="O39" s="124" t="n">
        <f>'National summary'!O39-'National summary prev'!O39</f>
        <v>0</v>
      </c>
      <c r="P39" s="124" t="n">
        <f>'National summary'!P39-'National summary prev'!P39</f>
        <v>0</v>
      </c>
      <c r="Q39" s="124" t="n">
        <f>'National summary'!Q39-'National summary prev'!Q39</f>
        <v>0</v>
      </c>
      <c r="R39" s="124" t="n">
        <f>'National summary'!R39-'National summary prev'!R39</f>
        <v>0</v>
      </c>
      <c r="S39" s="124" t="n">
        <f>'National summary'!S39-'National summary prev'!S39</f>
        <v>0</v>
      </c>
      <c r="T39" s="124" t="n">
        <f>'National summary'!T39-'National summary prev'!T39</f>
        <v>0</v>
      </c>
      <c r="U39" s="124" t="n">
        <f>'National summary'!U39-'National summary prev'!U39</f>
        <v>0</v>
      </c>
      <c r="V39" s="129" t="n">
        <f>'National summary'!V39-'National summary prev'!V39</f>
        <v>0</v>
      </c>
      <c r="W39" s="128" t="n">
        <f>'National summary'!W39-'National summary prev'!W39</f>
        <v>0</v>
      </c>
      <c r="X39" s="124" t="n">
        <f>'National summary'!X39-'National summary prev'!X39</f>
        <v>0</v>
      </c>
      <c r="Y39" s="124" t="n">
        <f>'National summary'!Y39-'National summary prev'!Y39</f>
        <v>0</v>
      </c>
      <c r="Z39" s="124" t="n">
        <f>'National summary'!Z39-'National summary prev'!Z39</f>
        <v>0</v>
      </c>
      <c r="AA39" s="124" t="n">
        <f>'National summary'!AA39-'National summary prev'!AA39</f>
        <v>0</v>
      </c>
      <c r="AB39" s="124" t="n">
        <f>'National summary'!AB39-'National summary prev'!AB39</f>
        <v>0</v>
      </c>
      <c r="AC39" s="124" t="n">
        <f>'National summary'!AC39-'National summary prev'!AC39</f>
        <v>0</v>
      </c>
      <c r="AD39" s="124" t="n">
        <f>'National summary'!AD39-'National summary prev'!AD39</f>
        <v>0</v>
      </c>
      <c r="AE39" s="124" t="n">
        <f>'National summary'!AE39-'National summary prev'!AE39</f>
        <v>0</v>
      </c>
      <c r="AF39" s="124" t="n">
        <f>'National summary'!AF39-'National summary prev'!AF39</f>
        <v>0</v>
      </c>
      <c r="AG39" s="124" t="n">
        <f>'National summary'!AG39-'National summary prev'!AG39</f>
        <v>0</v>
      </c>
      <c r="AH39" s="129" t="n">
        <f>'National summary'!AH39-'National summary prev'!AH39</f>
        <v>0</v>
      </c>
      <c r="AI39" s="128" t="n">
        <f>'National summary'!AI39-'National summary prev'!AI39</f>
        <v>0</v>
      </c>
      <c r="AJ39" s="124" t="n">
        <f>'National summary'!AJ39-'National summary prev'!AJ39</f>
        <v>0</v>
      </c>
      <c r="AK39" s="124" t="n">
        <f>'National summary'!AK39-'National summary prev'!AK39</f>
        <v>0</v>
      </c>
      <c r="AL39" s="124" t="n">
        <f>'National summary'!AL39-'National summary prev'!AL39</f>
        <v>0</v>
      </c>
      <c r="AM39" s="124" t="n">
        <f>'National summary'!AM39-'National summary prev'!AM39</f>
        <v>0</v>
      </c>
      <c r="AN39" s="124" t="n">
        <f>'National summary'!AN39-'National summary prev'!AN39</f>
        <v>0</v>
      </c>
      <c r="AO39" s="124" t="n">
        <f>'National summary'!AO39-'National summary prev'!AO39</f>
        <v>0</v>
      </c>
      <c r="AP39" s="124" t="n">
        <f>'National summary'!AP39-'National summary prev'!AP39</f>
        <v>0</v>
      </c>
      <c r="AQ39" s="124" t="n">
        <f>'National summary'!AQ39-'National summary prev'!AQ39</f>
        <v>0</v>
      </c>
      <c r="AR39" s="124" t="n">
        <f>'National summary'!AR39-'National summary prev'!AR39</f>
        <v>0</v>
      </c>
      <c r="AS39" s="124" t="n">
        <f>'National summary'!AS39-'National summary prev'!AS39</f>
        <v>0</v>
      </c>
      <c r="AT39" s="129" t="n">
        <f>'National summary'!AT39-'National summary prev'!AT39</f>
        <v>0</v>
      </c>
      <c r="AU39" s="128" t="n">
        <f>'National summary'!AU39-'National summary prev'!AU39</f>
        <v>0</v>
      </c>
      <c r="AV39" s="124" t="n">
        <f>'National summary'!AV39-'National summary prev'!AV39</f>
        <v>0</v>
      </c>
      <c r="AW39" s="124" t="n">
        <f>'National summary'!AW39-'National summary prev'!AW39</f>
        <v>0</v>
      </c>
      <c r="AX39" s="124" t="n">
        <f>'National summary'!AX39-'National summary prev'!AX39</f>
        <v>0</v>
      </c>
      <c r="AY39" s="124" t="n">
        <f>'National summary'!AY39-'National summary prev'!AY39</f>
        <v>0</v>
      </c>
      <c r="AZ39" s="124" t="n">
        <f>'National summary'!AZ39-'National summary prev'!AZ39</f>
        <v>0</v>
      </c>
      <c r="BA39" s="124" t="n">
        <f>'National summary'!BA39-'National summary prev'!BA39</f>
        <v>0</v>
      </c>
      <c r="BB39" s="124" t="n">
        <f>'National summary'!BB39-'National summary prev'!BB39</f>
        <v>0</v>
      </c>
      <c r="BC39" s="124" t="n">
        <f>'National summary'!BC39-'National summary prev'!BC39</f>
        <v>0</v>
      </c>
      <c r="BD39" s="124" t="n">
        <f>'National summary'!BD39-'National summary prev'!BD39</f>
        <v>0</v>
      </c>
      <c r="BE39" s="124" t="n">
        <f>'National summary'!BE39-'National summary prev'!BE39</f>
        <v>0</v>
      </c>
      <c r="BF39" s="129" t="n">
        <f>'National summary'!BF39-'National summary prev'!BF39</f>
        <v>0</v>
      </c>
      <c r="BG39" s="128" t="n">
        <f>'National summary'!BG39-'National summary prev'!BG39</f>
        <v>0</v>
      </c>
      <c r="BH39" s="124" t="n">
        <f>'National summary'!BH39-'National summary prev'!BH39</f>
        <v>0</v>
      </c>
      <c r="BI39" s="124" t="n">
        <f>'National summary'!BI39-'National summary prev'!BI39</f>
        <v>0</v>
      </c>
      <c r="BJ39" s="124" t="n">
        <f>'National summary'!BJ39-'National summary prev'!BJ39</f>
        <v>0</v>
      </c>
      <c r="BK39" s="124" t="n">
        <f>'National summary'!BK39-'National summary prev'!BK39</f>
        <v>0</v>
      </c>
      <c r="BL39" s="124" t="n">
        <f>'National summary'!BL39-'National summary prev'!BL39</f>
        <v>0</v>
      </c>
      <c r="BM39" s="124" t="n">
        <f>'National summary'!BM39-'National summary prev'!BM39</f>
        <v>0</v>
      </c>
      <c r="BN39" s="124" t="n">
        <f>'National summary'!BN39-'National summary prev'!BN39</f>
        <v>0</v>
      </c>
      <c r="BO39" s="124" t="n">
        <f>'National summary'!BO39-'National summary prev'!BO39</f>
        <v>0</v>
      </c>
      <c r="BP39" s="124" t="n">
        <f>'National summary'!BP39-'National summary prev'!BP39</f>
        <v>0</v>
      </c>
      <c r="BQ39" s="124" t="n">
        <f>'National summary'!BQ39-'National summary prev'!BQ39</f>
        <v>0</v>
      </c>
      <c r="BR39" s="129" t="n">
        <f>'National summary'!BR39-'National summary prev'!BR39</f>
        <v>0</v>
      </c>
      <c r="BS39" s="112"/>
    </row>
    <row r="40">
      <c r="A40" s="138" t="s">
        <v>460</v>
      </c>
      <c r="B40" s="122" t="s">
        <v>461</v>
      </c>
      <c r="C40" s="64" t="s">
        <v>126</v>
      </c>
      <c r="D40" s="123"/>
      <c r="E40" s="139" t="n">
        <f>'National summary'!E40-'National summary prev'!E40</f>
        <v>21</v>
      </c>
      <c r="F40" s="138" t="n">
        <f>'National summary'!F40-'National summary prev'!F40</f>
        <v>0</v>
      </c>
      <c r="G40" s="123" t="n">
        <f>'National summary'!G40-'National summary prev'!G40</f>
        <v>0</v>
      </c>
      <c r="H40" s="123" t="n">
        <f>'National summary'!H40-'National summary prev'!H40</f>
        <v>0</v>
      </c>
      <c r="I40" s="123" t="n">
        <f>'National summary'!I40-'National summary prev'!I40</f>
        <v>0</v>
      </c>
      <c r="J40" s="139" t="n">
        <f>'National summary'!J40-'National summary prev'!J40</f>
        <v>0</v>
      </c>
      <c r="K40" s="134" t="n">
        <f>'National summary'!K40-'National summary prev'!K40</f>
        <v>0</v>
      </c>
      <c r="L40" s="124" t="n">
        <f>'National summary'!L40-'National summary prev'!L40</f>
        <v>0</v>
      </c>
      <c r="M40" s="124" t="n">
        <f>'National summary'!M40-'National summary prev'!M40</f>
        <v>0</v>
      </c>
      <c r="N40" s="124" t="n">
        <f>'National summary'!N40-'National summary prev'!N40</f>
        <v>0</v>
      </c>
      <c r="O40" s="124" t="n">
        <f>'National summary'!O40-'National summary prev'!O40</f>
        <v>0</v>
      </c>
      <c r="P40" s="124" t="n">
        <f>'National summary'!P40-'National summary prev'!P40</f>
        <v>0</v>
      </c>
      <c r="Q40" s="124" t="n">
        <f>'National summary'!Q40-'National summary prev'!Q40</f>
        <v>0</v>
      </c>
      <c r="R40" s="124" t="n">
        <f>'National summary'!R40-'National summary prev'!R40</f>
        <v>0</v>
      </c>
      <c r="S40" s="124" t="n">
        <f>'National summary'!S40-'National summary prev'!S40</f>
        <v>0</v>
      </c>
      <c r="T40" s="124" t="n">
        <f>'National summary'!T40-'National summary prev'!T40</f>
        <v>0</v>
      </c>
      <c r="U40" s="124" t="n">
        <f>'National summary'!U40-'National summary prev'!U40</f>
        <v>0</v>
      </c>
      <c r="V40" s="129" t="n">
        <f>'National summary'!V40-'National summary prev'!V40</f>
        <v>0</v>
      </c>
      <c r="W40" s="128" t="n">
        <f>'National summary'!W40-'National summary prev'!W40</f>
        <v>0</v>
      </c>
      <c r="X40" s="124" t="n">
        <f>'National summary'!X40-'National summary prev'!X40</f>
        <v>0</v>
      </c>
      <c r="Y40" s="124" t="n">
        <f>'National summary'!Y40-'National summary prev'!Y40</f>
        <v>0</v>
      </c>
      <c r="Z40" s="124" t="n">
        <f>'National summary'!Z40-'National summary prev'!Z40</f>
        <v>0</v>
      </c>
      <c r="AA40" s="124" t="n">
        <f>'National summary'!AA40-'National summary prev'!AA40</f>
        <v>0</v>
      </c>
      <c r="AB40" s="124" t="n">
        <f>'National summary'!AB40-'National summary prev'!AB40</f>
        <v>0</v>
      </c>
      <c r="AC40" s="124" t="n">
        <f>'National summary'!AC40-'National summary prev'!AC40</f>
        <v>0</v>
      </c>
      <c r="AD40" s="124" t="n">
        <f>'National summary'!AD40-'National summary prev'!AD40</f>
        <v>0</v>
      </c>
      <c r="AE40" s="124" t="n">
        <f>'National summary'!AE40-'National summary prev'!AE40</f>
        <v>0</v>
      </c>
      <c r="AF40" s="124" t="n">
        <f>'National summary'!AF40-'National summary prev'!AF40</f>
        <v>0</v>
      </c>
      <c r="AG40" s="124" t="n">
        <f>'National summary'!AG40-'National summary prev'!AG40</f>
        <v>0</v>
      </c>
      <c r="AH40" s="129" t="n">
        <f>'National summary'!AH40-'National summary prev'!AH40</f>
        <v>0</v>
      </c>
      <c r="AI40" s="128" t="n">
        <f>'National summary'!AI40-'National summary prev'!AI40</f>
        <v>0</v>
      </c>
      <c r="AJ40" s="124" t="n">
        <f>'National summary'!AJ40-'National summary prev'!AJ40</f>
        <v>0</v>
      </c>
      <c r="AK40" s="124" t="n">
        <f>'National summary'!AK40-'National summary prev'!AK40</f>
        <v>0</v>
      </c>
      <c r="AL40" s="124" t="n">
        <f>'National summary'!AL40-'National summary prev'!AL40</f>
        <v>0</v>
      </c>
      <c r="AM40" s="124" t="n">
        <f>'National summary'!AM40-'National summary prev'!AM40</f>
        <v>0</v>
      </c>
      <c r="AN40" s="124" t="n">
        <f>'National summary'!AN40-'National summary prev'!AN40</f>
        <v>0</v>
      </c>
      <c r="AO40" s="124" t="n">
        <f>'National summary'!AO40-'National summary prev'!AO40</f>
        <v>0</v>
      </c>
      <c r="AP40" s="124" t="n">
        <f>'National summary'!AP40-'National summary prev'!AP40</f>
        <v>0</v>
      </c>
      <c r="AQ40" s="124" t="n">
        <f>'National summary'!AQ40-'National summary prev'!AQ40</f>
        <v>0</v>
      </c>
      <c r="AR40" s="124" t="n">
        <f>'National summary'!AR40-'National summary prev'!AR40</f>
        <v>0</v>
      </c>
      <c r="AS40" s="124" t="n">
        <f>'National summary'!AS40-'National summary prev'!AS40</f>
        <v>0</v>
      </c>
      <c r="AT40" s="129" t="n">
        <f>'National summary'!AT40-'National summary prev'!AT40</f>
        <v>0</v>
      </c>
      <c r="AU40" s="128" t="n">
        <f>'National summary'!AU40-'National summary prev'!AU40</f>
        <v>0</v>
      </c>
      <c r="AV40" s="124" t="n">
        <f>'National summary'!AV40-'National summary prev'!AV40</f>
        <v>0</v>
      </c>
      <c r="AW40" s="124" t="n">
        <f>'National summary'!AW40-'National summary prev'!AW40</f>
        <v>0</v>
      </c>
      <c r="AX40" s="124" t="n">
        <f>'National summary'!AX40-'National summary prev'!AX40</f>
        <v>0</v>
      </c>
      <c r="AY40" s="124" t="n">
        <f>'National summary'!AY40-'National summary prev'!AY40</f>
        <v>0</v>
      </c>
      <c r="AZ40" s="124" t="n">
        <f>'National summary'!AZ40-'National summary prev'!AZ40</f>
        <v>0</v>
      </c>
      <c r="BA40" s="124" t="n">
        <f>'National summary'!BA40-'National summary prev'!BA40</f>
        <v>0</v>
      </c>
      <c r="BB40" s="124" t="n">
        <f>'National summary'!BB40-'National summary prev'!BB40</f>
        <v>0</v>
      </c>
      <c r="BC40" s="124" t="n">
        <f>'National summary'!BC40-'National summary prev'!BC40</f>
        <v>0</v>
      </c>
      <c r="BD40" s="124" t="n">
        <f>'National summary'!BD40-'National summary prev'!BD40</f>
        <v>0</v>
      </c>
      <c r="BE40" s="124" t="n">
        <f>'National summary'!BE40-'National summary prev'!BE40</f>
        <v>0</v>
      </c>
      <c r="BF40" s="129" t="n">
        <f>'National summary'!BF40-'National summary prev'!BF40</f>
        <v>0</v>
      </c>
      <c r="BG40" s="128" t="n">
        <f>'National summary'!BG40-'National summary prev'!BG40</f>
        <v>0</v>
      </c>
      <c r="BH40" s="124" t="n">
        <f>'National summary'!BH40-'National summary prev'!BH40</f>
        <v>0</v>
      </c>
      <c r="BI40" s="124" t="n">
        <f>'National summary'!BI40-'National summary prev'!BI40</f>
        <v>0</v>
      </c>
      <c r="BJ40" s="124" t="n">
        <f>'National summary'!BJ40-'National summary prev'!BJ40</f>
        <v>0</v>
      </c>
      <c r="BK40" s="124" t="n">
        <f>'National summary'!BK40-'National summary prev'!BK40</f>
        <v>0</v>
      </c>
      <c r="BL40" s="124" t="n">
        <f>'National summary'!BL40-'National summary prev'!BL40</f>
        <v>0</v>
      </c>
      <c r="BM40" s="124" t="n">
        <f>'National summary'!BM40-'National summary prev'!BM40</f>
        <v>0</v>
      </c>
      <c r="BN40" s="124" t="n">
        <f>'National summary'!BN40-'National summary prev'!BN40</f>
        <v>0</v>
      </c>
      <c r="BO40" s="124" t="n">
        <f>'National summary'!BO40-'National summary prev'!BO40</f>
        <v>0</v>
      </c>
      <c r="BP40" s="124" t="n">
        <f>'National summary'!BP40-'National summary prev'!BP40</f>
        <v>0</v>
      </c>
      <c r="BQ40" s="124" t="n">
        <f>'National summary'!BQ40-'National summary prev'!BQ40</f>
        <v>0</v>
      </c>
      <c r="BR40" s="129" t="n">
        <f>'National summary'!BR40-'National summary prev'!BR40</f>
        <v>0</v>
      </c>
      <c r="BS40" s="112"/>
    </row>
    <row r="41">
      <c r="A41" s="138" t="s">
        <v>106</v>
      </c>
      <c r="B41" s="122" t="s">
        <v>107</v>
      </c>
      <c r="C41" s="64" t="s">
        <v>126</v>
      </c>
      <c r="D41" s="123"/>
      <c r="E41" s="139" t="n">
        <f>'National summary'!E41-'National summary prev'!E41</f>
        <v>19</v>
      </c>
      <c r="F41" s="138" t="n">
        <f>'National summary'!F41-'National summary prev'!F41</f>
        <v>0</v>
      </c>
      <c r="G41" s="123" t="n">
        <f>'National summary'!G41-'National summary prev'!G41</f>
        <v>0</v>
      </c>
      <c r="H41" s="123" t="n">
        <f>'National summary'!H41-'National summary prev'!H41</f>
        <v>0</v>
      </c>
      <c r="I41" s="123" t="n">
        <f>'National summary'!I41-'National summary prev'!I41</f>
        <v>0</v>
      </c>
      <c r="J41" s="139" t="n">
        <f>'National summary'!J41-'National summary prev'!J41</f>
        <v>0</v>
      </c>
      <c r="K41" s="134" t="n">
        <f>'National summary'!K41-'National summary prev'!K41</f>
        <v>0</v>
      </c>
      <c r="L41" s="124" t="n">
        <f>'National summary'!L41-'National summary prev'!L41</f>
        <v>0</v>
      </c>
      <c r="M41" s="124" t="n">
        <f>'National summary'!M41-'National summary prev'!M41</f>
        <v>0</v>
      </c>
      <c r="N41" s="124" t="n">
        <f>'National summary'!N41-'National summary prev'!N41</f>
        <v>0</v>
      </c>
      <c r="O41" s="124" t="n">
        <f>'National summary'!O41-'National summary prev'!O41</f>
        <v>0</v>
      </c>
      <c r="P41" s="124" t="n">
        <f>'National summary'!P41-'National summary prev'!P41</f>
        <v>0</v>
      </c>
      <c r="Q41" s="124" t="n">
        <f>'National summary'!Q41-'National summary prev'!Q41</f>
        <v>0</v>
      </c>
      <c r="R41" s="124" t="n">
        <f>'National summary'!R41-'National summary prev'!R41</f>
        <v>0</v>
      </c>
      <c r="S41" s="124" t="n">
        <f>'National summary'!S41-'National summary prev'!S41</f>
        <v>0</v>
      </c>
      <c r="T41" s="124" t="n">
        <f>'National summary'!T41-'National summary prev'!T41</f>
        <v>0</v>
      </c>
      <c r="U41" s="124" t="n">
        <f>'National summary'!U41-'National summary prev'!U41</f>
        <v>0</v>
      </c>
      <c r="V41" s="129" t="n">
        <f>'National summary'!V41-'National summary prev'!V41</f>
        <v>0</v>
      </c>
      <c r="W41" s="128" t="n">
        <f>'National summary'!W41-'National summary prev'!W41</f>
        <v>0</v>
      </c>
      <c r="X41" s="124" t="n">
        <f>'National summary'!X41-'National summary prev'!X41</f>
        <v>0</v>
      </c>
      <c r="Y41" s="124" t="n">
        <f>'National summary'!Y41-'National summary prev'!Y41</f>
        <v>0</v>
      </c>
      <c r="Z41" s="124" t="n">
        <f>'National summary'!Z41-'National summary prev'!Z41</f>
        <v>0</v>
      </c>
      <c r="AA41" s="124" t="n">
        <f>'National summary'!AA41-'National summary prev'!AA41</f>
        <v>0</v>
      </c>
      <c r="AB41" s="124" t="n">
        <f>'National summary'!AB41-'National summary prev'!AB41</f>
        <v>0</v>
      </c>
      <c r="AC41" s="124" t="n">
        <f>'National summary'!AC41-'National summary prev'!AC41</f>
        <v>0</v>
      </c>
      <c r="AD41" s="124" t="n">
        <f>'National summary'!AD41-'National summary prev'!AD41</f>
        <v>0</v>
      </c>
      <c r="AE41" s="124" t="n">
        <f>'National summary'!AE41-'National summary prev'!AE41</f>
        <v>0</v>
      </c>
      <c r="AF41" s="124" t="n">
        <f>'National summary'!AF41-'National summary prev'!AF41</f>
        <v>0</v>
      </c>
      <c r="AG41" s="124" t="n">
        <f>'National summary'!AG41-'National summary prev'!AG41</f>
        <v>0</v>
      </c>
      <c r="AH41" s="129" t="n">
        <f>'National summary'!AH41-'National summary prev'!AH41</f>
        <v>0</v>
      </c>
      <c r="AI41" s="128" t="n">
        <f>'National summary'!AI41-'National summary prev'!AI41</f>
        <v>0</v>
      </c>
      <c r="AJ41" s="124" t="n">
        <f>'National summary'!AJ41-'National summary prev'!AJ41</f>
        <v>0</v>
      </c>
      <c r="AK41" s="124" t="n">
        <f>'National summary'!AK41-'National summary prev'!AK41</f>
        <v>0</v>
      </c>
      <c r="AL41" s="124" t="n">
        <f>'National summary'!AL41-'National summary prev'!AL41</f>
        <v>0</v>
      </c>
      <c r="AM41" s="124" t="n">
        <f>'National summary'!AM41-'National summary prev'!AM41</f>
        <v>0</v>
      </c>
      <c r="AN41" s="124" t="n">
        <f>'National summary'!AN41-'National summary prev'!AN41</f>
        <v>0</v>
      </c>
      <c r="AO41" s="124" t="n">
        <f>'National summary'!AO41-'National summary prev'!AO41</f>
        <v>0</v>
      </c>
      <c r="AP41" s="124" t="n">
        <f>'National summary'!AP41-'National summary prev'!AP41</f>
        <v>0</v>
      </c>
      <c r="AQ41" s="124" t="n">
        <f>'National summary'!AQ41-'National summary prev'!AQ41</f>
        <v>0</v>
      </c>
      <c r="AR41" s="124" t="n">
        <f>'National summary'!AR41-'National summary prev'!AR41</f>
        <v>0</v>
      </c>
      <c r="AS41" s="124" t="n">
        <f>'National summary'!AS41-'National summary prev'!AS41</f>
        <v>0</v>
      </c>
      <c r="AT41" s="129" t="n">
        <f>'National summary'!AT41-'National summary prev'!AT41</f>
        <v>0</v>
      </c>
      <c r="AU41" s="128" t="n">
        <f>'National summary'!AU41-'National summary prev'!AU41</f>
        <v>0</v>
      </c>
      <c r="AV41" s="124" t="n">
        <f>'National summary'!AV41-'National summary prev'!AV41</f>
        <v>0</v>
      </c>
      <c r="AW41" s="124" t="n">
        <f>'National summary'!AW41-'National summary prev'!AW41</f>
        <v>0</v>
      </c>
      <c r="AX41" s="124" t="n">
        <f>'National summary'!AX41-'National summary prev'!AX41</f>
        <v>0</v>
      </c>
      <c r="AY41" s="124" t="n">
        <f>'National summary'!AY41-'National summary prev'!AY41</f>
        <v>0</v>
      </c>
      <c r="AZ41" s="124" t="n">
        <f>'National summary'!AZ41-'National summary prev'!AZ41</f>
        <v>0</v>
      </c>
      <c r="BA41" s="124" t="n">
        <f>'National summary'!BA41-'National summary prev'!BA41</f>
        <v>0</v>
      </c>
      <c r="BB41" s="124" t="n">
        <f>'National summary'!BB41-'National summary prev'!BB41</f>
        <v>0</v>
      </c>
      <c r="BC41" s="124" t="n">
        <f>'National summary'!BC41-'National summary prev'!BC41</f>
        <v>0</v>
      </c>
      <c r="BD41" s="124" t="n">
        <f>'National summary'!BD41-'National summary prev'!BD41</f>
        <v>0</v>
      </c>
      <c r="BE41" s="124" t="n">
        <f>'National summary'!BE41-'National summary prev'!BE41</f>
        <v>0</v>
      </c>
      <c r="BF41" s="129" t="n">
        <f>'National summary'!BF41-'National summary prev'!BF41</f>
        <v>0</v>
      </c>
      <c r="BG41" s="128" t="n">
        <f>'National summary'!BG41-'National summary prev'!BG41</f>
        <v>0</v>
      </c>
      <c r="BH41" s="124" t="n">
        <f>'National summary'!BH41-'National summary prev'!BH41</f>
        <v>0</v>
      </c>
      <c r="BI41" s="124" t="n">
        <f>'National summary'!BI41-'National summary prev'!BI41</f>
        <v>0</v>
      </c>
      <c r="BJ41" s="124" t="n">
        <f>'National summary'!BJ41-'National summary prev'!BJ41</f>
        <v>0</v>
      </c>
      <c r="BK41" s="124" t="n">
        <f>'National summary'!BK41-'National summary prev'!BK41</f>
        <v>0</v>
      </c>
      <c r="BL41" s="124" t="n">
        <f>'National summary'!BL41-'National summary prev'!BL41</f>
        <v>0</v>
      </c>
      <c r="BM41" s="124" t="n">
        <f>'National summary'!BM41-'National summary prev'!BM41</f>
        <v>0</v>
      </c>
      <c r="BN41" s="124" t="n">
        <f>'National summary'!BN41-'National summary prev'!BN41</f>
        <v>0</v>
      </c>
      <c r="BO41" s="124" t="n">
        <f>'National summary'!BO41-'National summary prev'!BO41</f>
        <v>0</v>
      </c>
      <c r="BP41" s="124" t="n">
        <f>'National summary'!BP41-'National summary prev'!BP41</f>
        <v>0</v>
      </c>
      <c r="BQ41" s="124" t="n">
        <f>'National summary'!BQ41-'National summary prev'!BQ41</f>
        <v>0</v>
      </c>
      <c r="BR41" s="129" t="n">
        <f>'National summary'!BR41-'National summary prev'!BR41</f>
        <v>0</v>
      </c>
      <c r="BS41" s="112"/>
    </row>
    <row r="42">
      <c r="A42" s="138" t="s">
        <v>108</v>
      </c>
      <c r="B42" s="122" t="s">
        <v>109</v>
      </c>
      <c r="C42" s="64" t="s">
        <v>126</v>
      </c>
      <c r="D42" s="123"/>
      <c r="E42" s="139" t="n">
        <f>'National summary'!E42-'National summary prev'!E42</f>
        <v>17</v>
      </c>
      <c r="F42" s="138" t="n">
        <f>'National summary'!F42-'National summary prev'!F42</f>
        <v>0</v>
      </c>
      <c r="G42" s="123" t="n">
        <f>'National summary'!G42-'National summary prev'!G42</f>
        <v>0</v>
      </c>
      <c r="H42" s="123" t="n">
        <f>'National summary'!H42-'National summary prev'!H42</f>
        <v>0</v>
      </c>
      <c r="I42" s="123" t="n">
        <f>'National summary'!I42-'National summary prev'!I42</f>
        <v>0</v>
      </c>
      <c r="J42" s="139" t="n">
        <f>'National summary'!J42-'National summary prev'!J42</f>
        <v>0</v>
      </c>
      <c r="K42" s="134" t="n">
        <f>'National summary'!K42-'National summary prev'!K42</f>
        <v>0</v>
      </c>
      <c r="L42" s="124" t="n">
        <f>'National summary'!L42-'National summary prev'!L42</f>
        <v>0</v>
      </c>
      <c r="M42" s="124" t="n">
        <f>'National summary'!M42-'National summary prev'!M42</f>
        <v>0</v>
      </c>
      <c r="N42" s="124" t="n">
        <f>'National summary'!N42-'National summary prev'!N42</f>
        <v>0</v>
      </c>
      <c r="O42" s="124" t="n">
        <f>'National summary'!O42-'National summary prev'!O42</f>
        <v>0</v>
      </c>
      <c r="P42" s="124" t="n">
        <f>'National summary'!P42-'National summary prev'!P42</f>
        <v>0</v>
      </c>
      <c r="Q42" s="124" t="n">
        <f>'National summary'!Q42-'National summary prev'!Q42</f>
        <v>0</v>
      </c>
      <c r="R42" s="124" t="n">
        <f>'National summary'!R42-'National summary prev'!R42</f>
        <v>0</v>
      </c>
      <c r="S42" s="124" t="n">
        <f>'National summary'!S42-'National summary prev'!S42</f>
        <v>0</v>
      </c>
      <c r="T42" s="124" t="n">
        <f>'National summary'!T42-'National summary prev'!T42</f>
        <v>0</v>
      </c>
      <c r="U42" s="124" t="n">
        <f>'National summary'!U42-'National summary prev'!U42</f>
        <v>0</v>
      </c>
      <c r="V42" s="129" t="n">
        <f>'National summary'!V42-'National summary prev'!V42</f>
        <v>0</v>
      </c>
      <c r="W42" s="128" t="n">
        <f>'National summary'!W42-'National summary prev'!W42</f>
        <v>0</v>
      </c>
      <c r="X42" s="124" t="n">
        <f>'National summary'!X42-'National summary prev'!X42</f>
        <v>0</v>
      </c>
      <c r="Y42" s="124" t="n">
        <f>'National summary'!Y42-'National summary prev'!Y42</f>
        <v>0</v>
      </c>
      <c r="Z42" s="124" t="n">
        <f>'National summary'!Z42-'National summary prev'!Z42</f>
        <v>0</v>
      </c>
      <c r="AA42" s="124" t="n">
        <f>'National summary'!AA42-'National summary prev'!AA42</f>
        <v>0</v>
      </c>
      <c r="AB42" s="124" t="n">
        <f>'National summary'!AB42-'National summary prev'!AB42</f>
        <v>0</v>
      </c>
      <c r="AC42" s="124" t="n">
        <f>'National summary'!AC42-'National summary prev'!AC42</f>
        <v>0</v>
      </c>
      <c r="AD42" s="124" t="n">
        <f>'National summary'!AD42-'National summary prev'!AD42</f>
        <v>0</v>
      </c>
      <c r="AE42" s="124" t="n">
        <f>'National summary'!AE42-'National summary prev'!AE42</f>
        <v>0</v>
      </c>
      <c r="AF42" s="124" t="n">
        <f>'National summary'!AF42-'National summary prev'!AF42</f>
        <v>0</v>
      </c>
      <c r="AG42" s="124" t="n">
        <f>'National summary'!AG42-'National summary prev'!AG42</f>
        <v>0</v>
      </c>
      <c r="AH42" s="129" t="n">
        <f>'National summary'!AH42-'National summary prev'!AH42</f>
        <v>0</v>
      </c>
      <c r="AI42" s="128" t="n">
        <f>'National summary'!AI42-'National summary prev'!AI42</f>
        <v>0</v>
      </c>
      <c r="AJ42" s="124" t="n">
        <f>'National summary'!AJ42-'National summary prev'!AJ42</f>
        <v>0</v>
      </c>
      <c r="AK42" s="124" t="n">
        <f>'National summary'!AK42-'National summary prev'!AK42</f>
        <v>0</v>
      </c>
      <c r="AL42" s="124" t="n">
        <f>'National summary'!AL42-'National summary prev'!AL42</f>
        <v>0</v>
      </c>
      <c r="AM42" s="124" t="n">
        <f>'National summary'!AM42-'National summary prev'!AM42</f>
        <v>0</v>
      </c>
      <c r="AN42" s="124" t="n">
        <f>'National summary'!AN42-'National summary prev'!AN42</f>
        <v>0</v>
      </c>
      <c r="AO42" s="124" t="n">
        <f>'National summary'!AO42-'National summary prev'!AO42</f>
        <v>0</v>
      </c>
      <c r="AP42" s="124" t="n">
        <f>'National summary'!AP42-'National summary prev'!AP42</f>
        <v>0</v>
      </c>
      <c r="AQ42" s="124" t="n">
        <f>'National summary'!AQ42-'National summary prev'!AQ42</f>
        <v>0</v>
      </c>
      <c r="AR42" s="124" t="n">
        <f>'National summary'!AR42-'National summary prev'!AR42</f>
        <v>0</v>
      </c>
      <c r="AS42" s="124" t="n">
        <f>'National summary'!AS42-'National summary prev'!AS42</f>
        <v>0</v>
      </c>
      <c r="AT42" s="129" t="n">
        <f>'National summary'!AT42-'National summary prev'!AT42</f>
        <v>0</v>
      </c>
      <c r="AU42" s="128" t="n">
        <f>'National summary'!AU42-'National summary prev'!AU42</f>
        <v>0</v>
      </c>
      <c r="AV42" s="124" t="n">
        <f>'National summary'!AV42-'National summary prev'!AV42</f>
        <v>0</v>
      </c>
      <c r="AW42" s="124" t="n">
        <f>'National summary'!AW42-'National summary prev'!AW42</f>
        <v>0</v>
      </c>
      <c r="AX42" s="124" t="n">
        <f>'National summary'!AX42-'National summary prev'!AX42</f>
        <v>0</v>
      </c>
      <c r="AY42" s="124" t="n">
        <f>'National summary'!AY42-'National summary prev'!AY42</f>
        <v>0</v>
      </c>
      <c r="AZ42" s="124" t="n">
        <f>'National summary'!AZ42-'National summary prev'!AZ42</f>
        <v>0</v>
      </c>
      <c r="BA42" s="124" t="n">
        <f>'National summary'!BA42-'National summary prev'!BA42</f>
        <v>0</v>
      </c>
      <c r="BB42" s="124" t="n">
        <f>'National summary'!BB42-'National summary prev'!BB42</f>
        <v>0</v>
      </c>
      <c r="BC42" s="124" t="n">
        <f>'National summary'!BC42-'National summary prev'!BC42</f>
        <v>0</v>
      </c>
      <c r="BD42" s="124" t="n">
        <f>'National summary'!BD42-'National summary prev'!BD42</f>
        <v>0</v>
      </c>
      <c r="BE42" s="124" t="n">
        <f>'National summary'!BE42-'National summary prev'!BE42</f>
        <v>0</v>
      </c>
      <c r="BF42" s="129" t="n">
        <f>'National summary'!BF42-'National summary prev'!BF42</f>
        <v>0</v>
      </c>
      <c r="BG42" s="128" t="n">
        <f>'National summary'!BG42-'National summary prev'!BG42</f>
        <v>0</v>
      </c>
      <c r="BH42" s="124" t="n">
        <f>'National summary'!BH42-'National summary prev'!BH42</f>
        <v>0</v>
      </c>
      <c r="BI42" s="124" t="n">
        <f>'National summary'!BI42-'National summary prev'!BI42</f>
        <v>0</v>
      </c>
      <c r="BJ42" s="124" t="n">
        <f>'National summary'!BJ42-'National summary prev'!BJ42</f>
        <v>0</v>
      </c>
      <c r="BK42" s="124" t="n">
        <f>'National summary'!BK42-'National summary prev'!BK42</f>
        <v>0</v>
      </c>
      <c r="BL42" s="124" t="n">
        <f>'National summary'!BL42-'National summary prev'!BL42</f>
        <v>0</v>
      </c>
      <c r="BM42" s="124" t="n">
        <f>'National summary'!BM42-'National summary prev'!BM42</f>
        <v>0</v>
      </c>
      <c r="BN42" s="124" t="n">
        <f>'National summary'!BN42-'National summary prev'!BN42</f>
        <v>0</v>
      </c>
      <c r="BO42" s="124" t="n">
        <f>'National summary'!BO42-'National summary prev'!BO42</f>
        <v>0</v>
      </c>
      <c r="BP42" s="124" t="n">
        <f>'National summary'!BP42-'National summary prev'!BP42</f>
        <v>0</v>
      </c>
      <c r="BQ42" s="124" t="n">
        <f>'National summary'!BQ42-'National summary prev'!BQ42</f>
        <v>0</v>
      </c>
      <c r="BR42" s="129" t="n">
        <f>'National summary'!BR42-'National summary prev'!BR42</f>
        <v>0</v>
      </c>
      <c r="BS42" s="112"/>
    </row>
    <row r="43">
      <c r="A43" s="138" t="s">
        <v>110</v>
      </c>
      <c r="B43" s="122" t="s">
        <v>111</v>
      </c>
      <c r="C43" s="64" t="s">
        <v>126</v>
      </c>
      <c r="D43" s="123"/>
      <c r="E43" s="139" t="n">
        <f>'National summary'!E43-'National summary prev'!E43</f>
        <v>15</v>
      </c>
      <c r="F43" s="138" t="n">
        <f>'National summary'!F43-'National summary prev'!F43</f>
        <v>0</v>
      </c>
      <c r="G43" s="123" t="n">
        <f>'National summary'!G43-'National summary prev'!G43</f>
        <v>0</v>
      </c>
      <c r="H43" s="123" t="n">
        <f>'National summary'!H43-'National summary prev'!H43</f>
        <v>0</v>
      </c>
      <c r="I43" s="123" t="n">
        <f>'National summary'!I43-'National summary prev'!I43</f>
        <v>0</v>
      </c>
      <c r="J43" s="139" t="n">
        <f>'National summary'!J43-'National summary prev'!J43</f>
        <v>0</v>
      </c>
      <c r="K43" s="134" t="n">
        <f>'National summary'!K43-'National summary prev'!K43</f>
        <v>0</v>
      </c>
      <c r="L43" s="124" t="n">
        <f>'National summary'!L43-'National summary prev'!L43</f>
        <v>0</v>
      </c>
      <c r="M43" s="124" t="n">
        <f>'National summary'!M43-'National summary prev'!M43</f>
        <v>0</v>
      </c>
      <c r="N43" s="124" t="n">
        <f>'National summary'!N43-'National summary prev'!N43</f>
        <v>0</v>
      </c>
      <c r="O43" s="124" t="n">
        <f>'National summary'!O43-'National summary prev'!O43</f>
        <v>0</v>
      </c>
      <c r="P43" s="124" t="n">
        <f>'National summary'!P43-'National summary prev'!P43</f>
        <v>0</v>
      </c>
      <c r="Q43" s="124" t="n">
        <f>'National summary'!Q43-'National summary prev'!Q43</f>
        <v>0</v>
      </c>
      <c r="R43" s="124" t="n">
        <f>'National summary'!R43-'National summary prev'!R43</f>
        <v>0</v>
      </c>
      <c r="S43" s="124" t="n">
        <f>'National summary'!S43-'National summary prev'!S43</f>
        <v>0</v>
      </c>
      <c r="T43" s="124" t="n">
        <f>'National summary'!T43-'National summary prev'!T43</f>
        <v>0</v>
      </c>
      <c r="U43" s="124" t="n">
        <f>'National summary'!U43-'National summary prev'!U43</f>
        <v>0</v>
      </c>
      <c r="V43" s="129" t="n">
        <f>'National summary'!V43-'National summary prev'!V43</f>
        <v>0</v>
      </c>
      <c r="W43" s="128" t="n">
        <f>'National summary'!W43-'National summary prev'!W43</f>
        <v>0</v>
      </c>
      <c r="X43" s="124" t="n">
        <f>'National summary'!X43-'National summary prev'!X43</f>
        <v>0</v>
      </c>
      <c r="Y43" s="124" t="n">
        <f>'National summary'!Y43-'National summary prev'!Y43</f>
        <v>0</v>
      </c>
      <c r="Z43" s="124" t="n">
        <f>'National summary'!Z43-'National summary prev'!Z43</f>
        <v>0</v>
      </c>
      <c r="AA43" s="124" t="n">
        <f>'National summary'!AA43-'National summary prev'!AA43</f>
        <v>0</v>
      </c>
      <c r="AB43" s="124" t="n">
        <f>'National summary'!AB43-'National summary prev'!AB43</f>
        <v>0</v>
      </c>
      <c r="AC43" s="124" t="n">
        <f>'National summary'!AC43-'National summary prev'!AC43</f>
        <v>0</v>
      </c>
      <c r="AD43" s="124" t="n">
        <f>'National summary'!AD43-'National summary prev'!AD43</f>
        <v>0</v>
      </c>
      <c r="AE43" s="124" t="n">
        <f>'National summary'!AE43-'National summary prev'!AE43</f>
        <v>0</v>
      </c>
      <c r="AF43" s="124" t="n">
        <f>'National summary'!AF43-'National summary prev'!AF43</f>
        <v>0</v>
      </c>
      <c r="AG43" s="124" t="n">
        <f>'National summary'!AG43-'National summary prev'!AG43</f>
        <v>0</v>
      </c>
      <c r="AH43" s="129" t="n">
        <f>'National summary'!AH43-'National summary prev'!AH43</f>
        <v>0</v>
      </c>
      <c r="AI43" s="128" t="n">
        <f>'National summary'!AI43-'National summary prev'!AI43</f>
        <v>0</v>
      </c>
      <c r="AJ43" s="124" t="n">
        <f>'National summary'!AJ43-'National summary prev'!AJ43</f>
        <v>0</v>
      </c>
      <c r="AK43" s="124" t="n">
        <f>'National summary'!AK43-'National summary prev'!AK43</f>
        <v>0</v>
      </c>
      <c r="AL43" s="124" t="n">
        <f>'National summary'!AL43-'National summary prev'!AL43</f>
        <v>0</v>
      </c>
      <c r="AM43" s="124" t="n">
        <f>'National summary'!AM43-'National summary prev'!AM43</f>
        <v>0</v>
      </c>
      <c r="AN43" s="124" t="n">
        <f>'National summary'!AN43-'National summary prev'!AN43</f>
        <v>0</v>
      </c>
      <c r="AO43" s="124" t="n">
        <f>'National summary'!AO43-'National summary prev'!AO43</f>
        <v>0</v>
      </c>
      <c r="AP43" s="124" t="n">
        <f>'National summary'!AP43-'National summary prev'!AP43</f>
        <v>0</v>
      </c>
      <c r="AQ43" s="124" t="n">
        <f>'National summary'!AQ43-'National summary prev'!AQ43</f>
        <v>0</v>
      </c>
      <c r="AR43" s="124" t="n">
        <f>'National summary'!AR43-'National summary prev'!AR43</f>
        <v>0</v>
      </c>
      <c r="AS43" s="124" t="n">
        <f>'National summary'!AS43-'National summary prev'!AS43</f>
        <v>0</v>
      </c>
      <c r="AT43" s="129" t="n">
        <f>'National summary'!AT43-'National summary prev'!AT43</f>
        <v>0</v>
      </c>
      <c r="AU43" s="128" t="n">
        <f>'National summary'!AU43-'National summary prev'!AU43</f>
        <v>0</v>
      </c>
      <c r="AV43" s="124" t="n">
        <f>'National summary'!AV43-'National summary prev'!AV43</f>
        <v>0</v>
      </c>
      <c r="AW43" s="124" t="n">
        <f>'National summary'!AW43-'National summary prev'!AW43</f>
        <v>0</v>
      </c>
      <c r="AX43" s="124" t="n">
        <f>'National summary'!AX43-'National summary prev'!AX43</f>
        <v>0</v>
      </c>
      <c r="AY43" s="124" t="n">
        <f>'National summary'!AY43-'National summary prev'!AY43</f>
        <v>0</v>
      </c>
      <c r="AZ43" s="124" t="n">
        <f>'National summary'!AZ43-'National summary prev'!AZ43</f>
        <v>0</v>
      </c>
      <c r="BA43" s="124" t="n">
        <f>'National summary'!BA43-'National summary prev'!BA43</f>
        <v>0</v>
      </c>
      <c r="BB43" s="124" t="n">
        <f>'National summary'!BB43-'National summary prev'!BB43</f>
        <v>0</v>
      </c>
      <c r="BC43" s="124" t="n">
        <f>'National summary'!BC43-'National summary prev'!BC43</f>
        <v>0</v>
      </c>
      <c r="BD43" s="124" t="n">
        <f>'National summary'!BD43-'National summary prev'!BD43</f>
        <v>0</v>
      </c>
      <c r="BE43" s="124" t="n">
        <f>'National summary'!BE43-'National summary prev'!BE43</f>
        <v>0</v>
      </c>
      <c r="BF43" s="129" t="n">
        <f>'National summary'!BF43-'National summary prev'!BF43</f>
        <v>0</v>
      </c>
      <c r="BG43" s="128" t="n">
        <f>'National summary'!BG43-'National summary prev'!BG43</f>
        <v>0</v>
      </c>
      <c r="BH43" s="124" t="n">
        <f>'National summary'!BH43-'National summary prev'!BH43</f>
        <v>0</v>
      </c>
      <c r="BI43" s="124" t="n">
        <f>'National summary'!BI43-'National summary prev'!BI43</f>
        <v>0</v>
      </c>
      <c r="BJ43" s="124" t="n">
        <f>'National summary'!BJ43-'National summary prev'!BJ43</f>
        <v>0</v>
      </c>
      <c r="BK43" s="124" t="n">
        <f>'National summary'!BK43-'National summary prev'!BK43</f>
        <v>0</v>
      </c>
      <c r="BL43" s="124" t="n">
        <f>'National summary'!BL43-'National summary prev'!BL43</f>
        <v>0</v>
      </c>
      <c r="BM43" s="124" t="n">
        <f>'National summary'!BM43-'National summary prev'!BM43</f>
        <v>0</v>
      </c>
      <c r="BN43" s="124" t="n">
        <f>'National summary'!BN43-'National summary prev'!BN43</f>
        <v>0</v>
      </c>
      <c r="BO43" s="124" t="n">
        <f>'National summary'!BO43-'National summary prev'!BO43</f>
        <v>0</v>
      </c>
      <c r="BP43" s="124" t="n">
        <f>'National summary'!BP43-'National summary prev'!BP43</f>
        <v>0</v>
      </c>
      <c r="BQ43" s="124" t="n">
        <f>'National summary'!BQ43-'National summary prev'!BQ43</f>
        <v>0</v>
      </c>
      <c r="BR43" s="129" t="n">
        <f>'National summary'!BR43-'National summary prev'!BR43</f>
        <v>0</v>
      </c>
      <c r="BS43" s="112"/>
    </row>
    <row r="44">
      <c r="A44" s="138" t="s">
        <v>112</v>
      </c>
      <c r="B44" s="122" t="s">
        <v>113</v>
      </c>
      <c r="C44" s="64" t="s">
        <v>126</v>
      </c>
      <c r="D44" s="123"/>
      <c r="E44" s="139" t="n">
        <f>'National summary'!E44-'National summary prev'!E44</f>
        <v>13</v>
      </c>
      <c r="F44" s="138" t="n">
        <f>'National summary'!F44-'National summary prev'!F44</f>
        <v>0</v>
      </c>
      <c r="G44" s="123" t="n">
        <f>'National summary'!G44-'National summary prev'!G44</f>
        <v>0</v>
      </c>
      <c r="H44" s="123" t="n">
        <f>'National summary'!H44-'National summary prev'!H44</f>
        <v>0</v>
      </c>
      <c r="I44" s="123" t="n">
        <f>'National summary'!I44-'National summary prev'!I44</f>
        <v>0</v>
      </c>
      <c r="J44" s="139" t="n">
        <f>'National summary'!J44-'National summary prev'!J44</f>
        <v>0</v>
      </c>
      <c r="K44" s="134" t="n">
        <f>'National summary'!K44-'National summary prev'!K44</f>
        <v>0</v>
      </c>
      <c r="L44" s="124" t="n">
        <f>'National summary'!L44-'National summary prev'!L44</f>
        <v>0</v>
      </c>
      <c r="M44" s="124" t="n">
        <f>'National summary'!M44-'National summary prev'!M44</f>
        <v>0</v>
      </c>
      <c r="N44" s="124" t="n">
        <f>'National summary'!N44-'National summary prev'!N44</f>
        <v>0</v>
      </c>
      <c r="O44" s="124" t="n">
        <f>'National summary'!O44-'National summary prev'!O44</f>
        <v>0</v>
      </c>
      <c r="P44" s="124" t="n">
        <f>'National summary'!P44-'National summary prev'!P44</f>
        <v>0</v>
      </c>
      <c r="Q44" s="124" t="n">
        <f>'National summary'!Q44-'National summary prev'!Q44</f>
        <v>0</v>
      </c>
      <c r="R44" s="124" t="n">
        <f>'National summary'!R44-'National summary prev'!R44</f>
        <v>0</v>
      </c>
      <c r="S44" s="124" t="n">
        <f>'National summary'!S44-'National summary prev'!S44</f>
        <v>0</v>
      </c>
      <c r="T44" s="124" t="n">
        <f>'National summary'!T44-'National summary prev'!T44</f>
        <v>0</v>
      </c>
      <c r="U44" s="124" t="n">
        <f>'National summary'!U44-'National summary prev'!U44</f>
        <v>0</v>
      </c>
      <c r="V44" s="129" t="n">
        <f>'National summary'!V44-'National summary prev'!V44</f>
        <v>0</v>
      </c>
      <c r="W44" s="128" t="n">
        <f>'National summary'!W44-'National summary prev'!W44</f>
        <v>0</v>
      </c>
      <c r="X44" s="124" t="n">
        <f>'National summary'!X44-'National summary prev'!X44</f>
        <v>0</v>
      </c>
      <c r="Y44" s="124" t="n">
        <f>'National summary'!Y44-'National summary prev'!Y44</f>
        <v>0</v>
      </c>
      <c r="Z44" s="124" t="n">
        <f>'National summary'!Z44-'National summary prev'!Z44</f>
        <v>0</v>
      </c>
      <c r="AA44" s="124" t="n">
        <f>'National summary'!AA44-'National summary prev'!AA44</f>
        <v>0</v>
      </c>
      <c r="AB44" s="124" t="n">
        <f>'National summary'!AB44-'National summary prev'!AB44</f>
        <v>0</v>
      </c>
      <c r="AC44" s="124" t="n">
        <f>'National summary'!AC44-'National summary prev'!AC44</f>
        <v>0</v>
      </c>
      <c r="AD44" s="124" t="n">
        <f>'National summary'!AD44-'National summary prev'!AD44</f>
        <v>0</v>
      </c>
      <c r="AE44" s="124" t="n">
        <f>'National summary'!AE44-'National summary prev'!AE44</f>
        <v>0</v>
      </c>
      <c r="AF44" s="124" t="n">
        <f>'National summary'!AF44-'National summary prev'!AF44</f>
        <v>0</v>
      </c>
      <c r="AG44" s="124" t="n">
        <f>'National summary'!AG44-'National summary prev'!AG44</f>
        <v>0</v>
      </c>
      <c r="AH44" s="129" t="n">
        <f>'National summary'!AH44-'National summary prev'!AH44</f>
        <v>0</v>
      </c>
      <c r="AI44" s="128" t="n">
        <f>'National summary'!AI44-'National summary prev'!AI44</f>
        <v>0</v>
      </c>
      <c r="AJ44" s="124" t="n">
        <f>'National summary'!AJ44-'National summary prev'!AJ44</f>
        <v>0</v>
      </c>
      <c r="AK44" s="124" t="n">
        <f>'National summary'!AK44-'National summary prev'!AK44</f>
        <v>0</v>
      </c>
      <c r="AL44" s="124" t="n">
        <f>'National summary'!AL44-'National summary prev'!AL44</f>
        <v>0</v>
      </c>
      <c r="AM44" s="124" t="n">
        <f>'National summary'!AM44-'National summary prev'!AM44</f>
        <v>0</v>
      </c>
      <c r="AN44" s="124" t="n">
        <f>'National summary'!AN44-'National summary prev'!AN44</f>
        <v>0</v>
      </c>
      <c r="AO44" s="124" t="n">
        <f>'National summary'!AO44-'National summary prev'!AO44</f>
        <v>0</v>
      </c>
      <c r="AP44" s="124" t="n">
        <f>'National summary'!AP44-'National summary prev'!AP44</f>
        <v>0</v>
      </c>
      <c r="AQ44" s="124" t="n">
        <f>'National summary'!AQ44-'National summary prev'!AQ44</f>
        <v>0</v>
      </c>
      <c r="AR44" s="124" t="n">
        <f>'National summary'!AR44-'National summary prev'!AR44</f>
        <v>0</v>
      </c>
      <c r="AS44" s="124" t="n">
        <f>'National summary'!AS44-'National summary prev'!AS44</f>
        <v>0</v>
      </c>
      <c r="AT44" s="129" t="n">
        <f>'National summary'!AT44-'National summary prev'!AT44</f>
        <v>0</v>
      </c>
      <c r="AU44" s="128" t="n">
        <f>'National summary'!AU44-'National summary prev'!AU44</f>
        <v>0</v>
      </c>
      <c r="AV44" s="124" t="n">
        <f>'National summary'!AV44-'National summary prev'!AV44</f>
        <v>0</v>
      </c>
      <c r="AW44" s="124" t="n">
        <f>'National summary'!AW44-'National summary prev'!AW44</f>
        <v>0</v>
      </c>
      <c r="AX44" s="124" t="n">
        <f>'National summary'!AX44-'National summary prev'!AX44</f>
        <v>0</v>
      </c>
      <c r="AY44" s="124" t="n">
        <f>'National summary'!AY44-'National summary prev'!AY44</f>
        <v>0</v>
      </c>
      <c r="AZ44" s="124" t="n">
        <f>'National summary'!AZ44-'National summary prev'!AZ44</f>
        <v>0</v>
      </c>
      <c r="BA44" s="124" t="n">
        <f>'National summary'!BA44-'National summary prev'!BA44</f>
        <v>0</v>
      </c>
      <c r="BB44" s="124" t="n">
        <f>'National summary'!BB44-'National summary prev'!BB44</f>
        <v>0</v>
      </c>
      <c r="BC44" s="124" t="n">
        <f>'National summary'!BC44-'National summary prev'!BC44</f>
        <v>0</v>
      </c>
      <c r="BD44" s="124" t="n">
        <f>'National summary'!BD44-'National summary prev'!BD44</f>
        <v>0</v>
      </c>
      <c r="BE44" s="124" t="n">
        <f>'National summary'!BE44-'National summary prev'!BE44</f>
        <v>0</v>
      </c>
      <c r="BF44" s="129" t="n">
        <f>'National summary'!BF44-'National summary prev'!BF44</f>
        <v>0</v>
      </c>
      <c r="BG44" s="128" t="n">
        <f>'National summary'!BG44-'National summary prev'!BG44</f>
        <v>0</v>
      </c>
      <c r="BH44" s="124" t="n">
        <f>'National summary'!BH44-'National summary prev'!BH44</f>
        <v>0</v>
      </c>
      <c r="BI44" s="124" t="n">
        <f>'National summary'!BI44-'National summary prev'!BI44</f>
        <v>0</v>
      </c>
      <c r="BJ44" s="124" t="n">
        <f>'National summary'!BJ44-'National summary prev'!BJ44</f>
        <v>0</v>
      </c>
      <c r="BK44" s="124" t="n">
        <f>'National summary'!BK44-'National summary prev'!BK44</f>
        <v>0</v>
      </c>
      <c r="BL44" s="124" t="n">
        <f>'National summary'!BL44-'National summary prev'!BL44</f>
        <v>0</v>
      </c>
      <c r="BM44" s="124" t="n">
        <f>'National summary'!BM44-'National summary prev'!BM44</f>
        <v>0</v>
      </c>
      <c r="BN44" s="124" t="n">
        <f>'National summary'!BN44-'National summary prev'!BN44</f>
        <v>0</v>
      </c>
      <c r="BO44" s="124" t="n">
        <f>'National summary'!BO44-'National summary prev'!BO44</f>
        <v>0</v>
      </c>
      <c r="BP44" s="124" t="n">
        <f>'National summary'!BP44-'National summary prev'!BP44</f>
        <v>0</v>
      </c>
      <c r="BQ44" s="124" t="n">
        <f>'National summary'!BQ44-'National summary prev'!BQ44</f>
        <v>0</v>
      </c>
      <c r="BR44" s="129" t="n">
        <f>'National summary'!BR44-'National summary prev'!BR44</f>
        <v>0</v>
      </c>
      <c r="BS44" s="112"/>
    </row>
    <row r="45">
      <c r="A45" s="138" t="s">
        <v>458</v>
      </c>
      <c r="B45" s="122" t="s">
        <v>462</v>
      </c>
      <c r="C45" s="64" t="s">
        <v>126</v>
      </c>
      <c r="D45" s="123"/>
      <c r="E45" s="139" t="n">
        <f>'National summary'!E45-'National summary prev'!E45</f>
        <v>12</v>
      </c>
      <c r="F45" s="138" t="n">
        <f>'National summary'!F45-'National summary prev'!F45</f>
        <v>0</v>
      </c>
      <c r="G45" s="123" t="n">
        <f>'National summary'!G45-'National summary prev'!G45</f>
        <v>0</v>
      </c>
      <c r="H45" s="123" t="n">
        <f>'National summary'!H45-'National summary prev'!H45</f>
        <v>0</v>
      </c>
      <c r="I45" s="123" t="n">
        <f>'National summary'!I45-'National summary prev'!I45</f>
        <v>0</v>
      </c>
      <c r="J45" s="139" t="n">
        <f>'National summary'!J45-'National summary prev'!J45</f>
        <v>0</v>
      </c>
      <c r="K45" s="134" t="n">
        <f>'National summary'!K45-'National summary prev'!K45</f>
        <v>0</v>
      </c>
      <c r="L45" s="124" t="n">
        <f>'National summary'!L45-'National summary prev'!L45</f>
        <v>0</v>
      </c>
      <c r="M45" s="124" t="n">
        <f>'National summary'!M45-'National summary prev'!M45</f>
        <v>0</v>
      </c>
      <c r="N45" s="124" t="n">
        <f>'National summary'!N45-'National summary prev'!N45</f>
        <v>0</v>
      </c>
      <c r="O45" s="124" t="n">
        <f>'National summary'!O45-'National summary prev'!O45</f>
        <v>0</v>
      </c>
      <c r="P45" s="124" t="n">
        <f>'National summary'!P45-'National summary prev'!P45</f>
        <v>0</v>
      </c>
      <c r="Q45" s="124" t="n">
        <f>'National summary'!Q45-'National summary prev'!Q45</f>
        <v>0</v>
      </c>
      <c r="R45" s="124" t="n">
        <f>'National summary'!R45-'National summary prev'!R45</f>
        <v>0</v>
      </c>
      <c r="S45" s="124" t="n">
        <f>'National summary'!S45-'National summary prev'!S45</f>
        <v>0</v>
      </c>
      <c r="T45" s="124" t="n">
        <f>'National summary'!T45-'National summary prev'!T45</f>
        <v>0</v>
      </c>
      <c r="U45" s="124" t="n">
        <f>'National summary'!U45-'National summary prev'!U45</f>
        <v>0</v>
      </c>
      <c r="V45" s="129" t="n">
        <f>'National summary'!V45-'National summary prev'!V45</f>
        <v>0</v>
      </c>
      <c r="W45" s="128" t="n">
        <f>'National summary'!W45-'National summary prev'!W45</f>
        <v>0</v>
      </c>
      <c r="X45" s="124" t="n">
        <f>'National summary'!X45-'National summary prev'!X45</f>
        <v>0</v>
      </c>
      <c r="Y45" s="124" t="n">
        <f>'National summary'!Y45-'National summary prev'!Y45</f>
        <v>0</v>
      </c>
      <c r="Z45" s="124" t="n">
        <f>'National summary'!Z45-'National summary prev'!Z45</f>
        <v>0</v>
      </c>
      <c r="AA45" s="124" t="n">
        <f>'National summary'!AA45-'National summary prev'!AA45</f>
        <v>0</v>
      </c>
      <c r="AB45" s="124" t="n">
        <f>'National summary'!AB45-'National summary prev'!AB45</f>
        <v>0</v>
      </c>
      <c r="AC45" s="124" t="n">
        <f>'National summary'!AC45-'National summary prev'!AC45</f>
        <v>0</v>
      </c>
      <c r="AD45" s="124" t="n">
        <f>'National summary'!AD45-'National summary prev'!AD45</f>
        <v>0</v>
      </c>
      <c r="AE45" s="124" t="n">
        <f>'National summary'!AE45-'National summary prev'!AE45</f>
        <v>0</v>
      </c>
      <c r="AF45" s="124" t="n">
        <f>'National summary'!AF45-'National summary prev'!AF45</f>
        <v>0</v>
      </c>
      <c r="AG45" s="124" t="n">
        <f>'National summary'!AG45-'National summary prev'!AG45</f>
        <v>0</v>
      </c>
      <c r="AH45" s="129" t="n">
        <f>'National summary'!AH45-'National summary prev'!AH45</f>
        <v>0</v>
      </c>
      <c r="AI45" s="128" t="n">
        <f>'National summary'!AI45-'National summary prev'!AI45</f>
        <v>0</v>
      </c>
      <c r="AJ45" s="124" t="n">
        <f>'National summary'!AJ45-'National summary prev'!AJ45</f>
        <v>0</v>
      </c>
      <c r="AK45" s="124" t="n">
        <f>'National summary'!AK45-'National summary prev'!AK45</f>
        <v>0</v>
      </c>
      <c r="AL45" s="124" t="n">
        <f>'National summary'!AL45-'National summary prev'!AL45</f>
        <v>0</v>
      </c>
      <c r="AM45" s="124" t="n">
        <f>'National summary'!AM45-'National summary prev'!AM45</f>
        <v>0</v>
      </c>
      <c r="AN45" s="124" t="n">
        <f>'National summary'!AN45-'National summary prev'!AN45</f>
        <v>0</v>
      </c>
      <c r="AO45" s="124" t="n">
        <f>'National summary'!AO45-'National summary prev'!AO45</f>
        <v>0</v>
      </c>
      <c r="AP45" s="124" t="n">
        <f>'National summary'!AP45-'National summary prev'!AP45</f>
        <v>0</v>
      </c>
      <c r="AQ45" s="124" t="n">
        <f>'National summary'!AQ45-'National summary prev'!AQ45</f>
        <v>0</v>
      </c>
      <c r="AR45" s="124" t="n">
        <f>'National summary'!AR45-'National summary prev'!AR45</f>
        <v>0</v>
      </c>
      <c r="AS45" s="124" t="n">
        <f>'National summary'!AS45-'National summary prev'!AS45</f>
        <v>0</v>
      </c>
      <c r="AT45" s="129" t="n">
        <f>'National summary'!AT45-'National summary prev'!AT45</f>
        <v>0</v>
      </c>
      <c r="AU45" s="128" t="n">
        <f>'National summary'!AU45-'National summary prev'!AU45</f>
        <v>0</v>
      </c>
      <c r="AV45" s="124" t="n">
        <f>'National summary'!AV45-'National summary prev'!AV45</f>
        <v>0</v>
      </c>
      <c r="AW45" s="124" t="n">
        <f>'National summary'!AW45-'National summary prev'!AW45</f>
        <v>0</v>
      </c>
      <c r="AX45" s="124" t="n">
        <f>'National summary'!AX45-'National summary prev'!AX45</f>
        <v>0</v>
      </c>
      <c r="AY45" s="124" t="n">
        <f>'National summary'!AY45-'National summary prev'!AY45</f>
        <v>0</v>
      </c>
      <c r="AZ45" s="124" t="n">
        <f>'National summary'!AZ45-'National summary prev'!AZ45</f>
        <v>0</v>
      </c>
      <c r="BA45" s="124" t="n">
        <f>'National summary'!BA45-'National summary prev'!BA45</f>
        <v>0</v>
      </c>
      <c r="BB45" s="124" t="n">
        <f>'National summary'!BB45-'National summary prev'!BB45</f>
        <v>0</v>
      </c>
      <c r="BC45" s="124" t="n">
        <f>'National summary'!BC45-'National summary prev'!BC45</f>
        <v>0</v>
      </c>
      <c r="BD45" s="124" t="n">
        <f>'National summary'!BD45-'National summary prev'!BD45</f>
        <v>0</v>
      </c>
      <c r="BE45" s="124" t="n">
        <f>'National summary'!BE45-'National summary prev'!BE45</f>
        <v>0</v>
      </c>
      <c r="BF45" s="129" t="n">
        <f>'National summary'!BF45-'National summary prev'!BF45</f>
        <v>0</v>
      </c>
      <c r="BG45" s="128" t="n">
        <f>'National summary'!BG45-'National summary prev'!BG45</f>
        <v>0</v>
      </c>
      <c r="BH45" s="124" t="n">
        <f>'National summary'!BH45-'National summary prev'!BH45</f>
        <v>0</v>
      </c>
      <c r="BI45" s="124" t="n">
        <f>'National summary'!BI45-'National summary prev'!BI45</f>
        <v>0</v>
      </c>
      <c r="BJ45" s="124" t="n">
        <f>'National summary'!BJ45-'National summary prev'!BJ45</f>
        <v>0</v>
      </c>
      <c r="BK45" s="124" t="n">
        <f>'National summary'!BK45-'National summary prev'!BK45</f>
        <v>0</v>
      </c>
      <c r="BL45" s="124" t="n">
        <f>'National summary'!BL45-'National summary prev'!BL45</f>
        <v>0</v>
      </c>
      <c r="BM45" s="124" t="n">
        <f>'National summary'!BM45-'National summary prev'!BM45</f>
        <v>0</v>
      </c>
      <c r="BN45" s="124" t="n">
        <f>'National summary'!BN45-'National summary prev'!BN45</f>
        <v>0</v>
      </c>
      <c r="BO45" s="124" t="n">
        <f>'National summary'!BO45-'National summary prev'!BO45</f>
        <v>0</v>
      </c>
      <c r="BP45" s="124" t="n">
        <f>'National summary'!BP45-'National summary prev'!BP45</f>
        <v>0</v>
      </c>
      <c r="BQ45" s="124" t="n">
        <f>'National summary'!BQ45-'National summary prev'!BQ45</f>
        <v>0</v>
      </c>
      <c r="BR45" s="129" t="n">
        <f>'National summary'!BR45-'National summary prev'!BR45</f>
        <v>0</v>
      </c>
      <c r="BS45" s="112"/>
    </row>
    <row r="46">
      <c r="A46" s="138" t="s">
        <v>505</v>
      </c>
      <c r="B46" s="122" t="s">
        <v>131</v>
      </c>
      <c r="C46" s="64" t="s">
        <v>126</v>
      </c>
      <c r="D46" s="123"/>
      <c r="E46" s="139" t="n">
        <f>'National summary'!E46-'National summary prev'!E46</f>
        <v>10</v>
      </c>
      <c r="F46" s="138" t="n">
        <f>'National summary'!F46-'National summary prev'!F46</f>
        <v>0</v>
      </c>
      <c r="G46" s="123" t="n">
        <f>'National summary'!G46-'National summary prev'!G46</f>
        <v>0</v>
      </c>
      <c r="H46" s="123" t="n">
        <f>'National summary'!H46-'National summary prev'!H46</f>
        <v>0</v>
      </c>
      <c r="I46" s="123" t="n">
        <f>'National summary'!I46-'National summary prev'!I46</f>
        <v>0</v>
      </c>
      <c r="J46" s="139" t="n">
        <f>'National summary'!J46-'National summary prev'!J46</f>
        <v>0</v>
      </c>
      <c r="K46" s="134" t="n">
        <f>'National summary'!K46-'National summary prev'!K46</f>
        <v>0</v>
      </c>
      <c r="L46" s="124" t="n">
        <f>'National summary'!L46-'National summary prev'!L46</f>
        <v>0</v>
      </c>
      <c r="M46" s="124" t="n">
        <f>'National summary'!M46-'National summary prev'!M46</f>
        <v>0</v>
      </c>
      <c r="N46" s="124" t="n">
        <f>'National summary'!N46-'National summary prev'!N46</f>
        <v>0</v>
      </c>
      <c r="O46" s="124" t="n">
        <f>'National summary'!O46-'National summary prev'!O46</f>
        <v>0</v>
      </c>
      <c r="P46" s="124" t="n">
        <f>'National summary'!P46-'National summary prev'!P46</f>
        <v>0</v>
      </c>
      <c r="Q46" s="124" t="n">
        <f>'National summary'!Q46-'National summary prev'!Q46</f>
        <v>0</v>
      </c>
      <c r="R46" s="124" t="n">
        <f>'National summary'!R46-'National summary prev'!R46</f>
        <v>0</v>
      </c>
      <c r="S46" s="124" t="n">
        <f>'National summary'!S46-'National summary prev'!S46</f>
        <v>0</v>
      </c>
      <c r="T46" s="124" t="n">
        <f>'National summary'!T46-'National summary prev'!T46</f>
        <v>0</v>
      </c>
      <c r="U46" s="124" t="n">
        <f>'National summary'!U46-'National summary prev'!U46</f>
        <v>0</v>
      </c>
      <c r="V46" s="129" t="n">
        <f>'National summary'!V46-'National summary prev'!V46</f>
        <v>0</v>
      </c>
      <c r="W46" s="128" t="n">
        <f>'National summary'!W46-'National summary prev'!W46</f>
        <v>0</v>
      </c>
      <c r="X46" s="124" t="n">
        <f>'National summary'!X46-'National summary prev'!X46</f>
        <v>0</v>
      </c>
      <c r="Y46" s="124" t="n">
        <f>'National summary'!Y46-'National summary prev'!Y46</f>
        <v>0</v>
      </c>
      <c r="Z46" s="124" t="n">
        <f>'National summary'!Z46-'National summary prev'!Z46</f>
        <v>0</v>
      </c>
      <c r="AA46" s="124" t="n">
        <f>'National summary'!AA46-'National summary prev'!AA46</f>
        <v>0</v>
      </c>
      <c r="AB46" s="124" t="n">
        <f>'National summary'!AB46-'National summary prev'!AB46</f>
        <v>0</v>
      </c>
      <c r="AC46" s="124" t="n">
        <f>'National summary'!AC46-'National summary prev'!AC46</f>
        <v>0</v>
      </c>
      <c r="AD46" s="124" t="n">
        <f>'National summary'!AD46-'National summary prev'!AD46</f>
        <v>0</v>
      </c>
      <c r="AE46" s="124" t="n">
        <f>'National summary'!AE46-'National summary prev'!AE46</f>
        <v>0</v>
      </c>
      <c r="AF46" s="124" t="n">
        <f>'National summary'!AF46-'National summary prev'!AF46</f>
        <v>0</v>
      </c>
      <c r="AG46" s="124" t="n">
        <f>'National summary'!AG46-'National summary prev'!AG46</f>
        <v>0</v>
      </c>
      <c r="AH46" s="129" t="n">
        <f>'National summary'!AH46-'National summary prev'!AH46</f>
        <v>0</v>
      </c>
      <c r="AI46" s="128" t="n">
        <f>'National summary'!AI46-'National summary prev'!AI46</f>
        <v>0</v>
      </c>
      <c r="AJ46" s="124" t="n">
        <f>'National summary'!AJ46-'National summary prev'!AJ46</f>
        <v>0</v>
      </c>
      <c r="AK46" s="124" t="n">
        <f>'National summary'!AK46-'National summary prev'!AK46</f>
        <v>0</v>
      </c>
      <c r="AL46" s="124" t="n">
        <f>'National summary'!AL46-'National summary prev'!AL46</f>
        <v>0</v>
      </c>
      <c r="AM46" s="124" t="n">
        <f>'National summary'!AM46-'National summary prev'!AM46</f>
        <v>0</v>
      </c>
      <c r="AN46" s="124" t="n">
        <f>'National summary'!AN46-'National summary prev'!AN46</f>
        <v>0</v>
      </c>
      <c r="AO46" s="124" t="n">
        <f>'National summary'!AO46-'National summary prev'!AO46</f>
        <v>0</v>
      </c>
      <c r="AP46" s="124" t="n">
        <f>'National summary'!AP46-'National summary prev'!AP46</f>
        <v>0</v>
      </c>
      <c r="AQ46" s="124" t="n">
        <f>'National summary'!AQ46-'National summary prev'!AQ46</f>
        <v>0</v>
      </c>
      <c r="AR46" s="124" t="n">
        <f>'National summary'!AR46-'National summary prev'!AR46</f>
        <v>0</v>
      </c>
      <c r="AS46" s="124" t="n">
        <f>'National summary'!AS46-'National summary prev'!AS46</f>
        <v>0</v>
      </c>
      <c r="AT46" s="129" t="n">
        <f>'National summary'!AT46-'National summary prev'!AT46</f>
        <v>0</v>
      </c>
      <c r="AU46" s="128" t="n">
        <f>'National summary'!AU46-'National summary prev'!AU46</f>
        <v>0</v>
      </c>
      <c r="AV46" s="124" t="n">
        <f>'National summary'!AV46-'National summary prev'!AV46</f>
        <v>0</v>
      </c>
      <c r="AW46" s="124" t="n">
        <f>'National summary'!AW46-'National summary prev'!AW46</f>
        <v>0</v>
      </c>
      <c r="AX46" s="124" t="n">
        <f>'National summary'!AX46-'National summary prev'!AX46</f>
        <v>0</v>
      </c>
      <c r="AY46" s="124" t="n">
        <f>'National summary'!AY46-'National summary prev'!AY46</f>
        <v>0</v>
      </c>
      <c r="AZ46" s="124" t="n">
        <f>'National summary'!AZ46-'National summary prev'!AZ46</f>
        <v>0</v>
      </c>
      <c r="BA46" s="124" t="n">
        <f>'National summary'!BA46-'National summary prev'!BA46</f>
        <v>0</v>
      </c>
      <c r="BB46" s="124" t="n">
        <f>'National summary'!BB46-'National summary prev'!BB46</f>
        <v>0</v>
      </c>
      <c r="BC46" s="124" t="n">
        <f>'National summary'!BC46-'National summary prev'!BC46</f>
        <v>0</v>
      </c>
      <c r="BD46" s="124" t="n">
        <f>'National summary'!BD46-'National summary prev'!BD46</f>
        <v>0</v>
      </c>
      <c r="BE46" s="124" t="n">
        <f>'National summary'!BE46-'National summary prev'!BE46</f>
        <v>0</v>
      </c>
      <c r="BF46" s="129" t="n">
        <f>'National summary'!BF46-'National summary prev'!BF46</f>
        <v>0</v>
      </c>
      <c r="BG46" s="128" t="n">
        <f>'National summary'!BG46-'National summary prev'!BG46</f>
        <v>0</v>
      </c>
      <c r="BH46" s="124" t="n">
        <f>'National summary'!BH46-'National summary prev'!BH46</f>
        <v>0</v>
      </c>
      <c r="BI46" s="124" t="n">
        <f>'National summary'!BI46-'National summary prev'!BI46</f>
        <v>0</v>
      </c>
      <c r="BJ46" s="124" t="n">
        <f>'National summary'!BJ46-'National summary prev'!BJ46</f>
        <v>0</v>
      </c>
      <c r="BK46" s="124" t="n">
        <f>'National summary'!BK46-'National summary prev'!BK46</f>
        <v>0</v>
      </c>
      <c r="BL46" s="124" t="n">
        <f>'National summary'!BL46-'National summary prev'!BL46</f>
        <v>0</v>
      </c>
      <c r="BM46" s="124" t="n">
        <f>'National summary'!BM46-'National summary prev'!BM46</f>
        <v>0</v>
      </c>
      <c r="BN46" s="124" t="n">
        <f>'National summary'!BN46-'National summary prev'!BN46</f>
        <v>0</v>
      </c>
      <c r="BO46" s="124" t="n">
        <f>'National summary'!BO46-'National summary prev'!BO46</f>
        <v>0</v>
      </c>
      <c r="BP46" s="124" t="n">
        <f>'National summary'!BP46-'National summary prev'!BP46</f>
        <v>0</v>
      </c>
      <c r="BQ46" s="124" t="n">
        <f>'National summary'!BQ46-'National summary prev'!BQ46</f>
        <v>0</v>
      </c>
      <c r="BR46" s="129" t="n">
        <f>'National summary'!BR46-'National summary prev'!BR46</f>
        <v>0</v>
      </c>
      <c r="BS46" s="112"/>
    </row>
    <row r="47">
      <c r="A47" s="138" t="s">
        <v>132</v>
      </c>
      <c r="B47" s="122" t="s">
        <v>133</v>
      </c>
      <c r="C47" s="64" t="s">
        <v>126</v>
      </c>
      <c r="D47" s="123"/>
      <c r="E47" s="139" t="n">
        <f>'National summary'!E47-'National summary prev'!E47</f>
        <v>8</v>
      </c>
      <c r="F47" s="138" t="n">
        <f>'National summary'!F47-'National summary prev'!F47</f>
        <v>0</v>
      </c>
      <c r="G47" s="123" t="n">
        <f>'National summary'!G47-'National summary prev'!G47</f>
        <v>0</v>
      </c>
      <c r="H47" s="123" t="n">
        <f>'National summary'!H47-'National summary prev'!H47</f>
        <v>0</v>
      </c>
      <c r="I47" s="123" t="n">
        <f>'National summary'!I47-'National summary prev'!I47</f>
        <v>0</v>
      </c>
      <c r="J47" s="139" t="n">
        <f>'National summary'!J47-'National summary prev'!J47</f>
        <v>0</v>
      </c>
      <c r="K47" s="134" t="n">
        <f>'National summary'!K47-'National summary prev'!K47</f>
        <v>0</v>
      </c>
      <c r="L47" s="124" t="n">
        <f>'National summary'!L47-'National summary prev'!L47</f>
        <v>0</v>
      </c>
      <c r="M47" s="124" t="n">
        <f>'National summary'!M47-'National summary prev'!M47</f>
        <v>0</v>
      </c>
      <c r="N47" s="124" t="n">
        <f>'National summary'!N47-'National summary prev'!N47</f>
        <v>0</v>
      </c>
      <c r="O47" s="124" t="n">
        <f>'National summary'!O47-'National summary prev'!O47</f>
        <v>0</v>
      </c>
      <c r="P47" s="124" t="n">
        <f>'National summary'!P47-'National summary prev'!P47</f>
        <v>0</v>
      </c>
      <c r="Q47" s="124" t="n">
        <f>'National summary'!Q47-'National summary prev'!Q47</f>
        <v>0</v>
      </c>
      <c r="R47" s="124" t="n">
        <f>'National summary'!R47-'National summary prev'!R47</f>
        <v>0</v>
      </c>
      <c r="S47" s="124" t="n">
        <f>'National summary'!S47-'National summary prev'!S47</f>
        <v>0</v>
      </c>
      <c r="T47" s="124" t="n">
        <f>'National summary'!T47-'National summary prev'!T47</f>
        <v>0</v>
      </c>
      <c r="U47" s="124" t="n">
        <f>'National summary'!U47-'National summary prev'!U47</f>
        <v>0</v>
      </c>
      <c r="V47" s="129" t="n">
        <f>'National summary'!V47-'National summary prev'!V47</f>
        <v>0</v>
      </c>
      <c r="W47" s="128" t="n">
        <f>'National summary'!W47-'National summary prev'!W47</f>
        <v>0</v>
      </c>
      <c r="X47" s="124" t="n">
        <f>'National summary'!X47-'National summary prev'!X47</f>
        <v>0</v>
      </c>
      <c r="Y47" s="124" t="n">
        <f>'National summary'!Y47-'National summary prev'!Y47</f>
        <v>0</v>
      </c>
      <c r="Z47" s="124" t="n">
        <f>'National summary'!Z47-'National summary prev'!Z47</f>
        <v>0</v>
      </c>
      <c r="AA47" s="124" t="n">
        <f>'National summary'!AA47-'National summary prev'!AA47</f>
        <v>0</v>
      </c>
      <c r="AB47" s="124" t="n">
        <f>'National summary'!AB47-'National summary prev'!AB47</f>
        <v>0</v>
      </c>
      <c r="AC47" s="124" t="n">
        <f>'National summary'!AC47-'National summary prev'!AC47</f>
        <v>0</v>
      </c>
      <c r="AD47" s="124" t="n">
        <f>'National summary'!AD47-'National summary prev'!AD47</f>
        <v>0</v>
      </c>
      <c r="AE47" s="124" t="n">
        <f>'National summary'!AE47-'National summary prev'!AE47</f>
        <v>0</v>
      </c>
      <c r="AF47" s="124" t="n">
        <f>'National summary'!AF47-'National summary prev'!AF47</f>
        <v>0</v>
      </c>
      <c r="AG47" s="124" t="n">
        <f>'National summary'!AG47-'National summary prev'!AG47</f>
        <v>0</v>
      </c>
      <c r="AH47" s="129" t="n">
        <f>'National summary'!AH47-'National summary prev'!AH47</f>
        <v>0</v>
      </c>
      <c r="AI47" s="128" t="n">
        <f>'National summary'!AI47-'National summary prev'!AI47</f>
        <v>0</v>
      </c>
      <c r="AJ47" s="124" t="n">
        <f>'National summary'!AJ47-'National summary prev'!AJ47</f>
        <v>0</v>
      </c>
      <c r="AK47" s="124" t="n">
        <f>'National summary'!AK47-'National summary prev'!AK47</f>
        <v>0</v>
      </c>
      <c r="AL47" s="124" t="n">
        <f>'National summary'!AL47-'National summary prev'!AL47</f>
        <v>0</v>
      </c>
      <c r="AM47" s="124" t="n">
        <f>'National summary'!AM47-'National summary prev'!AM47</f>
        <v>0</v>
      </c>
      <c r="AN47" s="124" t="n">
        <f>'National summary'!AN47-'National summary prev'!AN47</f>
        <v>0</v>
      </c>
      <c r="AO47" s="124" t="n">
        <f>'National summary'!AO47-'National summary prev'!AO47</f>
        <v>0</v>
      </c>
      <c r="AP47" s="124" t="n">
        <f>'National summary'!AP47-'National summary prev'!AP47</f>
        <v>0</v>
      </c>
      <c r="AQ47" s="124" t="n">
        <f>'National summary'!AQ47-'National summary prev'!AQ47</f>
        <v>0</v>
      </c>
      <c r="AR47" s="124" t="n">
        <f>'National summary'!AR47-'National summary prev'!AR47</f>
        <v>0</v>
      </c>
      <c r="AS47" s="124" t="n">
        <f>'National summary'!AS47-'National summary prev'!AS47</f>
        <v>0</v>
      </c>
      <c r="AT47" s="129" t="n">
        <f>'National summary'!AT47-'National summary prev'!AT47</f>
        <v>0</v>
      </c>
      <c r="AU47" s="128" t="n">
        <f>'National summary'!AU47-'National summary prev'!AU47</f>
        <v>0</v>
      </c>
      <c r="AV47" s="124" t="n">
        <f>'National summary'!AV47-'National summary prev'!AV47</f>
        <v>0</v>
      </c>
      <c r="AW47" s="124" t="n">
        <f>'National summary'!AW47-'National summary prev'!AW47</f>
        <v>0</v>
      </c>
      <c r="AX47" s="124" t="n">
        <f>'National summary'!AX47-'National summary prev'!AX47</f>
        <v>0</v>
      </c>
      <c r="AY47" s="124" t="n">
        <f>'National summary'!AY47-'National summary prev'!AY47</f>
        <v>0</v>
      </c>
      <c r="AZ47" s="124" t="n">
        <f>'National summary'!AZ47-'National summary prev'!AZ47</f>
        <v>0</v>
      </c>
      <c r="BA47" s="124" t="n">
        <f>'National summary'!BA47-'National summary prev'!BA47</f>
        <v>0</v>
      </c>
      <c r="BB47" s="124" t="n">
        <f>'National summary'!BB47-'National summary prev'!BB47</f>
        <v>0</v>
      </c>
      <c r="BC47" s="124" t="n">
        <f>'National summary'!BC47-'National summary prev'!BC47</f>
        <v>0</v>
      </c>
      <c r="BD47" s="124" t="n">
        <f>'National summary'!BD47-'National summary prev'!BD47</f>
        <v>0</v>
      </c>
      <c r="BE47" s="124" t="n">
        <f>'National summary'!BE47-'National summary prev'!BE47</f>
        <v>0</v>
      </c>
      <c r="BF47" s="129" t="n">
        <f>'National summary'!BF47-'National summary prev'!BF47</f>
        <v>0</v>
      </c>
      <c r="BG47" s="128" t="n">
        <f>'National summary'!BG47-'National summary prev'!BG47</f>
        <v>0</v>
      </c>
      <c r="BH47" s="124" t="n">
        <f>'National summary'!BH47-'National summary prev'!BH47</f>
        <v>0</v>
      </c>
      <c r="BI47" s="124" t="n">
        <f>'National summary'!BI47-'National summary prev'!BI47</f>
        <v>0</v>
      </c>
      <c r="BJ47" s="124" t="n">
        <f>'National summary'!BJ47-'National summary prev'!BJ47</f>
        <v>0</v>
      </c>
      <c r="BK47" s="124" t="n">
        <f>'National summary'!BK47-'National summary prev'!BK47</f>
        <v>0</v>
      </c>
      <c r="BL47" s="124" t="n">
        <f>'National summary'!BL47-'National summary prev'!BL47</f>
        <v>0</v>
      </c>
      <c r="BM47" s="124" t="n">
        <f>'National summary'!BM47-'National summary prev'!BM47</f>
        <v>0</v>
      </c>
      <c r="BN47" s="124" t="n">
        <f>'National summary'!BN47-'National summary prev'!BN47</f>
        <v>0</v>
      </c>
      <c r="BO47" s="124" t="n">
        <f>'National summary'!BO47-'National summary prev'!BO47</f>
        <v>0</v>
      </c>
      <c r="BP47" s="124" t="n">
        <f>'National summary'!BP47-'National summary prev'!BP47</f>
        <v>0</v>
      </c>
      <c r="BQ47" s="124" t="n">
        <f>'National summary'!BQ47-'National summary prev'!BQ47</f>
        <v>0</v>
      </c>
      <c r="BR47" s="129" t="n">
        <f>'National summary'!BR47-'National summary prev'!BR47</f>
        <v>0</v>
      </c>
      <c r="BS47" s="112"/>
    </row>
    <row r="48">
      <c r="A48" s="138" t="s">
        <v>134</v>
      </c>
      <c r="B48" s="122" t="s">
        <v>135</v>
      </c>
      <c r="C48" s="64" t="s">
        <v>126</v>
      </c>
      <c r="D48" s="123"/>
      <c r="E48" s="139" t="n">
        <f>'National summary'!E48-'National summary prev'!E48</f>
        <v>6</v>
      </c>
      <c r="F48" s="138" t="n">
        <f>'National summary'!F48-'National summary prev'!F48</f>
        <v>0</v>
      </c>
      <c r="G48" s="123" t="n">
        <f>'National summary'!G48-'National summary prev'!G48</f>
        <v>0</v>
      </c>
      <c r="H48" s="123" t="n">
        <f>'National summary'!H48-'National summary prev'!H48</f>
        <v>0</v>
      </c>
      <c r="I48" s="123" t="n">
        <f>'National summary'!I48-'National summary prev'!I48</f>
        <v>0</v>
      </c>
      <c r="J48" s="139" t="n">
        <f>'National summary'!J48-'National summary prev'!J48</f>
        <v>0</v>
      </c>
      <c r="K48" s="134" t="n">
        <f>'National summary'!K48-'National summary prev'!K48</f>
        <v>0</v>
      </c>
      <c r="L48" s="124" t="n">
        <f>'National summary'!L48-'National summary prev'!L48</f>
        <v>0</v>
      </c>
      <c r="M48" s="124" t="n">
        <f>'National summary'!M48-'National summary prev'!M48</f>
        <v>0</v>
      </c>
      <c r="N48" s="124" t="n">
        <f>'National summary'!N48-'National summary prev'!N48</f>
        <v>0</v>
      </c>
      <c r="O48" s="124" t="n">
        <f>'National summary'!O48-'National summary prev'!O48</f>
        <v>0</v>
      </c>
      <c r="P48" s="124" t="n">
        <f>'National summary'!P48-'National summary prev'!P48</f>
        <v>0</v>
      </c>
      <c r="Q48" s="124" t="n">
        <f>'National summary'!Q48-'National summary prev'!Q48</f>
        <v>0</v>
      </c>
      <c r="R48" s="124" t="n">
        <f>'National summary'!R48-'National summary prev'!R48</f>
        <v>0</v>
      </c>
      <c r="S48" s="124" t="n">
        <f>'National summary'!S48-'National summary prev'!S48</f>
        <v>0</v>
      </c>
      <c r="T48" s="124" t="n">
        <f>'National summary'!T48-'National summary prev'!T48</f>
        <v>0</v>
      </c>
      <c r="U48" s="124" t="n">
        <f>'National summary'!U48-'National summary prev'!U48</f>
        <v>0</v>
      </c>
      <c r="V48" s="129" t="n">
        <f>'National summary'!V48-'National summary prev'!V48</f>
        <v>0</v>
      </c>
      <c r="W48" s="128" t="n">
        <f>'National summary'!W48-'National summary prev'!W48</f>
        <v>0</v>
      </c>
      <c r="X48" s="124" t="n">
        <f>'National summary'!X48-'National summary prev'!X48</f>
        <v>0</v>
      </c>
      <c r="Y48" s="124" t="n">
        <f>'National summary'!Y48-'National summary prev'!Y48</f>
        <v>0</v>
      </c>
      <c r="Z48" s="124" t="n">
        <f>'National summary'!Z48-'National summary prev'!Z48</f>
        <v>0</v>
      </c>
      <c r="AA48" s="124" t="n">
        <f>'National summary'!AA48-'National summary prev'!AA48</f>
        <v>0</v>
      </c>
      <c r="AB48" s="124" t="n">
        <f>'National summary'!AB48-'National summary prev'!AB48</f>
        <v>0</v>
      </c>
      <c r="AC48" s="124" t="n">
        <f>'National summary'!AC48-'National summary prev'!AC48</f>
        <v>0</v>
      </c>
      <c r="AD48" s="124" t="n">
        <f>'National summary'!AD48-'National summary prev'!AD48</f>
        <v>0</v>
      </c>
      <c r="AE48" s="124" t="n">
        <f>'National summary'!AE48-'National summary prev'!AE48</f>
        <v>0</v>
      </c>
      <c r="AF48" s="124" t="n">
        <f>'National summary'!AF48-'National summary prev'!AF48</f>
        <v>0</v>
      </c>
      <c r="AG48" s="124" t="n">
        <f>'National summary'!AG48-'National summary prev'!AG48</f>
        <v>0</v>
      </c>
      <c r="AH48" s="129" t="n">
        <f>'National summary'!AH48-'National summary prev'!AH48</f>
        <v>0</v>
      </c>
      <c r="AI48" s="128" t="n">
        <f>'National summary'!AI48-'National summary prev'!AI48</f>
        <v>0</v>
      </c>
      <c r="AJ48" s="124" t="n">
        <f>'National summary'!AJ48-'National summary prev'!AJ48</f>
        <v>0</v>
      </c>
      <c r="AK48" s="124" t="n">
        <f>'National summary'!AK48-'National summary prev'!AK48</f>
        <v>0</v>
      </c>
      <c r="AL48" s="124" t="n">
        <f>'National summary'!AL48-'National summary prev'!AL48</f>
        <v>0</v>
      </c>
      <c r="AM48" s="124" t="n">
        <f>'National summary'!AM48-'National summary prev'!AM48</f>
        <v>0</v>
      </c>
      <c r="AN48" s="124" t="n">
        <f>'National summary'!AN48-'National summary prev'!AN48</f>
        <v>0</v>
      </c>
      <c r="AO48" s="124" t="n">
        <f>'National summary'!AO48-'National summary prev'!AO48</f>
        <v>0</v>
      </c>
      <c r="AP48" s="124" t="n">
        <f>'National summary'!AP48-'National summary prev'!AP48</f>
        <v>0</v>
      </c>
      <c r="AQ48" s="124" t="n">
        <f>'National summary'!AQ48-'National summary prev'!AQ48</f>
        <v>0</v>
      </c>
      <c r="AR48" s="124" t="n">
        <f>'National summary'!AR48-'National summary prev'!AR48</f>
        <v>0</v>
      </c>
      <c r="AS48" s="124" t="n">
        <f>'National summary'!AS48-'National summary prev'!AS48</f>
        <v>0</v>
      </c>
      <c r="AT48" s="129" t="n">
        <f>'National summary'!AT48-'National summary prev'!AT48</f>
        <v>0</v>
      </c>
      <c r="AU48" s="128" t="n">
        <f>'National summary'!AU48-'National summary prev'!AU48</f>
        <v>0</v>
      </c>
      <c r="AV48" s="124" t="n">
        <f>'National summary'!AV48-'National summary prev'!AV48</f>
        <v>0</v>
      </c>
      <c r="AW48" s="124" t="n">
        <f>'National summary'!AW48-'National summary prev'!AW48</f>
        <v>0</v>
      </c>
      <c r="AX48" s="124" t="n">
        <f>'National summary'!AX48-'National summary prev'!AX48</f>
        <v>0</v>
      </c>
      <c r="AY48" s="124" t="n">
        <f>'National summary'!AY48-'National summary prev'!AY48</f>
        <v>0</v>
      </c>
      <c r="AZ48" s="124" t="n">
        <f>'National summary'!AZ48-'National summary prev'!AZ48</f>
        <v>0</v>
      </c>
      <c r="BA48" s="124" t="n">
        <f>'National summary'!BA48-'National summary prev'!BA48</f>
        <v>0</v>
      </c>
      <c r="BB48" s="124" t="n">
        <f>'National summary'!BB48-'National summary prev'!BB48</f>
        <v>0</v>
      </c>
      <c r="BC48" s="124" t="n">
        <f>'National summary'!BC48-'National summary prev'!BC48</f>
        <v>0</v>
      </c>
      <c r="BD48" s="124" t="n">
        <f>'National summary'!BD48-'National summary prev'!BD48</f>
        <v>0</v>
      </c>
      <c r="BE48" s="124" t="n">
        <f>'National summary'!BE48-'National summary prev'!BE48</f>
        <v>0</v>
      </c>
      <c r="BF48" s="129" t="n">
        <f>'National summary'!BF48-'National summary prev'!BF48</f>
        <v>0</v>
      </c>
      <c r="BG48" s="128" t="n">
        <f>'National summary'!BG48-'National summary prev'!BG48</f>
        <v>0</v>
      </c>
      <c r="BH48" s="124" t="n">
        <f>'National summary'!BH48-'National summary prev'!BH48</f>
        <v>0</v>
      </c>
      <c r="BI48" s="124" t="n">
        <f>'National summary'!BI48-'National summary prev'!BI48</f>
        <v>0</v>
      </c>
      <c r="BJ48" s="124" t="n">
        <f>'National summary'!BJ48-'National summary prev'!BJ48</f>
        <v>0</v>
      </c>
      <c r="BK48" s="124" t="n">
        <f>'National summary'!BK48-'National summary prev'!BK48</f>
        <v>0</v>
      </c>
      <c r="BL48" s="124" t="n">
        <f>'National summary'!BL48-'National summary prev'!BL48</f>
        <v>0</v>
      </c>
      <c r="BM48" s="124" t="n">
        <f>'National summary'!BM48-'National summary prev'!BM48</f>
        <v>0</v>
      </c>
      <c r="BN48" s="124" t="n">
        <f>'National summary'!BN48-'National summary prev'!BN48</f>
        <v>0</v>
      </c>
      <c r="BO48" s="124" t="n">
        <f>'National summary'!BO48-'National summary prev'!BO48</f>
        <v>0</v>
      </c>
      <c r="BP48" s="124" t="n">
        <f>'National summary'!BP48-'National summary prev'!BP48</f>
        <v>0</v>
      </c>
      <c r="BQ48" s="124" t="n">
        <f>'National summary'!BQ48-'National summary prev'!BQ48</f>
        <v>0</v>
      </c>
      <c r="BR48" s="129" t="n">
        <f>'National summary'!BR48-'National summary prev'!BR48</f>
        <v>0</v>
      </c>
      <c r="BS48" s="112"/>
    </row>
    <row r="49">
      <c r="A49" s="138" t="s">
        <v>136</v>
      </c>
      <c r="B49" s="122" t="s">
        <v>137</v>
      </c>
      <c r="C49" s="64" t="s">
        <v>126</v>
      </c>
      <c r="D49" s="123"/>
      <c r="E49" s="139" t="n">
        <f>'National summary'!E49-'National summary prev'!E49</f>
        <v>4</v>
      </c>
      <c r="F49" s="138" t="n">
        <f>'National summary'!F49-'National summary prev'!F49</f>
        <v>0</v>
      </c>
      <c r="G49" s="123" t="n">
        <f>'National summary'!G49-'National summary prev'!G49</f>
        <v>0</v>
      </c>
      <c r="H49" s="123" t="n">
        <f>'National summary'!H49-'National summary prev'!H49</f>
        <v>0</v>
      </c>
      <c r="I49" s="123" t="n">
        <f>'National summary'!I49-'National summary prev'!I49</f>
        <v>0</v>
      </c>
      <c r="J49" s="139" t="n">
        <f>'National summary'!J49-'National summary prev'!J49</f>
        <v>0</v>
      </c>
      <c r="K49" s="134" t="n">
        <f>'National summary'!K49-'National summary prev'!K49</f>
        <v>0</v>
      </c>
      <c r="L49" s="124" t="n">
        <f>'National summary'!L49-'National summary prev'!L49</f>
        <v>0</v>
      </c>
      <c r="M49" s="124" t="n">
        <f>'National summary'!M49-'National summary prev'!M49</f>
        <v>0</v>
      </c>
      <c r="N49" s="124" t="n">
        <f>'National summary'!N49-'National summary prev'!N49</f>
        <v>0</v>
      </c>
      <c r="O49" s="124" t="n">
        <f>'National summary'!O49-'National summary prev'!O49</f>
        <v>0</v>
      </c>
      <c r="P49" s="124" t="n">
        <f>'National summary'!P49-'National summary prev'!P49</f>
        <v>0</v>
      </c>
      <c r="Q49" s="124" t="n">
        <f>'National summary'!Q49-'National summary prev'!Q49</f>
        <v>0</v>
      </c>
      <c r="R49" s="124" t="n">
        <f>'National summary'!R49-'National summary prev'!R49</f>
        <v>0</v>
      </c>
      <c r="S49" s="124" t="n">
        <f>'National summary'!S49-'National summary prev'!S49</f>
        <v>0</v>
      </c>
      <c r="T49" s="124" t="n">
        <f>'National summary'!T49-'National summary prev'!T49</f>
        <v>0</v>
      </c>
      <c r="U49" s="124" t="n">
        <f>'National summary'!U49-'National summary prev'!U49</f>
        <v>0</v>
      </c>
      <c r="V49" s="129" t="n">
        <f>'National summary'!V49-'National summary prev'!V49</f>
        <v>0</v>
      </c>
      <c r="W49" s="128" t="n">
        <f>'National summary'!W49-'National summary prev'!W49</f>
        <v>0</v>
      </c>
      <c r="X49" s="124" t="n">
        <f>'National summary'!X49-'National summary prev'!X49</f>
        <v>0</v>
      </c>
      <c r="Y49" s="124" t="n">
        <f>'National summary'!Y49-'National summary prev'!Y49</f>
        <v>0</v>
      </c>
      <c r="Z49" s="124" t="n">
        <f>'National summary'!Z49-'National summary prev'!Z49</f>
        <v>0</v>
      </c>
      <c r="AA49" s="124" t="n">
        <f>'National summary'!AA49-'National summary prev'!AA49</f>
        <v>0</v>
      </c>
      <c r="AB49" s="124" t="n">
        <f>'National summary'!AB49-'National summary prev'!AB49</f>
        <v>0</v>
      </c>
      <c r="AC49" s="124" t="n">
        <f>'National summary'!AC49-'National summary prev'!AC49</f>
        <v>0</v>
      </c>
      <c r="AD49" s="124" t="n">
        <f>'National summary'!AD49-'National summary prev'!AD49</f>
        <v>0</v>
      </c>
      <c r="AE49" s="124" t="n">
        <f>'National summary'!AE49-'National summary prev'!AE49</f>
        <v>0</v>
      </c>
      <c r="AF49" s="124" t="n">
        <f>'National summary'!AF49-'National summary prev'!AF49</f>
        <v>0</v>
      </c>
      <c r="AG49" s="124" t="n">
        <f>'National summary'!AG49-'National summary prev'!AG49</f>
        <v>0</v>
      </c>
      <c r="AH49" s="129" t="n">
        <f>'National summary'!AH49-'National summary prev'!AH49</f>
        <v>0</v>
      </c>
      <c r="AI49" s="128" t="n">
        <f>'National summary'!AI49-'National summary prev'!AI49</f>
        <v>0</v>
      </c>
      <c r="AJ49" s="124" t="n">
        <f>'National summary'!AJ49-'National summary prev'!AJ49</f>
        <v>0</v>
      </c>
      <c r="AK49" s="124" t="n">
        <f>'National summary'!AK49-'National summary prev'!AK49</f>
        <v>0</v>
      </c>
      <c r="AL49" s="124" t="n">
        <f>'National summary'!AL49-'National summary prev'!AL49</f>
        <v>0</v>
      </c>
      <c r="AM49" s="124" t="n">
        <f>'National summary'!AM49-'National summary prev'!AM49</f>
        <v>0</v>
      </c>
      <c r="AN49" s="124" t="n">
        <f>'National summary'!AN49-'National summary prev'!AN49</f>
        <v>0</v>
      </c>
      <c r="AO49" s="124" t="n">
        <f>'National summary'!AO49-'National summary prev'!AO49</f>
        <v>0</v>
      </c>
      <c r="AP49" s="124" t="n">
        <f>'National summary'!AP49-'National summary prev'!AP49</f>
        <v>0</v>
      </c>
      <c r="AQ49" s="124" t="n">
        <f>'National summary'!AQ49-'National summary prev'!AQ49</f>
        <v>0</v>
      </c>
      <c r="AR49" s="124" t="n">
        <f>'National summary'!AR49-'National summary prev'!AR49</f>
        <v>0</v>
      </c>
      <c r="AS49" s="124" t="n">
        <f>'National summary'!AS49-'National summary prev'!AS49</f>
        <v>0</v>
      </c>
      <c r="AT49" s="129" t="n">
        <f>'National summary'!AT49-'National summary prev'!AT49</f>
        <v>0</v>
      </c>
      <c r="AU49" s="128" t="n">
        <f>'National summary'!AU49-'National summary prev'!AU49</f>
        <v>0</v>
      </c>
      <c r="AV49" s="124" t="n">
        <f>'National summary'!AV49-'National summary prev'!AV49</f>
        <v>0</v>
      </c>
      <c r="AW49" s="124" t="n">
        <f>'National summary'!AW49-'National summary prev'!AW49</f>
        <v>0</v>
      </c>
      <c r="AX49" s="124" t="n">
        <f>'National summary'!AX49-'National summary prev'!AX49</f>
        <v>0</v>
      </c>
      <c r="AY49" s="124" t="n">
        <f>'National summary'!AY49-'National summary prev'!AY49</f>
        <v>0</v>
      </c>
      <c r="AZ49" s="124" t="n">
        <f>'National summary'!AZ49-'National summary prev'!AZ49</f>
        <v>0</v>
      </c>
      <c r="BA49" s="124" t="n">
        <f>'National summary'!BA49-'National summary prev'!BA49</f>
        <v>0</v>
      </c>
      <c r="BB49" s="124" t="n">
        <f>'National summary'!BB49-'National summary prev'!BB49</f>
        <v>0</v>
      </c>
      <c r="BC49" s="124" t="n">
        <f>'National summary'!BC49-'National summary prev'!BC49</f>
        <v>0</v>
      </c>
      <c r="BD49" s="124" t="n">
        <f>'National summary'!BD49-'National summary prev'!BD49</f>
        <v>0</v>
      </c>
      <c r="BE49" s="124" t="n">
        <f>'National summary'!BE49-'National summary prev'!BE49</f>
        <v>0</v>
      </c>
      <c r="BF49" s="129" t="n">
        <f>'National summary'!BF49-'National summary prev'!BF49</f>
        <v>0</v>
      </c>
      <c r="BG49" s="128" t="n">
        <f>'National summary'!BG49-'National summary prev'!BG49</f>
        <v>0</v>
      </c>
      <c r="BH49" s="124" t="n">
        <f>'National summary'!BH49-'National summary prev'!BH49</f>
        <v>0</v>
      </c>
      <c r="BI49" s="124" t="n">
        <f>'National summary'!BI49-'National summary prev'!BI49</f>
        <v>0</v>
      </c>
      <c r="BJ49" s="124" t="n">
        <f>'National summary'!BJ49-'National summary prev'!BJ49</f>
        <v>0</v>
      </c>
      <c r="BK49" s="124" t="n">
        <f>'National summary'!BK49-'National summary prev'!BK49</f>
        <v>0</v>
      </c>
      <c r="BL49" s="124" t="n">
        <f>'National summary'!BL49-'National summary prev'!BL49</f>
        <v>0</v>
      </c>
      <c r="BM49" s="124" t="n">
        <f>'National summary'!BM49-'National summary prev'!BM49</f>
        <v>0</v>
      </c>
      <c r="BN49" s="124" t="n">
        <f>'National summary'!BN49-'National summary prev'!BN49</f>
        <v>0</v>
      </c>
      <c r="BO49" s="124" t="n">
        <f>'National summary'!BO49-'National summary prev'!BO49</f>
        <v>0</v>
      </c>
      <c r="BP49" s="124" t="n">
        <f>'National summary'!BP49-'National summary prev'!BP49</f>
        <v>0</v>
      </c>
      <c r="BQ49" s="124" t="n">
        <f>'National summary'!BQ49-'National summary prev'!BQ49</f>
        <v>0</v>
      </c>
      <c r="BR49" s="129" t="n">
        <f>'National summary'!BR49-'National summary prev'!BR49</f>
        <v>0</v>
      </c>
      <c r="BS49" s="112"/>
    </row>
    <row r="50">
      <c r="A50" s="138" t="s">
        <v>138</v>
      </c>
      <c r="B50" s="122" t="s">
        <v>139</v>
      </c>
      <c r="C50" s="64" t="s">
        <v>126</v>
      </c>
      <c r="D50" s="123"/>
      <c r="E50" s="139" t="n">
        <f>'National summary'!E50-'National summary prev'!E50</f>
        <v>2</v>
      </c>
      <c r="F50" s="138" t="n">
        <f>'National summary'!F50-'National summary prev'!F50</f>
        <v>0</v>
      </c>
      <c r="G50" s="123" t="n">
        <f>'National summary'!G50-'National summary prev'!G50</f>
        <v>0</v>
      </c>
      <c r="H50" s="123" t="n">
        <f>'National summary'!H50-'National summary prev'!H50</f>
        <v>0</v>
      </c>
      <c r="I50" s="123" t="n">
        <f>'National summary'!I50-'National summary prev'!I50</f>
        <v>0</v>
      </c>
      <c r="J50" s="139" t="n">
        <f>'National summary'!J50-'National summary prev'!J50</f>
        <v>0</v>
      </c>
      <c r="K50" s="134" t="n">
        <f>'National summary'!K50-'National summary prev'!K50</f>
        <v>0</v>
      </c>
      <c r="L50" s="124" t="n">
        <f>'National summary'!L50-'National summary prev'!L50</f>
        <v>0</v>
      </c>
      <c r="M50" s="124" t="n">
        <f>'National summary'!M50-'National summary prev'!M50</f>
        <v>0</v>
      </c>
      <c r="N50" s="124" t="n">
        <f>'National summary'!N50-'National summary prev'!N50</f>
        <v>0</v>
      </c>
      <c r="O50" s="124" t="n">
        <f>'National summary'!O50-'National summary prev'!O50</f>
        <v>0</v>
      </c>
      <c r="P50" s="124" t="n">
        <f>'National summary'!P50-'National summary prev'!P50</f>
        <v>0</v>
      </c>
      <c r="Q50" s="124" t="n">
        <f>'National summary'!Q50-'National summary prev'!Q50</f>
        <v>0</v>
      </c>
      <c r="R50" s="124" t="n">
        <f>'National summary'!R50-'National summary prev'!R50</f>
        <v>0</v>
      </c>
      <c r="S50" s="124" t="n">
        <f>'National summary'!S50-'National summary prev'!S50</f>
        <v>0</v>
      </c>
      <c r="T50" s="124" t="n">
        <f>'National summary'!T50-'National summary prev'!T50</f>
        <v>0</v>
      </c>
      <c r="U50" s="124" t="n">
        <f>'National summary'!U50-'National summary prev'!U50</f>
        <v>0</v>
      </c>
      <c r="V50" s="129" t="n">
        <f>'National summary'!V50-'National summary prev'!V50</f>
        <v>0</v>
      </c>
      <c r="W50" s="128" t="n">
        <f>'National summary'!W50-'National summary prev'!W50</f>
        <v>0</v>
      </c>
      <c r="X50" s="124" t="n">
        <f>'National summary'!X50-'National summary prev'!X50</f>
        <v>0</v>
      </c>
      <c r="Y50" s="124" t="n">
        <f>'National summary'!Y50-'National summary prev'!Y50</f>
        <v>0</v>
      </c>
      <c r="Z50" s="124" t="n">
        <f>'National summary'!Z50-'National summary prev'!Z50</f>
        <v>0</v>
      </c>
      <c r="AA50" s="124" t="n">
        <f>'National summary'!AA50-'National summary prev'!AA50</f>
        <v>0</v>
      </c>
      <c r="AB50" s="124" t="n">
        <f>'National summary'!AB50-'National summary prev'!AB50</f>
        <v>0</v>
      </c>
      <c r="AC50" s="124" t="n">
        <f>'National summary'!AC50-'National summary prev'!AC50</f>
        <v>0</v>
      </c>
      <c r="AD50" s="124" t="n">
        <f>'National summary'!AD50-'National summary prev'!AD50</f>
        <v>0</v>
      </c>
      <c r="AE50" s="124" t="n">
        <f>'National summary'!AE50-'National summary prev'!AE50</f>
        <v>0</v>
      </c>
      <c r="AF50" s="124" t="n">
        <f>'National summary'!AF50-'National summary prev'!AF50</f>
        <v>0</v>
      </c>
      <c r="AG50" s="124" t="n">
        <f>'National summary'!AG50-'National summary prev'!AG50</f>
        <v>0</v>
      </c>
      <c r="AH50" s="129" t="n">
        <f>'National summary'!AH50-'National summary prev'!AH50</f>
        <v>0</v>
      </c>
      <c r="AI50" s="128" t="n">
        <f>'National summary'!AI50-'National summary prev'!AI50</f>
        <v>0</v>
      </c>
      <c r="AJ50" s="124" t="n">
        <f>'National summary'!AJ50-'National summary prev'!AJ50</f>
        <v>0</v>
      </c>
      <c r="AK50" s="124" t="n">
        <f>'National summary'!AK50-'National summary prev'!AK50</f>
        <v>0</v>
      </c>
      <c r="AL50" s="124" t="n">
        <f>'National summary'!AL50-'National summary prev'!AL50</f>
        <v>0</v>
      </c>
      <c r="AM50" s="124" t="n">
        <f>'National summary'!AM50-'National summary prev'!AM50</f>
        <v>0</v>
      </c>
      <c r="AN50" s="124" t="n">
        <f>'National summary'!AN50-'National summary prev'!AN50</f>
        <v>0</v>
      </c>
      <c r="AO50" s="124" t="n">
        <f>'National summary'!AO50-'National summary prev'!AO50</f>
        <v>0</v>
      </c>
      <c r="AP50" s="124" t="n">
        <f>'National summary'!AP50-'National summary prev'!AP50</f>
        <v>0</v>
      </c>
      <c r="AQ50" s="124" t="n">
        <f>'National summary'!AQ50-'National summary prev'!AQ50</f>
        <v>0</v>
      </c>
      <c r="AR50" s="124" t="n">
        <f>'National summary'!AR50-'National summary prev'!AR50</f>
        <v>0</v>
      </c>
      <c r="AS50" s="124" t="n">
        <f>'National summary'!AS50-'National summary prev'!AS50</f>
        <v>0</v>
      </c>
      <c r="AT50" s="129" t="n">
        <f>'National summary'!AT50-'National summary prev'!AT50</f>
        <v>0</v>
      </c>
      <c r="AU50" s="128" t="n">
        <f>'National summary'!AU50-'National summary prev'!AU50</f>
        <v>0</v>
      </c>
      <c r="AV50" s="124" t="n">
        <f>'National summary'!AV50-'National summary prev'!AV50</f>
        <v>0</v>
      </c>
      <c r="AW50" s="124" t="n">
        <f>'National summary'!AW50-'National summary prev'!AW50</f>
        <v>0</v>
      </c>
      <c r="AX50" s="124" t="n">
        <f>'National summary'!AX50-'National summary prev'!AX50</f>
        <v>0</v>
      </c>
      <c r="AY50" s="124" t="n">
        <f>'National summary'!AY50-'National summary prev'!AY50</f>
        <v>0</v>
      </c>
      <c r="AZ50" s="124" t="n">
        <f>'National summary'!AZ50-'National summary prev'!AZ50</f>
        <v>0</v>
      </c>
      <c r="BA50" s="124" t="n">
        <f>'National summary'!BA50-'National summary prev'!BA50</f>
        <v>0</v>
      </c>
      <c r="BB50" s="124" t="n">
        <f>'National summary'!BB50-'National summary prev'!BB50</f>
        <v>0</v>
      </c>
      <c r="BC50" s="124" t="n">
        <f>'National summary'!BC50-'National summary prev'!BC50</f>
        <v>0</v>
      </c>
      <c r="BD50" s="124" t="n">
        <f>'National summary'!BD50-'National summary prev'!BD50</f>
        <v>0</v>
      </c>
      <c r="BE50" s="124" t="n">
        <f>'National summary'!BE50-'National summary prev'!BE50</f>
        <v>0</v>
      </c>
      <c r="BF50" s="129" t="n">
        <f>'National summary'!BF50-'National summary prev'!BF50</f>
        <v>0</v>
      </c>
      <c r="BG50" s="128" t="n">
        <f>'National summary'!BG50-'National summary prev'!BG50</f>
        <v>0</v>
      </c>
      <c r="BH50" s="124" t="n">
        <f>'National summary'!BH50-'National summary prev'!BH50</f>
        <v>0</v>
      </c>
      <c r="BI50" s="124" t="n">
        <f>'National summary'!BI50-'National summary prev'!BI50</f>
        <v>0</v>
      </c>
      <c r="BJ50" s="124" t="n">
        <f>'National summary'!BJ50-'National summary prev'!BJ50</f>
        <v>0</v>
      </c>
      <c r="BK50" s="124" t="n">
        <f>'National summary'!BK50-'National summary prev'!BK50</f>
        <v>0</v>
      </c>
      <c r="BL50" s="124" t="n">
        <f>'National summary'!BL50-'National summary prev'!BL50</f>
        <v>0</v>
      </c>
      <c r="BM50" s="124" t="n">
        <f>'National summary'!BM50-'National summary prev'!BM50</f>
        <v>0</v>
      </c>
      <c r="BN50" s="124" t="n">
        <f>'National summary'!BN50-'National summary prev'!BN50</f>
        <v>0</v>
      </c>
      <c r="BO50" s="124" t="n">
        <f>'National summary'!BO50-'National summary prev'!BO50</f>
        <v>0</v>
      </c>
      <c r="BP50" s="124" t="n">
        <f>'National summary'!BP50-'National summary prev'!BP50</f>
        <v>0</v>
      </c>
      <c r="BQ50" s="124" t="n">
        <f>'National summary'!BQ50-'National summary prev'!BQ50</f>
        <v>0</v>
      </c>
      <c r="BR50" s="129" t="n">
        <f>'National summary'!BR50-'National summary prev'!BR50</f>
        <v>0</v>
      </c>
      <c r="BS50" s="112"/>
    </row>
    <row r="51">
      <c r="A51" s="138" t="s">
        <v>140</v>
      </c>
      <c r="B51" s="122" t="s">
        <v>463</v>
      </c>
      <c r="C51" s="64" t="s">
        <v>126</v>
      </c>
      <c r="D51" s="123"/>
      <c r="E51" s="139" t="n">
        <f>'National summary'!E51-'National summary prev'!E51</f>
        <v>0</v>
      </c>
      <c r="F51" s="138" t="n">
        <f>'National summary'!F51-'National summary prev'!F51</f>
        <v>0</v>
      </c>
      <c r="G51" s="123" t="n">
        <f>'National summary'!G51-'National summary prev'!G51</f>
        <v>0</v>
      </c>
      <c r="H51" s="123" t="n">
        <f>'National summary'!H51-'National summary prev'!H51</f>
        <v>0</v>
      </c>
      <c r="I51" s="123" t="n">
        <f>'National summary'!I51-'National summary prev'!I51</f>
        <v>0</v>
      </c>
      <c r="J51" s="139" t="n">
        <f>'National summary'!J51-'National summary prev'!J51</f>
        <v>0</v>
      </c>
      <c r="K51" s="134" t="n">
        <f>'National summary'!K51-'National summary prev'!K51</f>
        <v>0</v>
      </c>
      <c r="L51" s="124" t="n">
        <f>'National summary'!L51-'National summary prev'!L51</f>
        <v>0</v>
      </c>
      <c r="M51" s="124" t="n">
        <f>'National summary'!M51-'National summary prev'!M51</f>
        <v>0</v>
      </c>
      <c r="N51" s="124" t="n">
        <f>'National summary'!N51-'National summary prev'!N51</f>
        <v>0</v>
      </c>
      <c r="O51" s="124" t="n">
        <f>'National summary'!O51-'National summary prev'!O51</f>
        <v>0</v>
      </c>
      <c r="P51" s="124" t="n">
        <f>'National summary'!P51-'National summary prev'!P51</f>
        <v>0</v>
      </c>
      <c r="Q51" s="124" t="n">
        <f>'National summary'!Q51-'National summary prev'!Q51</f>
        <v>0</v>
      </c>
      <c r="R51" s="124" t="n">
        <f>'National summary'!R51-'National summary prev'!R51</f>
        <v>0</v>
      </c>
      <c r="S51" s="124" t="n">
        <f>'National summary'!S51-'National summary prev'!S51</f>
        <v>0</v>
      </c>
      <c r="T51" s="124" t="n">
        <f>'National summary'!T51-'National summary prev'!T51</f>
        <v>0</v>
      </c>
      <c r="U51" s="124" t="n">
        <f>'National summary'!U51-'National summary prev'!U51</f>
        <v>0</v>
      </c>
      <c r="V51" s="129" t="n">
        <f>'National summary'!V51-'National summary prev'!V51</f>
        <v>0</v>
      </c>
      <c r="W51" s="128" t="n">
        <f>'National summary'!W51-'National summary prev'!W51</f>
        <v>0</v>
      </c>
      <c r="X51" s="124" t="n">
        <f>'National summary'!X51-'National summary prev'!X51</f>
        <v>0</v>
      </c>
      <c r="Y51" s="124" t="n">
        <f>'National summary'!Y51-'National summary prev'!Y51</f>
        <v>0</v>
      </c>
      <c r="Z51" s="124" t="n">
        <f>'National summary'!Z51-'National summary prev'!Z51</f>
        <v>0</v>
      </c>
      <c r="AA51" s="124" t="n">
        <f>'National summary'!AA51-'National summary prev'!AA51</f>
        <v>0</v>
      </c>
      <c r="AB51" s="124" t="n">
        <f>'National summary'!AB51-'National summary prev'!AB51</f>
        <v>0</v>
      </c>
      <c r="AC51" s="124" t="n">
        <f>'National summary'!AC51-'National summary prev'!AC51</f>
        <v>0</v>
      </c>
      <c r="AD51" s="124" t="n">
        <f>'National summary'!AD51-'National summary prev'!AD51</f>
        <v>0</v>
      </c>
      <c r="AE51" s="124" t="n">
        <f>'National summary'!AE51-'National summary prev'!AE51</f>
        <v>0</v>
      </c>
      <c r="AF51" s="124" t="n">
        <f>'National summary'!AF51-'National summary prev'!AF51</f>
        <v>0</v>
      </c>
      <c r="AG51" s="124" t="n">
        <f>'National summary'!AG51-'National summary prev'!AG51</f>
        <v>0</v>
      </c>
      <c r="AH51" s="129" t="n">
        <f>'National summary'!AH51-'National summary prev'!AH51</f>
        <v>0</v>
      </c>
      <c r="AI51" s="128" t="n">
        <f>'National summary'!AI51-'National summary prev'!AI51</f>
        <v>0</v>
      </c>
      <c r="AJ51" s="124" t="n">
        <f>'National summary'!AJ51-'National summary prev'!AJ51</f>
        <v>0</v>
      </c>
      <c r="AK51" s="124" t="n">
        <f>'National summary'!AK51-'National summary prev'!AK51</f>
        <v>0</v>
      </c>
      <c r="AL51" s="124" t="n">
        <f>'National summary'!AL51-'National summary prev'!AL51</f>
        <v>0</v>
      </c>
      <c r="AM51" s="124" t="n">
        <f>'National summary'!AM51-'National summary prev'!AM51</f>
        <v>0</v>
      </c>
      <c r="AN51" s="124" t="n">
        <f>'National summary'!AN51-'National summary prev'!AN51</f>
        <v>0</v>
      </c>
      <c r="AO51" s="124" t="n">
        <f>'National summary'!AO51-'National summary prev'!AO51</f>
        <v>0</v>
      </c>
      <c r="AP51" s="124" t="n">
        <f>'National summary'!AP51-'National summary prev'!AP51</f>
        <v>0</v>
      </c>
      <c r="AQ51" s="124" t="n">
        <f>'National summary'!AQ51-'National summary prev'!AQ51</f>
        <v>0</v>
      </c>
      <c r="AR51" s="124" t="n">
        <f>'National summary'!AR51-'National summary prev'!AR51</f>
        <v>0</v>
      </c>
      <c r="AS51" s="124" t="n">
        <f>'National summary'!AS51-'National summary prev'!AS51</f>
        <v>0</v>
      </c>
      <c r="AT51" s="129" t="n">
        <f>'National summary'!AT51-'National summary prev'!AT51</f>
        <v>0</v>
      </c>
      <c r="AU51" s="128" t="n">
        <f>'National summary'!AU51-'National summary prev'!AU51</f>
        <v>0</v>
      </c>
      <c r="AV51" s="124" t="n">
        <f>'National summary'!AV51-'National summary prev'!AV51</f>
        <v>0</v>
      </c>
      <c r="AW51" s="124" t="n">
        <f>'National summary'!AW51-'National summary prev'!AW51</f>
        <v>0</v>
      </c>
      <c r="AX51" s="124" t="n">
        <f>'National summary'!AX51-'National summary prev'!AX51</f>
        <v>0</v>
      </c>
      <c r="AY51" s="124" t="n">
        <f>'National summary'!AY51-'National summary prev'!AY51</f>
        <v>0</v>
      </c>
      <c r="AZ51" s="124" t="n">
        <f>'National summary'!AZ51-'National summary prev'!AZ51</f>
        <v>0</v>
      </c>
      <c r="BA51" s="124" t="n">
        <f>'National summary'!BA51-'National summary prev'!BA51</f>
        <v>0</v>
      </c>
      <c r="BB51" s="124" t="n">
        <f>'National summary'!BB51-'National summary prev'!BB51</f>
        <v>0</v>
      </c>
      <c r="BC51" s="124" t="n">
        <f>'National summary'!BC51-'National summary prev'!BC51</f>
        <v>0</v>
      </c>
      <c r="BD51" s="124" t="n">
        <f>'National summary'!BD51-'National summary prev'!BD51</f>
        <v>0</v>
      </c>
      <c r="BE51" s="124" t="n">
        <f>'National summary'!BE51-'National summary prev'!BE51</f>
        <v>0</v>
      </c>
      <c r="BF51" s="129" t="n">
        <f>'National summary'!BF51-'National summary prev'!BF51</f>
        <v>0</v>
      </c>
      <c r="BG51" s="128" t="n">
        <f>'National summary'!BG51-'National summary prev'!BG51</f>
        <v>0</v>
      </c>
      <c r="BH51" s="124" t="n">
        <f>'National summary'!BH51-'National summary prev'!BH51</f>
        <v>0</v>
      </c>
      <c r="BI51" s="124" t="n">
        <f>'National summary'!BI51-'National summary prev'!BI51</f>
        <v>0</v>
      </c>
      <c r="BJ51" s="124" t="n">
        <f>'National summary'!BJ51-'National summary prev'!BJ51</f>
        <v>0</v>
      </c>
      <c r="BK51" s="124" t="n">
        <f>'National summary'!BK51-'National summary prev'!BK51</f>
        <v>0</v>
      </c>
      <c r="BL51" s="124" t="n">
        <f>'National summary'!BL51-'National summary prev'!BL51</f>
        <v>0</v>
      </c>
      <c r="BM51" s="124" t="n">
        <f>'National summary'!BM51-'National summary prev'!BM51</f>
        <v>0</v>
      </c>
      <c r="BN51" s="124" t="n">
        <f>'National summary'!BN51-'National summary prev'!BN51</f>
        <v>0</v>
      </c>
      <c r="BO51" s="124" t="n">
        <f>'National summary'!BO51-'National summary prev'!BO51</f>
        <v>0</v>
      </c>
      <c r="BP51" s="124" t="n">
        <f>'National summary'!BP51-'National summary prev'!BP51</f>
        <v>0</v>
      </c>
      <c r="BQ51" s="124" t="n">
        <f>'National summary'!BQ51-'National summary prev'!BQ51</f>
        <v>0</v>
      </c>
      <c r="BR51" s="129" t="n">
        <f>'National summary'!BR51-'National summary prev'!BR51</f>
        <v>0</v>
      </c>
      <c r="BS51" s="112"/>
    </row>
    <row r="52">
      <c r="A52" s="138" t="s">
        <v>142</v>
      </c>
      <c r="B52" s="122" t="s">
        <v>143</v>
      </c>
      <c r="C52" s="64" t="s">
        <v>126</v>
      </c>
      <c r="D52" s="123"/>
      <c r="E52" s="139" t="n">
        <f>'National summary'!E52-'National summary prev'!E52</f>
        <v>-2</v>
      </c>
      <c r="F52" s="138" t="n">
        <f>'National summary'!F52-'National summary prev'!F52</f>
        <v>0</v>
      </c>
      <c r="G52" s="123" t="n">
        <f>'National summary'!G52-'National summary prev'!G52</f>
        <v>0</v>
      </c>
      <c r="H52" s="123" t="n">
        <f>'National summary'!H52-'National summary prev'!H52</f>
        <v>0</v>
      </c>
      <c r="I52" s="123" t="n">
        <f>'National summary'!I52-'National summary prev'!I52</f>
        <v>0</v>
      </c>
      <c r="J52" s="139" t="n">
        <f>'National summary'!J52-'National summary prev'!J52</f>
        <v>0</v>
      </c>
      <c r="K52" s="134" t="n">
        <f>'National summary'!K52-'National summary prev'!K52</f>
        <v>0</v>
      </c>
      <c r="L52" s="124" t="n">
        <f>'National summary'!L52-'National summary prev'!L52</f>
        <v>0</v>
      </c>
      <c r="M52" s="124" t="n">
        <f>'National summary'!M52-'National summary prev'!M52</f>
        <v>0</v>
      </c>
      <c r="N52" s="124" t="n">
        <f>'National summary'!N52-'National summary prev'!N52</f>
        <v>0</v>
      </c>
      <c r="O52" s="124" t="n">
        <f>'National summary'!O52-'National summary prev'!O52</f>
        <v>0</v>
      </c>
      <c r="P52" s="124" t="n">
        <f>'National summary'!P52-'National summary prev'!P52</f>
        <v>0</v>
      </c>
      <c r="Q52" s="124" t="n">
        <f>'National summary'!Q52-'National summary prev'!Q52</f>
        <v>0</v>
      </c>
      <c r="R52" s="124" t="n">
        <f>'National summary'!R52-'National summary prev'!R52</f>
        <v>0</v>
      </c>
      <c r="S52" s="124" t="n">
        <f>'National summary'!S52-'National summary prev'!S52</f>
        <v>0</v>
      </c>
      <c r="T52" s="124" t="n">
        <f>'National summary'!T52-'National summary prev'!T52</f>
        <v>0</v>
      </c>
      <c r="U52" s="124" t="n">
        <f>'National summary'!U52-'National summary prev'!U52</f>
        <v>0</v>
      </c>
      <c r="V52" s="129" t="n">
        <f>'National summary'!V52-'National summary prev'!V52</f>
        <v>0</v>
      </c>
      <c r="W52" s="128" t="n">
        <f>'National summary'!W52-'National summary prev'!W52</f>
        <v>0</v>
      </c>
      <c r="X52" s="124" t="n">
        <f>'National summary'!X52-'National summary prev'!X52</f>
        <v>0</v>
      </c>
      <c r="Y52" s="124" t="n">
        <f>'National summary'!Y52-'National summary prev'!Y52</f>
        <v>0</v>
      </c>
      <c r="Z52" s="124" t="n">
        <f>'National summary'!Z52-'National summary prev'!Z52</f>
        <v>0</v>
      </c>
      <c r="AA52" s="124" t="n">
        <f>'National summary'!AA52-'National summary prev'!AA52</f>
        <v>0</v>
      </c>
      <c r="AB52" s="124" t="n">
        <f>'National summary'!AB52-'National summary prev'!AB52</f>
        <v>0</v>
      </c>
      <c r="AC52" s="124" t="n">
        <f>'National summary'!AC52-'National summary prev'!AC52</f>
        <v>0</v>
      </c>
      <c r="AD52" s="124" t="n">
        <f>'National summary'!AD52-'National summary prev'!AD52</f>
        <v>0</v>
      </c>
      <c r="AE52" s="124" t="n">
        <f>'National summary'!AE52-'National summary prev'!AE52</f>
        <v>0</v>
      </c>
      <c r="AF52" s="124" t="n">
        <f>'National summary'!AF52-'National summary prev'!AF52</f>
        <v>0</v>
      </c>
      <c r="AG52" s="124" t="n">
        <f>'National summary'!AG52-'National summary prev'!AG52</f>
        <v>0</v>
      </c>
      <c r="AH52" s="129" t="n">
        <f>'National summary'!AH52-'National summary prev'!AH52</f>
        <v>0</v>
      </c>
      <c r="AI52" s="128" t="n">
        <f>'National summary'!AI52-'National summary prev'!AI52</f>
        <v>0</v>
      </c>
      <c r="AJ52" s="124" t="n">
        <f>'National summary'!AJ52-'National summary prev'!AJ52</f>
        <v>0</v>
      </c>
      <c r="AK52" s="124" t="n">
        <f>'National summary'!AK52-'National summary prev'!AK52</f>
        <v>0</v>
      </c>
      <c r="AL52" s="124" t="n">
        <f>'National summary'!AL52-'National summary prev'!AL52</f>
        <v>0</v>
      </c>
      <c r="AM52" s="124" t="n">
        <f>'National summary'!AM52-'National summary prev'!AM52</f>
        <v>0</v>
      </c>
      <c r="AN52" s="124" t="n">
        <f>'National summary'!AN52-'National summary prev'!AN52</f>
        <v>0</v>
      </c>
      <c r="AO52" s="124" t="n">
        <f>'National summary'!AO52-'National summary prev'!AO52</f>
        <v>0</v>
      </c>
      <c r="AP52" s="124" t="n">
        <f>'National summary'!AP52-'National summary prev'!AP52</f>
        <v>0</v>
      </c>
      <c r="AQ52" s="124" t="n">
        <f>'National summary'!AQ52-'National summary prev'!AQ52</f>
        <v>0</v>
      </c>
      <c r="AR52" s="124" t="n">
        <f>'National summary'!AR52-'National summary prev'!AR52</f>
        <v>0</v>
      </c>
      <c r="AS52" s="124" t="n">
        <f>'National summary'!AS52-'National summary prev'!AS52</f>
        <v>0</v>
      </c>
      <c r="AT52" s="129" t="n">
        <f>'National summary'!AT52-'National summary prev'!AT52</f>
        <v>0</v>
      </c>
      <c r="AU52" s="128" t="n">
        <f>'National summary'!AU52-'National summary prev'!AU52</f>
        <v>0</v>
      </c>
      <c r="AV52" s="124" t="n">
        <f>'National summary'!AV52-'National summary prev'!AV52</f>
        <v>0</v>
      </c>
      <c r="AW52" s="124" t="n">
        <f>'National summary'!AW52-'National summary prev'!AW52</f>
        <v>0</v>
      </c>
      <c r="AX52" s="124" t="n">
        <f>'National summary'!AX52-'National summary prev'!AX52</f>
        <v>0</v>
      </c>
      <c r="AY52" s="124" t="n">
        <f>'National summary'!AY52-'National summary prev'!AY52</f>
        <v>0</v>
      </c>
      <c r="AZ52" s="124" t="n">
        <f>'National summary'!AZ52-'National summary prev'!AZ52</f>
        <v>0</v>
      </c>
      <c r="BA52" s="124" t="n">
        <f>'National summary'!BA52-'National summary prev'!BA52</f>
        <v>0</v>
      </c>
      <c r="BB52" s="124" t="n">
        <f>'National summary'!BB52-'National summary prev'!BB52</f>
        <v>0</v>
      </c>
      <c r="BC52" s="124" t="n">
        <f>'National summary'!BC52-'National summary prev'!BC52</f>
        <v>0</v>
      </c>
      <c r="BD52" s="124" t="n">
        <f>'National summary'!BD52-'National summary prev'!BD52</f>
        <v>0</v>
      </c>
      <c r="BE52" s="124" t="n">
        <f>'National summary'!BE52-'National summary prev'!BE52</f>
        <v>0</v>
      </c>
      <c r="BF52" s="129" t="n">
        <f>'National summary'!BF52-'National summary prev'!BF52</f>
        <v>0</v>
      </c>
      <c r="BG52" s="128" t="n">
        <f>'National summary'!BG52-'National summary prev'!BG52</f>
        <v>0</v>
      </c>
      <c r="BH52" s="124" t="n">
        <f>'National summary'!BH52-'National summary prev'!BH52</f>
        <v>0</v>
      </c>
      <c r="BI52" s="124" t="n">
        <f>'National summary'!BI52-'National summary prev'!BI52</f>
        <v>0</v>
      </c>
      <c r="BJ52" s="124" t="n">
        <f>'National summary'!BJ52-'National summary prev'!BJ52</f>
        <v>0</v>
      </c>
      <c r="BK52" s="124" t="n">
        <f>'National summary'!BK52-'National summary prev'!BK52</f>
        <v>0</v>
      </c>
      <c r="BL52" s="124" t="n">
        <f>'National summary'!BL52-'National summary prev'!BL52</f>
        <v>0</v>
      </c>
      <c r="BM52" s="124" t="n">
        <f>'National summary'!BM52-'National summary prev'!BM52</f>
        <v>0</v>
      </c>
      <c r="BN52" s="124" t="n">
        <f>'National summary'!BN52-'National summary prev'!BN52</f>
        <v>0</v>
      </c>
      <c r="BO52" s="124" t="n">
        <f>'National summary'!BO52-'National summary prev'!BO52</f>
        <v>0</v>
      </c>
      <c r="BP52" s="124" t="n">
        <f>'National summary'!BP52-'National summary prev'!BP52</f>
        <v>0</v>
      </c>
      <c r="BQ52" s="124" t="n">
        <f>'National summary'!BQ52-'National summary prev'!BQ52</f>
        <v>0</v>
      </c>
      <c r="BR52" s="129" t="n">
        <f>'National summary'!BR52-'National summary prev'!BR52</f>
        <v>0</v>
      </c>
      <c r="BS52" s="112"/>
    </row>
    <row r="53">
      <c r="A53" s="138" t="s">
        <v>144</v>
      </c>
      <c r="B53" s="122" t="s">
        <v>145</v>
      </c>
      <c r="C53" s="64" t="s">
        <v>126</v>
      </c>
      <c r="D53" s="123"/>
      <c r="E53" s="139" t="n">
        <f>'National summary'!E53-'National summary prev'!E53</f>
        <v>-4</v>
      </c>
      <c r="F53" s="138" t="n">
        <f>'National summary'!F53-'National summary prev'!F53</f>
        <v>0</v>
      </c>
      <c r="G53" s="123" t="n">
        <f>'National summary'!G53-'National summary prev'!G53</f>
        <v>0</v>
      </c>
      <c r="H53" s="123" t="n">
        <f>'National summary'!H53-'National summary prev'!H53</f>
        <v>0</v>
      </c>
      <c r="I53" s="123" t="n">
        <f>'National summary'!I53-'National summary prev'!I53</f>
        <v>0</v>
      </c>
      <c r="J53" s="139" t="n">
        <f>'National summary'!J53-'National summary prev'!J53</f>
        <v>0</v>
      </c>
      <c r="K53" s="134" t="n">
        <f>'National summary'!K53-'National summary prev'!K53</f>
        <v>0</v>
      </c>
      <c r="L53" s="124" t="n">
        <f>'National summary'!L53-'National summary prev'!L53</f>
        <v>0</v>
      </c>
      <c r="M53" s="124" t="n">
        <f>'National summary'!M53-'National summary prev'!M53</f>
        <v>0</v>
      </c>
      <c r="N53" s="124" t="n">
        <f>'National summary'!N53-'National summary prev'!N53</f>
        <v>0</v>
      </c>
      <c r="O53" s="124" t="n">
        <f>'National summary'!O53-'National summary prev'!O53</f>
        <v>0</v>
      </c>
      <c r="P53" s="124" t="n">
        <f>'National summary'!P53-'National summary prev'!P53</f>
        <v>0</v>
      </c>
      <c r="Q53" s="124" t="n">
        <f>'National summary'!Q53-'National summary prev'!Q53</f>
        <v>0</v>
      </c>
      <c r="R53" s="124" t="n">
        <f>'National summary'!R53-'National summary prev'!R53</f>
        <v>0</v>
      </c>
      <c r="S53" s="124" t="n">
        <f>'National summary'!S53-'National summary prev'!S53</f>
        <v>0</v>
      </c>
      <c r="T53" s="124" t="n">
        <f>'National summary'!T53-'National summary prev'!T53</f>
        <v>0</v>
      </c>
      <c r="U53" s="124" t="n">
        <f>'National summary'!U53-'National summary prev'!U53</f>
        <v>0</v>
      </c>
      <c r="V53" s="129" t="n">
        <f>'National summary'!V53-'National summary prev'!V53</f>
        <v>0</v>
      </c>
      <c r="W53" s="128" t="n">
        <f>'National summary'!W53-'National summary prev'!W53</f>
        <v>0</v>
      </c>
      <c r="X53" s="124" t="n">
        <f>'National summary'!X53-'National summary prev'!X53</f>
        <v>0</v>
      </c>
      <c r="Y53" s="124" t="n">
        <f>'National summary'!Y53-'National summary prev'!Y53</f>
        <v>0</v>
      </c>
      <c r="Z53" s="124" t="n">
        <f>'National summary'!Z53-'National summary prev'!Z53</f>
        <v>0</v>
      </c>
      <c r="AA53" s="124" t="n">
        <f>'National summary'!AA53-'National summary prev'!AA53</f>
        <v>0</v>
      </c>
      <c r="AB53" s="124" t="n">
        <f>'National summary'!AB53-'National summary prev'!AB53</f>
        <v>0</v>
      </c>
      <c r="AC53" s="124" t="n">
        <f>'National summary'!AC53-'National summary prev'!AC53</f>
        <v>0</v>
      </c>
      <c r="AD53" s="124" t="n">
        <f>'National summary'!AD53-'National summary prev'!AD53</f>
        <v>0</v>
      </c>
      <c r="AE53" s="124" t="n">
        <f>'National summary'!AE53-'National summary prev'!AE53</f>
        <v>0</v>
      </c>
      <c r="AF53" s="124" t="n">
        <f>'National summary'!AF53-'National summary prev'!AF53</f>
        <v>0</v>
      </c>
      <c r="AG53" s="124" t="n">
        <f>'National summary'!AG53-'National summary prev'!AG53</f>
        <v>0</v>
      </c>
      <c r="AH53" s="129" t="n">
        <f>'National summary'!AH53-'National summary prev'!AH53</f>
        <v>0</v>
      </c>
      <c r="AI53" s="128" t="n">
        <f>'National summary'!AI53-'National summary prev'!AI53</f>
        <v>0</v>
      </c>
      <c r="AJ53" s="124" t="n">
        <f>'National summary'!AJ53-'National summary prev'!AJ53</f>
        <v>0</v>
      </c>
      <c r="AK53" s="124" t="n">
        <f>'National summary'!AK53-'National summary prev'!AK53</f>
        <v>0</v>
      </c>
      <c r="AL53" s="124" t="n">
        <f>'National summary'!AL53-'National summary prev'!AL53</f>
        <v>0</v>
      </c>
      <c r="AM53" s="124" t="n">
        <f>'National summary'!AM53-'National summary prev'!AM53</f>
        <v>0</v>
      </c>
      <c r="AN53" s="124" t="n">
        <f>'National summary'!AN53-'National summary prev'!AN53</f>
        <v>0</v>
      </c>
      <c r="AO53" s="124" t="n">
        <f>'National summary'!AO53-'National summary prev'!AO53</f>
        <v>0</v>
      </c>
      <c r="AP53" s="124" t="n">
        <f>'National summary'!AP53-'National summary prev'!AP53</f>
        <v>0</v>
      </c>
      <c r="AQ53" s="124" t="n">
        <f>'National summary'!AQ53-'National summary prev'!AQ53</f>
        <v>0</v>
      </c>
      <c r="AR53" s="124" t="n">
        <f>'National summary'!AR53-'National summary prev'!AR53</f>
        <v>0</v>
      </c>
      <c r="AS53" s="124" t="n">
        <f>'National summary'!AS53-'National summary prev'!AS53</f>
        <v>0</v>
      </c>
      <c r="AT53" s="129" t="n">
        <f>'National summary'!AT53-'National summary prev'!AT53</f>
        <v>0</v>
      </c>
      <c r="AU53" s="128" t="n">
        <f>'National summary'!AU53-'National summary prev'!AU53</f>
        <v>0</v>
      </c>
      <c r="AV53" s="124" t="n">
        <f>'National summary'!AV53-'National summary prev'!AV53</f>
        <v>0</v>
      </c>
      <c r="AW53" s="124" t="n">
        <f>'National summary'!AW53-'National summary prev'!AW53</f>
        <v>0</v>
      </c>
      <c r="AX53" s="124" t="n">
        <f>'National summary'!AX53-'National summary prev'!AX53</f>
        <v>0</v>
      </c>
      <c r="AY53" s="124" t="n">
        <f>'National summary'!AY53-'National summary prev'!AY53</f>
        <v>0</v>
      </c>
      <c r="AZ53" s="124" t="n">
        <f>'National summary'!AZ53-'National summary prev'!AZ53</f>
        <v>0</v>
      </c>
      <c r="BA53" s="124" t="n">
        <f>'National summary'!BA53-'National summary prev'!BA53</f>
        <v>0</v>
      </c>
      <c r="BB53" s="124" t="n">
        <f>'National summary'!BB53-'National summary prev'!BB53</f>
        <v>0</v>
      </c>
      <c r="BC53" s="124" t="n">
        <f>'National summary'!BC53-'National summary prev'!BC53</f>
        <v>0</v>
      </c>
      <c r="BD53" s="124" t="n">
        <f>'National summary'!BD53-'National summary prev'!BD53</f>
        <v>0</v>
      </c>
      <c r="BE53" s="124" t="n">
        <f>'National summary'!BE53-'National summary prev'!BE53</f>
        <v>0</v>
      </c>
      <c r="BF53" s="129" t="n">
        <f>'National summary'!BF53-'National summary prev'!BF53</f>
        <v>0</v>
      </c>
      <c r="BG53" s="128" t="n">
        <f>'National summary'!BG53-'National summary prev'!BG53</f>
        <v>0</v>
      </c>
      <c r="BH53" s="124" t="n">
        <f>'National summary'!BH53-'National summary prev'!BH53</f>
        <v>0</v>
      </c>
      <c r="BI53" s="124" t="n">
        <f>'National summary'!BI53-'National summary prev'!BI53</f>
        <v>0</v>
      </c>
      <c r="BJ53" s="124" t="n">
        <f>'National summary'!BJ53-'National summary prev'!BJ53</f>
        <v>0</v>
      </c>
      <c r="BK53" s="124" t="n">
        <f>'National summary'!BK53-'National summary prev'!BK53</f>
        <v>0</v>
      </c>
      <c r="BL53" s="124" t="n">
        <f>'National summary'!BL53-'National summary prev'!BL53</f>
        <v>0</v>
      </c>
      <c r="BM53" s="124" t="n">
        <f>'National summary'!BM53-'National summary prev'!BM53</f>
        <v>0</v>
      </c>
      <c r="BN53" s="124" t="n">
        <f>'National summary'!BN53-'National summary prev'!BN53</f>
        <v>0</v>
      </c>
      <c r="BO53" s="124" t="n">
        <f>'National summary'!BO53-'National summary prev'!BO53</f>
        <v>0</v>
      </c>
      <c r="BP53" s="124" t="n">
        <f>'National summary'!BP53-'National summary prev'!BP53</f>
        <v>0</v>
      </c>
      <c r="BQ53" s="124" t="n">
        <f>'National summary'!BQ53-'National summary prev'!BQ53</f>
        <v>0</v>
      </c>
      <c r="BR53" s="129" t="n">
        <f>'National summary'!BR53-'National summary prev'!BR53</f>
        <v>0</v>
      </c>
      <c r="BS53" s="112"/>
    </row>
    <row r="54">
      <c r="A54" s="138" t="s">
        <v>146</v>
      </c>
      <c r="B54" s="122" t="s">
        <v>147</v>
      </c>
      <c r="C54" s="64" t="s">
        <v>126</v>
      </c>
      <c r="D54" s="123"/>
      <c r="E54" s="139" t="n">
        <f>'National summary'!E54-'National summary prev'!E54</f>
        <v>-6</v>
      </c>
      <c r="F54" s="138" t="n">
        <f>'National summary'!F54-'National summary prev'!F54</f>
        <v>0</v>
      </c>
      <c r="G54" s="123" t="n">
        <f>'National summary'!G54-'National summary prev'!G54</f>
        <v>0</v>
      </c>
      <c r="H54" s="123" t="n">
        <f>'National summary'!H54-'National summary prev'!H54</f>
        <v>0</v>
      </c>
      <c r="I54" s="123" t="n">
        <f>'National summary'!I54-'National summary prev'!I54</f>
        <v>0</v>
      </c>
      <c r="J54" s="139" t="n">
        <f>'National summary'!J54-'National summary prev'!J54</f>
        <v>0</v>
      </c>
      <c r="K54" s="134" t="n">
        <f>'National summary'!K54-'National summary prev'!K54</f>
        <v>0</v>
      </c>
      <c r="L54" s="124" t="n">
        <f>'National summary'!L54-'National summary prev'!L54</f>
        <v>0</v>
      </c>
      <c r="M54" s="124" t="n">
        <f>'National summary'!M54-'National summary prev'!M54</f>
        <v>0</v>
      </c>
      <c r="N54" s="124" t="n">
        <f>'National summary'!N54-'National summary prev'!N54</f>
        <v>0</v>
      </c>
      <c r="O54" s="124" t="n">
        <f>'National summary'!O54-'National summary prev'!O54</f>
        <v>0</v>
      </c>
      <c r="P54" s="124" t="n">
        <f>'National summary'!P54-'National summary prev'!P54</f>
        <v>0</v>
      </c>
      <c r="Q54" s="124" t="n">
        <f>'National summary'!Q54-'National summary prev'!Q54</f>
        <v>0</v>
      </c>
      <c r="R54" s="124" t="n">
        <f>'National summary'!R54-'National summary prev'!R54</f>
        <v>0</v>
      </c>
      <c r="S54" s="124" t="n">
        <f>'National summary'!S54-'National summary prev'!S54</f>
        <v>0</v>
      </c>
      <c r="T54" s="124" t="n">
        <f>'National summary'!T54-'National summary prev'!T54</f>
        <v>0</v>
      </c>
      <c r="U54" s="124" t="n">
        <f>'National summary'!U54-'National summary prev'!U54</f>
        <v>0</v>
      </c>
      <c r="V54" s="129" t="n">
        <f>'National summary'!V54-'National summary prev'!V54</f>
        <v>0</v>
      </c>
      <c r="W54" s="128" t="n">
        <f>'National summary'!W54-'National summary prev'!W54</f>
        <v>0</v>
      </c>
      <c r="X54" s="124" t="n">
        <f>'National summary'!X54-'National summary prev'!X54</f>
        <v>0</v>
      </c>
      <c r="Y54" s="124" t="n">
        <f>'National summary'!Y54-'National summary prev'!Y54</f>
        <v>0</v>
      </c>
      <c r="Z54" s="124" t="n">
        <f>'National summary'!Z54-'National summary prev'!Z54</f>
        <v>0</v>
      </c>
      <c r="AA54" s="124" t="n">
        <f>'National summary'!AA54-'National summary prev'!AA54</f>
        <v>0</v>
      </c>
      <c r="AB54" s="124" t="n">
        <f>'National summary'!AB54-'National summary prev'!AB54</f>
        <v>0</v>
      </c>
      <c r="AC54" s="124" t="n">
        <f>'National summary'!AC54-'National summary prev'!AC54</f>
        <v>0</v>
      </c>
      <c r="AD54" s="124" t="n">
        <f>'National summary'!AD54-'National summary prev'!AD54</f>
        <v>0</v>
      </c>
      <c r="AE54" s="124" t="n">
        <f>'National summary'!AE54-'National summary prev'!AE54</f>
        <v>0</v>
      </c>
      <c r="AF54" s="124" t="n">
        <f>'National summary'!AF54-'National summary prev'!AF54</f>
        <v>0</v>
      </c>
      <c r="AG54" s="124" t="n">
        <f>'National summary'!AG54-'National summary prev'!AG54</f>
        <v>0</v>
      </c>
      <c r="AH54" s="129" t="n">
        <f>'National summary'!AH54-'National summary prev'!AH54</f>
        <v>0</v>
      </c>
      <c r="AI54" s="128" t="n">
        <f>'National summary'!AI54-'National summary prev'!AI54</f>
        <v>0</v>
      </c>
      <c r="AJ54" s="124" t="n">
        <f>'National summary'!AJ54-'National summary prev'!AJ54</f>
        <v>0</v>
      </c>
      <c r="AK54" s="124" t="n">
        <f>'National summary'!AK54-'National summary prev'!AK54</f>
        <v>0</v>
      </c>
      <c r="AL54" s="124" t="n">
        <f>'National summary'!AL54-'National summary prev'!AL54</f>
        <v>0</v>
      </c>
      <c r="AM54" s="124" t="n">
        <f>'National summary'!AM54-'National summary prev'!AM54</f>
        <v>0</v>
      </c>
      <c r="AN54" s="124" t="n">
        <f>'National summary'!AN54-'National summary prev'!AN54</f>
        <v>0</v>
      </c>
      <c r="AO54" s="124" t="n">
        <f>'National summary'!AO54-'National summary prev'!AO54</f>
        <v>0</v>
      </c>
      <c r="AP54" s="124" t="n">
        <f>'National summary'!AP54-'National summary prev'!AP54</f>
        <v>0</v>
      </c>
      <c r="AQ54" s="124" t="n">
        <f>'National summary'!AQ54-'National summary prev'!AQ54</f>
        <v>0</v>
      </c>
      <c r="AR54" s="124" t="n">
        <f>'National summary'!AR54-'National summary prev'!AR54</f>
        <v>0</v>
      </c>
      <c r="AS54" s="124" t="n">
        <f>'National summary'!AS54-'National summary prev'!AS54</f>
        <v>0</v>
      </c>
      <c r="AT54" s="129" t="n">
        <f>'National summary'!AT54-'National summary prev'!AT54</f>
        <v>0</v>
      </c>
      <c r="AU54" s="128" t="n">
        <f>'National summary'!AU54-'National summary prev'!AU54</f>
        <v>0</v>
      </c>
      <c r="AV54" s="124" t="n">
        <f>'National summary'!AV54-'National summary prev'!AV54</f>
        <v>0</v>
      </c>
      <c r="AW54" s="124" t="n">
        <f>'National summary'!AW54-'National summary prev'!AW54</f>
        <v>0</v>
      </c>
      <c r="AX54" s="124" t="n">
        <f>'National summary'!AX54-'National summary prev'!AX54</f>
        <v>0</v>
      </c>
      <c r="AY54" s="124" t="n">
        <f>'National summary'!AY54-'National summary prev'!AY54</f>
        <v>0</v>
      </c>
      <c r="AZ54" s="124" t="n">
        <f>'National summary'!AZ54-'National summary prev'!AZ54</f>
        <v>0</v>
      </c>
      <c r="BA54" s="124" t="n">
        <f>'National summary'!BA54-'National summary prev'!BA54</f>
        <v>0</v>
      </c>
      <c r="BB54" s="124" t="n">
        <f>'National summary'!BB54-'National summary prev'!BB54</f>
        <v>0</v>
      </c>
      <c r="BC54" s="124" t="n">
        <f>'National summary'!BC54-'National summary prev'!BC54</f>
        <v>0</v>
      </c>
      <c r="BD54" s="124" t="n">
        <f>'National summary'!BD54-'National summary prev'!BD54</f>
        <v>0</v>
      </c>
      <c r="BE54" s="124" t="n">
        <f>'National summary'!BE54-'National summary prev'!BE54</f>
        <v>0</v>
      </c>
      <c r="BF54" s="129" t="n">
        <f>'National summary'!BF54-'National summary prev'!BF54</f>
        <v>0</v>
      </c>
      <c r="BG54" s="128" t="n">
        <f>'National summary'!BG54-'National summary prev'!BG54</f>
        <v>0</v>
      </c>
      <c r="BH54" s="124" t="n">
        <f>'National summary'!BH54-'National summary prev'!BH54</f>
        <v>0</v>
      </c>
      <c r="BI54" s="124" t="n">
        <f>'National summary'!BI54-'National summary prev'!BI54</f>
        <v>0</v>
      </c>
      <c r="BJ54" s="124" t="n">
        <f>'National summary'!BJ54-'National summary prev'!BJ54</f>
        <v>0</v>
      </c>
      <c r="BK54" s="124" t="n">
        <f>'National summary'!BK54-'National summary prev'!BK54</f>
        <v>0</v>
      </c>
      <c r="BL54" s="124" t="n">
        <f>'National summary'!BL54-'National summary prev'!BL54</f>
        <v>0</v>
      </c>
      <c r="BM54" s="124" t="n">
        <f>'National summary'!BM54-'National summary prev'!BM54</f>
        <v>0</v>
      </c>
      <c r="BN54" s="124" t="n">
        <f>'National summary'!BN54-'National summary prev'!BN54</f>
        <v>0</v>
      </c>
      <c r="BO54" s="124" t="n">
        <f>'National summary'!BO54-'National summary prev'!BO54</f>
        <v>0</v>
      </c>
      <c r="BP54" s="124" t="n">
        <f>'National summary'!BP54-'National summary prev'!BP54</f>
        <v>0</v>
      </c>
      <c r="BQ54" s="124" t="n">
        <f>'National summary'!BQ54-'National summary prev'!BQ54</f>
        <v>0</v>
      </c>
      <c r="BR54" s="129" t="n">
        <f>'National summary'!BR54-'National summary prev'!BR54</f>
        <v>0</v>
      </c>
      <c r="BS54" s="112"/>
    </row>
    <row r="55">
      <c r="A55" s="138" t="s">
        <v>148</v>
      </c>
      <c r="B55" s="122" t="s">
        <v>149</v>
      </c>
      <c r="C55" s="64" t="s">
        <v>126</v>
      </c>
      <c r="D55" s="123"/>
      <c r="E55" s="139" t="n">
        <f>'National summary'!E55-'National summary prev'!E55</f>
        <v>-8</v>
      </c>
      <c r="F55" s="138" t="n">
        <f>'National summary'!F55-'National summary prev'!F55</f>
        <v>0</v>
      </c>
      <c r="G55" s="123" t="n">
        <f>'National summary'!G55-'National summary prev'!G55</f>
        <v>0</v>
      </c>
      <c r="H55" s="123" t="n">
        <f>'National summary'!H55-'National summary prev'!H55</f>
        <v>0</v>
      </c>
      <c r="I55" s="123" t="n">
        <f>'National summary'!I55-'National summary prev'!I55</f>
        <v>0</v>
      </c>
      <c r="J55" s="139" t="n">
        <f>'National summary'!J55-'National summary prev'!J55</f>
        <v>0</v>
      </c>
      <c r="K55" s="134" t="n">
        <f>'National summary'!K55-'National summary prev'!K55</f>
        <v>0</v>
      </c>
      <c r="L55" s="124" t="n">
        <f>'National summary'!L55-'National summary prev'!L55</f>
        <v>0</v>
      </c>
      <c r="M55" s="124" t="n">
        <f>'National summary'!M55-'National summary prev'!M55</f>
        <v>0</v>
      </c>
      <c r="N55" s="124" t="n">
        <f>'National summary'!N55-'National summary prev'!N55</f>
        <v>0</v>
      </c>
      <c r="O55" s="124" t="n">
        <f>'National summary'!O55-'National summary prev'!O55</f>
        <v>0</v>
      </c>
      <c r="P55" s="124" t="n">
        <f>'National summary'!P55-'National summary prev'!P55</f>
        <v>0</v>
      </c>
      <c r="Q55" s="124" t="n">
        <f>'National summary'!Q55-'National summary prev'!Q55</f>
        <v>0</v>
      </c>
      <c r="R55" s="124" t="n">
        <f>'National summary'!R55-'National summary prev'!R55</f>
        <v>0</v>
      </c>
      <c r="S55" s="124" t="n">
        <f>'National summary'!S55-'National summary prev'!S55</f>
        <v>0</v>
      </c>
      <c r="T55" s="124" t="n">
        <f>'National summary'!T55-'National summary prev'!T55</f>
        <v>0</v>
      </c>
      <c r="U55" s="124" t="n">
        <f>'National summary'!U55-'National summary prev'!U55</f>
        <v>0</v>
      </c>
      <c r="V55" s="129" t="n">
        <f>'National summary'!V55-'National summary prev'!V55</f>
        <v>0</v>
      </c>
      <c r="W55" s="128" t="n">
        <f>'National summary'!W55-'National summary prev'!W55</f>
        <v>0</v>
      </c>
      <c r="X55" s="124" t="n">
        <f>'National summary'!X55-'National summary prev'!X55</f>
        <v>0</v>
      </c>
      <c r="Y55" s="124" t="n">
        <f>'National summary'!Y55-'National summary prev'!Y55</f>
        <v>0</v>
      </c>
      <c r="Z55" s="124" t="n">
        <f>'National summary'!Z55-'National summary prev'!Z55</f>
        <v>0</v>
      </c>
      <c r="AA55" s="124" t="n">
        <f>'National summary'!AA55-'National summary prev'!AA55</f>
        <v>0</v>
      </c>
      <c r="AB55" s="124" t="n">
        <f>'National summary'!AB55-'National summary prev'!AB55</f>
        <v>0</v>
      </c>
      <c r="AC55" s="124" t="n">
        <f>'National summary'!AC55-'National summary prev'!AC55</f>
        <v>0</v>
      </c>
      <c r="AD55" s="124" t="n">
        <f>'National summary'!AD55-'National summary prev'!AD55</f>
        <v>0</v>
      </c>
      <c r="AE55" s="124" t="n">
        <f>'National summary'!AE55-'National summary prev'!AE55</f>
        <v>0</v>
      </c>
      <c r="AF55" s="124" t="n">
        <f>'National summary'!AF55-'National summary prev'!AF55</f>
        <v>0</v>
      </c>
      <c r="AG55" s="124" t="n">
        <f>'National summary'!AG55-'National summary prev'!AG55</f>
        <v>0</v>
      </c>
      <c r="AH55" s="129" t="n">
        <f>'National summary'!AH55-'National summary prev'!AH55</f>
        <v>0</v>
      </c>
      <c r="AI55" s="128" t="n">
        <f>'National summary'!AI55-'National summary prev'!AI55</f>
        <v>0</v>
      </c>
      <c r="AJ55" s="124" t="n">
        <f>'National summary'!AJ55-'National summary prev'!AJ55</f>
        <v>0</v>
      </c>
      <c r="AK55" s="124" t="n">
        <f>'National summary'!AK55-'National summary prev'!AK55</f>
        <v>0</v>
      </c>
      <c r="AL55" s="124" t="n">
        <f>'National summary'!AL55-'National summary prev'!AL55</f>
        <v>0</v>
      </c>
      <c r="AM55" s="124" t="n">
        <f>'National summary'!AM55-'National summary prev'!AM55</f>
        <v>0</v>
      </c>
      <c r="AN55" s="124" t="n">
        <f>'National summary'!AN55-'National summary prev'!AN55</f>
        <v>0</v>
      </c>
      <c r="AO55" s="124" t="n">
        <f>'National summary'!AO55-'National summary prev'!AO55</f>
        <v>0</v>
      </c>
      <c r="AP55" s="124" t="n">
        <f>'National summary'!AP55-'National summary prev'!AP55</f>
        <v>0</v>
      </c>
      <c r="AQ55" s="124" t="n">
        <f>'National summary'!AQ55-'National summary prev'!AQ55</f>
        <v>0</v>
      </c>
      <c r="AR55" s="124" t="n">
        <f>'National summary'!AR55-'National summary prev'!AR55</f>
        <v>0</v>
      </c>
      <c r="AS55" s="124" t="n">
        <f>'National summary'!AS55-'National summary prev'!AS55</f>
        <v>0</v>
      </c>
      <c r="AT55" s="129" t="n">
        <f>'National summary'!AT55-'National summary prev'!AT55</f>
        <v>0</v>
      </c>
      <c r="AU55" s="128" t="n">
        <f>'National summary'!AU55-'National summary prev'!AU55</f>
        <v>0</v>
      </c>
      <c r="AV55" s="124" t="n">
        <f>'National summary'!AV55-'National summary prev'!AV55</f>
        <v>0</v>
      </c>
      <c r="AW55" s="124" t="n">
        <f>'National summary'!AW55-'National summary prev'!AW55</f>
        <v>0</v>
      </c>
      <c r="AX55" s="124" t="n">
        <f>'National summary'!AX55-'National summary prev'!AX55</f>
        <v>0</v>
      </c>
      <c r="AY55" s="124" t="n">
        <f>'National summary'!AY55-'National summary prev'!AY55</f>
        <v>0</v>
      </c>
      <c r="AZ55" s="124" t="n">
        <f>'National summary'!AZ55-'National summary prev'!AZ55</f>
        <v>0</v>
      </c>
      <c r="BA55" s="124" t="n">
        <f>'National summary'!BA55-'National summary prev'!BA55</f>
        <v>0</v>
      </c>
      <c r="BB55" s="124" t="n">
        <f>'National summary'!BB55-'National summary prev'!BB55</f>
        <v>0</v>
      </c>
      <c r="BC55" s="124" t="n">
        <f>'National summary'!BC55-'National summary prev'!BC55</f>
        <v>0</v>
      </c>
      <c r="BD55" s="124" t="n">
        <f>'National summary'!BD55-'National summary prev'!BD55</f>
        <v>0</v>
      </c>
      <c r="BE55" s="124" t="n">
        <f>'National summary'!BE55-'National summary prev'!BE55</f>
        <v>0</v>
      </c>
      <c r="BF55" s="129" t="n">
        <f>'National summary'!BF55-'National summary prev'!BF55</f>
        <v>0</v>
      </c>
      <c r="BG55" s="128" t="n">
        <f>'National summary'!BG55-'National summary prev'!BG55</f>
        <v>0</v>
      </c>
      <c r="BH55" s="124" t="n">
        <f>'National summary'!BH55-'National summary prev'!BH55</f>
        <v>0</v>
      </c>
      <c r="BI55" s="124" t="n">
        <f>'National summary'!BI55-'National summary prev'!BI55</f>
        <v>0</v>
      </c>
      <c r="BJ55" s="124" t="n">
        <f>'National summary'!BJ55-'National summary prev'!BJ55</f>
        <v>0</v>
      </c>
      <c r="BK55" s="124" t="n">
        <f>'National summary'!BK55-'National summary prev'!BK55</f>
        <v>0</v>
      </c>
      <c r="BL55" s="124" t="n">
        <f>'National summary'!BL55-'National summary prev'!BL55</f>
        <v>0</v>
      </c>
      <c r="BM55" s="124" t="n">
        <f>'National summary'!BM55-'National summary prev'!BM55</f>
        <v>0</v>
      </c>
      <c r="BN55" s="124" t="n">
        <f>'National summary'!BN55-'National summary prev'!BN55</f>
        <v>0</v>
      </c>
      <c r="BO55" s="124" t="n">
        <f>'National summary'!BO55-'National summary prev'!BO55</f>
        <v>0</v>
      </c>
      <c r="BP55" s="124" t="n">
        <f>'National summary'!BP55-'National summary prev'!BP55</f>
        <v>0</v>
      </c>
      <c r="BQ55" s="124" t="n">
        <f>'National summary'!BQ55-'National summary prev'!BQ55</f>
        <v>0</v>
      </c>
      <c r="BR55" s="129" t="n">
        <f>'National summary'!BR55-'National summary prev'!BR55</f>
        <v>0</v>
      </c>
      <c r="BS55" s="112"/>
    </row>
    <row r="56">
      <c r="A56" s="138" t="s">
        <v>150</v>
      </c>
      <c r="B56" s="122" t="s">
        <v>464</v>
      </c>
      <c r="C56" s="64" t="s">
        <v>126</v>
      </c>
      <c r="D56" s="123"/>
      <c r="E56" s="139" t="n">
        <f>'National summary'!E56-'National summary prev'!E56</f>
        <v>-10</v>
      </c>
      <c r="F56" s="138" t="n">
        <f>'National summary'!F56-'National summary prev'!F56</f>
        <v>0</v>
      </c>
      <c r="G56" s="123" t="n">
        <f>'National summary'!G56-'National summary prev'!G56</f>
        <v>0</v>
      </c>
      <c r="H56" s="123" t="n">
        <f>'National summary'!H56-'National summary prev'!H56</f>
        <v>0</v>
      </c>
      <c r="I56" s="123" t="n">
        <f>'National summary'!I56-'National summary prev'!I56</f>
        <v>0</v>
      </c>
      <c r="J56" s="139" t="n">
        <f>'National summary'!J56-'National summary prev'!J56</f>
        <v>0</v>
      </c>
      <c r="K56" s="134" t="n">
        <f>'National summary'!K56-'National summary prev'!K56</f>
        <v>0</v>
      </c>
      <c r="L56" s="124" t="n">
        <f>'National summary'!L56-'National summary prev'!L56</f>
        <v>0</v>
      </c>
      <c r="M56" s="124" t="n">
        <f>'National summary'!M56-'National summary prev'!M56</f>
        <v>0</v>
      </c>
      <c r="N56" s="124" t="n">
        <f>'National summary'!N56-'National summary prev'!N56</f>
        <v>0</v>
      </c>
      <c r="O56" s="124" t="n">
        <f>'National summary'!O56-'National summary prev'!O56</f>
        <v>0</v>
      </c>
      <c r="P56" s="124" t="n">
        <f>'National summary'!P56-'National summary prev'!P56</f>
        <v>0</v>
      </c>
      <c r="Q56" s="124" t="n">
        <f>'National summary'!Q56-'National summary prev'!Q56</f>
        <v>0</v>
      </c>
      <c r="R56" s="124" t="n">
        <f>'National summary'!R56-'National summary prev'!R56</f>
        <v>0</v>
      </c>
      <c r="S56" s="124" t="n">
        <f>'National summary'!S56-'National summary prev'!S56</f>
        <v>0</v>
      </c>
      <c r="T56" s="124" t="n">
        <f>'National summary'!T56-'National summary prev'!T56</f>
        <v>0</v>
      </c>
      <c r="U56" s="124" t="n">
        <f>'National summary'!U56-'National summary prev'!U56</f>
        <v>0</v>
      </c>
      <c r="V56" s="129" t="n">
        <f>'National summary'!V56-'National summary prev'!V56</f>
        <v>0</v>
      </c>
      <c r="W56" s="128" t="n">
        <f>'National summary'!W56-'National summary prev'!W56</f>
        <v>0</v>
      </c>
      <c r="X56" s="124" t="n">
        <f>'National summary'!X56-'National summary prev'!X56</f>
        <v>0</v>
      </c>
      <c r="Y56" s="124" t="n">
        <f>'National summary'!Y56-'National summary prev'!Y56</f>
        <v>0</v>
      </c>
      <c r="Z56" s="124" t="n">
        <f>'National summary'!Z56-'National summary prev'!Z56</f>
        <v>0</v>
      </c>
      <c r="AA56" s="124" t="n">
        <f>'National summary'!AA56-'National summary prev'!AA56</f>
        <v>0</v>
      </c>
      <c r="AB56" s="124" t="n">
        <f>'National summary'!AB56-'National summary prev'!AB56</f>
        <v>0</v>
      </c>
      <c r="AC56" s="124" t="n">
        <f>'National summary'!AC56-'National summary prev'!AC56</f>
        <v>0</v>
      </c>
      <c r="AD56" s="124" t="n">
        <f>'National summary'!AD56-'National summary prev'!AD56</f>
        <v>0</v>
      </c>
      <c r="AE56" s="124" t="n">
        <f>'National summary'!AE56-'National summary prev'!AE56</f>
        <v>0</v>
      </c>
      <c r="AF56" s="124" t="n">
        <f>'National summary'!AF56-'National summary prev'!AF56</f>
        <v>0</v>
      </c>
      <c r="AG56" s="124" t="n">
        <f>'National summary'!AG56-'National summary prev'!AG56</f>
        <v>0</v>
      </c>
      <c r="AH56" s="129" t="n">
        <f>'National summary'!AH56-'National summary prev'!AH56</f>
        <v>0</v>
      </c>
      <c r="AI56" s="128" t="n">
        <f>'National summary'!AI56-'National summary prev'!AI56</f>
        <v>0</v>
      </c>
      <c r="AJ56" s="124" t="n">
        <f>'National summary'!AJ56-'National summary prev'!AJ56</f>
        <v>0</v>
      </c>
      <c r="AK56" s="124" t="n">
        <f>'National summary'!AK56-'National summary prev'!AK56</f>
        <v>0</v>
      </c>
      <c r="AL56" s="124" t="n">
        <f>'National summary'!AL56-'National summary prev'!AL56</f>
        <v>0</v>
      </c>
      <c r="AM56" s="124" t="n">
        <f>'National summary'!AM56-'National summary prev'!AM56</f>
        <v>0</v>
      </c>
      <c r="AN56" s="124" t="n">
        <f>'National summary'!AN56-'National summary prev'!AN56</f>
        <v>0</v>
      </c>
      <c r="AO56" s="124" t="n">
        <f>'National summary'!AO56-'National summary prev'!AO56</f>
        <v>0</v>
      </c>
      <c r="AP56" s="124" t="n">
        <f>'National summary'!AP56-'National summary prev'!AP56</f>
        <v>0</v>
      </c>
      <c r="AQ56" s="124" t="n">
        <f>'National summary'!AQ56-'National summary prev'!AQ56</f>
        <v>0</v>
      </c>
      <c r="AR56" s="124" t="n">
        <f>'National summary'!AR56-'National summary prev'!AR56</f>
        <v>0</v>
      </c>
      <c r="AS56" s="124" t="n">
        <f>'National summary'!AS56-'National summary prev'!AS56</f>
        <v>0</v>
      </c>
      <c r="AT56" s="129" t="n">
        <f>'National summary'!AT56-'National summary prev'!AT56</f>
        <v>0</v>
      </c>
      <c r="AU56" s="128" t="n">
        <f>'National summary'!AU56-'National summary prev'!AU56</f>
        <v>0</v>
      </c>
      <c r="AV56" s="124" t="n">
        <f>'National summary'!AV56-'National summary prev'!AV56</f>
        <v>0</v>
      </c>
      <c r="AW56" s="124" t="n">
        <f>'National summary'!AW56-'National summary prev'!AW56</f>
        <v>0</v>
      </c>
      <c r="AX56" s="124" t="n">
        <f>'National summary'!AX56-'National summary prev'!AX56</f>
        <v>0</v>
      </c>
      <c r="AY56" s="124" t="n">
        <f>'National summary'!AY56-'National summary prev'!AY56</f>
        <v>0</v>
      </c>
      <c r="AZ56" s="124" t="n">
        <f>'National summary'!AZ56-'National summary prev'!AZ56</f>
        <v>0</v>
      </c>
      <c r="BA56" s="124" t="n">
        <f>'National summary'!BA56-'National summary prev'!BA56</f>
        <v>0</v>
      </c>
      <c r="BB56" s="124" t="n">
        <f>'National summary'!BB56-'National summary prev'!BB56</f>
        <v>0</v>
      </c>
      <c r="BC56" s="124" t="n">
        <f>'National summary'!BC56-'National summary prev'!BC56</f>
        <v>0</v>
      </c>
      <c r="BD56" s="124" t="n">
        <f>'National summary'!BD56-'National summary prev'!BD56</f>
        <v>0</v>
      </c>
      <c r="BE56" s="124" t="n">
        <f>'National summary'!BE56-'National summary prev'!BE56</f>
        <v>0</v>
      </c>
      <c r="BF56" s="129" t="n">
        <f>'National summary'!BF56-'National summary prev'!BF56</f>
        <v>0</v>
      </c>
      <c r="BG56" s="128" t="n">
        <f>'National summary'!BG56-'National summary prev'!BG56</f>
        <v>0</v>
      </c>
      <c r="BH56" s="124" t="n">
        <f>'National summary'!BH56-'National summary prev'!BH56</f>
        <v>0</v>
      </c>
      <c r="BI56" s="124" t="n">
        <f>'National summary'!BI56-'National summary prev'!BI56</f>
        <v>0</v>
      </c>
      <c r="BJ56" s="124" t="n">
        <f>'National summary'!BJ56-'National summary prev'!BJ56</f>
        <v>0</v>
      </c>
      <c r="BK56" s="124" t="n">
        <f>'National summary'!BK56-'National summary prev'!BK56</f>
        <v>0</v>
      </c>
      <c r="BL56" s="124" t="n">
        <f>'National summary'!BL56-'National summary prev'!BL56</f>
        <v>0</v>
      </c>
      <c r="BM56" s="124" t="n">
        <f>'National summary'!BM56-'National summary prev'!BM56</f>
        <v>0</v>
      </c>
      <c r="BN56" s="124" t="n">
        <f>'National summary'!BN56-'National summary prev'!BN56</f>
        <v>0</v>
      </c>
      <c r="BO56" s="124" t="n">
        <f>'National summary'!BO56-'National summary prev'!BO56</f>
        <v>0</v>
      </c>
      <c r="BP56" s="124" t="n">
        <f>'National summary'!BP56-'National summary prev'!BP56</f>
        <v>0</v>
      </c>
      <c r="BQ56" s="124" t="n">
        <f>'National summary'!BQ56-'National summary prev'!BQ56</f>
        <v>0</v>
      </c>
      <c r="BR56" s="129" t="n">
        <f>'National summary'!BR56-'National summary prev'!BR56</f>
        <v>0</v>
      </c>
      <c r="BS56" s="112"/>
    </row>
    <row r="57">
      <c r="A57" s="138" t="s">
        <v>152</v>
      </c>
      <c r="B57" s="122" t="s">
        <v>465</v>
      </c>
      <c r="C57" s="64" t="s">
        <v>126</v>
      </c>
      <c r="D57" s="123"/>
      <c r="E57" s="139" t="n">
        <f>'National summary'!E57-'National summary prev'!E57</f>
        <v>-12</v>
      </c>
      <c r="F57" s="138" t="n">
        <f>'National summary'!F57-'National summary prev'!F57</f>
        <v>0</v>
      </c>
      <c r="G57" s="123" t="n">
        <f>'National summary'!G57-'National summary prev'!G57</f>
        <v>0</v>
      </c>
      <c r="H57" s="123" t="n">
        <f>'National summary'!H57-'National summary prev'!H57</f>
        <v>0</v>
      </c>
      <c r="I57" s="123" t="n">
        <f>'National summary'!I57-'National summary prev'!I57</f>
        <v>0</v>
      </c>
      <c r="J57" s="139" t="n">
        <f>'National summary'!J57-'National summary prev'!J57</f>
        <v>0</v>
      </c>
      <c r="K57" s="134" t="n">
        <f>'National summary'!K57-'National summary prev'!K57</f>
        <v>0</v>
      </c>
      <c r="L57" s="124" t="n">
        <f>'National summary'!L57-'National summary prev'!L57</f>
        <v>0</v>
      </c>
      <c r="M57" s="124" t="n">
        <f>'National summary'!M57-'National summary prev'!M57</f>
        <v>0</v>
      </c>
      <c r="N57" s="124" t="n">
        <f>'National summary'!N57-'National summary prev'!N57</f>
        <v>0</v>
      </c>
      <c r="O57" s="124" t="n">
        <f>'National summary'!O57-'National summary prev'!O57</f>
        <v>0</v>
      </c>
      <c r="P57" s="124" t="n">
        <f>'National summary'!P57-'National summary prev'!P57</f>
        <v>0</v>
      </c>
      <c r="Q57" s="124" t="n">
        <f>'National summary'!Q57-'National summary prev'!Q57</f>
        <v>0</v>
      </c>
      <c r="R57" s="124" t="n">
        <f>'National summary'!R57-'National summary prev'!R57</f>
        <v>0</v>
      </c>
      <c r="S57" s="124" t="n">
        <f>'National summary'!S57-'National summary prev'!S57</f>
        <v>0</v>
      </c>
      <c r="T57" s="124" t="n">
        <f>'National summary'!T57-'National summary prev'!T57</f>
        <v>0</v>
      </c>
      <c r="U57" s="124" t="n">
        <f>'National summary'!U57-'National summary prev'!U57</f>
        <v>0</v>
      </c>
      <c r="V57" s="129" t="n">
        <f>'National summary'!V57-'National summary prev'!V57</f>
        <v>0</v>
      </c>
      <c r="W57" s="128" t="n">
        <f>'National summary'!W57-'National summary prev'!W57</f>
        <v>0</v>
      </c>
      <c r="X57" s="124" t="n">
        <f>'National summary'!X57-'National summary prev'!X57</f>
        <v>0</v>
      </c>
      <c r="Y57" s="124" t="n">
        <f>'National summary'!Y57-'National summary prev'!Y57</f>
        <v>0</v>
      </c>
      <c r="Z57" s="124" t="n">
        <f>'National summary'!Z57-'National summary prev'!Z57</f>
        <v>0</v>
      </c>
      <c r="AA57" s="124" t="n">
        <f>'National summary'!AA57-'National summary prev'!AA57</f>
        <v>0</v>
      </c>
      <c r="AB57" s="124" t="n">
        <f>'National summary'!AB57-'National summary prev'!AB57</f>
        <v>0</v>
      </c>
      <c r="AC57" s="124" t="n">
        <f>'National summary'!AC57-'National summary prev'!AC57</f>
        <v>0</v>
      </c>
      <c r="AD57" s="124" t="n">
        <f>'National summary'!AD57-'National summary prev'!AD57</f>
        <v>0</v>
      </c>
      <c r="AE57" s="124" t="n">
        <f>'National summary'!AE57-'National summary prev'!AE57</f>
        <v>0</v>
      </c>
      <c r="AF57" s="124" t="n">
        <f>'National summary'!AF57-'National summary prev'!AF57</f>
        <v>0</v>
      </c>
      <c r="AG57" s="124" t="n">
        <f>'National summary'!AG57-'National summary prev'!AG57</f>
        <v>0</v>
      </c>
      <c r="AH57" s="129" t="n">
        <f>'National summary'!AH57-'National summary prev'!AH57</f>
        <v>0</v>
      </c>
      <c r="AI57" s="128" t="n">
        <f>'National summary'!AI57-'National summary prev'!AI57</f>
        <v>0</v>
      </c>
      <c r="AJ57" s="124" t="n">
        <f>'National summary'!AJ57-'National summary prev'!AJ57</f>
        <v>0</v>
      </c>
      <c r="AK57" s="124" t="n">
        <f>'National summary'!AK57-'National summary prev'!AK57</f>
        <v>0</v>
      </c>
      <c r="AL57" s="124" t="n">
        <f>'National summary'!AL57-'National summary prev'!AL57</f>
        <v>0</v>
      </c>
      <c r="AM57" s="124" t="n">
        <f>'National summary'!AM57-'National summary prev'!AM57</f>
        <v>0</v>
      </c>
      <c r="AN57" s="124" t="n">
        <f>'National summary'!AN57-'National summary prev'!AN57</f>
        <v>0</v>
      </c>
      <c r="AO57" s="124" t="n">
        <f>'National summary'!AO57-'National summary prev'!AO57</f>
        <v>0</v>
      </c>
      <c r="AP57" s="124" t="n">
        <f>'National summary'!AP57-'National summary prev'!AP57</f>
        <v>0</v>
      </c>
      <c r="AQ57" s="124" t="n">
        <f>'National summary'!AQ57-'National summary prev'!AQ57</f>
        <v>0</v>
      </c>
      <c r="AR57" s="124" t="n">
        <f>'National summary'!AR57-'National summary prev'!AR57</f>
        <v>0</v>
      </c>
      <c r="AS57" s="124" t="n">
        <f>'National summary'!AS57-'National summary prev'!AS57</f>
        <v>0</v>
      </c>
      <c r="AT57" s="129" t="n">
        <f>'National summary'!AT57-'National summary prev'!AT57</f>
        <v>0</v>
      </c>
      <c r="AU57" s="128" t="n">
        <f>'National summary'!AU57-'National summary prev'!AU57</f>
        <v>0</v>
      </c>
      <c r="AV57" s="124" t="n">
        <f>'National summary'!AV57-'National summary prev'!AV57</f>
        <v>0</v>
      </c>
      <c r="AW57" s="124" t="n">
        <f>'National summary'!AW57-'National summary prev'!AW57</f>
        <v>0</v>
      </c>
      <c r="AX57" s="124" t="n">
        <f>'National summary'!AX57-'National summary prev'!AX57</f>
        <v>0</v>
      </c>
      <c r="AY57" s="124" t="n">
        <f>'National summary'!AY57-'National summary prev'!AY57</f>
        <v>0</v>
      </c>
      <c r="AZ57" s="124" t="n">
        <f>'National summary'!AZ57-'National summary prev'!AZ57</f>
        <v>0</v>
      </c>
      <c r="BA57" s="124" t="n">
        <f>'National summary'!BA57-'National summary prev'!BA57</f>
        <v>0</v>
      </c>
      <c r="BB57" s="124" t="n">
        <f>'National summary'!BB57-'National summary prev'!BB57</f>
        <v>0</v>
      </c>
      <c r="BC57" s="124" t="n">
        <f>'National summary'!BC57-'National summary prev'!BC57</f>
        <v>0</v>
      </c>
      <c r="BD57" s="124" t="n">
        <f>'National summary'!BD57-'National summary prev'!BD57</f>
        <v>0</v>
      </c>
      <c r="BE57" s="124" t="n">
        <f>'National summary'!BE57-'National summary prev'!BE57</f>
        <v>0</v>
      </c>
      <c r="BF57" s="129" t="n">
        <f>'National summary'!BF57-'National summary prev'!BF57</f>
        <v>0</v>
      </c>
      <c r="BG57" s="128" t="n">
        <f>'National summary'!BG57-'National summary prev'!BG57</f>
        <v>0</v>
      </c>
      <c r="BH57" s="124" t="n">
        <f>'National summary'!BH57-'National summary prev'!BH57</f>
        <v>0</v>
      </c>
      <c r="BI57" s="124" t="n">
        <f>'National summary'!BI57-'National summary prev'!BI57</f>
        <v>0</v>
      </c>
      <c r="BJ57" s="124" t="n">
        <f>'National summary'!BJ57-'National summary prev'!BJ57</f>
        <v>0</v>
      </c>
      <c r="BK57" s="124" t="n">
        <f>'National summary'!BK57-'National summary prev'!BK57</f>
        <v>0</v>
      </c>
      <c r="BL57" s="124" t="n">
        <f>'National summary'!BL57-'National summary prev'!BL57</f>
        <v>0</v>
      </c>
      <c r="BM57" s="124" t="n">
        <f>'National summary'!BM57-'National summary prev'!BM57</f>
        <v>0</v>
      </c>
      <c r="BN57" s="124" t="n">
        <f>'National summary'!BN57-'National summary prev'!BN57</f>
        <v>0</v>
      </c>
      <c r="BO57" s="124" t="n">
        <f>'National summary'!BO57-'National summary prev'!BO57</f>
        <v>0</v>
      </c>
      <c r="BP57" s="124" t="n">
        <f>'National summary'!BP57-'National summary prev'!BP57</f>
        <v>0</v>
      </c>
      <c r="BQ57" s="124" t="n">
        <f>'National summary'!BQ57-'National summary prev'!BQ57</f>
        <v>0</v>
      </c>
      <c r="BR57" s="129" t="n">
        <f>'National summary'!BR57-'National summary prev'!BR57</f>
        <v>0</v>
      </c>
      <c r="BS57" s="112"/>
    </row>
    <row r="58">
      <c r="A58" s="138" t="s">
        <v>154</v>
      </c>
      <c r="B58" s="122" t="s">
        <v>466</v>
      </c>
      <c r="C58" s="64" t="s">
        <v>126</v>
      </c>
      <c r="D58" s="123"/>
      <c r="E58" s="139" t="n">
        <f>'National summary'!E58-'National summary prev'!E58</f>
        <v>-14</v>
      </c>
      <c r="F58" s="138" t="n">
        <f>'National summary'!F58-'National summary prev'!F58</f>
        <v>0</v>
      </c>
      <c r="G58" s="123" t="n">
        <f>'National summary'!G58-'National summary prev'!G58</f>
        <v>0</v>
      </c>
      <c r="H58" s="123" t="n">
        <f>'National summary'!H58-'National summary prev'!H58</f>
        <v>0</v>
      </c>
      <c r="I58" s="123" t="n">
        <f>'National summary'!I58-'National summary prev'!I58</f>
        <v>0</v>
      </c>
      <c r="J58" s="139" t="n">
        <f>'National summary'!J58-'National summary prev'!J58</f>
        <v>0</v>
      </c>
      <c r="K58" s="134" t="n">
        <f>'National summary'!K58-'National summary prev'!K58</f>
        <v>0</v>
      </c>
      <c r="L58" s="124" t="n">
        <f>'National summary'!L58-'National summary prev'!L58</f>
        <v>0</v>
      </c>
      <c r="M58" s="124" t="n">
        <f>'National summary'!M58-'National summary prev'!M58</f>
        <v>0</v>
      </c>
      <c r="N58" s="124" t="n">
        <f>'National summary'!N58-'National summary prev'!N58</f>
        <v>0</v>
      </c>
      <c r="O58" s="124" t="n">
        <f>'National summary'!O58-'National summary prev'!O58</f>
        <v>0</v>
      </c>
      <c r="P58" s="124" t="n">
        <f>'National summary'!P58-'National summary prev'!P58</f>
        <v>0</v>
      </c>
      <c r="Q58" s="124" t="n">
        <f>'National summary'!Q58-'National summary prev'!Q58</f>
        <v>0</v>
      </c>
      <c r="R58" s="124" t="n">
        <f>'National summary'!R58-'National summary prev'!R58</f>
        <v>0</v>
      </c>
      <c r="S58" s="124" t="n">
        <f>'National summary'!S58-'National summary prev'!S58</f>
        <v>0</v>
      </c>
      <c r="T58" s="124" t="n">
        <f>'National summary'!T58-'National summary prev'!T58</f>
        <v>0</v>
      </c>
      <c r="U58" s="124" t="n">
        <f>'National summary'!U58-'National summary prev'!U58</f>
        <v>0</v>
      </c>
      <c r="V58" s="129" t="n">
        <f>'National summary'!V58-'National summary prev'!V58</f>
        <v>0</v>
      </c>
      <c r="W58" s="128" t="n">
        <f>'National summary'!W58-'National summary prev'!W58</f>
        <v>0</v>
      </c>
      <c r="X58" s="124" t="n">
        <f>'National summary'!X58-'National summary prev'!X58</f>
        <v>0</v>
      </c>
      <c r="Y58" s="124" t="n">
        <f>'National summary'!Y58-'National summary prev'!Y58</f>
        <v>0</v>
      </c>
      <c r="Z58" s="124" t="n">
        <f>'National summary'!Z58-'National summary prev'!Z58</f>
        <v>0</v>
      </c>
      <c r="AA58" s="124" t="n">
        <f>'National summary'!AA58-'National summary prev'!AA58</f>
        <v>0</v>
      </c>
      <c r="AB58" s="124" t="n">
        <f>'National summary'!AB58-'National summary prev'!AB58</f>
        <v>0</v>
      </c>
      <c r="AC58" s="124" t="n">
        <f>'National summary'!AC58-'National summary prev'!AC58</f>
        <v>0</v>
      </c>
      <c r="AD58" s="124" t="n">
        <f>'National summary'!AD58-'National summary prev'!AD58</f>
        <v>0</v>
      </c>
      <c r="AE58" s="124" t="n">
        <f>'National summary'!AE58-'National summary prev'!AE58</f>
        <v>0</v>
      </c>
      <c r="AF58" s="124" t="n">
        <f>'National summary'!AF58-'National summary prev'!AF58</f>
        <v>0</v>
      </c>
      <c r="AG58" s="124" t="n">
        <f>'National summary'!AG58-'National summary prev'!AG58</f>
        <v>0</v>
      </c>
      <c r="AH58" s="129" t="n">
        <f>'National summary'!AH58-'National summary prev'!AH58</f>
        <v>0</v>
      </c>
      <c r="AI58" s="128" t="n">
        <f>'National summary'!AI58-'National summary prev'!AI58</f>
        <v>0</v>
      </c>
      <c r="AJ58" s="124" t="n">
        <f>'National summary'!AJ58-'National summary prev'!AJ58</f>
        <v>0</v>
      </c>
      <c r="AK58" s="124" t="n">
        <f>'National summary'!AK58-'National summary prev'!AK58</f>
        <v>0</v>
      </c>
      <c r="AL58" s="124" t="n">
        <f>'National summary'!AL58-'National summary prev'!AL58</f>
        <v>0</v>
      </c>
      <c r="AM58" s="124" t="n">
        <f>'National summary'!AM58-'National summary prev'!AM58</f>
        <v>0</v>
      </c>
      <c r="AN58" s="124" t="n">
        <f>'National summary'!AN58-'National summary prev'!AN58</f>
        <v>0</v>
      </c>
      <c r="AO58" s="124" t="n">
        <f>'National summary'!AO58-'National summary prev'!AO58</f>
        <v>0</v>
      </c>
      <c r="AP58" s="124" t="n">
        <f>'National summary'!AP58-'National summary prev'!AP58</f>
        <v>0</v>
      </c>
      <c r="AQ58" s="124" t="n">
        <f>'National summary'!AQ58-'National summary prev'!AQ58</f>
        <v>0</v>
      </c>
      <c r="AR58" s="124" t="n">
        <f>'National summary'!AR58-'National summary prev'!AR58</f>
        <v>0</v>
      </c>
      <c r="AS58" s="124" t="n">
        <f>'National summary'!AS58-'National summary prev'!AS58</f>
        <v>0</v>
      </c>
      <c r="AT58" s="129" t="n">
        <f>'National summary'!AT58-'National summary prev'!AT58</f>
        <v>0</v>
      </c>
      <c r="AU58" s="128" t="n">
        <f>'National summary'!AU58-'National summary prev'!AU58</f>
        <v>0</v>
      </c>
      <c r="AV58" s="124" t="n">
        <f>'National summary'!AV58-'National summary prev'!AV58</f>
        <v>0</v>
      </c>
      <c r="AW58" s="124" t="n">
        <f>'National summary'!AW58-'National summary prev'!AW58</f>
        <v>0</v>
      </c>
      <c r="AX58" s="124" t="n">
        <f>'National summary'!AX58-'National summary prev'!AX58</f>
        <v>0</v>
      </c>
      <c r="AY58" s="124" t="n">
        <f>'National summary'!AY58-'National summary prev'!AY58</f>
        <v>0</v>
      </c>
      <c r="AZ58" s="124" t="n">
        <f>'National summary'!AZ58-'National summary prev'!AZ58</f>
        <v>0</v>
      </c>
      <c r="BA58" s="124" t="n">
        <f>'National summary'!BA58-'National summary prev'!BA58</f>
        <v>0</v>
      </c>
      <c r="BB58" s="124" t="n">
        <f>'National summary'!BB58-'National summary prev'!BB58</f>
        <v>0</v>
      </c>
      <c r="BC58" s="124" t="n">
        <f>'National summary'!BC58-'National summary prev'!BC58</f>
        <v>0</v>
      </c>
      <c r="BD58" s="124" t="n">
        <f>'National summary'!BD58-'National summary prev'!BD58</f>
        <v>0</v>
      </c>
      <c r="BE58" s="124" t="n">
        <f>'National summary'!BE58-'National summary prev'!BE58</f>
        <v>0</v>
      </c>
      <c r="BF58" s="129" t="n">
        <f>'National summary'!BF58-'National summary prev'!BF58</f>
        <v>0</v>
      </c>
      <c r="BG58" s="128" t="n">
        <f>'National summary'!BG58-'National summary prev'!BG58</f>
        <v>0</v>
      </c>
      <c r="BH58" s="124" t="n">
        <f>'National summary'!BH58-'National summary prev'!BH58</f>
        <v>0</v>
      </c>
      <c r="BI58" s="124" t="n">
        <f>'National summary'!BI58-'National summary prev'!BI58</f>
        <v>0</v>
      </c>
      <c r="BJ58" s="124" t="n">
        <f>'National summary'!BJ58-'National summary prev'!BJ58</f>
        <v>0</v>
      </c>
      <c r="BK58" s="124" t="n">
        <f>'National summary'!BK58-'National summary prev'!BK58</f>
        <v>0</v>
      </c>
      <c r="BL58" s="124" t="n">
        <f>'National summary'!BL58-'National summary prev'!BL58</f>
        <v>0</v>
      </c>
      <c r="BM58" s="124" t="n">
        <f>'National summary'!BM58-'National summary prev'!BM58</f>
        <v>0</v>
      </c>
      <c r="BN58" s="124" t="n">
        <f>'National summary'!BN58-'National summary prev'!BN58</f>
        <v>0</v>
      </c>
      <c r="BO58" s="124" t="n">
        <f>'National summary'!BO58-'National summary prev'!BO58</f>
        <v>0</v>
      </c>
      <c r="BP58" s="124" t="n">
        <f>'National summary'!BP58-'National summary prev'!BP58</f>
        <v>0</v>
      </c>
      <c r="BQ58" s="124" t="n">
        <f>'National summary'!BQ58-'National summary prev'!BQ58</f>
        <v>0</v>
      </c>
      <c r="BR58" s="129" t="n">
        <f>'National summary'!BR58-'National summary prev'!BR58</f>
        <v>0</v>
      </c>
      <c r="BS58" s="112"/>
    </row>
    <row r="59">
      <c r="A59" s="138" t="s">
        <v>156</v>
      </c>
      <c r="B59" s="122" t="s">
        <v>467</v>
      </c>
      <c r="C59" s="64" t="s">
        <v>126</v>
      </c>
      <c r="D59" s="123"/>
      <c r="E59" s="139" t="n">
        <f>'National summary'!E59-'National summary prev'!E59</f>
        <v>-16</v>
      </c>
      <c r="F59" s="138" t="n">
        <f>'National summary'!F59-'National summary prev'!F59</f>
        <v>0</v>
      </c>
      <c r="G59" s="123" t="n">
        <f>'National summary'!G59-'National summary prev'!G59</f>
        <v>0</v>
      </c>
      <c r="H59" s="123" t="n">
        <f>'National summary'!H59-'National summary prev'!H59</f>
        <v>0</v>
      </c>
      <c r="I59" s="123" t="n">
        <f>'National summary'!I59-'National summary prev'!I59</f>
        <v>0</v>
      </c>
      <c r="J59" s="139" t="n">
        <f>'National summary'!J59-'National summary prev'!J59</f>
        <v>0</v>
      </c>
      <c r="K59" s="134" t="n">
        <f>'National summary'!K59-'National summary prev'!K59</f>
        <v>0</v>
      </c>
      <c r="L59" s="124" t="n">
        <f>'National summary'!L59-'National summary prev'!L59</f>
        <v>0</v>
      </c>
      <c r="M59" s="124" t="n">
        <f>'National summary'!M59-'National summary prev'!M59</f>
        <v>0</v>
      </c>
      <c r="N59" s="124" t="n">
        <f>'National summary'!N59-'National summary prev'!N59</f>
        <v>0</v>
      </c>
      <c r="O59" s="124" t="n">
        <f>'National summary'!O59-'National summary prev'!O59</f>
        <v>0</v>
      </c>
      <c r="P59" s="124" t="n">
        <f>'National summary'!P59-'National summary prev'!P59</f>
        <v>0</v>
      </c>
      <c r="Q59" s="124" t="n">
        <f>'National summary'!Q59-'National summary prev'!Q59</f>
        <v>0</v>
      </c>
      <c r="R59" s="124" t="n">
        <f>'National summary'!R59-'National summary prev'!R59</f>
        <v>0</v>
      </c>
      <c r="S59" s="124" t="n">
        <f>'National summary'!S59-'National summary prev'!S59</f>
        <v>0</v>
      </c>
      <c r="T59" s="124" t="n">
        <f>'National summary'!T59-'National summary prev'!T59</f>
        <v>0</v>
      </c>
      <c r="U59" s="124" t="n">
        <f>'National summary'!U59-'National summary prev'!U59</f>
        <v>0</v>
      </c>
      <c r="V59" s="129" t="n">
        <f>'National summary'!V59-'National summary prev'!V59</f>
        <v>0</v>
      </c>
      <c r="W59" s="128" t="n">
        <f>'National summary'!W59-'National summary prev'!W59</f>
        <v>0</v>
      </c>
      <c r="X59" s="124" t="n">
        <f>'National summary'!X59-'National summary prev'!X59</f>
        <v>0</v>
      </c>
      <c r="Y59" s="124" t="n">
        <f>'National summary'!Y59-'National summary prev'!Y59</f>
        <v>0</v>
      </c>
      <c r="Z59" s="124" t="n">
        <f>'National summary'!Z59-'National summary prev'!Z59</f>
        <v>0</v>
      </c>
      <c r="AA59" s="124" t="n">
        <f>'National summary'!AA59-'National summary prev'!AA59</f>
        <v>0</v>
      </c>
      <c r="AB59" s="124" t="n">
        <f>'National summary'!AB59-'National summary prev'!AB59</f>
        <v>0</v>
      </c>
      <c r="AC59" s="124" t="n">
        <f>'National summary'!AC59-'National summary prev'!AC59</f>
        <v>0</v>
      </c>
      <c r="AD59" s="124" t="n">
        <f>'National summary'!AD59-'National summary prev'!AD59</f>
        <v>0</v>
      </c>
      <c r="AE59" s="124" t="n">
        <f>'National summary'!AE59-'National summary prev'!AE59</f>
        <v>0</v>
      </c>
      <c r="AF59" s="124" t="n">
        <f>'National summary'!AF59-'National summary prev'!AF59</f>
        <v>0</v>
      </c>
      <c r="AG59" s="124" t="n">
        <f>'National summary'!AG59-'National summary prev'!AG59</f>
        <v>0</v>
      </c>
      <c r="AH59" s="129" t="n">
        <f>'National summary'!AH59-'National summary prev'!AH59</f>
        <v>0</v>
      </c>
      <c r="AI59" s="128" t="n">
        <f>'National summary'!AI59-'National summary prev'!AI59</f>
        <v>0</v>
      </c>
      <c r="AJ59" s="124" t="n">
        <f>'National summary'!AJ59-'National summary prev'!AJ59</f>
        <v>0</v>
      </c>
      <c r="AK59" s="124" t="n">
        <f>'National summary'!AK59-'National summary prev'!AK59</f>
        <v>0</v>
      </c>
      <c r="AL59" s="124" t="n">
        <f>'National summary'!AL59-'National summary prev'!AL59</f>
        <v>0</v>
      </c>
      <c r="AM59" s="124" t="n">
        <f>'National summary'!AM59-'National summary prev'!AM59</f>
        <v>0</v>
      </c>
      <c r="AN59" s="124" t="n">
        <f>'National summary'!AN59-'National summary prev'!AN59</f>
        <v>0</v>
      </c>
      <c r="AO59" s="124" t="n">
        <f>'National summary'!AO59-'National summary prev'!AO59</f>
        <v>0</v>
      </c>
      <c r="AP59" s="124" t="n">
        <f>'National summary'!AP59-'National summary prev'!AP59</f>
        <v>0</v>
      </c>
      <c r="AQ59" s="124" t="n">
        <f>'National summary'!AQ59-'National summary prev'!AQ59</f>
        <v>0</v>
      </c>
      <c r="AR59" s="124" t="n">
        <f>'National summary'!AR59-'National summary prev'!AR59</f>
        <v>0</v>
      </c>
      <c r="AS59" s="124" t="n">
        <f>'National summary'!AS59-'National summary prev'!AS59</f>
        <v>0</v>
      </c>
      <c r="AT59" s="129" t="n">
        <f>'National summary'!AT59-'National summary prev'!AT59</f>
        <v>0</v>
      </c>
      <c r="AU59" s="128" t="n">
        <f>'National summary'!AU59-'National summary prev'!AU59</f>
        <v>0</v>
      </c>
      <c r="AV59" s="124" t="n">
        <f>'National summary'!AV59-'National summary prev'!AV59</f>
        <v>0</v>
      </c>
      <c r="AW59" s="124" t="n">
        <f>'National summary'!AW59-'National summary prev'!AW59</f>
        <v>0</v>
      </c>
      <c r="AX59" s="124" t="n">
        <f>'National summary'!AX59-'National summary prev'!AX59</f>
        <v>0</v>
      </c>
      <c r="AY59" s="124" t="n">
        <f>'National summary'!AY59-'National summary prev'!AY59</f>
        <v>0</v>
      </c>
      <c r="AZ59" s="124" t="n">
        <f>'National summary'!AZ59-'National summary prev'!AZ59</f>
        <v>0</v>
      </c>
      <c r="BA59" s="124" t="n">
        <f>'National summary'!BA59-'National summary prev'!BA59</f>
        <v>0</v>
      </c>
      <c r="BB59" s="124" t="n">
        <f>'National summary'!BB59-'National summary prev'!BB59</f>
        <v>0</v>
      </c>
      <c r="BC59" s="124" t="n">
        <f>'National summary'!BC59-'National summary prev'!BC59</f>
        <v>0</v>
      </c>
      <c r="BD59" s="124" t="n">
        <f>'National summary'!BD59-'National summary prev'!BD59</f>
        <v>0</v>
      </c>
      <c r="BE59" s="124" t="n">
        <f>'National summary'!BE59-'National summary prev'!BE59</f>
        <v>0</v>
      </c>
      <c r="BF59" s="129" t="n">
        <f>'National summary'!BF59-'National summary prev'!BF59</f>
        <v>0</v>
      </c>
      <c r="BG59" s="128" t="n">
        <f>'National summary'!BG59-'National summary prev'!BG59</f>
        <v>0</v>
      </c>
      <c r="BH59" s="124" t="n">
        <f>'National summary'!BH59-'National summary prev'!BH59</f>
        <v>0</v>
      </c>
      <c r="BI59" s="124" t="n">
        <f>'National summary'!BI59-'National summary prev'!BI59</f>
        <v>0</v>
      </c>
      <c r="BJ59" s="124" t="n">
        <f>'National summary'!BJ59-'National summary prev'!BJ59</f>
        <v>0</v>
      </c>
      <c r="BK59" s="124" t="n">
        <f>'National summary'!BK59-'National summary prev'!BK59</f>
        <v>0</v>
      </c>
      <c r="BL59" s="124" t="n">
        <f>'National summary'!BL59-'National summary prev'!BL59</f>
        <v>0</v>
      </c>
      <c r="BM59" s="124" t="n">
        <f>'National summary'!BM59-'National summary prev'!BM59</f>
        <v>0</v>
      </c>
      <c r="BN59" s="124" t="n">
        <f>'National summary'!BN59-'National summary prev'!BN59</f>
        <v>0</v>
      </c>
      <c r="BO59" s="124" t="n">
        <f>'National summary'!BO59-'National summary prev'!BO59</f>
        <v>0</v>
      </c>
      <c r="BP59" s="124" t="n">
        <f>'National summary'!BP59-'National summary prev'!BP59</f>
        <v>0</v>
      </c>
      <c r="BQ59" s="124" t="n">
        <f>'National summary'!BQ59-'National summary prev'!BQ59</f>
        <v>0</v>
      </c>
      <c r="BR59" s="129" t="n">
        <f>'National summary'!BR59-'National summary prev'!BR59</f>
        <v>0</v>
      </c>
      <c r="BS59" s="112"/>
    </row>
    <row r="60">
      <c r="A60" s="138" t="s">
        <v>158</v>
      </c>
      <c r="B60" s="122" t="s">
        <v>468</v>
      </c>
      <c r="C60" s="64" t="s">
        <v>126</v>
      </c>
      <c r="D60" s="123"/>
      <c r="E60" s="139" t="n">
        <f>'National summary'!E60-'National summary prev'!E60</f>
        <v>-18</v>
      </c>
      <c r="F60" s="138" t="n">
        <f>'National summary'!F60-'National summary prev'!F60</f>
        <v>0</v>
      </c>
      <c r="G60" s="123" t="n">
        <f>'National summary'!G60-'National summary prev'!G60</f>
        <v>0</v>
      </c>
      <c r="H60" s="123" t="n">
        <f>'National summary'!H60-'National summary prev'!H60</f>
        <v>0</v>
      </c>
      <c r="I60" s="123" t="n">
        <f>'National summary'!I60-'National summary prev'!I60</f>
        <v>0</v>
      </c>
      <c r="J60" s="139" t="n">
        <f>'National summary'!J60-'National summary prev'!J60</f>
        <v>0</v>
      </c>
      <c r="K60" s="134" t="n">
        <f>'National summary'!K60-'National summary prev'!K60</f>
        <v>0</v>
      </c>
      <c r="L60" s="124" t="n">
        <f>'National summary'!L60-'National summary prev'!L60</f>
        <v>0</v>
      </c>
      <c r="M60" s="124" t="n">
        <f>'National summary'!M60-'National summary prev'!M60</f>
        <v>0</v>
      </c>
      <c r="N60" s="124" t="n">
        <f>'National summary'!N60-'National summary prev'!N60</f>
        <v>0</v>
      </c>
      <c r="O60" s="124" t="n">
        <f>'National summary'!O60-'National summary prev'!O60</f>
        <v>0</v>
      </c>
      <c r="P60" s="124" t="n">
        <f>'National summary'!P60-'National summary prev'!P60</f>
        <v>0</v>
      </c>
      <c r="Q60" s="124" t="n">
        <f>'National summary'!Q60-'National summary prev'!Q60</f>
        <v>0</v>
      </c>
      <c r="R60" s="124" t="n">
        <f>'National summary'!R60-'National summary prev'!R60</f>
        <v>0</v>
      </c>
      <c r="S60" s="124" t="n">
        <f>'National summary'!S60-'National summary prev'!S60</f>
        <v>0</v>
      </c>
      <c r="T60" s="124" t="n">
        <f>'National summary'!T60-'National summary prev'!T60</f>
        <v>0</v>
      </c>
      <c r="U60" s="124" t="n">
        <f>'National summary'!U60-'National summary prev'!U60</f>
        <v>0</v>
      </c>
      <c r="V60" s="129" t="n">
        <f>'National summary'!V60-'National summary prev'!V60</f>
        <v>0</v>
      </c>
      <c r="W60" s="128" t="n">
        <f>'National summary'!W60-'National summary prev'!W60</f>
        <v>0</v>
      </c>
      <c r="X60" s="124" t="n">
        <f>'National summary'!X60-'National summary prev'!X60</f>
        <v>0</v>
      </c>
      <c r="Y60" s="124" t="n">
        <f>'National summary'!Y60-'National summary prev'!Y60</f>
        <v>0</v>
      </c>
      <c r="Z60" s="124" t="n">
        <f>'National summary'!Z60-'National summary prev'!Z60</f>
        <v>0</v>
      </c>
      <c r="AA60" s="124" t="n">
        <f>'National summary'!AA60-'National summary prev'!AA60</f>
        <v>0</v>
      </c>
      <c r="AB60" s="124" t="n">
        <f>'National summary'!AB60-'National summary prev'!AB60</f>
        <v>0</v>
      </c>
      <c r="AC60" s="124" t="n">
        <f>'National summary'!AC60-'National summary prev'!AC60</f>
        <v>0</v>
      </c>
      <c r="AD60" s="124" t="n">
        <f>'National summary'!AD60-'National summary prev'!AD60</f>
        <v>0</v>
      </c>
      <c r="AE60" s="124" t="n">
        <f>'National summary'!AE60-'National summary prev'!AE60</f>
        <v>0</v>
      </c>
      <c r="AF60" s="124" t="n">
        <f>'National summary'!AF60-'National summary prev'!AF60</f>
        <v>0</v>
      </c>
      <c r="AG60" s="124" t="n">
        <f>'National summary'!AG60-'National summary prev'!AG60</f>
        <v>0</v>
      </c>
      <c r="AH60" s="129" t="n">
        <f>'National summary'!AH60-'National summary prev'!AH60</f>
        <v>0</v>
      </c>
      <c r="AI60" s="128" t="n">
        <f>'National summary'!AI60-'National summary prev'!AI60</f>
        <v>0</v>
      </c>
      <c r="AJ60" s="124" t="n">
        <f>'National summary'!AJ60-'National summary prev'!AJ60</f>
        <v>0</v>
      </c>
      <c r="AK60" s="124" t="n">
        <f>'National summary'!AK60-'National summary prev'!AK60</f>
        <v>0</v>
      </c>
      <c r="AL60" s="124" t="n">
        <f>'National summary'!AL60-'National summary prev'!AL60</f>
        <v>0</v>
      </c>
      <c r="AM60" s="124" t="n">
        <f>'National summary'!AM60-'National summary prev'!AM60</f>
        <v>0</v>
      </c>
      <c r="AN60" s="124" t="n">
        <f>'National summary'!AN60-'National summary prev'!AN60</f>
        <v>0</v>
      </c>
      <c r="AO60" s="124" t="n">
        <f>'National summary'!AO60-'National summary prev'!AO60</f>
        <v>0</v>
      </c>
      <c r="AP60" s="124" t="n">
        <f>'National summary'!AP60-'National summary prev'!AP60</f>
        <v>0</v>
      </c>
      <c r="AQ60" s="124" t="n">
        <f>'National summary'!AQ60-'National summary prev'!AQ60</f>
        <v>0</v>
      </c>
      <c r="AR60" s="124" t="n">
        <f>'National summary'!AR60-'National summary prev'!AR60</f>
        <v>0</v>
      </c>
      <c r="AS60" s="124" t="n">
        <f>'National summary'!AS60-'National summary prev'!AS60</f>
        <v>0</v>
      </c>
      <c r="AT60" s="129" t="n">
        <f>'National summary'!AT60-'National summary prev'!AT60</f>
        <v>0</v>
      </c>
      <c r="AU60" s="128" t="n">
        <f>'National summary'!AU60-'National summary prev'!AU60</f>
        <v>0</v>
      </c>
      <c r="AV60" s="124" t="n">
        <f>'National summary'!AV60-'National summary prev'!AV60</f>
        <v>0</v>
      </c>
      <c r="AW60" s="124" t="n">
        <f>'National summary'!AW60-'National summary prev'!AW60</f>
        <v>0</v>
      </c>
      <c r="AX60" s="124" t="n">
        <f>'National summary'!AX60-'National summary prev'!AX60</f>
        <v>0</v>
      </c>
      <c r="AY60" s="124" t="n">
        <f>'National summary'!AY60-'National summary prev'!AY60</f>
        <v>0</v>
      </c>
      <c r="AZ60" s="124" t="n">
        <f>'National summary'!AZ60-'National summary prev'!AZ60</f>
        <v>0</v>
      </c>
      <c r="BA60" s="124" t="n">
        <f>'National summary'!BA60-'National summary prev'!BA60</f>
        <v>0</v>
      </c>
      <c r="BB60" s="124" t="n">
        <f>'National summary'!BB60-'National summary prev'!BB60</f>
        <v>0</v>
      </c>
      <c r="BC60" s="124" t="n">
        <f>'National summary'!BC60-'National summary prev'!BC60</f>
        <v>0</v>
      </c>
      <c r="BD60" s="124" t="n">
        <f>'National summary'!BD60-'National summary prev'!BD60</f>
        <v>0</v>
      </c>
      <c r="BE60" s="124" t="n">
        <f>'National summary'!BE60-'National summary prev'!BE60</f>
        <v>0</v>
      </c>
      <c r="BF60" s="129" t="n">
        <f>'National summary'!BF60-'National summary prev'!BF60</f>
        <v>0</v>
      </c>
      <c r="BG60" s="128" t="n">
        <f>'National summary'!BG60-'National summary prev'!BG60</f>
        <v>0</v>
      </c>
      <c r="BH60" s="124" t="n">
        <f>'National summary'!BH60-'National summary prev'!BH60</f>
        <v>0</v>
      </c>
      <c r="BI60" s="124" t="n">
        <f>'National summary'!BI60-'National summary prev'!BI60</f>
        <v>0</v>
      </c>
      <c r="BJ60" s="124" t="n">
        <f>'National summary'!BJ60-'National summary prev'!BJ60</f>
        <v>0</v>
      </c>
      <c r="BK60" s="124" t="n">
        <f>'National summary'!BK60-'National summary prev'!BK60</f>
        <v>0</v>
      </c>
      <c r="BL60" s="124" t="n">
        <f>'National summary'!BL60-'National summary prev'!BL60</f>
        <v>0</v>
      </c>
      <c r="BM60" s="124" t="n">
        <f>'National summary'!BM60-'National summary prev'!BM60</f>
        <v>0</v>
      </c>
      <c r="BN60" s="124" t="n">
        <f>'National summary'!BN60-'National summary prev'!BN60</f>
        <v>0</v>
      </c>
      <c r="BO60" s="124" t="n">
        <f>'National summary'!BO60-'National summary prev'!BO60</f>
        <v>0</v>
      </c>
      <c r="BP60" s="124" t="n">
        <f>'National summary'!BP60-'National summary prev'!BP60</f>
        <v>0</v>
      </c>
      <c r="BQ60" s="124" t="n">
        <f>'National summary'!BQ60-'National summary prev'!BQ60</f>
        <v>0</v>
      </c>
      <c r="BR60" s="129" t="n">
        <f>'National summary'!BR60-'National summary prev'!BR60</f>
        <v>0</v>
      </c>
      <c r="BS60" s="112"/>
    </row>
    <row r="61">
      <c r="A61" s="138" t="s">
        <v>160</v>
      </c>
      <c r="B61" s="122" t="s">
        <v>469</v>
      </c>
      <c r="C61" s="64" t="s">
        <v>126</v>
      </c>
      <c r="D61" s="123"/>
      <c r="E61" s="139" t="n">
        <f>'National summary'!E61-'National summary prev'!E61</f>
        <v>-20</v>
      </c>
      <c r="F61" s="138" t="n">
        <f>'National summary'!F61-'National summary prev'!F61</f>
        <v>0</v>
      </c>
      <c r="G61" s="123" t="n">
        <f>'National summary'!G61-'National summary prev'!G61</f>
        <v>0</v>
      </c>
      <c r="H61" s="123" t="n">
        <f>'National summary'!H61-'National summary prev'!H61</f>
        <v>0</v>
      </c>
      <c r="I61" s="123" t="n">
        <f>'National summary'!I61-'National summary prev'!I61</f>
        <v>0</v>
      </c>
      <c r="J61" s="139" t="n">
        <f>'National summary'!J61-'National summary prev'!J61</f>
        <v>0</v>
      </c>
      <c r="K61" s="134" t="n">
        <f>'National summary'!K61-'National summary prev'!K61</f>
        <v>0</v>
      </c>
      <c r="L61" s="124" t="n">
        <f>'National summary'!L61-'National summary prev'!L61</f>
        <v>0</v>
      </c>
      <c r="M61" s="124" t="n">
        <f>'National summary'!M61-'National summary prev'!M61</f>
        <v>0</v>
      </c>
      <c r="N61" s="124" t="n">
        <f>'National summary'!N61-'National summary prev'!N61</f>
        <v>0</v>
      </c>
      <c r="O61" s="124" t="n">
        <f>'National summary'!O61-'National summary prev'!O61</f>
        <v>0</v>
      </c>
      <c r="P61" s="124" t="n">
        <f>'National summary'!P61-'National summary prev'!P61</f>
        <v>0</v>
      </c>
      <c r="Q61" s="124" t="n">
        <f>'National summary'!Q61-'National summary prev'!Q61</f>
        <v>0</v>
      </c>
      <c r="R61" s="124" t="n">
        <f>'National summary'!R61-'National summary prev'!R61</f>
        <v>0</v>
      </c>
      <c r="S61" s="124" t="n">
        <f>'National summary'!S61-'National summary prev'!S61</f>
        <v>0</v>
      </c>
      <c r="T61" s="124" t="n">
        <f>'National summary'!T61-'National summary prev'!T61</f>
        <v>0</v>
      </c>
      <c r="U61" s="124" t="n">
        <f>'National summary'!U61-'National summary prev'!U61</f>
        <v>0</v>
      </c>
      <c r="V61" s="129" t="n">
        <f>'National summary'!V61-'National summary prev'!V61</f>
        <v>0</v>
      </c>
      <c r="W61" s="128" t="n">
        <f>'National summary'!W61-'National summary prev'!W61</f>
        <v>0</v>
      </c>
      <c r="X61" s="124" t="n">
        <f>'National summary'!X61-'National summary prev'!X61</f>
        <v>0</v>
      </c>
      <c r="Y61" s="124" t="n">
        <f>'National summary'!Y61-'National summary prev'!Y61</f>
        <v>0</v>
      </c>
      <c r="Z61" s="124" t="n">
        <f>'National summary'!Z61-'National summary prev'!Z61</f>
        <v>0</v>
      </c>
      <c r="AA61" s="124" t="n">
        <f>'National summary'!AA61-'National summary prev'!AA61</f>
        <v>0</v>
      </c>
      <c r="AB61" s="124" t="n">
        <f>'National summary'!AB61-'National summary prev'!AB61</f>
        <v>0</v>
      </c>
      <c r="AC61" s="124" t="n">
        <f>'National summary'!AC61-'National summary prev'!AC61</f>
        <v>0</v>
      </c>
      <c r="AD61" s="124" t="n">
        <f>'National summary'!AD61-'National summary prev'!AD61</f>
        <v>0</v>
      </c>
      <c r="AE61" s="124" t="n">
        <f>'National summary'!AE61-'National summary prev'!AE61</f>
        <v>0</v>
      </c>
      <c r="AF61" s="124" t="n">
        <f>'National summary'!AF61-'National summary prev'!AF61</f>
        <v>0</v>
      </c>
      <c r="AG61" s="124" t="n">
        <f>'National summary'!AG61-'National summary prev'!AG61</f>
        <v>0</v>
      </c>
      <c r="AH61" s="129" t="n">
        <f>'National summary'!AH61-'National summary prev'!AH61</f>
        <v>0</v>
      </c>
      <c r="AI61" s="128" t="n">
        <f>'National summary'!AI61-'National summary prev'!AI61</f>
        <v>0</v>
      </c>
      <c r="AJ61" s="124" t="n">
        <f>'National summary'!AJ61-'National summary prev'!AJ61</f>
        <v>0</v>
      </c>
      <c r="AK61" s="124" t="n">
        <f>'National summary'!AK61-'National summary prev'!AK61</f>
        <v>0</v>
      </c>
      <c r="AL61" s="124" t="n">
        <f>'National summary'!AL61-'National summary prev'!AL61</f>
        <v>0</v>
      </c>
      <c r="AM61" s="124" t="n">
        <f>'National summary'!AM61-'National summary prev'!AM61</f>
        <v>0</v>
      </c>
      <c r="AN61" s="124" t="n">
        <f>'National summary'!AN61-'National summary prev'!AN61</f>
        <v>0</v>
      </c>
      <c r="AO61" s="124" t="n">
        <f>'National summary'!AO61-'National summary prev'!AO61</f>
        <v>0</v>
      </c>
      <c r="AP61" s="124" t="n">
        <f>'National summary'!AP61-'National summary prev'!AP61</f>
        <v>0</v>
      </c>
      <c r="AQ61" s="124" t="n">
        <f>'National summary'!AQ61-'National summary prev'!AQ61</f>
        <v>0</v>
      </c>
      <c r="AR61" s="124" t="n">
        <f>'National summary'!AR61-'National summary prev'!AR61</f>
        <v>0</v>
      </c>
      <c r="AS61" s="124" t="n">
        <f>'National summary'!AS61-'National summary prev'!AS61</f>
        <v>0</v>
      </c>
      <c r="AT61" s="129" t="n">
        <f>'National summary'!AT61-'National summary prev'!AT61</f>
        <v>0</v>
      </c>
      <c r="AU61" s="128" t="n">
        <f>'National summary'!AU61-'National summary prev'!AU61</f>
        <v>0</v>
      </c>
      <c r="AV61" s="124" t="n">
        <f>'National summary'!AV61-'National summary prev'!AV61</f>
        <v>0</v>
      </c>
      <c r="AW61" s="124" t="n">
        <f>'National summary'!AW61-'National summary prev'!AW61</f>
        <v>0</v>
      </c>
      <c r="AX61" s="124" t="n">
        <f>'National summary'!AX61-'National summary prev'!AX61</f>
        <v>0</v>
      </c>
      <c r="AY61" s="124" t="n">
        <f>'National summary'!AY61-'National summary prev'!AY61</f>
        <v>0</v>
      </c>
      <c r="AZ61" s="124" t="n">
        <f>'National summary'!AZ61-'National summary prev'!AZ61</f>
        <v>0</v>
      </c>
      <c r="BA61" s="124" t="n">
        <f>'National summary'!BA61-'National summary prev'!BA61</f>
        <v>0</v>
      </c>
      <c r="BB61" s="124" t="n">
        <f>'National summary'!BB61-'National summary prev'!BB61</f>
        <v>0</v>
      </c>
      <c r="BC61" s="124" t="n">
        <f>'National summary'!BC61-'National summary prev'!BC61</f>
        <v>0</v>
      </c>
      <c r="BD61" s="124" t="n">
        <f>'National summary'!BD61-'National summary prev'!BD61</f>
        <v>0</v>
      </c>
      <c r="BE61" s="124" t="n">
        <f>'National summary'!BE61-'National summary prev'!BE61</f>
        <v>0</v>
      </c>
      <c r="BF61" s="129" t="n">
        <f>'National summary'!BF61-'National summary prev'!BF61</f>
        <v>0</v>
      </c>
      <c r="BG61" s="128" t="n">
        <f>'National summary'!BG61-'National summary prev'!BG61</f>
        <v>0</v>
      </c>
      <c r="BH61" s="124" t="n">
        <f>'National summary'!BH61-'National summary prev'!BH61</f>
        <v>0</v>
      </c>
      <c r="BI61" s="124" t="n">
        <f>'National summary'!BI61-'National summary prev'!BI61</f>
        <v>0</v>
      </c>
      <c r="BJ61" s="124" t="n">
        <f>'National summary'!BJ61-'National summary prev'!BJ61</f>
        <v>0</v>
      </c>
      <c r="BK61" s="124" t="n">
        <f>'National summary'!BK61-'National summary prev'!BK61</f>
        <v>0</v>
      </c>
      <c r="BL61" s="124" t="n">
        <f>'National summary'!BL61-'National summary prev'!BL61</f>
        <v>0</v>
      </c>
      <c r="BM61" s="124" t="n">
        <f>'National summary'!BM61-'National summary prev'!BM61</f>
        <v>0</v>
      </c>
      <c r="BN61" s="124" t="n">
        <f>'National summary'!BN61-'National summary prev'!BN61</f>
        <v>0</v>
      </c>
      <c r="BO61" s="124" t="n">
        <f>'National summary'!BO61-'National summary prev'!BO61</f>
        <v>0</v>
      </c>
      <c r="BP61" s="124" t="n">
        <f>'National summary'!BP61-'National summary prev'!BP61</f>
        <v>0</v>
      </c>
      <c r="BQ61" s="124" t="n">
        <f>'National summary'!BQ61-'National summary prev'!BQ61</f>
        <v>0</v>
      </c>
      <c r="BR61" s="129" t="n">
        <f>'National summary'!BR61-'National summary prev'!BR61</f>
        <v>0</v>
      </c>
      <c r="BS61" s="112"/>
    </row>
    <row r="62">
      <c r="A62" s="138" t="s">
        <v>162</v>
      </c>
      <c r="B62" s="122" t="s">
        <v>470</v>
      </c>
      <c r="C62" s="64" t="s">
        <v>126</v>
      </c>
      <c r="D62" s="123"/>
      <c r="E62" s="139" t="n">
        <f>'National summary'!E62-'National summary prev'!E62</f>
        <v>-22</v>
      </c>
      <c r="F62" s="138" t="n">
        <f>'National summary'!F62-'National summary prev'!F62</f>
        <v>0</v>
      </c>
      <c r="G62" s="123" t="n">
        <f>'National summary'!G62-'National summary prev'!G62</f>
        <v>0</v>
      </c>
      <c r="H62" s="123" t="n">
        <f>'National summary'!H62-'National summary prev'!H62</f>
        <v>0</v>
      </c>
      <c r="I62" s="123" t="n">
        <f>'National summary'!I62-'National summary prev'!I62</f>
        <v>0</v>
      </c>
      <c r="J62" s="139" t="n">
        <f>'National summary'!J62-'National summary prev'!J62</f>
        <v>0</v>
      </c>
      <c r="K62" s="134" t="n">
        <f>'National summary'!K62-'National summary prev'!K62</f>
        <v>0</v>
      </c>
      <c r="L62" s="124" t="n">
        <f>'National summary'!L62-'National summary prev'!L62</f>
        <v>0</v>
      </c>
      <c r="M62" s="124" t="n">
        <f>'National summary'!M62-'National summary prev'!M62</f>
        <v>0</v>
      </c>
      <c r="N62" s="124" t="n">
        <f>'National summary'!N62-'National summary prev'!N62</f>
        <v>0</v>
      </c>
      <c r="O62" s="124" t="n">
        <f>'National summary'!O62-'National summary prev'!O62</f>
        <v>0</v>
      </c>
      <c r="P62" s="124" t="n">
        <f>'National summary'!P62-'National summary prev'!P62</f>
        <v>0</v>
      </c>
      <c r="Q62" s="124" t="n">
        <f>'National summary'!Q62-'National summary prev'!Q62</f>
        <v>0</v>
      </c>
      <c r="R62" s="124" t="n">
        <f>'National summary'!R62-'National summary prev'!R62</f>
        <v>0</v>
      </c>
      <c r="S62" s="124" t="n">
        <f>'National summary'!S62-'National summary prev'!S62</f>
        <v>0</v>
      </c>
      <c r="T62" s="124" t="n">
        <f>'National summary'!T62-'National summary prev'!T62</f>
        <v>0</v>
      </c>
      <c r="U62" s="124" t="n">
        <f>'National summary'!U62-'National summary prev'!U62</f>
        <v>0</v>
      </c>
      <c r="V62" s="129" t="n">
        <f>'National summary'!V62-'National summary prev'!V62</f>
        <v>0</v>
      </c>
      <c r="W62" s="128" t="n">
        <f>'National summary'!W62-'National summary prev'!W62</f>
        <v>0</v>
      </c>
      <c r="X62" s="124" t="n">
        <f>'National summary'!X62-'National summary prev'!X62</f>
        <v>0</v>
      </c>
      <c r="Y62" s="124" t="n">
        <f>'National summary'!Y62-'National summary prev'!Y62</f>
        <v>0</v>
      </c>
      <c r="Z62" s="124" t="n">
        <f>'National summary'!Z62-'National summary prev'!Z62</f>
        <v>0</v>
      </c>
      <c r="AA62" s="124" t="n">
        <f>'National summary'!AA62-'National summary prev'!AA62</f>
        <v>0</v>
      </c>
      <c r="AB62" s="124" t="n">
        <f>'National summary'!AB62-'National summary prev'!AB62</f>
        <v>0</v>
      </c>
      <c r="AC62" s="124" t="n">
        <f>'National summary'!AC62-'National summary prev'!AC62</f>
        <v>0</v>
      </c>
      <c r="AD62" s="124" t="n">
        <f>'National summary'!AD62-'National summary prev'!AD62</f>
        <v>0</v>
      </c>
      <c r="AE62" s="124" t="n">
        <f>'National summary'!AE62-'National summary prev'!AE62</f>
        <v>0</v>
      </c>
      <c r="AF62" s="124" t="n">
        <f>'National summary'!AF62-'National summary prev'!AF62</f>
        <v>0</v>
      </c>
      <c r="AG62" s="124" t="n">
        <f>'National summary'!AG62-'National summary prev'!AG62</f>
        <v>0</v>
      </c>
      <c r="AH62" s="129" t="n">
        <f>'National summary'!AH62-'National summary prev'!AH62</f>
        <v>0</v>
      </c>
      <c r="AI62" s="128" t="n">
        <f>'National summary'!AI62-'National summary prev'!AI62</f>
        <v>0</v>
      </c>
      <c r="AJ62" s="124" t="n">
        <f>'National summary'!AJ62-'National summary prev'!AJ62</f>
        <v>0</v>
      </c>
      <c r="AK62" s="124" t="n">
        <f>'National summary'!AK62-'National summary prev'!AK62</f>
        <v>0</v>
      </c>
      <c r="AL62" s="124" t="n">
        <f>'National summary'!AL62-'National summary prev'!AL62</f>
        <v>0</v>
      </c>
      <c r="AM62" s="124" t="n">
        <f>'National summary'!AM62-'National summary prev'!AM62</f>
        <v>0</v>
      </c>
      <c r="AN62" s="124" t="n">
        <f>'National summary'!AN62-'National summary prev'!AN62</f>
        <v>0</v>
      </c>
      <c r="AO62" s="124" t="n">
        <f>'National summary'!AO62-'National summary prev'!AO62</f>
        <v>0</v>
      </c>
      <c r="AP62" s="124" t="n">
        <f>'National summary'!AP62-'National summary prev'!AP62</f>
        <v>0</v>
      </c>
      <c r="AQ62" s="124" t="n">
        <f>'National summary'!AQ62-'National summary prev'!AQ62</f>
        <v>0</v>
      </c>
      <c r="AR62" s="124" t="n">
        <f>'National summary'!AR62-'National summary prev'!AR62</f>
        <v>0</v>
      </c>
      <c r="AS62" s="124" t="n">
        <f>'National summary'!AS62-'National summary prev'!AS62</f>
        <v>0</v>
      </c>
      <c r="AT62" s="129" t="n">
        <f>'National summary'!AT62-'National summary prev'!AT62</f>
        <v>0</v>
      </c>
      <c r="AU62" s="128" t="n">
        <f>'National summary'!AU62-'National summary prev'!AU62</f>
        <v>0</v>
      </c>
      <c r="AV62" s="124" t="n">
        <f>'National summary'!AV62-'National summary prev'!AV62</f>
        <v>0</v>
      </c>
      <c r="AW62" s="124" t="n">
        <f>'National summary'!AW62-'National summary prev'!AW62</f>
        <v>0</v>
      </c>
      <c r="AX62" s="124" t="n">
        <f>'National summary'!AX62-'National summary prev'!AX62</f>
        <v>0</v>
      </c>
      <c r="AY62" s="124" t="n">
        <f>'National summary'!AY62-'National summary prev'!AY62</f>
        <v>0</v>
      </c>
      <c r="AZ62" s="124" t="n">
        <f>'National summary'!AZ62-'National summary prev'!AZ62</f>
        <v>0</v>
      </c>
      <c r="BA62" s="124" t="n">
        <f>'National summary'!BA62-'National summary prev'!BA62</f>
        <v>0</v>
      </c>
      <c r="BB62" s="124" t="n">
        <f>'National summary'!BB62-'National summary prev'!BB62</f>
        <v>0</v>
      </c>
      <c r="BC62" s="124" t="n">
        <f>'National summary'!BC62-'National summary prev'!BC62</f>
        <v>0</v>
      </c>
      <c r="BD62" s="124" t="n">
        <f>'National summary'!BD62-'National summary prev'!BD62</f>
        <v>0</v>
      </c>
      <c r="BE62" s="124" t="n">
        <f>'National summary'!BE62-'National summary prev'!BE62</f>
        <v>0</v>
      </c>
      <c r="BF62" s="129" t="n">
        <f>'National summary'!BF62-'National summary prev'!BF62</f>
        <v>0</v>
      </c>
      <c r="BG62" s="128" t="n">
        <f>'National summary'!BG62-'National summary prev'!BG62</f>
        <v>0</v>
      </c>
      <c r="BH62" s="124" t="n">
        <f>'National summary'!BH62-'National summary prev'!BH62</f>
        <v>0</v>
      </c>
      <c r="BI62" s="124" t="n">
        <f>'National summary'!BI62-'National summary prev'!BI62</f>
        <v>0</v>
      </c>
      <c r="BJ62" s="124" t="n">
        <f>'National summary'!BJ62-'National summary prev'!BJ62</f>
        <v>0</v>
      </c>
      <c r="BK62" s="124" t="n">
        <f>'National summary'!BK62-'National summary prev'!BK62</f>
        <v>0</v>
      </c>
      <c r="BL62" s="124" t="n">
        <f>'National summary'!BL62-'National summary prev'!BL62</f>
        <v>0</v>
      </c>
      <c r="BM62" s="124" t="n">
        <f>'National summary'!BM62-'National summary prev'!BM62</f>
        <v>0</v>
      </c>
      <c r="BN62" s="124" t="n">
        <f>'National summary'!BN62-'National summary prev'!BN62</f>
        <v>0</v>
      </c>
      <c r="BO62" s="124" t="n">
        <f>'National summary'!BO62-'National summary prev'!BO62</f>
        <v>0</v>
      </c>
      <c r="BP62" s="124" t="n">
        <f>'National summary'!BP62-'National summary prev'!BP62</f>
        <v>0</v>
      </c>
      <c r="BQ62" s="124" t="n">
        <f>'National summary'!BQ62-'National summary prev'!BQ62</f>
        <v>0</v>
      </c>
      <c r="BR62" s="129" t="n">
        <f>'National summary'!BR62-'National summary prev'!BR62</f>
        <v>0</v>
      </c>
      <c r="BS62" s="112"/>
    </row>
    <row r="63">
      <c r="A63" s="138" t="s">
        <v>187</v>
      </c>
      <c r="B63" s="122" t="s">
        <v>471</v>
      </c>
      <c r="C63" s="64" t="s">
        <v>126</v>
      </c>
      <c r="D63" s="123"/>
      <c r="E63" s="139" t="n">
        <f>'National summary'!E63-'National summary prev'!E63</f>
        <v>-24</v>
      </c>
      <c r="F63" s="138" t="n">
        <f>'National summary'!F63-'National summary prev'!F63</f>
        <v>0</v>
      </c>
      <c r="G63" s="123" t="n">
        <f>'National summary'!G63-'National summary prev'!G63</f>
        <v>0</v>
      </c>
      <c r="H63" s="123" t="n">
        <f>'National summary'!H63-'National summary prev'!H63</f>
        <v>0</v>
      </c>
      <c r="I63" s="123" t="n">
        <f>'National summary'!I63-'National summary prev'!I63</f>
        <v>0</v>
      </c>
      <c r="J63" s="139" t="n">
        <f>'National summary'!J63-'National summary prev'!J63</f>
        <v>0</v>
      </c>
      <c r="K63" s="134" t="n">
        <f>'National summary'!K63-'National summary prev'!K63</f>
        <v>0</v>
      </c>
      <c r="L63" s="124" t="n">
        <f>'National summary'!L63-'National summary prev'!L63</f>
        <v>0</v>
      </c>
      <c r="M63" s="124" t="n">
        <f>'National summary'!M63-'National summary prev'!M63</f>
        <v>0</v>
      </c>
      <c r="N63" s="124" t="n">
        <f>'National summary'!N63-'National summary prev'!N63</f>
        <v>0</v>
      </c>
      <c r="O63" s="124" t="n">
        <f>'National summary'!O63-'National summary prev'!O63</f>
        <v>0</v>
      </c>
      <c r="P63" s="124" t="n">
        <f>'National summary'!P63-'National summary prev'!P63</f>
        <v>0</v>
      </c>
      <c r="Q63" s="124" t="n">
        <f>'National summary'!Q63-'National summary prev'!Q63</f>
        <v>0</v>
      </c>
      <c r="R63" s="124" t="n">
        <f>'National summary'!R63-'National summary prev'!R63</f>
        <v>0</v>
      </c>
      <c r="S63" s="124" t="n">
        <f>'National summary'!S63-'National summary prev'!S63</f>
        <v>0</v>
      </c>
      <c r="T63" s="124" t="n">
        <f>'National summary'!T63-'National summary prev'!T63</f>
        <v>0</v>
      </c>
      <c r="U63" s="124" t="n">
        <f>'National summary'!U63-'National summary prev'!U63</f>
        <v>0</v>
      </c>
      <c r="V63" s="129" t="n">
        <f>'National summary'!V63-'National summary prev'!V63</f>
        <v>0</v>
      </c>
      <c r="W63" s="128" t="n">
        <f>'National summary'!W63-'National summary prev'!W63</f>
        <v>0</v>
      </c>
      <c r="X63" s="124" t="n">
        <f>'National summary'!X63-'National summary prev'!X63</f>
        <v>0</v>
      </c>
      <c r="Y63" s="124" t="n">
        <f>'National summary'!Y63-'National summary prev'!Y63</f>
        <v>0</v>
      </c>
      <c r="Z63" s="124" t="n">
        <f>'National summary'!Z63-'National summary prev'!Z63</f>
        <v>0</v>
      </c>
      <c r="AA63" s="124" t="n">
        <f>'National summary'!AA63-'National summary prev'!AA63</f>
        <v>0</v>
      </c>
      <c r="AB63" s="124" t="n">
        <f>'National summary'!AB63-'National summary prev'!AB63</f>
        <v>0</v>
      </c>
      <c r="AC63" s="124" t="n">
        <f>'National summary'!AC63-'National summary prev'!AC63</f>
        <v>0</v>
      </c>
      <c r="AD63" s="124" t="n">
        <f>'National summary'!AD63-'National summary prev'!AD63</f>
        <v>0</v>
      </c>
      <c r="AE63" s="124" t="n">
        <f>'National summary'!AE63-'National summary prev'!AE63</f>
        <v>0</v>
      </c>
      <c r="AF63" s="124" t="n">
        <f>'National summary'!AF63-'National summary prev'!AF63</f>
        <v>0</v>
      </c>
      <c r="AG63" s="124" t="n">
        <f>'National summary'!AG63-'National summary prev'!AG63</f>
        <v>0</v>
      </c>
      <c r="AH63" s="129" t="n">
        <f>'National summary'!AH63-'National summary prev'!AH63</f>
        <v>0</v>
      </c>
      <c r="AI63" s="128" t="n">
        <f>'National summary'!AI63-'National summary prev'!AI63</f>
        <v>0</v>
      </c>
      <c r="AJ63" s="124" t="n">
        <f>'National summary'!AJ63-'National summary prev'!AJ63</f>
        <v>0</v>
      </c>
      <c r="AK63" s="124" t="n">
        <f>'National summary'!AK63-'National summary prev'!AK63</f>
        <v>0</v>
      </c>
      <c r="AL63" s="124" t="n">
        <f>'National summary'!AL63-'National summary prev'!AL63</f>
        <v>0</v>
      </c>
      <c r="AM63" s="124" t="n">
        <f>'National summary'!AM63-'National summary prev'!AM63</f>
        <v>0</v>
      </c>
      <c r="AN63" s="124" t="n">
        <f>'National summary'!AN63-'National summary prev'!AN63</f>
        <v>0</v>
      </c>
      <c r="AO63" s="124" t="n">
        <f>'National summary'!AO63-'National summary prev'!AO63</f>
        <v>0</v>
      </c>
      <c r="AP63" s="124" t="n">
        <f>'National summary'!AP63-'National summary prev'!AP63</f>
        <v>0</v>
      </c>
      <c r="AQ63" s="124" t="n">
        <f>'National summary'!AQ63-'National summary prev'!AQ63</f>
        <v>0</v>
      </c>
      <c r="AR63" s="124" t="n">
        <f>'National summary'!AR63-'National summary prev'!AR63</f>
        <v>0</v>
      </c>
      <c r="AS63" s="124" t="n">
        <f>'National summary'!AS63-'National summary prev'!AS63</f>
        <v>0</v>
      </c>
      <c r="AT63" s="129" t="n">
        <f>'National summary'!AT63-'National summary prev'!AT63</f>
        <v>0</v>
      </c>
      <c r="AU63" s="128" t="n">
        <f>'National summary'!AU63-'National summary prev'!AU63</f>
        <v>0</v>
      </c>
      <c r="AV63" s="124" t="n">
        <f>'National summary'!AV63-'National summary prev'!AV63</f>
        <v>0</v>
      </c>
      <c r="AW63" s="124" t="n">
        <f>'National summary'!AW63-'National summary prev'!AW63</f>
        <v>0</v>
      </c>
      <c r="AX63" s="124" t="n">
        <f>'National summary'!AX63-'National summary prev'!AX63</f>
        <v>0</v>
      </c>
      <c r="AY63" s="124" t="n">
        <f>'National summary'!AY63-'National summary prev'!AY63</f>
        <v>0</v>
      </c>
      <c r="AZ63" s="124" t="n">
        <f>'National summary'!AZ63-'National summary prev'!AZ63</f>
        <v>0</v>
      </c>
      <c r="BA63" s="124" t="n">
        <f>'National summary'!BA63-'National summary prev'!BA63</f>
        <v>0</v>
      </c>
      <c r="BB63" s="124" t="n">
        <f>'National summary'!BB63-'National summary prev'!BB63</f>
        <v>0</v>
      </c>
      <c r="BC63" s="124" t="n">
        <f>'National summary'!BC63-'National summary prev'!BC63</f>
        <v>0</v>
      </c>
      <c r="BD63" s="124" t="n">
        <f>'National summary'!BD63-'National summary prev'!BD63</f>
        <v>0</v>
      </c>
      <c r="BE63" s="124" t="n">
        <f>'National summary'!BE63-'National summary prev'!BE63</f>
        <v>0</v>
      </c>
      <c r="BF63" s="129" t="n">
        <f>'National summary'!BF63-'National summary prev'!BF63</f>
        <v>0</v>
      </c>
      <c r="BG63" s="128" t="n">
        <f>'National summary'!BG63-'National summary prev'!BG63</f>
        <v>0</v>
      </c>
      <c r="BH63" s="124" t="n">
        <f>'National summary'!BH63-'National summary prev'!BH63</f>
        <v>0</v>
      </c>
      <c r="BI63" s="124" t="n">
        <f>'National summary'!BI63-'National summary prev'!BI63</f>
        <v>0</v>
      </c>
      <c r="BJ63" s="124" t="n">
        <f>'National summary'!BJ63-'National summary prev'!BJ63</f>
        <v>0</v>
      </c>
      <c r="BK63" s="124" t="n">
        <f>'National summary'!BK63-'National summary prev'!BK63</f>
        <v>0</v>
      </c>
      <c r="BL63" s="124" t="n">
        <f>'National summary'!BL63-'National summary prev'!BL63</f>
        <v>0</v>
      </c>
      <c r="BM63" s="124" t="n">
        <f>'National summary'!BM63-'National summary prev'!BM63</f>
        <v>0</v>
      </c>
      <c r="BN63" s="124" t="n">
        <f>'National summary'!BN63-'National summary prev'!BN63</f>
        <v>0</v>
      </c>
      <c r="BO63" s="124" t="n">
        <f>'National summary'!BO63-'National summary prev'!BO63</f>
        <v>0</v>
      </c>
      <c r="BP63" s="124" t="n">
        <f>'National summary'!BP63-'National summary prev'!BP63</f>
        <v>0</v>
      </c>
      <c r="BQ63" s="124" t="n">
        <f>'National summary'!BQ63-'National summary prev'!BQ63</f>
        <v>0</v>
      </c>
      <c r="BR63" s="129" t="n">
        <f>'National summary'!BR63-'National summary prev'!BR63</f>
        <v>0</v>
      </c>
      <c r="BS63" s="112"/>
    </row>
    <row r="64">
      <c r="A64" s="138" t="s">
        <v>188</v>
      </c>
      <c r="B64" s="122" t="s">
        <v>472</v>
      </c>
      <c r="C64" s="64" t="s">
        <v>126</v>
      </c>
      <c r="D64" s="123"/>
      <c r="E64" s="139" t="n">
        <f>'National summary'!E64-'National summary prev'!E64</f>
        <v>-26</v>
      </c>
      <c r="F64" s="138" t="n">
        <f>'National summary'!F64-'National summary prev'!F64</f>
        <v>0</v>
      </c>
      <c r="G64" s="123" t="n">
        <f>'National summary'!G64-'National summary prev'!G64</f>
        <v>0</v>
      </c>
      <c r="H64" s="123" t="n">
        <f>'National summary'!H64-'National summary prev'!H64</f>
        <v>0</v>
      </c>
      <c r="I64" s="123" t="n">
        <f>'National summary'!I64-'National summary prev'!I64</f>
        <v>0</v>
      </c>
      <c r="J64" s="139" t="n">
        <f>'National summary'!J64-'National summary prev'!J64</f>
        <v>0</v>
      </c>
      <c r="K64" s="134" t="n">
        <f>'National summary'!K64-'National summary prev'!K64</f>
        <v>0</v>
      </c>
      <c r="L64" s="124" t="n">
        <f>'National summary'!L64-'National summary prev'!L64</f>
        <v>0</v>
      </c>
      <c r="M64" s="124" t="n">
        <f>'National summary'!M64-'National summary prev'!M64</f>
        <v>0</v>
      </c>
      <c r="N64" s="124" t="n">
        <f>'National summary'!N64-'National summary prev'!N64</f>
        <v>0</v>
      </c>
      <c r="O64" s="124" t="n">
        <f>'National summary'!O64-'National summary prev'!O64</f>
        <v>0</v>
      </c>
      <c r="P64" s="124" t="n">
        <f>'National summary'!P64-'National summary prev'!P64</f>
        <v>0</v>
      </c>
      <c r="Q64" s="124" t="n">
        <f>'National summary'!Q64-'National summary prev'!Q64</f>
        <v>0</v>
      </c>
      <c r="R64" s="124" t="n">
        <f>'National summary'!R64-'National summary prev'!R64</f>
        <v>0</v>
      </c>
      <c r="S64" s="124" t="n">
        <f>'National summary'!S64-'National summary prev'!S64</f>
        <v>0</v>
      </c>
      <c r="T64" s="124" t="n">
        <f>'National summary'!T64-'National summary prev'!T64</f>
        <v>0</v>
      </c>
      <c r="U64" s="124" t="n">
        <f>'National summary'!U64-'National summary prev'!U64</f>
        <v>0</v>
      </c>
      <c r="V64" s="129" t="n">
        <f>'National summary'!V64-'National summary prev'!V64</f>
        <v>0</v>
      </c>
      <c r="W64" s="128" t="n">
        <f>'National summary'!W64-'National summary prev'!W64</f>
        <v>0</v>
      </c>
      <c r="X64" s="124" t="n">
        <f>'National summary'!X64-'National summary prev'!X64</f>
        <v>0</v>
      </c>
      <c r="Y64" s="124" t="n">
        <f>'National summary'!Y64-'National summary prev'!Y64</f>
        <v>0</v>
      </c>
      <c r="Z64" s="124" t="n">
        <f>'National summary'!Z64-'National summary prev'!Z64</f>
        <v>0</v>
      </c>
      <c r="AA64" s="124" t="n">
        <f>'National summary'!AA64-'National summary prev'!AA64</f>
        <v>0</v>
      </c>
      <c r="AB64" s="124" t="n">
        <f>'National summary'!AB64-'National summary prev'!AB64</f>
        <v>0</v>
      </c>
      <c r="AC64" s="124" t="n">
        <f>'National summary'!AC64-'National summary prev'!AC64</f>
        <v>0</v>
      </c>
      <c r="AD64" s="124" t="n">
        <f>'National summary'!AD64-'National summary prev'!AD64</f>
        <v>0</v>
      </c>
      <c r="AE64" s="124" t="n">
        <f>'National summary'!AE64-'National summary prev'!AE64</f>
        <v>0</v>
      </c>
      <c r="AF64" s="124" t="n">
        <f>'National summary'!AF64-'National summary prev'!AF64</f>
        <v>0</v>
      </c>
      <c r="AG64" s="124" t="n">
        <f>'National summary'!AG64-'National summary prev'!AG64</f>
        <v>0</v>
      </c>
      <c r="AH64" s="129" t="n">
        <f>'National summary'!AH64-'National summary prev'!AH64</f>
        <v>0</v>
      </c>
      <c r="AI64" s="128" t="n">
        <f>'National summary'!AI64-'National summary prev'!AI64</f>
        <v>0</v>
      </c>
      <c r="AJ64" s="124" t="n">
        <f>'National summary'!AJ64-'National summary prev'!AJ64</f>
        <v>0</v>
      </c>
      <c r="AK64" s="124" t="n">
        <f>'National summary'!AK64-'National summary prev'!AK64</f>
        <v>0</v>
      </c>
      <c r="AL64" s="124" t="n">
        <f>'National summary'!AL64-'National summary prev'!AL64</f>
        <v>0</v>
      </c>
      <c r="AM64" s="124" t="n">
        <f>'National summary'!AM64-'National summary prev'!AM64</f>
        <v>0</v>
      </c>
      <c r="AN64" s="124" t="n">
        <f>'National summary'!AN64-'National summary prev'!AN64</f>
        <v>0</v>
      </c>
      <c r="AO64" s="124" t="n">
        <f>'National summary'!AO64-'National summary prev'!AO64</f>
        <v>0</v>
      </c>
      <c r="AP64" s="124" t="n">
        <f>'National summary'!AP64-'National summary prev'!AP64</f>
        <v>0</v>
      </c>
      <c r="AQ64" s="124" t="n">
        <f>'National summary'!AQ64-'National summary prev'!AQ64</f>
        <v>0</v>
      </c>
      <c r="AR64" s="124" t="n">
        <f>'National summary'!AR64-'National summary prev'!AR64</f>
        <v>0</v>
      </c>
      <c r="AS64" s="124" t="n">
        <f>'National summary'!AS64-'National summary prev'!AS64</f>
        <v>0</v>
      </c>
      <c r="AT64" s="129" t="n">
        <f>'National summary'!AT64-'National summary prev'!AT64</f>
        <v>0</v>
      </c>
      <c r="AU64" s="128" t="n">
        <f>'National summary'!AU64-'National summary prev'!AU64</f>
        <v>0</v>
      </c>
      <c r="AV64" s="124" t="n">
        <f>'National summary'!AV64-'National summary prev'!AV64</f>
        <v>0</v>
      </c>
      <c r="AW64" s="124" t="n">
        <f>'National summary'!AW64-'National summary prev'!AW64</f>
        <v>0</v>
      </c>
      <c r="AX64" s="124" t="n">
        <f>'National summary'!AX64-'National summary prev'!AX64</f>
        <v>0</v>
      </c>
      <c r="AY64" s="124" t="n">
        <f>'National summary'!AY64-'National summary prev'!AY64</f>
        <v>0</v>
      </c>
      <c r="AZ64" s="124" t="n">
        <f>'National summary'!AZ64-'National summary prev'!AZ64</f>
        <v>0</v>
      </c>
      <c r="BA64" s="124" t="n">
        <f>'National summary'!BA64-'National summary prev'!BA64</f>
        <v>0</v>
      </c>
      <c r="BB64" s="124" t="n">
        <f>'National summary'!BB64-'National summary prev'!BB64</f>
        <v>0</v>
      </c>
      <c r="BC64" s="124" t="n">
        <f>'National summary'!BC64-'National summary prev'!BC64</f>
        <v>0</v>
      </c>
      <c r="BD64" s="124" t="n">
        <f>'National summary'!BD64-'National summary prev'!BD64</f>
        <v>0</v>
      </c>
      <c r="BE64" s="124" t="n">
        <f>'National summary'!BE64-'National summary prev'!BE64</f>
        <v>0</v>
      </c>
      <c r="BF64" s="129" t="n">
        <f>'National summary'!BF64-'National summary prev'!BF64</f>
        <v>0</v>
      </c>
      <c r="BG64" s="128" t="n">
        <f>'National summary'!BG64-'National summary prev'!BG64</f>
        <v>0</v>
      </c>
      <c r="BH64" s="124" t="n">
        <f>'National summary'!BH64-'National summary prev'!BH64</f>
        <v>0</v>
      </c>
      <c r="BI64" s="124" t="n">
        <f>'National summary'!BI64-'National summary prev'!BI64</f>
        <v>0</v>
      </c>
      <c r="BJ64" s="124" t="n">
        <f>'National summary'!BJ64-'National summary prev'!BJ64</f>
        <v>0</v>
      </c>
      <c r="BK64" s="124" t="n">
        <f>'National summary'!BK64-'National summary prev'!BK64</f>
        <v>0</v>
      </c>
      <c r="BL64" s="124" t="n">
        <f>'National summary'!BL64-'National summary prev'!BL64</f>
        <v>0</v>
      </c>
      <c r="BM64" s="124" t="n">
        <f>'National summary'!BM64-'National summary prev'!BM64</f>
        <v>0</v>
      </c>
      <c r="BN64" s="124" t="n">
        <f>'National summary'!BN64-'National summary prev'!BN64</f>
        <v>0</v>
      </c>
      <c r="BO64" s="124" t="n">
        <f>'National summary'!BO64-'National summary prev'!BO64</f>
        <v>0</v>
      </c>
      <c r="BP64" s="124" t="n">
        <f>'National summary'!BP64-'National summary prev'!BP64</f>
        <v>0</v>
      </c>
      <c r="BQ64" s="124" t="n">
        <f>'National summary'!BQ64-'National summary prev'!BQ64</f>
        <v>0</v>
      </c>
      <c r="BR64" s="129" t="n">
        <f>'National summary'!BR64-'National summary prev'!BR64</f>
        <v>0</v>
      </c>
      <c r="BS64" s="112"/>
    </row>
    <row r="65">
      <c r="A65" s="138" t="s">
        <v>189</v>
      </c>
      <c r="B65" s="122" t="s">
        <v>473</v>
      </c>
      <c r="C65" s="64" t="s">
        <v>126</v>
      </c>
      <c r="D65" s="123"/>
      <c r="E65" s="139" t="n">
        <f>'National summary'!E65-'National summary prev'!E65</f>
        <v>-28</v>
      </c>
      <c r="F65" s="138" t="n">
        <f>'National summary'!F65-'National summary prev'!F65</f>
        <v>0</v>
      </c>
      <c r="G65" s="123" t="n">
        <f>'National summary'!G65-'National summary prev'!G65</f>
        <v>0</v>
      </c>
      <c r="H65" s="123" t="n">
        <f>'National summary'!H65-'National summary prev'!H65</f>
        <v>0</v>
      </c>
      <c r="I65" s="123" t="n">
        <f>'National summary'!I65-'National summary prev'!I65</f>
        <v>0</v>
      </c>
      <c r="J65" s="139" t="n">
        <f>'National summary'!J65-'National summary prev'!J65</f>
        <v>0</v>
      </c>
      <c r="K65" s="134" t="n">
        <f>'National summary'!K65-'National summary prev'!K65</f>
        <v>0</v>
      </c>
      <c r="L65" s="124" t="n">
        <f>'National summary'!L65-'National summary prev'!L65</f>
        <v>0</v>
      </c>
      <c r="M65" s="124" t="n">
        <f>'National summary'!M65-'National summary prev'!M65</f>
        <v>0</v>
      </c>
      <c r="N65" s="124" t="n">
        <f>'National summary'!N65-'National summary prev'!N65</f>
        <v>0</v>
      </c>
      <c r="O65" s="124" t="n">
        <f>'National summary'!O65-'National summary prev'!O65</f>
        <v>0</v>
      </c>
      <c r="P65" s="124" t="n">
        <f>'National summary'!P65-'National summary prev'!P65</f>
        <v>0</v>
      </c>
      <c r="Q65" s="124" t="n">
        <f>'National summary'!Q65-'National summary prev'!Q65</f>
        <v>0</v>
      </c>
      <c r="R65" s="124" t="n">
        <f>'National summary'!R65-'National summary prev'!R65</f>
        <v>0</v>
      </c>
      <c r="S65" s="124" t="n">
        <f>'National summary'!S65-'National summary prev'!S65</f>
        <v>0</v>
      </c>
      <c r="T65" s="124" t="n">
        <f>'National summary'!T65-'National summary prev'!T65</f>
        <v>0</v>
      </c>
      <c r="U65" s="124" t="n">
        <f>'National summary'!U65-'National summary prev'!U65</f>
        <v>0</v>
      </c>
      <c r="V65" s="129" t="n">
        <f>'National summary'!V65-'National summary prev'!V65</f>
        <v>0</v>
      </c>
      <c r="W65" s="128" t="n">
        <f>'National summary'!W65-'National summary prev'!W65</f>
        <v>0</v>
      </c>
      <c r="X65" s="124" t="n">
        <f>'National summary'!X65-'National summary prev'!X65</f>
        <v>0</v>
      </c>
      <c r="Y65" s="124" t="n">
        <f>'National summary'!Y65-'National summary prev'!Y65</f>
        <v>0</v>
      </c>
      <c r="Z65" s="124" t="n">
        <f>'National summary'!Z65-'National summary prev'!Z65</f>
        <v>0</v>
      </c>
      <c r="AA65" s="124" t="n">
        <f>'National summary'!AA65-'National summary prev'!AA65</f>
        <v>0</v>
      </c>
      <c r="AB65" s="124" t="n">
        <f>'National summary'!AB65-'National summary prev'!AB65</f>
        <v>0</v>
      </c>
      <c r="AC65" s="124" t="n">
        <f>'National summary'!AC65-'National summary prev'!AC65</f>
        <v>0</v>
      </c>
      <c r="AD65" s="124" t="n">
        <f>'National summary'!AD65-'National summary prev'!AD65</f>
        <v>0</v>
      </c>
      <c r="AE65" s="124" t="n">
        <f>'National summary'!AE65-'National summary prev'!AE65</f>
        <v>0</v>
      </c>
      <c r="AF65" s="124" t="n">
        <f>'National summary'!AF65-'National summary prev'!AF65</f>
        <v>0</v>
      </c>
      <c r="AG65" s="124" t="n">
        <f>'National summary'!AG65-'National summary prev'!AG65</f>
        <v>0</v>
      </c>
      <c r="AH65" s="129" t="n">
        <f>'National summary'!AH65-'National summary prev'!AH65</f>
        <v>0</v>
      </c>
      <c r="AI65" s="128" t="n">
        <f>'National summary'!AI65-'National summary prev'!AI65</f>
        <v>0</v>
      </c>
      <c r="AJ65" s="124" t="n">
        <f>'National summary'!AJ65-'National summary prev'!AJ65</f>
        <v>0</v>
      </c>
      <c r="AK65" s="124" t="n">
        <f>'National summary'!AK65-'National summary prev'!AK65</f>
        <v>0</v>
      </c>
      <c r="AL65" s="124" t="n">
        <f>'National summary'!AL65-'National summary prev'!AL65</f>
        <v>0</v>
      </c>
      <c r="AM65" s="124" t="n">
        <f>'National summary'!AM65-'National summary prev'!AM65</f>
        <v>0</v>
      </c>
      <c r="AN65" s="124" t="n">
        <f>'National summary'!AN65-'National summary prev'!AN65</f>
        <v>0</v>
      </c>
      <c r="AO65" s="124" t="n">
        <f>'National summary'!AO65-'National summary prev'!AO65</f>
        <v>0</v>
      </c>
      <c r="AP65" s="124" t="n">
        <f>'National summary'!AP65-'National summary prev'!AP65</f>
        <v>0</v>
      </c>
      <c r="AQ65" s="124" t="n">
        <f>'National summary'!AQ65-'National summary prev'!AQ65</f>
        <v>0</v>
      </c>
      <c r="AR65" s="124" t="n">
        <f>'National summary'!AR65-'National summary prev'!AR65</f>
        <v>0</v>
      </c>
      <c r="AS65" s="124" t="n">
        <f>'National summary'!AS65-'National summary prev'!AS65</f>
        <v>0</v>
      </c>
      <c r="AT65" s="129" t="n">
        <f>'National summary'!AT65-'National summary prev'!AT65</f>
        <v>0</v>
      </c>
      <c r="AU65" s="128" t="n">
        <f>'National summary'!AU65-'National summary prev'!AU65</f>
        <v>0</v>
      </c>
      <c r="AV65" s="124" t="n">
        <f>'National summary'!AV65-'National summary prev'!AV65</f>
        <v>0</v>
      </c>
      <c r="AW65" s="124" t="n">
        <f>'National summary'!AW65-'National summary prev'!AW65</f>
        <v>0</v>
      </c>
      <c r="AX65" s="124" t="n">
        <f>'National summary'!AX65-'National summary prev'!AX65</f>
        <v>0</v>
      </c>
      <c r="AY65" s="124" t="n">
        <f>'National summary'!AY65-'National summary prev'!AY65</f>
        <v>0</v>
      </c>
      <c r="AZ65" s="124" t="n">
        <f>'National summary'!AZ65-'National summary prev'!AZ65</f>
        <v>0</v>
      </c>
      <c r="BA65" s="124" t="n">
        <f>'National summary'!BA65-'National summary prev'!BA65</f>
        <v>0</v>
      </c>
      <c r="BB65" s="124" t="n">
        <f>'National summary'!BB65-'National summary prev'!BB65</f>
        <v>0</v>
      </c>
      <c r="BC65" s="124" t="n">
        <f>'National summary'!BC65-'National summary prev'!BC65</f>
        <v>0</v>
      </c>
      <c r="BD65" s="124" t="n">
        <f>'National summary'!BD65-'National summary prev'!BD65</f>
        <v>0</v>
      </c>
      <c r="BE65" s="124" t="n">
        <f>'National summary'!BE65-'National summary prev'!BE65</f>
        <v>0</v>
      </c>
      <c r="BF65" s="129" t="n">
        <f>'National summary'!BF65-'National summary prev'!BF65</f>
        <v>0</v>
      </c>
      <c r="BG65" s="128" t="n">
        <f>'National summary'!BG65-'National summary prev'!BG65</f>
        <v>0</v>
      </c>
      <c r="BH65" s="124" t="n">
        <f>'National summary'!BH65-'National summary prev'!BH65</f>
        <v>0</v>
      </c>
      <c r="BI65" s="124" t="n">
        <f>'National summary'!BI65-'National summary prev'!BI65</f>
        <v>0</v>
      </c>
      <c r="BJ65" s="124" t="n">
        <f>'National summary'!BJ65-'National summary prev'!BJ65</f>
        <v>0</v>
      </c>
      <c r="BK65" s="124" t="n">
        <f>'National summary'!BK65-'National summary prev'!BK65</f>
        <v>0</v>
      </c>
      <c r="BL65" s="124" t="n">
        <f>'National summary'!BL65-'National summary prev'!BL65</f>
        <v>0</v>
      </c>
      <c r="BM65" s="124" t="n">
        <f>'National summary'!BM65-'National summary prev'!BM65</f>
        <v>0</v>
      </c>
      <c r="BN65" s="124" t="n">
        <f>'National summary'!BN65-'National summary prev'!BN65</f>
        <v>0</v>
      </c>
      <c r="BO65" s="124" t="n">
        <f>'National summary'!BO65-'National summary prev'!BO65</f>
        <v>0</v>
      </c>
      <c r="BP65" s="124" t="n">
        <f>'National summary'!BP65-'National summary prev'!BP65</f>
        <v>0</v>
      </c>
      <c r="BQ65" s="124" t="n">
        <f>'National summary'!BQ65-'National summary prev'!BQ65</f>
        <v>0</v>
      </c>
      <c r="BR65" s="129" t="n">
        <f>'National summary'!BR65-'National summary prev'!BR65</f>
        <v>0</v>
      </c>
      <c r="BS65" s="112"/>
    </row>
    <row r="66">
      <c r="A66" s="138" t="s">
        <v>190</v>
      </c>
      <c r="B66" s="122" t="s">
        <v>474</v>
      </c>
      <c r="C66" s="64" t="s">
        <v>126</v>
      </c>
      <c r="D66" s="123"/>
      <c r="E66" s="139" t="n">
        <f>'National summary'!E66-'National summary prev'!E66</f>
        <v>-30</v>
      </c>
      <c r="F66" s="138" t="n">
        <f>'National summary'!F66-'National summary prev'!F66</f>
        <v>0</v>
      </c>
      <c r="G66" s="123" t="n">
        <f>'National summary'!G66-'National summary prev'!G66</f>
        <v>0</v>
      </c>
      <c r="H66" s="123" t="n">
        <f>'National summary'!H66-'National summary prev'!H66</f>
        <v>0</v>
      </c>
      <c r="I66" s="123" t="n">
        <f>'National summary'!I66-'National summary prev'!I66</f>
        <v>0</v>
      </c>
      <c r="J66" s="139" t="n">
        <f>'National summary'!J66-'National summary prev'!J66</f>
        <v>0</v>
      </c>
      <c r="K66" s="134" t="n">
        <f>'National summary'!K66-'National summary prev'!K66</f>
        <v>0</v>
      </c>
      <c r="L66" s="124" t="n">
        <f>'National summary'!L66-'National summary prev'!L66</f>
        <v>0</v>
      </c>
      <c r="M66" s="124" t="n">
        <f>'National summary'!M66-'National summary prev'!M66</f>
        <v>0</v>
      </c>
      <c r="N66" s="124" t="n">
        <f>'National summary'!N66-'National summary prev'!N66</f>
        <v>0</v>
      </c>
      <c r="O66" s="124" t="n">
        <f>'National summary'!O66-'National summary prev'!O66</f>
        <v>0</v>
      </c>
      <c r="P66" s="124" t="n">
        <f>'National summary'!P66-'National summary prev'!P66</f>
        <v>0</v>
      </c>
      <c r="Q66" s="124" t="n">
        <f>'National summary'!Q66-'National summary prev'!Q66</f>
        <v>0</v>
      </c>
      <c r="R66" s="124" t="n">
        <f>'National summary'!R66-'National summary prev'!R66</f>
        <v>0</v>
      </c>
      <c r="S66" s="124" t="n">
        <f>'National summary'!S66-'National summary prev'!S66</f>
        <v>0</v>
      </c>
      <c r="T66" s="124" t="n">
        <f>'National summary'!T66-'National summary prev'!T66</f>
        <v>0</v>
      </c>
      <c r="U66" s="124" t="n">
        <f>'National summary'!U66-'National summary prev'!U66</f>
        <v>0</v>
      </c>
      <c r="V66" s="129" t="n">
        <f>'National summary'!V66-'National summary prev'!V66</f>
        <v>0</v>
      </c>
      <c r="W66" s="128" t="n">
        <f>'National summary'!W66-'National summary prev'!W66</f>
        <v>0</v>
      </c>
      <c r="X66" s="124" t="n">
        <f>'National summary'!X66-'National summary prev'!X66</f>
        <v>0</v>
      </c>
      <c r="Y66" s="124" t="n">
        <f>'National summary'!Y66-'National summary prev'!Y66</f>
        <v>0</v>
      </c>
      <c r="Z66" s="124" t="n">
        <f>'National summary'!Z66-'National summary prev'!Z66</f>
        <v>0</v>
      </c>
      <c r="AA66" s="124" t="n">
        <f>'National summary'!AA66-'National summary prev'!AA66</f>
        <v>0</v>
      </c>
      <c r="AB66" s="124" t="n">
        <f>'National summary'!AB66-'National summary prev'!AB66</f>
        <v>0</v>
      </c>
      <c r="AC66" s="124" t="n">
        <f>'National summary'!AC66-'National summary prev'!AC66</f>
        <v>0</v>
      </c>
      <c r="AD66" s="124" t="n">
        <f>'National summary'!AD66-'National summary prev'!AD66</f>
        <v>0</v>
      </c>
      <c r="AE66" s="124" t="n">
        <f>'National summary'!AE66-'National summary prev'!AE66</f>
        <v>0</v>
      </c>
      <c r="AF66" s="124" t="n">
        <f>'National summary'!AF66-'National summary prev'!AF66</f>
        <v>0</v>
      </c>
      <c r="AG66" s="124" t="n">
        <f>'National summary'!AG66-'National summary prev'!AG66</f>
        <v>0</v>
      </c>
      <c r="AH66" s="129" t="n">
        <f>'National summary'!AH66-'National summary prev'!AH66</f>
        <v>0</v>
      </c>
      <c r="AI66" s="128" t="n">
        <f>'National summary'!AI66-'National summary prev'!AI66</f>
        <v>0</v>
      </c>
      <c r="AJ66" s="124" t="n">
        <f>'National summary'!AJ66-'National summary prev'!AJ66</f>
        <v>0</v>
      </c>
      <c r="AK66" s="124" t="n">
        <f>'National summary'!AK66-'National summary prev'!AK66</f>
        <v>0</v>
      </c>
      <c r="AL66" s="124" t="n">
        <f>'National summary'!AL66-'National summary prev'!AL66</f>
        <v>0</v>
      </c>
      <c r="AM66" s="124" t="n">
        <f>'National summary'!AM66-'National summary prev'!AM66</f>
        <v>0</v>
      </c>
      <c r="AN66" s="124" t="n">
        <f>'National summary'!AN66-'National summary prev'!AN66</f>
        <v>0</v>
      </c>
      <c r="AO66" s="124" t="n">
        <f>'National summary'!AO66-'National summary prev'!AO66</f>
        <v>0</v>
      </c>
      <c r="AP66" s="124" t="n">
        <f>'National summary'!AP66-'National summary prev'!AP66</f>
        <v>0</v>
      </c>
      <c r="AQ66" s="124" t="n">
        <f>'National summary'!AQ66-'National summary prev'!AQ66</f>
        <v>0</v>
      </c>
      <c r="AR66" s="124" t="n">
        <f>'National summary'!AR66-'National summary prev'!AR66</f>
        <v>0</v>
      </c>
      <c r="AS66" s="124" t="n">
        <f>'National summary'!AS66-'National summary prev'!AS66</f>
        <v>0</v>
      </c>
      <c r="AT66" s="129" t="n">
        <f>'National summary'!AT66-'National summary prev'!AT66</f>
        <v>0</v>
      </c>
      <c r="AU66" s="128" t="n">
        <f>'National summary'!AU66-'National summary prev'!AU66</f>
        <v>0</v>
      </c>
      <c r="AV66" s="124" t="n">
        <f>'National summary'!AV66-'National summary prev'!AV66</f>
        <v>0</v>
      </c>
      <c r="AW66" s="124" t="n">
        <f>'National summary'!AW66-'National summary prev'!AW66</f>
        <v>0</v>
      </c>
      <c r="AX66" s="124" t="n">
        <f>'National summary'!AX66-'National summary prev'!AX66</f>
        <v>0</v>
      </c>
      <c r="AY66" s="124" t="n">
        <f>'National summary'!AY66-'National summary prev'!AY66</f>
        <v>0</v>
      </c>
      <c r="AZ66" s="124" t="n">
        <f>'National summary'!AZ66-'National summary prev'!AZ66</f>
        <v>0</v>
      </c>
      <c r="BA66" s="124" t="n">
        <f>'National summary'!BA66-'National summary prev'!BA66</f>
        <v>0</v>
      </c>
      <c r="BB66" s="124" t="n">
        <f>'National summary'!BB66-'National summary prev'!BB66</f>
        <v>0</v>
      </c>
      <c r="BC66" s="124" t="n">
        <f>'National summary'!BC66-'National summary prev'!BC66</f>
        <v>0</v>
      </c>
      <c r="BD66" s="124" t="n">
        <f>'National summary'!BD66-'National summary prev'!BD66</f>
        <v>0</v>
      </c>
      <c r="BE66" s="124" t="n">
        <f>'National summary'!BE66-'National summary prev'!BE66</f>
        <v>0</v>
      </c>
      <c r="BF66" s="129" t="n">
        <f>'National summary'!BF66-'National summary prev'!BF66</f>
        <v>0</v>
      </c>
      <c r="BG66" s="128" t="n">
        <f>'National summary'!BG66-'National summary prev'!BG66</f>
        <v>0</v>
      </c>
      <c r="BH66" s="124" t="n">
        <f>'National summary'!BH66-'National summary prev'!BH66</f>
        <v>0</v>
      </c>
      <c r="BI66" s="124" t="n">
        <f>'National summary'!BI66-'National summary prev'!BI66</f>
        <v>0</v>
      </c>
      <c r="BJ66" s="124" t="n">
        <f>'National summary'!BJ66-'National summary prev'!BJ66</f>
        <v>0</v>
      </c>
      <c r="BK66" s="124" t="n">
        <f>'National summary'!BK66-'National summary prev'!BK66</f>
        <v>0</v>
      </c>
      <c r="BL66" s="124" t="n">
        <f>'National summary'!BL66-'National summary prev'!BL66</f>
        <v>0</v>
      </c>
      <c r="BM66" s="124" t="n">
        <f>'National summary'!BM66-'National summary prev'!BM66</f>
        <v>0</v>
      </c>
      <c r="BN66" s="124" t="n">
        <f>'National summary'!BN66-'National summary prev'!BN66</f>
        <v>0</v>
      </c>
      <c r="BO66" s="124" t="n">
        <f>'National summary'!BO66-'National summary prev'!BO66</f>
        <v>0</v>
      </c>
      <c r="BP66" s="124" t="n">
        <f>'National summary'!BP66-'National summary prev'!BP66</f>
        <v>0</v>
      </c>
      <c r="BQ66" s="124" t="n">
        <f>'National summary'!BQ66-'National summary prev'!BQ66</f>
        <v>0</v>
      </c>
      <c r="BR66" s="129" t="n">
        <f>'National summary'!BR66-'National summary prev'!BR66</f>
        <v>0</v>
      </c>
      <c r="BS66" s="112"/>
    </row>
    <row r="67">
      <c r="A67" s="138" t="s">
        <v>433</v>
      </c>
      <c r="B67" s="122" t="s">
        <v>475</v>
      </c>
      <c r="C67" s="64" t="s">
        <v>126</v>
      </c>
      <c r="D67" s="123"/>
      <c r="E67" s="139" t="n">
        <f>'National summary'!E67-'National summary prev'!E67</f>
        <v>-32</v>
      </c>
      <c r="F67" s="138" t="n">
        <f>'National summary'!F67-'National summary prev'!F67</f>
        <v>0</v>
      </c>
      <c r="G67" s="123" t="n">
        <f>'National summary'!G67-'National summary prev'!G67</f>
        <v>0</v>
      </c>
      <c r="H67" s="123" t="n">
        <f>'National summary'!H67-'National summary prev'!H67</f>
        <v>0</v>
      </c>
      <c r="I67" s="123" t="n">
        <f>'National summary'!I67-'National summary prev'!I67</f>
        <v>0</v>
      </c>
      <c r="J67" s="139" t="n">
        <f>'National summary'!J67-'National summary prev'!J67</f>
        <v>0</v>
      </c>
      <c r="K67" s="134" t="n">
        <f>'National summary'!K67-'National summary prev'!K67</f>
        <v>0</v>
      </c>
      <c r="L67" s="124" t="n">
        <f>'National summary'!L67-'National summary prev'!L67</f>
        <v>0</v>
      </c>
      <c r="M67" s="124" t="n">
        <f>'National summary'!M67-'National summary prev'!M67</f>
        <v>0</v>
      </c>
      <c r="N67" s="124" t="n">
        <f>'National summary'!N67-'National summary prev'!N67</f>
        <v>0</v>
      </c>
      <c r="O67" s="124" t="n">
        <f>'National summary'!O67-'National summary prev'!O67</f>
        <v>0</v>
      </c>
      <c r="P67" s="124" t="n">
        <f>'National summary'!P67-'National summary prev'!P67</f>
        <v>0</v>
      </c>
      <c r="Q67" s="124" t="n">
        <f>'National summary'!Q67-'National summary prev'!Q67</f>
        <v>0</v>
      </c>
      <c r="R67" s="124" t="n">
        <f>'National summary'!R67-'National summary prev'!R67</f>
        <v>0</v>
      </c>
      <c r="S67" s="124" t="n">
        <f>'National summary'!S67-'National summary prev'!S67</f>
        <v>0</v>
      </c>
      <c r="T67" s="124" t="n">
        <f>'National summary'!T67-'National summary prev'!T67</f>
        <v>0</v>
      </c>
      <c r="U67" s="124" t="n">
        <f>'National summary'!U67-'National summary prev'!U67</f>
        <v>0</v>
      </c>
      <c r="V67" s="129" t="n">
        <f>'National summary'!V67-'National summary prev'!V67</f>
        <v>0</v>
      </c>
      <c r="W67" s="128" t="n">
        <f>'National summary'!W67-'National summary prev'!W67</f>
        <v>0</v>
      </c>
      <c r="X67" s="124" t="n">
        <f>'National summary'!X67-'National summary prev'!X67</f>
        <v>0</v>
      </c>
      <c r="Y67" s="124" t="n">
        <f>'National summary'!Y67-'National summary prev'!Y67</f>
        <v>0</v>
      </c>
      <c r="Z67" s="124" t="n">
        <f>'National summary'!Z67-'National summary prev'!Z67</f>
        <v>0</v>
      </c>
      <c r="AA67" s="124" t="n">
        <f>'National summary'!AA67-'National summary prev'!AA67</f>
        <v>0</v>
      </c>
      <c r="AB67" s="124" t="n">
        <f>'National summary'!AB67-'National summary prev'!AB67</f>
        <v>0</v>
      </c>
      <c r="AC67" s="124" t="n">
        <f>'National summary'!AC67-'National summary prev'!AC67</f>
        <v>0</v>
      </c>
      <c r="AD67" s="124" t="n">
        <f>'National summary'!AD67-'National summary prev'!AD67</f>
        <v>0</v>
      </c>
      <c r="AE67" s="124" t="n">
        <f>'National summary'!AE67-'National summary prev'!AE67</f>
        <v>0</v>
      </c>
      <c r="AF67" s="124" t="n">
        <f>'National summary'!AF67-'National summary prev'!AF67</f>
        <v>0</v>
      </c>
      <c r="AG67" s="124" t="n">
        <f>'National summary'!AG67-'National summary prev'!AG67</f>
        <v>0</v>
      </c>
      <c r="AH67" s="129" t="n">
        <f>'National summary'!AH67-'National summary prev'!AH67</f>
        <v>0</v>
      </c>
      <c r="AI67" s="128" t="n">
        <f>'National summary'!AI67-'National summary prev'!AI67</f>
        <v>0</v>
      </c>
      <c r="AJ67" s="124" t="n">
        <f>'National summary'!AJ67-'National summary prev'!AJ67</f>
        <v>0</v>
      </c>
      <c r="AK67" s="124" t="n">
        <f>'National summary'!AK67-'National summary prev'!AK67</f>
        <v>0</v>
      </c>
      <c r="AL67" s="124" t="n">
        <f>'National summary'!AL67-'National summary prev'!AL67</f>
        <v>0</v>
      </c>
      <c r="AM67" s="124" t="n">
        <f>'National summary'!AM67-'National summary prev'!AM67</f>
        <v>0</v>
      </c>
      <c r="AN67" s="124" t="n">
        <f>'National summary'!AN67-'National summary prev'!AN67</f>
        <v>0</v>
      </c>
      <c r="AO67" s="124" t="n">
        <f>'National summary'!AO67-'National summary prev'!AO67</f>
        <v>0</v>
      </c>
      <c r="AP67" s="124" t="n">
        <f>'National summary'!AP67-'National summary prev'!AP67</f>
        <v>0</v>
      </c>
      <c r="AQ67" s="124" t="n">
        <f>'National summary'!AQ67-'National summary prev'!AQ67</f>
        <v>0</v>
      </c>
      <c r="AR67" s="124" t="n">
        <f>'National summary'!AR67-'National summary prev'!AR67</f>
        <v>0</v>
      </c>
      <c r="AS67" s="124" t="n">
        <f>'National summary'!AS67-'National summary prev'!AS67</f>
        <v>0</v>
      </c>
      <c r="AT67" s="129" t="n">
        <f>'National summary'!AT67-'National summary prev'!AT67</f>
        <v>0</v>
      </c>
      <c r="AU67" s="128" t="n">
        <f>'National summary'!AU67-'National summary prev'!AU67</f>
        <v>0</v>
      </c>
      <c r="AV67" s="124" t="n">
        <f>'National summary'!AV67-'National summary prev'!AV67</f>
        <v>0</v>
      </c>
      <c r="AW67" s="124" t="n">
        <f>'National summary'!AW67-'National summary prev'!AW67</f>
        <v>0</v>
      </c>
      <c r="AX67" s="124" t="n">
        <f>'National summary'!AX67-'National summary prev'!AX67</f>
        <v>0</v>
      </c>
      <c r="AY67" s="124" t="n">
        <f>'National summary'!AY67-'National summary prev'!AY67</f>
        <v>0</v>
      </c>
      <c r="AZ67" s="124" t="n">
        <f>'National summary'!AZ67-'National summary prev'!AZ67</f>
        <v>0</v>
      </c>
      <c r="BA67" s="124" t="n">
        <f>'National summary'!BA67-'National summary prev'!BA67</f>
        <v>0</v>
      </c>
      <c r="BB67" s="124" t="n">
        <f>'National summary'!BB67-'National summary prev'!BB67</f>
        <v>0</v>
      </c>
      <c r="BC67" s="124" t="n">
        <f>'National summary'!BC67-'National summary prev'!BC67</f>
        <v>0</v>
      </c>
      <c r="BD67" s="124" t="n">
        <f>'National summary'!BD67-'National summary prev'!BD67</f>
        <v>0</v>
      </c>
      <c r="BE67" s="124" t="n">
        <f>'National summary'!BE67-'National summary prev'!BE67</f>
        <v>0</v>
      </c>
      <c r="BF67" s="129" t="n">
        <f>'National summary'!BF67-'National summary prev'!BF67</f>
        <v>0</v>
      </c>
      <c r="BG67" s="128" t="n">
        <f>'National summary'!BG67-'National summary prev'!BG67</f>
        <v>0</v>
      </c>
      <c r="BH67" s="124" t="n">
        <f>'National summary'!BH67-'National summary prev'!BH67</f>
        <v>0</v>
      </c>
      <c r="BI67" s="124" t="n">
        <f>'National summary'!BI67-'National summary prev'!BI67</f>
        <v>0</v>
      </c>
      <c r="BJ67" s="124" t="n">
        <f>'National summary'!BJ67-'National summary prev'!BJ67</f>
        <v>0</v>
      </c>
      <c r="BK67" s="124" t="n">
        <f>'National summary'!BK67-'National summary prev'!BK67</f>
        <v>0</v>
      </c>
      <c r="BL67" s="124" t="n">
        <f>'National summary'!BL67-'National summary prev'!BL67</f>
        <v>0</v>
      </c>
      <c r="BM67" s="124" t="n">
        <f>'National summary'!BM67-'National summary prev'!BM67</f>
        <v>0</v>
      </c>
      <c r="BN67" s="124" t="n">
        <f>'National summary'!BN67-'National summary prev'!BN67</f>
        <v>0</v>
      </c>
      <c r="BO67" s="124" t="n">
        <f>'National summary'!BO67-'National summary prev'!BO67</f>
        <v>0</v>
      </c>
      <c r="BP67" s="124" t="n">
        <f>'National summary'!BP67-'National summary prev'!BP67</f>
        <v>0</v>
      </c>
      <c r="BQ67" s="124" t="n">
        <f>'National summary'!BQ67-'National summary prev'!BQ67</f>
        <v>0</v>
      </c>
      <c r="BR67" s="129" t="n">
        <f>'National summary'!BR67-'National summary prev'!BR67</f>
        <v>0</v>
      </c>
      <c r="BS67" s="112"/>
    </row>
    <row r="68">
      <c r="A68" s="138" t="s">
        <v>166</v>
      </c>
      <c r="B68" s="122" t="s">
        <v>476</v>
      </c>
      <c r="C68" s="64" t="s">
        <v>126</v>
      </c>
      <c r="D68" s="123"/>
      <c r="E68" s="139" t="n">
        <f>'National summary'!E68-'National summary prev'!E68</f>
        <v>-34</v>
      </c>
      <c r="F68" s="138" t="n">
        <f>'National summary'!F68-'National summary prev'!F68</f>
        <v>0</v>
      </c>
      <c r="G68" s="123" t="n">
        <f>'National summary'!G68-'National summary prev'!G68</f>
        <v>0</v>
      </c>
      <c r="H68" s="123" t="n">
        <f>'National summary'!H68-'National summary prev'!H68</f>
        <v>0</v>
      </c>
      <c r="I68" s="123" t="n">
        <f>'National summary'!I68-'National summary prev'!I68</f>
        <v>0</v>
      </c>
      <c r="J68" s="139" t="n">
        <f>'National summary'!J68-'National summary prev'!J68</f>
        <v>0</v>
      </c>
      <c r="K68" s="134" t="n">
        <f>'National summary'!K68-'National summary prev'!K68</f>
        <v>0</v>
      </c>
      <c r="L68" s="124" t="n">
        <f>'National summary'!L68-'National summary prev'!L68</f>
        <v>0</v>
      </c>
      <c r="M68" s="124" t="n">
        <f>'National summary'!M68-'National summary prev'!M68</f>
        <v>0</v>
      </c>
      <c r="N68" s="124" t="n">
        <f>'National summary'!N68-'National summary prev'!N68</f>
        <v>0</v>
      </c>
      <c r="O68" s="124" t="n">
        <f>'National summary'!O68-'National summary prev'!O68</f>
        <v>0</v>
      </c>
      <c r="P68" s="124" t="n">
        <f>'National summary'!P68-'National summary prev'!P68</f>
        <v>0</v>
      </c>
      <c r="Q68" s="124" t="n">
        <f>'National summary'!Q68-'National summary prev'!Q68</f>
        <v>0</v>
      </c>
      <c r="R68" s="124" t="n">
        <f>'National summary'!R68-'National summary prev'!R68</f>
        <v>0</v>
      </c>
      <c r="S68" s="124" t="n">
        <f>'National summary'!S68-'National summary prev'!S68</f>
        <v>0</v>
      </c>
      <c r="T68" s="124" t="n">
        <f>'National summary'!T68-'National summary prev'!T68</f>
        <v>0</v>
      </c>
      <c r="U68" s="124" t="n">
        <f>'National summary'!U68-'National summary prev'!U68</f>
        <v>0</v>
      </c>
      <c r="V68" s="129" t="n">
        <f>'National summary'!V68-'National summary prev'!V68</f>
        <v>0</v>
      </c>
      <c r="W68" s="128" t="n">
        <f>'National summary'!W68-'National summary prev'!W68</f>
        <v>0</v>
      </c>
      <c r="X68" s="124" t="n">
        <f>'National summary'!X68-'National summary prev'!X68</f>
        <v>0</v>
      </c>
      <c r="Y68" s="124" t="n">
        <f>'National summary'!Y68-'National summary prev'!Y68</f>
        <v>0</v>
      </c>
      <c r="Z68" s="124" t="n">
        <f>'National summary'!Z68-'National summary prev'!Z68</f>
        <v>0</v>
      </c>
      <c r="AA68" s="124" t="n">
        <f>'National summary'!AA68-'National summary prev'!AA68</f>
        <v>0</v>
      </c>
      <c r="AB68" s="124" t="n">
        <f>'National summary'!AB68-'National summary prev'!AB68</f>
        <v>0</v>
      </c>
      <c r="AC68" s="124" t="n">
        <f>'National summary'!AC68-'National summary prev'!AC68</f>
        <v>0</v>
      </c>
      <c r="AD68" s="124" t="n">
        <f>'National summary'!AD68-'National summary prev'!AD68</f>
        <v>0</v>
      </c>
      <c r="AE68" s="124" t="n">
        <f>'National summary'!AE68-'National summary prev'!AE68</f>
        <v>0</v>
      </c>
      <c r="AF68" s="124" t="n">
        <f>'National summary'!AF68-'National summary prev'!AF68</f>
        <v>0</v>
      </c>
      <c r="AG68" s="124" t="n">
        <f>'National summary'!AG68-'National summary prev'!AG68</f>
        <v>0</v>
      </c>
      <c r="AH68" s="129" t="n">
        <f>'National summary'!AH68-'National summary prev'!AH68</f>
        <v>0</v>
      </c>
      <c r="AI68" s="128" t="n">
        <f>'National summary'!AI68-'National summary prev'!AI68</f>
        <v>0</v>
      </c>
      <c r="AJ68" s="124" t="n">
        <f>'National summary'!AJ68-'National summary prev'!AJ68</f>
        <v>0</v>
      </c>
      <c r="AK68" s="124" t="n">
        <f>'National summary'!AK68-'National summary prev'!AK68</f>
        <v>0</v>
      </c>
      <c r="AL68" s="124" t="n">
        <f>'National summary'!AL68-'National summary prev'!AL68</f>
        <v>0</v>
      </c>
      <c r="AM68" s="124" t="n">
        <f>'National summary'!AM68-'National summary prev'!AM68</f>
        <v>0</v>
      </c>
      <c r="AN68" s="124" t="n">
        <f>'National summary'!AN68-'National summary prev'!AN68</f>
        <v>0</v>
      </c>
      <c r="AO68" s="124" t="n">
        <f>'National summary'!AO68-'National summary prev'!AO68</f>
        <v>0</v>
      </c>
      <c r="AP68" s="124" t="n">
        <f>'National summary'!AP68-'National summary prev'!AP68</f>
        <v>0</v>
      </c>
      <c r="AQ68" s="124" t="n">
        <f>'National summary'!AQ68-'National summary prev'!AQ68</f>
        <v>0</v>
      </c>
      <c r="AR68" s="124" t="n">
        <f>'National summary'!AR68-'National summary prev'!AR68</f>
        <v>0</v>
      </c>
      <c r="AS68" s="124" t="n">
        <f>'National summary'!AS68-'National summary prev'!AS68</f>
        <v>0</v>
      </c>
      <c r="AT68" s="129" t="n">
        <f>'National summary'!AT68-'National summary prev'!AT68</f>
        <v>0</v>
      </c>
      <c r="AU68" s="128" t="n">
        <f>'National summary'!AU68-'National summary prev'!AU68</f>
        <v>0</v>
      </c>
      <c r="AV68" s="124" t="n">
        <f>'National summary'!AV68-'National summary prev'!AV68</f>
        <v>0</v>
      </c>
      <c r="AW68" s="124" t="n">
        <f>'National summary'!AW68-'National summary prev'!AW68</f>
        <v>0</v>
      </c>
      <c r="AX68" s="124" t="n">
        <f>'National summary'!AX68-'National summary prev'!AX68</f>
        <v>0</v>
      </c>
      <c r="AY68" s="124" t="n">
        <f>'National summary'!AY68-'National summary prev'!AY68</f>
        <v>0</v>
      </c>
      <c r="AZ68" s="124" t="n">
        <f>'National summary'!AZ68-'National summary prev'!AZ68</f>
        <v>0</v>
      </c>
      <c r="BA68" s="124" t="n">
        <f>'National summary'!BA68-'National summary prev'!BA68</f>
        <v>0</v>
      </c>
      <c r="BB68" s="124" t="n">
        <f>'National summary'!BB68-'National summary prev'!BB68</f>
        <v>0</v>
      </c>
      <c r="BC68" s="124" t="n">
        <f>'National summary'!BC68-'National summary prev'!BC68</f>
        <v>0</v>
      </c>
      <c r="BD68" s="124" t="n">
        <f>'National summary'!BD68-'National summary prev'!BD68</f>
        <v>0</v>
      </c>
      <c r="BE68" s="124" t="n">
        <f>'National summary'!BE68-'National summary prev'!BE68</f>
        <v>0</v>
      </c>
      <c r="BF68" s="129" t="n">
        <f>'National summary'!BF68-'National summary prev'!BF68</f>
        <v>0</v>
      </c>
      <c r="BG68" s="128" t="n">
        <f>'National summary'!BG68-'National summary prev'!BG68</f>
        <v>0</v>
      </c>
      <c r="BH68" s="124" t="n">
        <f>'National summary'!BH68-'National summary prev'!BH68</f>
        <v>0</v>
      </c>
      <c r="BI68" s="124" t="n">
        <f>'National summary'!BI68-'National summary prev'!BI68</f>
        <v>0</v>
      </c>
      <c r="BJ68" s="124" t="n">
        <f>'National summary'!BJ68-'National summary prev'!BJ68</f>
        <v>0</v>
      </c>
      <c r="BK68" s="124" t="n">
        <f>'National summary'!BK68-'National summary prev'!BK68</f>
        <v>0</v>
      </c>
      <c r="BL68" s="124" t="n">
        <f>'National summary'!BL68-'National summary prev'!BL68</f>
        <v>0</v>
      </c>
      <c r="BM68" s="124" t="n">
        <f>'National summary'!BM68-'National summary prev'!BM68</f>
        <v>0</v>
      </c>
      <c r="BN68" s="124" t="n">
        <f>'National summary'!BN68-'National summary prev'!BN68</f>
        <v>0</v>
      </c>
      <c r="BO68" s="124" t="n">
        <f>'National summary'!BO68-'National summary prev'!BO68</f>
        <v>0</v>
      </c>
      <c r="BP68" s="124" t="n">
        <f>'National summary'!BP68-'National summary prev'!BP68</f>
        <v>0</v>
      </c>
      <c r="BQ68" s="124" t="n">
        <f>'National summary'!BQ68-'National summary prev'!BQ68</f>
        <v>0</v>
      </c>
      <c r="BR68" s="129" t="n">
        <f>'National summary'!BR68-'National summary prev'!BR68</f>
        <v>0</v>
      </c>
      <c r="BS68" s="112"/>
    </row>
    <row r="69">
      <c r="A69" s="138" t="s">
        <v>164</v>
      </c>
      <c r="B69" s="122" t="s">
        <v>165</v>
      </c>
      <c r="C69" s="64" t="s">
        <v>126</v>
      </c>
      <c r="D69" s="123"/>
      <c r="E69" s="139" t="n">
        <f>'National summary'!E69-'National summary prev'!E69</f>
        <v>-36</v>
      </c>
      <c r="F69" s="138" t="n">
        <f>'National summary'!F69-'National summary prev'!F69</f>
        <v>0</v>
      </c>
      <c r="G69" s="123" t="n">
        <f>'National summary'!G69-'National summary prev'!G69</f>
        <v>0</v>
      </c>
      <c r="H69" s="123" t="n">
        <f>'National summary'!H69-'National summary prev'!H69</f>
        <v>0</v>
      </c>
      <c r="I69" s="123" t="n">
        <f>'National summary'!I69-'National summary prev'!I69</f>
        <v>0</v>
      </c>
      <c r="J69" s="139" t="n">
        <f>'National summary'!J69-'National summary prev'!J69</f>
        <v>0</v>
      </c>
      <c r="K69" s="134" t="n">
        <f>'National summary'!K69-'National summary prev'!K69</f>
        <v>0</v>
      </c>
      <c r="L69" s="124" t="n">
        <f>'National summary'!L69-'National summary prev'!L69</f>
        <v>0</v>
      </c>
      <c r="M69" s="124" t="n">
        <f>'National summary'!M69-'National summary prev'!M69</f>
        <v>0</v>
      </c>
      <c r="N69" s="124" t="n">
        <f>'National summary'!N69-'National summary prev'!N69</f>
        <v>0</v>
      </c>
      <c r="O69" s="124" t="n">
        <f>'National summary'!O69-'National summary prev'!O69</f>
        <v>0</v>
      </c>
      <c r="P69" s="124" t="n">
        <f>'National summary'!P69-'National summary prev'!P69</f>
        <v>0</v>
      </c>
      <c r="Q69" s="124" t="n">
        <f>'National summary'!Q69-'National summary prev'!Q69</f>
        <v>0</v>
      </c>
      <c r="R69" s="124" t="n">
        <f>'National summary'!R69-'National summary prev'!R69</f>
        <v>0</v>
      </c>
      <c r="S69" s="124" t="n">
        <f>'National summary'!S69-'National summary prev'!S69</f>
        <v>0</v>
      </c>
      <c r="T69" s="124" t="n">
        <f>'National summary'!T69-'National summary prev'!T69</f>
        <v>0</v>
      </c>
      <c r="U69" s="124" t="n">
        <f>'National summary'!U69-'National summary prev'!U69</f>
        <v>0</v>
      </c>
      <c r="V69" s="129" t="n">
        <f>'National summary'!V69-'National summary prev'!V69</f>
        <v>0</v>
      </c>
      <c r="W69" s="128" t="n">
        <f>'National summary'!W69-'National summary prev'!W69</f>
        <v>0</v>
      </c>
      <c r="X69" s="124" t="n">
        <f>'National summary'!X69-'National summary prev'!X69</f>
        <v>0</v>
      </c>
      <c r="Y69" s="124" t="n">
        <f>'National summary'!Y69-'National summary prev'!Y69</f>
        <v>0</v>
      </c>
      <c r="Z69" s="124" t="n">
        <f>'National summary'!Z69-'National summary prev'!Z69</f>
        <v>0</v>
      </c>
      <c r="AA69" s="124" t="n">
        <f>'National summary'!AA69-'National summary prev'!AA69</f>
        <v>0</v>
      </c>
      <c r="AB69" s="124" t="n">
        <f>'National summary'!AB69-'National summary prev'!AB69</f>
        <v>0</v>
      </c>
      <c r="AC69" s="124" t="n">
        <f>'National summary'!AC69-'National summary prev'!AC69</f>
        <v>0</v>
      </c>
      <c r="AD69" s="124" t="n">
        <f>'National summary'!AD69-'National summary prev'!AD69</f>
        <v>0</v>
      </c>
      <c r="AE69" s="124" t="n">
        <f>'National summary'!AE69-'National summary prev'!AE69</f>
        <v>0</v>
      </c>
      <c r="AF69" s="124" t="n">
        <f>'National summary'!AF69-'National summary prev'!AF69</f>
        <v>0</v>
      </c>
      <c r="AG69" s="124" t="n">
        <f>'National summary'!AG69-'National summary prev'!AG69</f>
        <v>0</v>
      </c>
      <c r="AH69" s="129" t="n">
        <f>'National summary'!AH69-'National summary prev'!AH69</f>
        <v>0</v>
      </c>
      <c r="AI69" s="128" t="n">
        <f>'National summary'!AI69-'National summary prev'!AI69</f>
        <v>0</v>
      </c>
      <c r="AJ69" s="124" t="n">
        <f>'National summary'!AJ69-'National summary prev'!AJ69</f>
        <v>0</v>
      </c>
      <c r="AK69" s="124" t="n">
        <f>'National summary'!AK69-'National summary prev'!AK69</f>
        <v>0</v>
      </c>
      <c r="AL69" s="124" t="n">
        <f>'National summary'!AL69-'National summary prev'!AL69</f>
        <v>0</v>
      </c>
      <c r="AM69" s="124" t="n">
        <f>'National summary'!AM69-'National summary prev'!AM69</f>
        <v>0</v>
      </c>
      <c r="AN69" s="124" t="n">
        <f>'National summary'!AN69-'National summary prev'!AN69</f>
        <v>0</v>
      </c>
      <c r="AO69" s="124" t="n">
        <f>'National summary'!AO69-'National summary prev'!AO69</f>
        <v>0</v>
      </c>
      <c r="AP69" s="124" t="n">
        <f>'National summary'!AP69-'National summary prev'!AP69</f>
        <v>0</v>
      </c>
      <c r="AQ69" s="124" t="n">
        <f>'National summary'!AQ69-'National summary prev'!AQ69</f>
        <v>0</v>
      </c>
      <c r="AR69" s="124" t="n">
        <f>'National summary'!AR69-'National summary prev'!AR69</f>
        <v>0</v>
      </c>
      <c r="AS69" s="124" t="n">
        <f>'National summary'!AS69-'National summary prev'!AS69</f>
        <v>0</v>
      </c>
      <c r="AT69" s="129" t="n">
        <f>'National summary'!AT69-'National summary prev'!AT69</f>
        <v>0</v>
      </c>
      <c r="AU69" s="128" t="n">
        <f>'National summary'!AU69-'National summary prev'!AU69</f>
        <v>0</v>
      </c>
      <c r="AV69" s="124" t="n">
        <f>'National summary'!AV69-'National summary prev'!AV69</f>
        <v>0</v>
      </c>
      <c r="AW69" s="124" t="n">
        <f>'National summary'!AW69-'National summary prev'!AW69</f>
        <v>0</v>
      </c>
      <c r="AX69" s="124" t="n">
        <f>'National summary'!AX69-'National summary prev'!AX69</f>
        <v>0</v>
      </c>
      <c r="AY69" s="124" t="n">
        <f>'National summary'!AY69-'National summary prev'!AY69</f>
        <v>0</v>
      </c>
      <c r="AZ69" s="124" t="n">
        <f>'National summary'!AZ69-'National summary prev'!AZ69</f>
        <v>0</v>
      </c>
      <c r="BA69" s="124" t="n">
        <f>'National summary'!BA69-'National summary prev'!BA69</f>
        <v>0</v>
      </c>
      <c r="BB69" s="124" t="n">
        <f>'National summary'!BB69-'National summary prev'!BB69</f>
        <v>0</v>
      </c>
      <c r="BC69" s="124" t="n">
        <f>'National summary'!BC69-'National summary prev'!BC69</f>
        <v>0</v>
      </c>
      <c r="BD69" s="124" t="n">
        <f>'National summary'!BD69-'National summary prev'!BD69</f>
        <v>0</v>
      </c>
      <c r="BE69" s="124" t="n">
        <f>'National summary'!BE69-'National summary prev'!BE69</f>
        <v>0</v>
      </c>
      <c r="BF69" s="129" t="n">
        <f>'National summary'!BF69-'National summary prev'!BF69</f>
        <v>0</v>
      </c>
      <c r="BG69" s="128" t="n">
        <f>'National summary'!BG69-'National summary prev'!BG69</f>
        <v>0</v>
      </c>
      <c r="BH69" s="124" t="n">
        <f>'National summary'!BH69-'National summary prev'!BH69</f>
        <v>0</v>
      </c>
      <c r="BI69" s="124" t="n">
        <f>'National summary'!BI69-'National summary prev'!BI69</f>
        <v>0</v>
      </c>
      <c r="BJ69" s="124" t="n">
        <f>'National summary'!BJ69-'National summary prev'!BJ69</f>
        <v>0</v>
      </c>
      <c r="BK69" s="124" t="n">
        <f>'National summary'!BK69-'National summary prev'!BK69</f>
        <v>0</v>
      </c>
      <c r="BL69" s="124" t="n">
        <f>'National summary'!BL69-'National summary prev'!BL69</f>
        <v>0</v>
      </c>
      <c r="BM69" s="124" t="n">
        <f>'National summary'!BM69-'National summary prev'!BM69</f>
        <v>0</v>
      </c>
      <c r="BN69" s="124" t="n">
        <f>'National summary'!BN69-'National summary prev'!BN69</f>
        <v>0</v>
      </c>
      <c r="BO69" s="124" t="n">
        <f>'National summary'!BO69-'National summary prev'!BO69</f>
        <v>0</v>
      </c>
      <c r="BP69" s="124" t="n">
        <f>'National summary'!BP69-'National summary prev'!BP69</f>
        <v>0</v>
      </c>
      <c r="BQ69" s="124" t="n">
        <f>'National summary'!BQ69-'National summary prev'!BQ69</f>
        <v>0</v>
      </c>
      <c r="BR69" s="129" t="n">
        <f>'National summary'!BR69-'National summary prev'!BR69</f>
        <v>0</v>
      </c>
      <c r="BS69" s="112"/>
    </row>
    <row r="70">
      <c r="A70" s="138" t="s">
        <v>506</v>
      </c>
      <c r="B70" s="122" t="s">
        <v>168</v>
      </c>
      <c r="C70" s="64" t="s">
        <v>126</v>
      </c>
      <c r="D70" s="123"/>
      <c r="E70" s="139" t="n">
        <f>'National summary'!E70-'National summary prev'!E70</f>
        <v>-38</v>
      </c>
      <c r="F70" s="138" t="n">
        <f>'National summary'!F70-'National summary prev'!F70</f>
        <v>0</v>
      </c>
      <c r="G70" s="123" t="n">
        <f>'National summary'!G70-'National summary prev'!G70</f>
        <v>0</v>
      </c>
      <c r="H70" s="123" t="n">
        <f>'National summary'!H70-'National summary prev'!H70</f>
        <v>0</v>
      </c>
      <c r="I70" s="123" t="n">
        <f>'National summary'!I70-'National summary prev'!I70</f>
        <v>0</v>
      </c>
      <c r="J70" s="139" t="n">
        <f>'National summary'!J70-'National summary prev'!J70</f>
        <v>0</v>
      </c>
      <c r="K70" s="134" t="n">
        <f>'National summary'!K70-'National summary prev'!K70</f>
        <v>0</v>
      </c>
      <c r="L70" s="124" t="n">
        <f>'National summary'!L70-'National summary prev'!L70</f>
        <v>0</v>
      </c>
      <c r="M70" s="124" t="n">
        <f>'National summary'!M70-'National summary prev'!M70</f>
        <v>0</v>
      </c>
      <c r="N70" s="124" t="n">
        <f>'National summary'!N70-'National summary prev'!N70</f>
        <v>0</v>
      </c>
      <c r="O70" s="124" t="n">
        <f>'National summary'!O70-'National summary prev'!O70</f>
        <v>0</v>
      </c>
      <c r="P70" s="124" t="n">
        <f>'National summary'!P70-'National summary prev'!P70</f>
        <v>0</v>
      </c>
      <c r="Q70" s="124" t="n">
        <f>'National summary'!Q70-'National summary prev'!Q70</f>
        <v>0</v>
      </c>
      <c r="R70" s="124" t="n">
        <f>'National summary'!R70-'National summary prev'!R70</f>
        <v>0</v>
      </c>
      <c r="S70" s="124" t="n">
        <f>'National summary'!S70-'National summary prev'!S70</f>
        <v>0</v>
      </c>
      <c r="T70" s="124" t="n">
        <f>'National summary'!T70-'National summary prev'!T70</f>
        <v>0</v>
      </c>
      <c r="U70" s="124" t="n">
        <f>'National summary'!U70-'National summary prev'!U70</f>
        <v>0</v>
      </c>
      <c r="V70" s="129" t="n">
        <f>'National summary'!V70-'National summary prev'!V70</f>
        <v>0</v>
      </c>
      <c r="W70" s="128" t="n">
        <f>'National summary'!W70-'National summary prev'!W70</f>
        <v>0</v>
      </c>
      <c r="X70" s="124" t="n">
        <f>'National summary'!X70-'National summary prev'!X70</f>
        <v>0</v>
      </c>
      <c r="Y70" s="124" t="n">
        <f>'National summary'!Y70-'National summary prev'!Y70</f>
        <v>0</v>
      </c>
      <c r="Z70" s="124" t="n">
        <f>'National summary'!Z70-'National summary prev'!Z70</f>
        <v>0</v>
      </c>
      <c r="AA70" s="124" t="n">
        <f>'National summary'!AA70-'National summary prev'!AA70</f>
        <v>0</v>
      </c>
      <c r="AB70" s="124" t="n">
        <f>'National summary'!AB70-'National summary prev'!AB70</f>
        <v>0</v>
      </c>
      <c r="AC70" s="124" t="n">
        <f>'National summary'!AC70-'National summary prev'!AC70</f>
        <v>0</v>
      </c>
      <c r="AD70" s="124" t="n">
        <f>'National summary'!AD70-'National summary prev'!AD70</f>
        <v>0</v>
      </c>
      <c r="AE70" s="124" t="n">
        <f>'National summary'!AE70-'National summary prev'!AE70</f>
        <v>0</v>
      </c>
      <c r="AF70" s="124" t="n">
        <f>'National summary'!AF70-'National summary prev'!AF70</f>
        <v>0</v>
      </c>
      <c r="AG70" s="124" t="n">
        <f>'National summary'!AG70-'National summary prev'!AG70</f>
        <v>0</v>
      </c>
      <c r="AH70" s="129" t="n">
        <f>'National summary'!AH70-'National summary prev'!AH70</f>
        <v>0</v>
      </c>
      <c r="AI70" s="128" t="n">
        <f>'National summary'!AI70-'National summary prev'!AI70</f>
        <v>0</v>
      </c>
      <c r="AJ70" s="124" t="n">
        <f>'National summary'!AJ70-'National summary prev'!AJ70</f>
        <v>0</v>
      </c>
      <c r="AK70" s="124" t="n">
        <f>'National summary'!AK70-'National summary prev'!AK70</f>
        <v>0</v>
      </c>
      <c r="AL70" s="124" t="n">
        <f>'National summary'!AL70-'National summary prev'!AL70</f>
        <v>0</v>
      </c>
      <c r="AM70" s="124" t="n">
        <f>'National summary'!AM70-'National summary prev'!AM70</f>
        <v>0</v>
      </c>
      <c r="AN70" s="124" t="n">
        <f>'National summary'!AN70-'National summary prev'!AN70</f>
        <v>0</v>
      </c>
      <c r="AO70" s="124" t="n">
        <f>'National summary'!AO70-'National summary prev'!AO70</f>
        <v>0</v>
      </c>
      <c r="AP70" s="124" t="n">
        <f>'National summary'!AP70-'National summary prev'!AP70</f>
        <v>0</v>
      </c>
      <c r="AQ70" s="124" t="n">
        <f>'National summary'!AQ70-'National summary prev'!AQ70</f>
        <v>0</v>
      </c>
      <c r="AR70" s="124" t="n">
        <f>'National summary'!AR70-'National summary prev'!AR70</f>
        <v>0</v>
      </c>
      <c r="AS70" s="124" t="n">
        <f>'National summary'!AS70-'National summary prev'!AS70</f>
        <v>0</v>
      </c>
      <c r="AT70" s="129" t="n">
        <f>'National summary'!AT70-'National summary prev'!AT70</f>
        <v>0</v>
      </c>
      <c r="AU70" s="128" t="n">
        <f>'National summary'!AU70-'National summary prev'!AU70</f>
        <v>0</v>
      </c>
      <c r="AV70" s="124" t="n">
        <f>'National summary'!AV70-'National summary prev'!AV70</f>
        <v>0</v>
      </c>
      <c r="AW70" s="124" t="n">
        <f>'National summary'!AW70-'National summary prev'!AW70</f>
        <v>0</v>
      </c>
      <c r="AX70" s="124" t="n">
        <f>'National summary'!AX70-'National summary prev'!AX70</f>
        <v>0</v>
      </c>
      <c r="AY70" s="124" t="n">
        <f>'National summary'!AY70-'National summary prev'!AY70</f>
        <v>0</v>
      </c>
      <c r="AZ70" s="124" t="n">
        <f>'National summary'!AZ70-'National summary prev'!AZ70</f>
        <v>0</v>
      </c>
      <c r="BA70" s="124" t="n">
        <f>'National summary'!BA70-'National summary prev'!BA70</f>
        <v>0</v>
      </c>
      <c r="BB70" s="124" t="n">
        <f>'National summary'!BB70-'National summary prev'!BB70</f>
        <v>0</v>
      </c>
      <c r="BC70" s="124" t="n">
        <f>'National summary'!BC70-'National summary prev'!BC70</f>
        <v>0</v>
      </c>
      <c r="BD70" s="124" t="n">
        <f>'National summary'!BD70-'National summary prev'!BD70</f>
        <v>0</v>
      </c>
      <c r="BE70" s="124" t="n">
        <f>'National summary'!BE70-'National summary prev'!BE70</f>
        <v>0</v>
      </c>
      <c r="BF70" s="129" t="n">
        <f>'National summary'!BF70-'National summary prev'!BF70</f>
        <v>0</v>
      </c>
      <c r="BG70" s="128" t="n">
        <f>'National summary'!BG70-'National summary prev'!BG70</f>
        <v>0</v>
      </c>
      <c r="BH70" s="124" t="n">
        <f>'National summary'!BH70-'National summary prev'!BH70</f>
        <v>0</v>
      </c>
      <c r="BI70" s="124" t="n">
        <f>'National summary'!BI70-'National summary prev'!BI70</f>
        <v>0</v>
      </c>
      <c r="BJ70" s="124" t="n">
        <f>'National summary'!BJ70-'National summary prev'!BJ70</f>
        <v>0</v>
      </c>
      <c r="BK70" s="124" t="n">
        <f>'National summary'!BK70-'National summary prev'!BK70</f>
        <v>0</v>
      </c>
      <c r="BL70" s="124" t="n">
        <f>'National summary'!BL70-'National summary prev'!BL70</f>
        <v>0</v>
      </c>
      <c r="BM70" s="124" t="n">
        <f>'National summary'!BM70-'National summary prev'!BM70</f>
        <v>0</v>
      </c>
      <c r="BN70" s="124" t="n">
        <f>'National summary'!BN70-'National summary prev'!BN70</f>
        <v>0</v>
      </c>
      <c r="BO70" s="124" t="n">
        <f>'National summary'!BO70-'National summary prev'!BO70</f>
        <v>0</v>
      </c>
      <c r="BP70" s="124" t="n">
        <f>'National summary'!BP70-'National summary prev'!BP70</f>
        <v>0</v>
      </c>
      <c r="BQ70" s="124" t="n">
        <f>'National summary'!BQ70-'National summary prev'!BQ70</f>
        <v>0</v>
      </c>
      <c r="BR70" s="129" t="n">
        <f>'National summary'!BR70-'National summary prev'!BR70</f>
        <v>0</v>
      </c>
      <c r="BS70" s="112"/>
    </row>
    <row r="71">
      <c r="A71" s="138" t="s">
        <v>507</v>
      </c>
      <c r="B71" s="122" t="s">
        <v>169</v>
      </c>
      <c r="C71" s="64" t="s">
        <v>170</v>
      </c>
      <c r="D71" s="123"/>
      <c r="E71" s="139" t="n">
        <f>'National summary'!E71-'National summary prev'!E71</f>
        <v>-40</v>
      </c>
      <c r="F71" s="138" t="n">
        <f>'National summary'!F71-'National summary prev'!F71</f>
        <v>0</v>
      </c>
      <c r="G71" s="123" t="n">
        <f>'National summary'!G71-'National summary prev'!G71</f>
        <v>0</v>
      </c>
      <c r="H71" s="123" t="n">
        <f>'National summary'!H71-'National summary prev'!H71</f>
        <v>0</v>
      </c>
      <c r="I71" s="123" t="n">
        <f>'National summary'!I71-'National summary prev'!I71</f>
        <v>0</v>
      </c>
      <c r="J71" s="139" t="n">
        <f>'National summary'!J71-'National summary prev'!J71</f>
        <v>0</v>
      </c>
      <c r="K71" s="135" t="n">
        <f>'National summary'!K71-'National summary prev'!K71</f>
        <v>0</v>
      </c>
      <c r="L71" s="123" t="n">
        <f>'National summary'!L71-'National summary prev'!L71</f>
        <v>0</v>
      </c>
      <c r="M71" s="123" t="n">
        <f>'National summary'!M71-'National summary prev'!M71</f>
        <v>0</v>
      </c>
      <c r="N71" s="123" t="n">
        <f>'National summary'!N71-'National summary prev'!N71</f>
        <v>0</v>
      </c>
      <c r="O71" s="123" t="n">
        <f>'National summary'!O71-'National summary prev'!O71</f>
        <v>0</v>
      </c>
      <c r="P71" s="123" t="n">
        <f>'National summary'!P71-'National summary prev'!P71</f>
        <v>0</v>
      </c>
      <c r="Q71" s="123" t="n">
        <f>'National summary'!Q71-'National summary prev'!Q71</f>
        <v>0</v>
      </c>
      <c r="R71" s="123" t="n">
        <f>'National summary'!R71-'National summary prev'!R71</f>
        <v>0</v>
      </c>
      <c r="S71" s="123" t="n">
        <f>'National summary'!S71-'National summary prev'!S71</f>
        <v>0</v>
      </c>
      <c r="T71" s="123" t="n">
        <f>'National summary'!T71-'National summary prev'!T71</f>
        <v>0</v>
      </c>
      <c r="U71" s="123" t="n">
        <f>'National summary'!U71-'National summary prev'!U71</f>
        <v>0</v>
      </c>
      <c r="V71" s="131" t="n">
        <f>'National summary'!V71-'National summary prev'!V71</f>
        <v>0</v>
      </c>
      <c r="W71" s="130" t="n">
        <f>'National summary'!W71-'National summary prev'!W71</f>
        <v>0</v>
      </c>
      <c r="X71" s="123" t="n">
        <f>'National summary'!X71-'National summary prev'!X71</f>
        <v>0</v>
      </c>
      <c r="Y71" s="123" t="n">
        <f>'National summary'!Y71-'National summary prev'!Y71</f>
        <v>0</v>
      </c>
      <c r="Z71" s="123" t="n">
        <f>'National summary'!Z71-'National summary prev'!Z71</f>
        <v>0</v>
      </c>
      <c r="AA71" s="123" t="n">
        <f>'National summary'!AA71-'National summary prev'!AA71</f>
        <v>0</v>
      </c>
      <c r="AB71" s="123" t="n">
        <f>'National summary'!AB71-'National summary prev'!AB71</f>
        <v>0</v>
      </c>
      <c r="AC71" s="123" t="n">
        <f>'National summary'!AC71-'National summary prev'!AC71</f>
        <v>0</v>
      </c>
      <c r="AD71" s="123" t="n">
        <f>'National summary'!AD71-'National summary prev'!AD71</f>
        <v>0</v>
      </c>
      <c r="AE71" s="123" t="n">
        <f>'National summary'!AE71-'National summary prev'!AE71</f>
        <v>0</v>
      </c>
      <c r="AF71" s="123" t="n">
        <f>'National summary'!AF71-'National summary prev'!AF71</f>
        <v>0</v>
      </c>
      <c r="AG71" s="123" t="n">
        <f>'National summary'!AG71-'National summary prev'!AG71</f>
        <v>0</v>
      </c>
      <c r="AH71" s="131" t="n">
        <f>'National summary'!AH71-'National summary prev'!AH71</f>
        <v>0</v>
      </c>
      <c r="AI71" s="130" t="n">
        <f>'National summary'!AI71-'National summary prev'!AI71</f>
        <v>0</v>
      </c>
      <c r="AJ71" s="123" t="n">
        <f>'National summary'!AJ71-'National summary prev'!AJ71</f>
        <v>0</v>
      </c>
      <c r="AK71" s="123" t="n">
        <f>'National summary'!AK71-'National summary prev'!AK71</f>
        <v>0</v>
      </c>
      <c r="AL71" s="123" t="n">
        <f>'National summary'!AL71-'National summary prev'!AL71</f>
        <v>0</v>
      </c>
      <c r="AM71" s="123" t="n">
        <f>'National summary'!AM71-'National summary prev'!AM71</f>
        <v>0</v>
      </c>
      <c r="AN71" s="123" t="n">
        <f>'National summary'!AN71-'National summary prev'!AN71</f>
        <v>0</v>
      </c>
      <c r="AO71" s="123" t="n">
        <f>'National summary'!AO71-'National summary prev'!AO71</f>
        <v>0</v>
      </c>
      <c r="AP71" s="123" t="n">
        <f>'National summary'!AP71-'National summary prev'!AP71</f>
        <v>0</v>
      </c>
      <c r="AQ71" s="123" t="n">
        <f>'National summary'!AQ71-'National summary prev'!AQ71</f>
        <v>0</v>
      </c>
      <c r="AR71" s="123" t="n">
        <f>'National summary'!AR71-'National summary prev'!AR71</f>
        <v>0</v>
      </c>
      <c r="AS71" s="123" t="n">
        <f>'National summary'!AS71-'National summary prev'!AS71</f>
        <v>0</v>
      </c>
      <c r="AT71" s="131" t="n">
        <f>'National summary'!AT71-'National summary prev'!AT71</f>
        <v>0</v>
      </c>
      <c r="AU71" s="130" t="n">
        <f>'National summary'!AU71-'National summary prev'!AU71</f>
        <v>0</v>
      </c>
      <c r="AV71" s="123" t="n">
        <f>'National summary'!AV71-'National summary prev'!AV71</f>
        <v>0</v>
      </c>
      <c r="AW71" s="123" t="n">
        <f>'National summary'!AW71-'National summary prev'!AW71</f>
        <v>0</v>
      </c>
      <c r="AX71" s="123" t="n">
        <f>'National summary'!AX71-'National summary prev'!AX71</f>
        <v>0</v>
      </c>
      <c r="AY71" s="123" t="n">
        <f>'National summary'!AY71-'National summary prev'!AY71</f>
        <v>0</v>
      </c>
      <c r="AZ71" s="123" t="n">
        <f>'National summary'!AZ71-'National summary prev'!AZ71</f>
        <v>0</v>
      </c>
      <c r="BA71" s="123" t="n">
        <f>'National summary'!BA71-'National summary prev'!BA71</f>
        <v>0</v>
      </c>
      <c r="BB71" s="123" t="n">
        <f>'National summary'!BB71-'National summary prev'!BB71</f>
        <v>0</v>
      </c>
      <c r="BC71" s="123" t="n">
        <f>'National summary'!BC71-'National summary prev'!BC71</f>
        <v>0</v>
      </c>
      <c r="BD71" s="123" t="n">
        <f>'National summary'!BD71-'National summary prev'!BD71</f>
        <v>0</v>
      </c>
      <c r="BE71" s="123" t="n">
        <f>'National summary'!BE71-'National summary prev'!BE71</f>
        <v>0</v>
      </c>
      <c r="BF71" s="131" t="n">
        <f>'National summary'!BF71-'National summary prev'!BF71</f>
        <v>0</v>
      </c>
      <c r="BG71" s="130" t="n">
        <f>'National summary'!BG71-'National summary prev'!BG71</f>
        <v>0</v>
      </c>
      <c r="BH71" s="123" t="n">
        <f>'National summary'!BH71-'National summary prev'!BH71</f>
        <v>0</v>
      </c>
      <c r="BI71" s="123" t="n">
        <f>'National summary'!BI71-'National summary prev'!BI71</f>
        <v>0</v>
      </c>
      <c r="BJ71" s="123" t="n">
        <f>'National summary'!BJ71-'National summary prev'!BJ71</f>
        <v>0</v>
      </c>
      <c r="BK71" s="123" t="n">
        <f>'National summary'!BK71-'National summary prev'!BK71</f>
        <v>0</v>
      </c>
      <c r="BL71" s="123" t="n">
        <f>'National summary'!BL71-'National summary prev'!BL71</f>
        <v>0</v>
      </c>
      <c r="BM71" s="123" t="n">
        <f>'National summary'!BM71-'National summary prev'!BM71</f>
        <v>0</v>
      </c>
      <c r="BN71" s="123" t="n">
        <f>'National summary'!BN71-'National summary prev'!BN71</f>
        <v>0</v>
      </c>
      <c r="BO71" s="123" t="n">
        <f>'National summary'!BO71-'National summary prev'!BO71</f>
        <v>0</v>
      </c>
      <c r="BP71" s="123" t="n">
        <f>'National summary'!BP71-'National summary prev'!BP71</f>
        <v>0</v>
      </c>
      <c r="BQ71" s="123" t="n">
        <f>'National summary'!BQ71-'National summary prev'!BQ71</f>
        <v>0</v>
      </c>
      <c r="BR71" s="131" t="n">
        <f>'National summary'!BR71-'National summary prev'!BR71</f>
        <v>0</v>
      </c>
      <c r="BS71" s="112"/>
    </row>
    <row r="72">
      <c r="A72" s="138" t="s">
        <v>508</v>
      </c>
      <c r="B72" s="122" t="s">
        <v>171</v>
      </c>
      <c r="C72" s="64" t="s">
        <v>170</v>
      </c>
      <c r="D72" s="123"/>
      <c r="E72" s="139" t="n">
        <f>'National summary'!E72-'National summary prev'!E72</f>
        <v>-42</v>
      </c>
      <c r="F72" s="138" t="n">
        <f>'National summary'!F72-'National summary prev'!F72</f>
        <v>0</v>
      </c>
      <c r="G72" s="123" t="n">
        <f>'National summary'!G72-'National summary prev'!G72</f>
        <v>0</v>
      </c>
      <c r="H72" s="123" t="n">
        <f>'National summary'!H72-'National summary prev'!H72</f>
        <v>0</v>
      </c>
      <c r="I72" s="123" t="n">
        <f>'National summary'!I72-'National summary prev'!I72</f>
        <v>0</v>
      </c>
      <c r="J72" s="139" t="n">
        <f>'National summary'!J72-'National summary prev'!J72</f>
        <v>0</v>
      </c>
      <c r="K72" s="135" t="n">
        <f>'National summary'!K72-'National summary prev'!K72</f>
        <v>0</v>
      </c>
      <c r="L72" s="123" t="n">
        <f>'National summary'!L72-'National summary prev'!L72</f>
        <v>0</v>
      </c>
      <c r="M72" s="123" t="n">
        <f>'National summary'!M72-'National summary prev'!M72</f>
        <v>0</v>
      </c>
      <c r="N72" s="123" t="n">
        <f>'National summary'!N72-'National summary prev'!N72</f>
        <v>0</v>
      </c>
      <c r="O72" s="123" t="n">
        <f>'National summary'!O72-'National summary prev'!O72</f>
        <v>0</v>
      </c>
      <c r="P72" s="123" t="n">
        <f>'National summary'!P72-'National summary prev'!P72</f>
        <v>0</v>
      </c>
      <c r="Q72" s="123" t="n">
        <f>'National summary'!Q72-'National summary prev'!Q72</f>
        <v>0</v>
      </c>
      <c r="R72" s="123" t="n">
        <f>'National summary'!R72-'National summary prev'!R72</f>
        <v>0</v>
      </c>
      <c r="S72" s="123" t="n">
        <f>'National summary'!S72-'National summary prev'!S72</f>
        <v>0</v>
      </c>
      <c r="T72" s="123" t="n">
        <f>'National summary'!T72-'National summary prev'!T72</f>
        <v>0</v>
      </c>
      <c r="U72" s="123" t="n">
        <f>'National summary'!U72-'National summary prev'!U72</f>
        <v>0</v>
      </c>
      <c r="V72" s="131" t="n">
        <f>'National summary'!V72-'National summary prev'!V72</f>
        <v>0</v>
      </c>
      <c r="W72" s="130" t="n">
        <f>'National summary'!W72-'National summary prev'!W72</f>
        <v>0</v>
      </c>
      <c r="X72" s="123" t="n">
        <f>'National summary'!X72-'National summary prev'!X72</f>
        <v>0</v>
      </c>
      <c r="Y72" s="123" t="n">
        <f>'National summary'!Y72-'National summary prev'!Y72</f>
        <v>0</v>
      </c>
      <c r="Z72" s="123" t="n">
        <f>'National summary'!Z72-'National summary prev'!Z72</f>
        <v>0</v>
      </c>
      <c r="AA72" s="123" t="n">
        <f>'National summary'!AA72-'National summary prev'!AA72</f>
        <v>0</v>
      </c>
      <c r="AB72" s="123" t="n">
        <f>'National summary'!AB72-'National summary prev'!AB72</f>
        <v>0</v>
      </c>
      <c r="AC72" s="123" t="n">
        <f>'National summary'!AC72-'National summary prev'!AC72</f>
        <v>0</v>
      </c>
      <c r="AD72" s="123" t="n">
        <f>'National summary'!AD72-'National summary prev'!AD72</f>
        <v>0</v>
      </c>
      <c r="AE72" s="123" t="n">
        <f>'National summary'!AE72-'National summary prev'!AE72</f>
        <v>0</v>
      </c>
      <c r="AF72" s="123" t="n">
        <f>'National summary'!AF72-'National summary prev'!AF72</f>
        <v>0</v>
      </c>
      <c r="AG72" s="123" t="n">
        <f>'National summary'!AG72-'National summary prev'!AG72</f>
        <v>0</v>
      </c>
      <c r="AH72" s="131" t="n">
        <f>'National summary'!AH72-'National summary prev'!AH72</f>
        <v>0</v>
      </c>
      <c r="AI72" s="130" t="n">
        <f>'National summary'!AI72-'National summary prev'!AI72</f>
        <v>0</v>
      </c>
      <c r="AJ72" s="123" t="n">
        <f>'National summary'!AJ72-'National summary prev'!AJ72</f>
        <v>0</v>
      </c>
      <c r="AK72" s="123" t="n">
        <f>'National summary'!AK72-'National summary prev'!AK72</f>
        <v>0</v>
      </c>
      <c r="AL72" s="123" t="n">
        <f>'National summary'!AL72-'National summary prev'!AL72</f>
        <v>0</v>
      </c>
      <c r="AM72" s="123" t="n">
        <f>'National summary'!AM72-'National summary prev'!AM72</f>
        <v>0</v>
      </c>
      <c r="AN72" s="123" t="n">
        <f>'National summary'!AN72-'National summary prev'!AN72</f>
        <v>0</v>
      </c>
      <c r="AO72" s="123" t="n">
        <f>'National summary'!AO72-'National summary prev'!AO72</f>
        <v>0</v>
      </c>
      <c r="AP72" s="123" t="n">
        <f>'National summary'!AP72-'National summary prev'!AP72</f>
        <v>0</v>
      </c>
      <c r="AQ72" s="123" t="n">
        <f>'National summary'!AQ72-'National summary prev'!AQ72</f>
        <v>0</v>
      </c>
      <c r="AR72" s="123" t="n">
        <f>'National summary'!AR72-'National summary prev'!AR72</f>
        <v>0</v>
      </c>
      <c r="AS72" s="123" t="n">
        <f>'National summary'!AS72-'National summary prev'!AS72</f>
        <v>0</v>
      </c>
      <c r="AT72" s="131" t="n">
        <f>'National summary'!AT72-'National summary prev'!AT72</f>
        <v>0</v>
      </c>
      <c r="AU72" s="130" t="n">
        <f>'National summary'!AU72-'National summary prev'!AU72</f>
        <v>0</v>
      </c>
      <c r="AV72" s="123" t="n">
        <f>'National summary'!AV72-'National summary prev'!AV72</f>
        <v>0</v>
      </c>
      <c r="AW72" s="123" t="n">
        <f>'National summary'!AW72-'National summary prev'!AW72</f>
        <v>0</v>
      </c>
      <c r="AX72" s="123" t="n">
        <f>'National summary'!AX72-'National summary prev'!AX72</f>
        <v>0</v>
      </c>
      <c r="AY72" s="123" t="n">
        <f>'National summary'!AY72-'National summary prev'!AY72</f>
        <v>0</v>
      </c>
      <c r="AZ72" s="123" t="n">
        <f>'National summary'!AZ72-'National summary prev'!AZ72</f>
        <v>0</v>
      </c>
      <c r="BA72" s="123" t="n">
        <f>'National summary'!BA72-'National summary prev'!BA72</f>
        <v>0</v>
      </c>
      <c r="BB72" s="123" t="n">
        <f>'National summary'!BB72-'National summary prev'!BB72</f>
        <v>0</v>
      </c>
      <c r="BC72" s="123" t="n">
        <f>'National summary'!BC72-'National summary prev'!BC72</f>
        <v>0</v>
      </c>
      <c r="BD72" s="123" t="n">
        <f>'National summary'!BD72-'National summary prev'!BD72</f>
        <v>0</v>
      </c>
      <c r="BE72" s="123" t="n">
        <f>'National summary'!BE72-'National summary prev'!BE72</f>
        <v>0</v>
      </c>
      <c r="BF72" s="131" t="n">
        <f>'National summary'!BF72-'National summary prev'!BF72</f>
        <v>0</v>
      </c>
      <c r="BG72" s="130" t="n">
        <f>'National summary'!BG72-'National summary prev'!BG72</f>
        <v>0</v>
      </c>
      <c r="BH72" s="123" t="n">
        <f>'National summary'!BH72-'National summary prev'!BH72</f>
        <v>0</v>
      </c>
      <c r="BI72" s="123" t="n">
        <f>'National summary'!BI72-'National summary prev'!BI72</f>
        <v>0</v>
      </c>
      <c r="BJ72" s="123" t="n">
        <f>'National summary'!BJ72-'National summary prev'!BJ72</f>
        <v>0</v>
      </c>
      <c r="BK72" s="123" t="n">
        <f>'National summary'!BK72-'National summary prev'!BK72</f>
        <v>0</v>
      </c>
      <c r="BL72" s="123" t="n">
        <f>'National summary'!BL72-'National summary prev'!BL72</f>
        <v>0</v>
      </c>
      <c r="BM72" s="123" t="n">
        <f>'National summary'!BM72-'National summary prev'!BM72</f>
        <v>0</v>
      </c>
      <c r="BN72" s="123" t="n">
        <f>'National summary'!BN72-'National summary prev'!BN72</f>
        <v>0</v>
      </c>
      <c r="BO72" s="123" t="n">
        <f>'National summary'!BO72-'National summary prev'!BO72</f>
        <v>0</v>
      </c>
      <c r="BP72" s="123" t="n">
        <f>'National summary'!BP72-'National summary prev'!BP72</f>
        <v>0</v>
      </c>
      <c r="BQ72" s="123" t="n">
        <f>'National summary'!BQ72-'National summary prev'!BQ72</f>
        <v>0</v>
      </c>
      <c r="BR72" s="131" t="n">
        <f>'National summary'!BR72-'National summary prev'!BR72</f>
        <v>0</v>
      </c>
      <c r="BS72" s="112"/>
    </row>
    <row r="73">
      <c r="A73" s="138" t="s">
        <v>509</v>
      </c>
      <c r="B73" s="122" t="s">
        <v>172</v>
      </c>
      <c r="C73" s="64" t="s">
        <v>170</v>
      </c>
      <c r="D73" s="123"/>
      <c r="E73" s="139" t="n">
        <f>'National summary'!E73-'National summary prev'!E73</f>
        <v>-44</v>
      </c>
      <c r="F73" s="138" t="n">
        <f>'National summary'!F73-'National summary prev'!F73</f>
        <v>0</v>
      </c>
      <c r="G73" s="123" t="n">
        <f>'National summary'!G73-'National summary prev'!G73</f>
        <v>0</v>
      </c>
      <c r="H73" s="123" t="n">
        <f>'National summary'!H73-'National summary prev'!H73</f>
        <v>0</v>
      </c>
      <c r="I73" s="123" t="n">
        <f>'National summary'!I73-'National summary prev'!I73</f>
        <v>0</v>
      </c>
      <c r="J73" s="139" t="n">
        <f>'National summary'!J73-'National summary prev'!J73</f>
        <v>0</v>
      </c>
      <c r="K73" s="135" t="n">
        <f>'National summary'!K73-'National summary prev'!K73</f>
        <v>0</v>
      </c>
      <c r="L73" s="123" t="n">
        <f>'National summary'!L73-'National summary prev'!L73</f>
        <v>0</v>
      </c>
      <c r="M73" s="123" t="n">
        <f>'National summary'!M73-'National summary prev'!M73</f>
        <v>0</v>
      </c>
      <c r="N73" s="123" t="n">
        <f>'National summary'!N73-'National summary prev'!N73</f>
        <v>0</v>
      </c>
      <c r="O73" s="123" t="n">
        <f>'National summary'!O73-'National summary prev'!O73</f>
        <v>0</v>
      </c>
      <c r="P73" s="123" t="n">
        <f>'National summary'!P73-'National summary prev'!P73</f>
        <v>0</v>
      </c>
      <c r="Q73" s="123" t="n">
        <f>'National summary'!Q73-'National summary prev'!Q73</f>
        <v>0</v>
      </c>
      <c r="R73" s="123" t="n">
        <f>'National summary'!R73-'National summary prev'!R73</f>
        <v>0</v>
      </c>
      <c r="S73" s="123" t="n">
        <f>'National summary'!S73-'National summary prev'!S73</f>
        <v>0</v>
      </c>
      <c r="T73" s="123" t="n">
        <f>'National summary'!T73-'National summary prev'!T73</f>
        <v>0</v>
      </c>
      <c r="U73" s="123" t="n">
        <f>'National summary'!U73-'National summary prev'!U73</f>
        <v>0</v>
      </c>
      <c r="V73" s="131" t="n">
        <f>'National summary'!V73-'National summary prev'!V73</f>
        <v>0</v>
      </c>
      <c r="W73" s="130" t="n">
        <f>'National summary'!W73-'National summary prev'!W73</f>
        <v>0</v>
      </c>
      <c r="X73" s="123" t="n">
        <f>'National summary'!X73-'National summary prev'!X73</f>
        <v>0</v>
      </c>
      <c r="Y73" s="123" t="n">
        <f>'National summary'!Y73-'National summary prev'!Y73</f>
        <v>0</v>
      </c>
      <c r="Z73" s="123" t="n">
        <f>'National summary'!Z73-'National summary prev'!Z73</f>
        <v>0</v>
      </c>
      <c r="AA73" s="123" t="n">
        <f>'National summary'!AA73-'National summary prev'!AA73</f>
        <v>0</v>
      </c>
      <c r="AB73" s="123" t="n">
        <f>'National summary'!AB73-'National summary prev'!AB73</f>
        <v>0</v>
      </c>
      <c r="AC73" s="123" t="n">
        <f>'National summary'!AC73-'National summary prev'!AC73</f>
        <v>0</v>
      </c>
      <c r="AD73" s="123" t="n">
        <f>'National summary'!AD73-'National summary prev'!AD73</f>
        <v>0</v>
      </c>
      <c r="AE73" s="123" t="n">
        <f>'National summary'!AE73-'National summary prev'!AE73</f>
        <v>0</v>
      </c>
      <c r="AF73" s="123" t="n">
        <f>'National summary'!AF73-'National summary prev'!AF73</f>
        <v>0</v>
      </c>
      <c r="AG73" s="123" t="n">
        <f>'National summary'!AG73-'National summary prev'!AG73</f>
        <v>0</v>
      </c>
      <c r="AH73" s="131" t="n">
        <f>'National summary'!AH73-'National summary prev'!AH73</f>
        <v>0</v>
      </c>
      <c r="AI73" s="130" t="n">
        <f>'National summary'!AI73-'National summary prev'!AI73</f>
        <v>0</v>
      </c>
      <c r="AJ73" s="123" t="n">
        <f>'National summary'!AJ73-'National summary prev'!AJ73</f>
        <v>0</v>
      </c>
      <c r="AK73" s="123" t="n">
        <f>'National summary'!AK73-'National summary prev'!AK73</f>
        <v>0</v>
      </c>
      <c r="AL73" s="123" t="n">
        <f>'National summary'!AL73-'National summary prev'!AL73</f>
        <v>0</v>
      </c>
      <c r="AM73" s="123" t="n">
        <f>'National summary'!AM73-'National summary prev'!AM73</f>
        <v>0</v>
      </c>
      <c r="AN73" s="123" t="n">
        <f>'National summary'!AN73-'National summary prev'!AN73</f>
        <v>0</v>
      </c>
      <c r="AO73" s="123" t="n">
        <f>'National summary'!AO73-'National summary prev'!AO73</f>
        <v>0</v>
      </c>
      <c r="AP73" s="123" t="n">
        <f>'National summary'!AP73-'National summary prev'!AP73</f>
        <v>0</v>
      </c>
      <c r="AQ73" s="123" t="n">
        <f>'National summary'!AQ73-'National summary prev'!AQ73</f>
        <v>0</v>
      </c>
      <c r="AR73" s="123" t="n">
        <f>'National summary'!AR73-'National summary prev'!AR73</f>
        <v>0</v>
      </c>
      <c r="AS73" s="123" t="n">
        <f>'National summary'!AS73-'National summary prev'!AS73</f>
        <v>0</v>
      </c>
      <c r="AT73" s="131" t="n">
        <f>'National summary'!AT73-'National summary prev'!AT73</f>
        <v>0</v>
      </c>
      <c r="AU73" s="130" t="n">
        <f>'National summary'!AU73-'National summary prev'!AU73</f>
        <v>0</v>
      </c>
      <c r="AV73" s="123" t="n">
        <f>'National summary'!AV73-'National summary prev'!AV73</f>
        <v>0</v>
      </c>
      <c r="AW73" s="123" t="n">
        <f>'National summary'!AW73-'National summary prev'!AW73</f>
        <v>0</v>
      </c>
      <c r="AX73" s="123" t="n">
        <f>'National summary'!AX73-'National summary prev'!AX73</f>
        <v>0</v>
      </c>
      <c r="AY73" s="123" t="n">
        <f>'National summary'!AY73-'National summary prev'!AY73</f>
        <v>0</v>
      </c>
      <c r="AZ73" s="123" t="n">
        <f>'National summary'!AZ73-'National summary prev'!AZ73</f>
        <v>0</v>
      </c>
      <c r="BA73" s="123" t="n">
        <f>'National summary'!BA73-'National summary prev'!BA73</f>
        <v>0</v>
      </c>
      <c r="BB73" s="123" t="n">
        <f>'National summary'!BB73-'National summary prev'!BB73</f>
        <v>0</v>
      </c>
      <c r="BC73" s="123" t="n">
        <f>'National summary'!BC73-'National summary prev'!BC73</f>
        <v>0</v>
      </c>
      <c r="BD73" s="123" t="n">
        <f>'National summary'!BD73-'National summary prev'!BD73</f>
        <v>0</v>
      </c>
      <c r="BE73" s="123" t="n">
        <f>'National summary'!BE73-'National summary prev'!BE73</f>
        <v>0</v>
      </c>
      <c r="BF73" s="131" t="n">
        <f>'National summary'!BF73-'National summary prev'!BF73</f>
        <v>0</v>
      </c>
      <c r="BG73" s="130" t="n">
        <f>'National summary'!BG73-'National summary prev'!BG73</f>
        <v>0</v>
      </c>
      <c r="BH73" s="123" t="n">
        <f>'National summary'!BH73-'National summary prev'!BH73</f>
        <v>0</v>
      </c>
      <c r="BI73" s="123" t="n">
        <f>'National summary'!BI73-'National summary prev'!BI73</f>
        <v>0</v>
      </c>
      <c r="BJ73" s="123" t="n">
        <f>'National summary'!BJ73-'National summary prev'!BJ73</f>
        <v>0</v>
      </c>
      <c r="BK73" s="123" t="n">
        <f>'National summary'!BK73-'National summary prev'!BK73</f>
        <v>0</v>
      </c>
      <c r="BL73" s="123" t="n">
        <f>'National summary'!BL73-'National summary prev'!BL73</f>
        <v>0</v>
      </c>
      <c r="BM73" s="123" t="n">
        <f>'National summary'!BM73-'National summary prev'!BM73</f>
        <v>0</v>
      </c>
      <c r="BN73" s="123" t="n">
        <f>'National summary'!BN73-'National summary prev'!BN73</f>
        <v>0</v>
      </c>
      <c r="BO73" s="123" t="n">
        <f>'National summary'!BO73-'National summary prev'!BO73</f>
        <v>0</v>
      </c>
      <c r="BP73" s="123" t="n">
        <f>'National summary'!BP73-'National summary prev'!BP73</f>
        <v>0</v>
      </c>
      <c r="BQ73" s="123" t="n">
        <f>'National summary'!BQ73-'National summary prev'!BQ73</f>
        <v>0</v>
      </c>
      <c r="BR73" s="131" t="n">
        <f>'National summary'!BR73-'National summary prev'!BR73</f>
        <v>0</v>
      </c>
      <c r="BS73" s="112"/>
    </row>
    <row r="74">
      <c r="A74" s="138" t="s">
        <v>510</v>
      </c>
      <c r="B74" s="122" t="s">
        <v>173</v>
      </c>
      <c r="C74" s="64" t="s">
        <v>170</v>
      </c>
      <c r="D74" s="123"/>
      <c r="E74" s="139" t="n">
        <f>'National summary'!E74-'National summary prev'!E74</f>
        <v>-46</v>
      </c>
      <c r="F74" s="138" t="n">
        <f>'National summary'!F74-'National summary prev'!F74</f>
        <v>0</v>
      </c>
      <c r="G74" s="123" t="n">
        <f>'National summary'!G74-'National summary prev'!G74</f>
        <v>0</v>
      </c>
      <c r="H74" s="123" t="n">
        <f>'National summary'!H74-'National summary prev'!H74</f>
        <v>0</v>
      </c>
      <c r="I74" s="123" t="n">
        <f>'National summary'!I74-'National summary prev'!I74</f>
        <v>0</v>
      </c>
      <c r="J74" s="139" t="n">
        <f>'National summary'!J74-'National summary prev'!J74</f>
        <v>0</v>
      </c>
      <c r="K74" s="135" t="n">
        <f>'National summary'!K74-'National summary prev'!K74</f>
        <v>0</v>
      </c>
      <c r="L74" s="123" t="n">
        <f>'National summary'!L74-'National summary prev'!L74</f>
        <v>0</v>
      </c>
      <c r="M74" s="123" t="n">
        <f>'National summary'!M74-'National summary prev'!M74</f>
        <v>0</v>
      </c>
      <c r="N74" s="123" t="n">
        <f>'National summary'!N74-'National summary prev'!N74</f>
        <v>0</v>
      </c>
      <c r="O74" s="123" t="n">
        <f>'National summary'!O74-'National summary prev'!O74</f>
        <v>0</v>
      </c>
      <c r="P74" s="123" t="n">
        <f>'National summary'!P74-'National summary prev'!P74</f>
        <v>0</v>
      </c>
      <c r="Q74" s="123" t="n">
        <f>'National summary'!Q74-'National summary prev'!Q74</f>
        <v>0</v>
      </c>
      <c r="R74" s="123" t="n">
        <f>'National summary'!R74-'National summary prev'!R74</f>
        <v>0</v>
      </c>
      <c r="S74" s="123" t="n">
        <f>'National summary'!S74-'National summary prev'!S74</f>
        <v>0</v>
      </c>
      <c r="T74" s="123" t="n">
        <f>'National summary'!T74-'National summary prev'!T74</f>
        <v>0</v>
      </c>
      <c r="U74" s="123" t="n">
        <f>'National summary'!U74-'National summary prev'!U74</f>
        <v>0</v>
      </c>
      <c r="V74" s="131" t="n">
        <f>'National summary'!V74-'National summary prev'!V74</f>
        <v>0</v>
      </c>
      <c r="W74" s="130" t="n">
        <f>'National summary'!W74-'National summary prev'!W74</f>
        <v>0</v>
      </c>
      <c r="X74" s="123" t="n">
        <f>'National summary'!X74-'National summary prev'!X74</f>
        <v>0</v>
      </c>
      <c r="Y74" s="123" t="n">
        <f>'National summary'!Y74-'National summary prev'!Y74</f>
        <v>0</v>
      </c>
      <c r="Z74" s="123" t="n">
        <f>'National summary'!Z74-'National summary prev'!Z74</f>
        <v>0</v>
      </c>
      <c r="AA74" s="123" t="n">
        <f>'National summary'!AA74-'National summary prev'!AA74</f>
        <v>0</v>
      </c>
      <c r="AB74" s="123" t="n">
        <f>'National summary'!AB74-'National summary prev'!AB74</f>
        <v>0</v>
      </c>
      <c r="AC74" s="123" t="n">
        <f>'National summary'!AC74-'National summary prev'!AC74</f>
        <v>0</v>
      </c>
      <c r="AD74" s="123" t="n">
        <f>'National summary'!AD74-'National summary prev'!AD74</f>
        <v>0</v>
      </c>
      <c r="AE74" s="123" t="n">
        <f>'National summary'!AE74-'National summary prev'!AE74</f>
        <v>0</v>
      </c>
      <c r="AF74" s="123" t="n">
        <f>'National summary'!AF74-'National summary prev'!AF74</f>
        <v>0</v>
      </c>
      <c r="AG74" s="123" t="n">
        <f>'National summary'!AG74-'National summary prev'!AG74</f>
        <v>0</v>
      </c>
      <c r="AH74" s="131" t="n">
        <f>'National summary'!AH74-'National summary prev'!AH74</f>
        <v>0</v>
      </c>
      <c r="AI74" s="130" t="n">
        <f>'National summary'!AI74-'National summary prev'!AI74</f>
        <v>0</v>
      </c>
      <c r="AJ74" s="123" t="n">
        <f>'National summary'!AJ74-'National summary prev'!AJ74</f>
        <v>0</v>
      </c>
      <c r="AK74" s="123" t="n">
        <f>'National summary'!AK74-'National summary prev'!AK74</f>
        <v>0</v>
      </c>
      <c r="AL74" s="123" t="n">
        <f>'National summary'!AL74-'National summary prev'!AL74</f>
        <v>0</v>
      </c>
      <c r="AM74" s="123" t="n">
        <f>'National summary'!AM74-'National summary prev'!AM74</f>
        <v>0</v>
      </c>
      <c r="AN74" s="123" t="n">
        <f>'National summary'!AN74-'National summary prev'!AN74</f>
        <v>0</v>
      </c>
      <c r="AO74" s="123" t="n">
        <f>'National summary'!AO74-'National summary prev'!AO74</f>
        <v>0</v>
      </c>
      <c r="AP74" s="123" t="n">
        <f>'National summary'!AP74-'National summary prev'!AP74</f>
        <v>0</v>
      </c>
      <c r="AQ74" s="123" t="n">
        <f>'National summary'!AQ74-'National summary prev'!AQ74</f>
        <v>0</v>
      </c>
      <c r="AR74" s="123" t="n">
        <f>'National summary'!AR74-'National summary prev'!AR74</f>
        <v>0</v>
      </c>
      <c r="AS74" s="123" t="n">
        <f>'National summary'!AS74-'National summary prev'!AS74</f>
        <v>0</v>
      </c>
      <c r="AT74" s="131" t="n">
        <f>'National summary'!AT74-'National summary prev'!AT74</f>
        <v>0</v>
      </c>
      <c r="AU74" s="130" t="n">
        <f>'National summary'!AU74-'National summary prev'!AU74</f>
        <v>0</v>
      </c>
      <c r="AV74" s="123" t="n">
        <f>'National summary'!AV74-'National summary prev'!AV74</f>
        <v>0</v>
      </c>
      <c r="AW74" s="123" t="n">
        <f>'National summary'!AW74-'National summary prev'!AW74</f>
        <v>0</v>
      </c>
      <c r="AX74" s="123" t="n">
        <f>'National summary'!AX74-'National summary prev'!AX74</f>
        <v>0</v>
      </c>
      <c r="AY74" s="123" t="n">
        <f>'National summary'!AY74-'National summary prev'!AY74</f>
        <v>0</v>
      </c>
      <c r="AZ74" s="123" t="n">
        <f>'National summary'!AZ74-'National summary prev'!AZ74</f>
        <v>0</v>
      </c>
      <c r="BA74" s="123" t="n">
        <f>'National summary'!BA74-'National summary prev'!BA74</f>
        <v>0</v>
      </c>
      <c r="BB74" s="123" t="n">
        <f>'National summary'!BB74-'National summary prev'!BB74</f>
        <v>0</v>
      </c>
      <c r="BC74" s="123" t="n">
        <f>'National summary'!BC74-'National summary prev'!BC74</f>
        <v>0</v>
      </c>
      <c r="BD74" s="123" t="n">
        <f>'National summary'!BD74-'National summary prev'!BD74</f>
        <v>0</v>
      </c>
      <c r="BE74" s="123" t="n">
        <f>'National summary'!BE74-'National summary prev'!BE74</f>
        <v>0</v>
      </c>
      <c r="BF74" s="131" t="n">
        <f>'National summary'!BF74-'National summary prev'!BF74</f>
        <v>0</v>
      </c>
      <c r="BG74" s="130" t="n">
        <f>'National summary'!BG74-'National summary prev'!BG74</f>
        <v>0</v>
      </c>
      <c r="BH74" s="123" t="n">
        <f>'National summary'!BH74-'National summary prev'!BH74</f>
        <v>0</v>
      </c>
      <c r="BI74" s="123" t="n">
        <f>'National summary'!BI74-'National summary prev'!BI74</f>
        <v>0</v>
      </c>
      <c r="BJ74" s="123" t="n">
        <f>'National summary'!BJ74-'National summary prev'!BJ74</f>
        <v>0</v>
      </c>
      <c r="BK74" s="123" t="n">
        <f>'National summary'!BK74-'National summary prev'!BK74</f>
        <v>0</v>
      </c>
      <c r="BL74" s="123" t="n">
        <f>'National summary'!BL74-'National summary prev'!BL74</f>
        <v>0</v>
      </c>
      <c r="BM74" s="123" t="n">
        <f>'National summary'!BM74-'National summary prev'!BM74</f>
        <v>0</v>
      </c>
      <c r="BN74" s="123" t="n">
        <f>'National summary'!BN74-'National summary prev'!BN74</f>
        <v>0</v>
      </c>
      <c r="BO74" s="123" t="n">
        <f>'National summary'!BO74-'National summary prev'!BO74</f>
        <v>0</v>
      </c>
      <c r="BP74" s="123" t="n">
        <f>'National summary'!BP74-'National summary prev'!BP74</f>
        <v>0</v>
      </c>
      <c r="BQ74" s="123" t="n">
        <f>'National summary'!BQ74-'National summary prev'!BQ74</f>
        <v>0</v>
      </c>
      <c r="BR74" s="131" t="n">
        <f>'National summary'!BR74-'National summary prev'!BR74</f>
        <v>0</v>
      </c>
      <c r="BS74" s="112"/>
    </row>
    <row r="75">
      <c r="A75" s="140" t="s">
        <v>511</v>
      </c>
      <c r="B75" s="144" t="s">
        <v>114</v>
      </c>
      <c r="C75" s="145" t="s">
        <v>126</v>
      </c>
      <c r="D75" s="141"/>
      <c r="E75" s="142" t="n">
        <f>'National summary'!E75-'National summary prev'!E75</f>
        <v>-48</v>
      </c>
      <c r="F75" s="140" t="n">
        <f>'National summary'!F75-'National summary prev'!F75</f>
        <v>0</v>
      </c>
      <c r="G75" s="141" t="n">
        <f>'National summary'!G75-'National summary prev'!G75</f>
        <v>0</v>
      </c>
      <c r="H75" s="141" t="n">
        <f>'National summary'!H75-'National summary prev'!H75</f>
        <v>0</v>
      </c>
      <c r="I75" s="141" t="n">
        <f>'National summary'!I75-'National summary prev'!I75</f>
        <v>0</v>
      </c>
      <c r="J75" s="142" t="n">
        <f>'National summary'!J75-'National summary prev'!J75</f>
        <v>0</v>
      </c>
      <c r="K75" s="155" t="n">
        <f>'National summary'!K75-'National summary prev'!K75</f>
        <v>0</v>
      </c>
      <c r="L75" s="156" t="n">
        <f>'National summary'!L75-'National summary prev'!L75</f>
        <v>0</v>
      </c>
      <c r="M75" s="156" t="n">
        <f>'National summary'!M75-'National summary prev'!M75</f>
        <v>0</v>
      </c>
      <c r="N75" s="156" t="n">
        <f>'National summary'!N75-'National summary prev'!N75</f>
        <v>0</v>
      </c>
      <c r="O75" s="156" t="n">
        <f>'National summary'!O75-'National summary prev'!O75</f>
        <v>0</v>
      </c>
      <c r="P75" s="156" t="n">
        <f>'National summary'!P75-'National summary prev'!P75</f>
        <v>0</v>
      </c>
      <c r="Q75" s="156" t="n">
        <f>'National summary'!Q75-'National summary prev'!Q75</f>
        <v>0</v>
      </c>
      <c r="R75" s="156" t="n">
        <f>'National summary'!R75-'National summary prev'!R75</f>
        <v>0</v>
      </c>
      <c r="S75" s="156" t="n">
        <f>'National summary'!S75-'National summary prev'!S75</f>
        <v>0</v>
      </c>
      <c r="T75" s="156" t="n">
        <f>'National summary'!T75-'National summary prev'!T75</f>
        <v>0</v>
      </c>
      <c r="U75" s="156" t="n">
        <f>'National summary'!U75-'National summary prev'!U75</f>
        <v>0</v>
      </c>
      <c r="V75" s="157" t="n">
        <f>'National summary'!V75-'National summary prev'!V75</f>
        <v>0</v>
      </c>
      <c r="W75" s="158" t="n">
        <f>'National summary'!W75-'National summary prev'!W75</f>
        <v>0</v>
      </c>
      <c r="X75" s="156" t="n">
        <f>'National summary'!X75-'National summary prev'!X75</f>
        <v>0</v>
      </c>
      <c r="Y75" s="156" t="n">
        <f>'National summary'!Y75-'National summary prev'!Y75</f>
        <v>0</v>
      </c>
      <c r="Z75" s="156" t="n">
        <f>'National summary'!Z75-'National summary prev'!Z75</f>
        <v>0</v>
      </c>
      <c r="AA75" s="156" t="n">
        <f>'National summary'!AA75-'National summary prev'!AA75</f>
        <v>0</v>
      </c>
      <c r="AB75" s="156" t="n">
        <f>'National summary'!AB75-'National summary prev'!AB75</f>
        <v>0</v>
      </c>
      <c r="AC75" s="156" t="n">
        <f>'National summary'!AC75-'National summary prev'!AC75</f>
        <v>0</v>
      </c>
      <c r="AD75" s="156" t="n">
        <f>'National summary'!AD75-'National summary prev'!AD75</f>
        <v>0</v>
      </c>
      <c r="AE75" s="156" t="n">
        <f>'National summary'!AE75-'National summary prev'!AE75</f>
        <v>0</v>
      </c>
      <c r="AF75" s="156" t="n">
        <f>'National summary'!AF75-'National summary prev'!AF75</f>
        <v>0</v>
      </c>
      <c r="AG75" s="156" t="n">
        <f>'National summary'!AG75-'National summary prev'!AG75</f>
        <v>0</v>
      </c>
      <c r="AH75" s="157" t="n">
        <f>'National summary'!AH75-'National summary prev'!AH75</f>
        <v>0</v>
      </c>
      <c r="AI75" s="158" t="n">
        <f>'National summary'!AI75-'National summary prev'!AI75</f>
        <v>0</v>
      </c>
      <c r="AJ75" s="156" t="n">
        <f>'National summary'!AJ75-'National summary prev'!AJ75</f>
        <v>0</v>
      </c>
      <c r="AK75" s="156" t="n">
        <f>'National summary'!AK75-'National summary prev'!AK75</f>
        <v>0</v>
      </c>
      <c r="AL75" s="156" t="n">
        <f>'National summary'!AL75-'National summary prev'!AL75</f>
        <v>0</v>
      </c>
      <c r="AM75" s="156" t="n">
        <f>'National summary'!AM75-'National summary prev'!AM75</f>
        <v>0</v>
      </c>
      <c r="AN75" s="156" t="n">
        <f>'National summary'!AN75-'National summary prev'!AN75</f>
        <v>0</v>
      </c>
      <c r="AO75" s="156" t="n">
        <f>'National summary'!AO75-'National summary prev'!AO75</f>
        <v>0</v>
      </c>
      <c r="AP75" s="156" t="n">
        <f>'National summary'!AP75-'National summary prev'!AP75</f>
        <v>0</v>
      </c>
      <c r="AQ75" s="156" t="n">
        <f>'National summary'!AQ75-'National summary prev'!AQ75</f>
        <v>0</v>
      </c>
      <c r="AR75" s="156" t="n">
        <f>'National summary'!AR75-'National summary prev'!AR75</f>
        <v>0</v>
      </c>
      <c r="AS75" s="156" t="n">
        <f>'National summary'!AS75-'National summary prev'!AS75</f>
        <v>0</v>
      </c>
      <c r="AT75" s="157" t="n">
        <f>'National summary'!AT75-'National summary prev'!AT75</f>
        <v>0</v>
      </c>
      <c r="AU75" s="158" t="n">
        <f>'National summary'!AU75-'National summary prev'!AU75</f>
        <v>0</v>
      </c>
      <c r="AV75" s="156" t="n">
        <f>'National summary'!AV75-'National summary prev'!AV75</f>
        <v>0</v>
      </c>
      <c r="AW75" s="156" t="n">
        <f>'National summary'!AW75-'National summary prev'!AW75</f>
        <v>0</v>
      </c>
      <c r="AX75" s="156" t="n">
        <f>'National summary'!AX75-'National summary prev'!AX75</f>
        <v>0</v>
      </c>
      <c r="AY75" s="156" t="n">
        <f>'National summary'!AY75-'National summary prev'!AY75</f>
        <v>0</v>
      </c>
      <c r="AZ75" s="156" t="n">
        <f>'National summary'!AZ75-'National summary prev'!AZ75</f>
        <v>0</v>
      </c>
      <c r="BA75" s="156" t="n">
        <f>'National summary'!BA75-'National summary prev'!BA75</f>
        <v>0</v>
      </c>
      <c r="BB75" s="156" t="n">
        <f>'National summary'!BB75-'National summary prev'!BB75</f>
        <v>0</v>
      </c>
      <c r="BC75" s="156" t="n">
        <f>'National summary'!BC75-'National summary prev'!BC75</f>
        <v>0</v>
      </c>
      <c r="BD75" s="156" t="n">
        <f>'National summary'!BD75-'National summary prev'!BD75</f>
        <v>0</v>
      </c>
      <c r="BE75" s="156" t="n">
        <f>'National summary'!BE75-'National summary prev'!BE75</f>
        <v>0</v>
      </c>
      <c r="BF75" s="157" t="n">
        <f>'National summary'!BF75-'National summary prev'!BF75</f>
        <v>0</v>
      </c>
      <c r="BG75" s="158" t="n">
        <f>'National summary'!BG75-'National summary prev'!BG75</f>
        <v>0</v>
      </c>
      <c r="BH75" s="156" t="n">
        <f>'National summary'!BH75-'National summary prev'!BH75</f>
        <v>0</v>
      </c>
      <c r="BI75" s="156" t="n">
        <f>'National summary'!BI75-'National summary prev'!BI75</f>
        <v>0</v>
      </c>
      <c r="BJ75" s="156" t="n">
        <f>'National summary'!BJ75-'National summary prev'!BJ75</f>
        <v>0</v>
      </c>
      <c r="BK75" s="156" t="n">
        <f>'National summary'!BK75-'National summary prev'!BK75</f>
        <v>0</v>
      </c>
      <c r="BL75" s="156" t="n">
        <f>'National summary'!BL75-'National summary prev'!BL75</f>
        <v>0</v>
      </c>
      <c r="BM75" s="156" t="n">
        <f>'National summary'!BM75-'National summary prev'!BM75</f>
        <v>0</v>
      </c>
      <c r="BN75" s="156" t="n">
        <f>'National summary'!BN75-'National summary prev'!BN75</f>
        <v>0</v>
      </c>
      <c r="BO75" s="156" t="n">
        <f>'National summary'!BO75-'National summary prev'!BO75</f>
        <v>0</v>
      </c>
      <c r="BP75" s="156" t="n">
        <f>'National summary'!BP75-'National summary prev'!BP75</f>
        <v>0</v>
      </c>
      <c r="BQ75" s="156" t="n">
        <f>'National summary'!BQ75-'National summary prev'!BQ75</f>
        <v>0</v>
      </c>
      <c r="BR75" s="157" t="n">
        <f>'National summary'!BR75-'National summary prev'!BR75</f>
        <v>0</v>
      </c>
      <c r="BS75" s="112"/>
    </row>
  </sheetData>
  <mergeCells count="6">
    <mergeCell ref="BG23:BR23"/>
    <mergeCell ref="C5:D5"/>
    <mergeCell ref="K23:V23"/>
    <mergeCell ref="W23:AH23"/>
    <mergeCell ref="AI23:AT23"/>
    <mergeCell ref="AU23:BF23"/>
  </mergeCells>
  <conditionalFormatting sqref="C9:E21 E25:BR75">
    <cfRule type="expression" dxfId="34" priority="1">
      <formula>C9&lt;-0.01</formula>
    </cfRule>
  </conditionalFormatting>
  <pageMargins left="0.7" right="0.7" top="0.75" bottom="0.75" header="0.3" footer="0.3"/>
  <pageSetup paperSize="9" orientation="portrait" horizontalDpi="300" verticalDpi="300" r:id="rId2"/>
  <legacyDrawing r:id="rIdvml"/>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3"/>
  </sheetPr>
  <dimension ref="A1"/>
  <sheetViews>
    <sheetView showGridLines="0" zoomScale="96" zoomScaleNormal="96" workbookViewId="0">
      <pane xSplit="2" ySplit="4" topLeftCell="C5" activePane="bottomRight" state="frozen"/>
      <selection activeCell="B49" sqref="A49:XFD95"/>
      <selection pane="topRight" activeCell="B49" sqref="A49:XFD95"/>
      <selection pane="bottomLeft" activeCell="B49" sqref="A49:XFD95"/>
      <selection pane="bottomRight"/>
    </sheetView>
  </sheetViews>
  <sheetFormatPr defaultRowHeight="15.0" baseColWidth="10"/>
  <cols>
    <col min="1" max="1" width="2.7109375" hidden="0" customWidth="1"/>
    <col min="2" max="2" width="24.85546875" hidden="0" customWidth="1"/>
    <col min="3" max="3" width="131.140625" hidden="0" customWidth="1"/>
    <col min="4" max="4" width="11" hidden="0" customWidth="1"/>
    <col min="5" max="5" width="13.140625" hidden="0" customWidth="1"/>
    <col min="6" max="6" width="13.140625" hidden="0" customWidth="1"/>
  </cols>
  <sheetData>
    <row r="1">
      <c r="B1" s="14" t="str">
        <f>HYPERLINK("#'Contents'!B1", "Go to contents")</f>
        <v>Go to contents</v>
      </c>
      <c r="C1" s="250"/>
      <c r="D1" s="249"/>
      <c r="E1" s="249"/>
      <c r="F1" s="249"/>
    </row>
    <row r="2">
      <c r="C2" s="250"/>
      <c r="D2" s="249"/>
      <c r="E2" s="249"/>
      <c r="F2" s="249"/>
    </row>
    <row r="3">
      <c r="A3" s="119"/>
      <c r="B3" s="262"/>
      <c r="C3" s="263" t="s">
        <v>390</v>
      </c>
      <c r="D3" s="263"/>
      <c r="E3" s="263"/>
      <c r="F3" s="263"/>
    </row>
    <row r="4" ht="45" customHeight="1">
      <c r="A4" s="248"/>
      <c r="B4" s="252" t="s">
        <v>0</v>
      </c>
      <c r="C4" s="251" t="s">
        <v>62</v>
      </c>
      <c r="D4" s="251" t="s">
        <v>311</v>
      </c>
      <c r="E4" s="251" t="s">
        <v>308</v>
      </c>
      <c r="F4" s="251" t="s">
        <v>191</v>
      </c>
    </row>
    <row r="5">
      <c r="A5" s="174"/>
      <c r="B5" s="254" t="str">
        <f>Contents!C18</f>
        <v>Project name</v>
      </c>
      <c r="C5" s="255" t="s">
        <v>391</v>
      </c>
      <c r="D5" s="256" t="s">
        <v>63</v>
      </c>
      <c r="E5" s="256" t="s">
        <v>63</v>
      </c>
      <c r="F5" s="256"/>
    </row>
    <row r="6">
      <c r="A6" s="174"/>
      <c r="B6" s="254" t="str">
        <f>Contents!C19</f>
        <v>Project name</v>
      </c>
      <c r="C6" s="255" t="s">
        <v>386</v>
      </c>
      <c r="D6" s="256" t="s">
        <v>63</v>
      </c>
      <c r="E6" s="256" t="s">
        <v>63</v>
      </c>
      <c r="F6" s="256"/>
    </row>
    <row r="7">
      <c r="A7" s="174"/>
      <c r="B7" s="254" t="str">
        <f>Contents!C20</f>
        <v>Project name</v>
      </c>
      <c r="C7" s="255"/>
      <c r="D7" s="256"/>
      <c r="E7" s="256"/>
      <c r="F7" s="256"/>
    </row>
    <row r="8">
      <c r="A8" s="174"/>
      <c r="B8" s="254" t="str">
        <f>Contents!C21</f>
        <v>Project name</v>
      </c>
      <c r="C8" s="255"/>
      <c r="D8" s="256"/>
      <c r="E8" s="256"/>
      <c r="F8" s="256"/>
    </row>
    <row r="9">
      <c r="A9" s="174"/>
      <c r="B9" s="254" t="str">
        <f>Contents!C22</f>
        <v>Project name</v>
      </c>
      <c r="C9" s="255"/>
      <c r="D9" s="256"/>
      <c r="E9" s="256"/>
      <c r="F9" s="257"/>
    </row>
    <row r="10">
      <c r="A10" s="174"/>
      <c r="B10" s="254" t="str">
        <f>Contents!C23</f>
        <v>Project name</v>
      </c>
      <c r="C10" s="255"/>
      <c r="D10" s="256"/>
      <c r="E10" s="256"/>
      <c r="F10" s="257"/>
    </row>
    <row r="11">
      <c r="A11" s="174"/>
      <c r="B11" s="254" t="str">
        <f>Contents!C24</f>
        <v>Project name</v>
      </c>
      <c r="C11" s="258"/>
      <c r="D11" s="256"/>
      <c r="E11" s="256"/>
      <c r="F11" s="256"/>
    </row>
    <row r="12">
      <c r="A12" s="174"/>
      <c r="B12" s="254" t="str">
        <f>Contents!C25</f>
        <v>Project name</v>
      </c>
      <c r="C12" s="255"/>
      <c r="D12" s="256"/>
      <c r="E12" s="256"/>
      <c r="F12" s="256"/>
    </row>
    <row r="13">
      <c r="A13" s="174"/>
      <c r="B13" s="254" t="str">
        <f>Contents!C26</f>
        <v>Project name</v>
      </c>
      <c r="C13" s="255"/>
      <c r="D13" s="256"/>
      <c r="E13" s="256"/>
      <c r="F13" s="256"/>
    </row>
    <row r="14">
      <c r="A14" s="174"/>
      <c r="B14" s="254" t="str">
        <f>Contents!C27</f>
        <v>Project name</v>
      </c>
      <c r="C14" s="255"/>
      <c r="D14" s="256"/>
      <c r="E14" s="256"/>
      <c r="F14" s="256"/>
    </row>
    <row r="15">
      <c r="A15" s="174"/>
      <c r="B15" s="254" t="str">
        <f>Contents!C28</f>
        <v>Project name</v>
      </c>
      <c r="C15" s="255"/>
      <c r="D15" s="256"/>
      <c r="E15" s="256"/>
      <c r="F15" s="256"/>
    </row>
    <row r="16">
      <c r="A16" s="174"/>
      <c r="B16" s="254" t="str">
        <f>Contents!C29</f>
        <v>Project name</v>
      </c>
      <c r="C16" s="255"/>
      <c r="D16" s="256"/>
      <c r="E16" s="256"/>
      <c r="F16" s="256"/>
    </row>
    <row r="17">
      <c r="A17" s="174"/>
      <c r="B17" s="254" t="str">
        <f>Contents!C30</f>
        <v>Project name</v>
      </c>
      <c r="C17" s="259"/>
      <c r="D17" s="256"/>
      <c r="E17" s="256"/>
      <c r="F17" s="260"/>
    </row>
    <row r="18">
      <c r="A18" s="174"/>
      <c r="B18" s="254" t="str">
        <f>Contents!C31</f>
        <v>Project name</v>
      </c>
      <c r="C18" s="259"/>
      <c r="D18" s="256"/>
      <c r="E18" s="256"/>
      <c r="F18" s="260"/>
    </row>
    <row r="19">
      <c r="A19" s="174"/>
      <c r="B19" s="254" t="str">
        <f>Contents!C32</f>
        <v>Project name</v>
      </c>
      <c r="C19" s="259"/>
      <c r="D19" s="256"/>
      <c r="E19" s="256"/>
      <c r="F19" s="260"/>
    </row>
    <row r="20">
      <c r="A20" s="174"/>
      <c r="B20" s="254" t="str">
        <f>Contents!C33</f>
        <v>Project name</v>
      </c>
      <c r="C20" s="261"/>
      <c r="D20" s="256"/>
      <c r="E20" s="260"/>
      <c r="F20" s="260"/>
    </row>
    <row r="21">
      <c r="A21" s="174"/>
      <c r="B21" s="254" t="str">
        <f>Contents!C34</f>
        <v>Project name</v>
      </c>
      <c r="C21" s="253"/>
      <c r="D21" s="256"/>
      <c r="E21" s="256"/>
      <c r="F21" s="260"/>
    </row>
    <row r="22">
      <c r="A22" s="174"/>
      <c r="B22" s="254" t="str">
        <f>Contents!C35</f>
        <v>Project name</v>
      </c>
      <c r="C22" s="253"/>
      <c r="D22" s="256"/>
      <c r="E22" s="256"/>
      <c r="F22" s="260"/>
    </row>
    <row r="23">
      <c r="A23" s="174"/>
      <c r="B23" s="254" t="str">
        <f>Contents!C36</f>
        <v>Project name</v>
      </c>
      <c r="C23" s="253"/>
      <c r="D23" s="256"/>
      <c r="E23" s="256"/>
      <c r="F23" s="260"/>
    </row>
    <row r="24">
      <c r="A24" s="174"/>
      <c r="B24" s="254" t="str">
        <f>Contents!C37</f>
        <v>Project name</v>
      </c>
      <c r="C24" s="253"/>
      <c r="D24" s="256"/>
      <c r="E24" s="256"/>
      <c r="F24" s="260"/>
    </row>
    <row r="25">
      <c r="A25" s="174"/>
      <c r="B25" s="254" t="str">
        <f>Contents!C38</f>
        <v>Project name</v>
      </c>
      <c r="C25" s="253"/>
      <c r="D25" s="256"/>
      <c r="E25" s="257"/>
      <c r="F25" s="260"/>
    </row>
    <row r="26">
      <c r="A26" s="174"/>
      <c r="B26" s="254" t="str">
        <f>Contents!C39</f>
        <v>Project name</v>
      </c>
      <c r="C26" s="253"/>
      <c r="D26" s="256"/>
      <c r="E26" s="257"/>
      <c r="F26" s="260"/>
    </row>
    <row r="27">
      <c r="A27" s="174"/>
      <c r="B27" s="254" t="str">
        <f>Contents!C40</f>
        <v>Project name</v>
      </c>
      <c r="C27" s="253"/>
      <c r="D27" s="256"/>
      <c r="E27" s="257"/>
      <c r="F27" s="260"/>
    </row>
    <row r="28">
      <c r="A28" s="174"/>
      <c r="B28" s="254" t="str">
        <f>Contents!C41</f>
        <v>Project name</v>
      </c>
      <c r="C28" s="253"/>
      <c r="D28" s="256"/>
      <c r="E28" s="256"/>
      <c r="F28" s="257"/>
    </row>
    <row r="29">
      <c r="A29" s="174"/>
      <c r="B29" s="254" t="str">
        <f>Contents!C42</f>
        <v>Project name</v>
      </c>
      <c r="C29" s="255"/>
      <c r="D29" s="256"/>
      <c r="E29" s="256"/>
      <c r="F29" s="257"/>
    </row>
    <row r="30">
      <c r="A30" s="174"/>
      <c r="B30" s="254" t="str">
        <f>Contents!C43</f>
        <v>Project name</v>
      </c>
      <c r="C30" s="253"/>
      <c r="D30" s="257"/>
      <c r="E30" s="257"/>
      <c r="F30" s="260"/>
    </row>
    <row r="31">
      <c r="A31" s="174"/>
      <c r="B31" s="254" t="str">
        <f>Contents!C44</f>
        <v>Project name</v>
      </c>
      <c r="C31" s="253"/>
      <c r="D31" s="256"/>
      <c r="E31" s="256"/>
      <c r="F31" s="260"/>
    </row>
    <row r="32">
      <c r="A32" s="174"/>
      <c r="B32" s="254" t="str">
        <f>Contents!C45</f>
        <v>Project name</v>
      </c>
      <c r="C32" s="253"/>
      <c r="D32" s="256"/>
      <c r="E32" s="256"/>
      <c r="F32" s="260"/>
    </row>
  </sheetData>
  <conditionalFormatting sqref="A3:B1048576">
    <cfRule type="cellIs" dxfId="33" priority="773" operator="equal">
      <formula>"No"</formula>
    </cfRule>
    <cfRule type="cellIs" dxfId="32" priority="774" operator="equal">
      <formula>"Yes"</formula>
    </cfRule>
  </conditionalFormatting>
  <conditionalFormatting sqref="D33:D1048576">
    <cfRule type="cellIs" dxfId="31" priority="33" operator="equal">
      <formula>"No"</formula>
    </cfRule>
    <cfRule type="cellIs" dxfId="30" priority="34" operator="equal">
      <formula>"Yes"</formula>
    </cfRule>
  </conditionalFormatting>
  <conditionalFormatting sqref="D5:D32 E21:E24">
    <cfRule type="cellIs" dxfId="29" priority="31" operator="equal">
      <formula>"No"</formula>
    </cfRule>
    <cfRule type="cellIs" dxfId="28" priority="32" operator="equal">
      <formula>"Yes"</formula>
    </cfRule>
  </conditionalFormatting>
  <conditionalFormatting sqref="D4">
    <cfRule type="cellIs" dxfId="27" priority="29" operator="equal">
      <formula>"No"</formula>
    </cfRule>
    <cfRule type="cellIs" dxfId="26" priority="30" operator="equal">
      <formula>"Yes"</formula>
    </cfRule>
  </conditionalFormatting>
  <conditionalFormatting sqref="E33:F1048576">
    <cfRule type="cellIs" dxfId="25" priority="27" operator="equal">
      <formula>"No"</formula>
    </cfRule>
    <cfRule type="cellIs" dxfId="24" priority="28" operator="equal">
      <formula>"Yes"</formula>
    </cfRule>
  </conditionalFormatting>
  <conditionalFormatting sqref="F9:F10 E20:F20 F21:F24 E25:F27 F13:F19">
    <cfRule type="cellIs" dxfId="23" priority="25" operator="equal">
      <formula>"No"</formula>
    </cfRule>
    <cfRule type="cellIs" dxfId="22" priority="26" operator="equal">
      <formula>"Yes"</formula>
    </cfRule>
  </conditionalFormatting>
  <conditionalFormatting sqref="E4:F4">
    <cfRule type="cellIs" dxfId="21" priority="23" operator="equal">
      <formula>"No"</formula>
    </cfRule>
    <cfRule type="cellIs" dxfId="20" priority="24" operator="equal">
      <formula>"Yes"</formula>
    </cfRule>
  </conditionalFormatting>
  <conditionalFormatting sqref="E30:F32 E29">
    <cfRule type="cellIs" dxfId="19" priority="19" operator="equal">
      <formula>"No"</formula>
    </cfRule>
    <cfRule type="cellIs" dxfId="18" priority="20" operator="equal">
      <formula>"Yes"</formula>
    </cfRule>
  </conditionalFormatting>
  <conditionalFormatting sqref="E5:E19">
    <cfRule type="cellIs" dxfId="17" priority="17" operator="equal">
      <formula>"No"</formula>
    </cfRule>
    <cfRule type="cellIs" dxfId="16" priority="18" operator="equal">
      <formula>"Yes"</formula>
    </cfRule>
  </conditionalFormatting>
  <conditionalFormatting sqref="F5:F6">
    <cfRule type="cellIs" dxfId="15" priority="15" operator="equal">
      <formula>"No"</formula>
    </cfRule>
    <cfRule type="cellIs" dxfId="14" priority="16" operator="equal">
      <formula>"Yes"</formula>
    </cfRule>
  </conditionalFormatting>
  <conditionalFormatting sqref="F7">
    <cfRule type="cellIs" dxfId="13" priority="13" operator="equal">
      <formula>"No"</formula>
    </cfRule>
    <cfRule type="cellIs" dxfId="12" priority="14" operator="equal">
      <formula>"Yes"</formula>
    </cfRule>
  </conditionalFormatting>
  <conditionalFormatting sqref="F8">
    <cfRule type="cellIs" dxfId="11" priority="11" operator="equal">
      <formula>"No"</formula>
    </cfRule>
    <cfRule type="cellIs" dxfId="10" priority="12" operator="equal">
      <formula>"Yes"</formula>
    </cfRule>
  </conditionalFormatting>
  <conditionalFormatting sqref="F11">
    <cfRule type="cellIs" dxfId="9" priority="9" operator="equal">
      <formula>"No"</formula>
    </cfRule>
    <cfRule type="cellIs" dxfId="8" priority="10" operator="equal">
      <formula>"Yes"</formula>
    </cfRule>
  </conditionalFormatting>
  <conditionalFormatting sqref="F12">
    <cfRule type="cellIs" dxfId="7" priority="7" operator="equal">
      <formula>"No"</formula>
    </cfRule>
    <cfRule type="cellIs" dxfId="6" priority="8" operator="equal">
      <formula>"Yes"</formula>
    </cfRule>
  </conditionalFormatting>
  <conditionalFormatting sqref="E28">
    <cfRule type="cellIs" dxfId="5" priority="5" operator="equal">
      <formula>"No"</formula>
    </cfRule>
    <cfRule type="cellIs" dxfId="4" priority="6" operator="equal">
      <formula>"Yes"</formula>
    </cfRule>
  </conditionalFormatting>
  <conditionalFormatting sqref="F28">
    <cfRule type="cellIs" dxfId="3" priority="3" operator="equal">
      <formula>"No"</formula>
    </cfRule>
    <cfRule type="cellIs" dxfId="2" priority="4" operator="equal">
      <formula>"Yes"</formula>
    </cfRule>
  </conditionalFormatting>
  <conditionalFormatting sqref="F29">
    <cfRule type="cellIs" dxfId="1" priority="1" operator="equal">
      <formula>"No"</formula>
    </cfRule>
    <cfRule type="cellIs" dxfId="0" priority="2" operator="equal">
      <formula>"Yes"</formula>
    </cfRule>
  </conditionalFormatting>
  <hyperlinks>
    <hyperlink ref="B5" display="Blackburn With Darwen" location="'Blackburn 00Q O'!A1"/>
    <hyperlink ref="B6:B32" display="Blackburn With Darwen" location="'Blackburn 00Q O'!A1"/>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8" tint="0.39997558519241921"/>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175</v>
      </c>
    </row>
    <row r="4">
      <c r="B4" s="265" t="s">
        <v>177</v>
      </c>
      <c r="C4" s="264" t="s">
        <v>594</v>
      </c>
      <c r="D4" s="280"/>
      <c r="E4" s="280"/>
    </row>
    <row r="5">
      <c r="B5" s="265"/>
      <c r="C5" s="266"/>
      <c r="D5" s="276" t="n">
        <v>0</v>
      </c>
    </row>
    <row r="6">
      <c r="A6" s="56"/>
      <c r="B6" s="265"/>
      <c r="C6" s="264"/>
      <c r="I6" s="107"/>
    </row>
    <row r="7">
      <c r="C7" s="267"/>
      <c r="D7" s="268"/>
      <c r="E7" s="268"/>
      <c r="F7" s="181"/>
      <c r="I7" s="212"/>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274870</v>
      </c>
      <c r="F25" s="138" t="n">
        <v>6115</v>
      </c>
      <c r="G25" s="123" t="n">
        <v>10123</v>
      </c>
      <c r="H25" s="123" t="n">
        <v>146951</v>
      </c>
      <c r="I25" s="123" t="n">
        <v>111681</v>
      </c>
      <c r="J25" s="139" t="n">
        <v>0</v>
      </c>
      <c r="K25" s="134" t="n">
        <v>0</v>
      </c>
      <c r="L25" s="124" t="n">
        <v>0</v>
      </c>
      <c r="M25" s="124" t="n">
        <v>0</v>
      </c>
      <c r="N25" s="124" t="n">
        <v>0</v>
      </c>
      <c r="O25" s="124" t="n">
        <v>0</v>
      </c>
      <c r="P25" s="124" t="n">
        <v>0</v>
      </c>
      <c r="Q25" s="124" t="n">
        <v>0</v>
      </c>
      <c r="R25" s="124" t="n">
        <v>0</v>
      </c>
      <c r="S25" s="124" t="n">
        <v>100</v>
      </c>
      <c r="T25" s="124" t="n">
        <v>1934</v>
      </c>
      <c r="U25" s="124" t="n">
        <v>3249</v>
      </c>
      <c r="V25" s="129" t="n">
        <v>832</v>
      </c>
      <c r="W25" s="128" t="n">
        <v>71</v>
      </c>
      <c r="X25" s="124" t="n">
        <v>0</v>
      </c>
      <c r="Y25" s="124" t="n">
        <v>0</v>
      </c>
      <c r="Z25" s="124" t="n">
        <v>0</v>
      </c>
      <c r="AA25" s="124" t="n">
        <v>56</v>
      </c>
      <c r="AB25" s="124" t="n">
        <v>1556</v>
      </c>
      <c r="AC25" s="124" t="n">
        <v>390</v>
      </c>
      <c r="AD25" s="124" t="n">
        <v>744</v>
      </c>
      <c r="AE25" s="124" t="n">
        <v>1611</v>
      </c>
      <c r="AF25" s="124" t="n">
        <v>179</v>
      </c>
      <c r="AG25" s="124" t="n">
        <v>2021</v>
      </c>
      <c r="AH25" s="129" t="n">
        <v>3495</v>
      </c>
      <c r="AI25" s="128" t="n">
        <v>6059</v>
      </c>
      <c r="AJ25" s="124" t="n">
        <v>8022</v>
      </c>
      <c r="AK25" s="124" t="n">
        <v>6599</v>
      </c>
      <c r="AL25" s="124" t="n">
        <v>10309</v>
      </c>
      <c r="AM25" s="124" t="n">
        <v>13797</v>
      </c>
      <c r="AN25" s="124" t="n">
        <v>16291</v>
      </c>
      <c r="AO25" s="124" t="n">
        <v>14495</v>
      </c>
      <c r="AP25" s="124" t="n">
        <v>12163</v>
      </c>
      <c r="AQ25" s="124" t="n">
        <v>10362</v>
      </c>
      <c r="AR25" s="124" t="n">
        <v>15389</v>
      </c>
      <c r="AS25" s="124" t="n">
        <v>13647</v>
      </c>
      <c r="AT25" s="129" t="n">
        <v>19818</v>
      </c>
      <c r="AU25" s="128" t="n">
        <v>18020</v>
      </c>
      <c r="AV25" s="124" t="n">
        <v>18116</v>
      </c>
      <c r="AW25" s="124" t="n">
        <v>11518</v>
      </c>
      <c r="AX25" s="124" t="n">
        <v>20759</v>
      </c>
      <c r="AY25" s="124" t="n">
        <v>5681</v>
      </c>
      <c r="AZ25" s="124" t="n">
        <v>9007</v>
      </c>
      <c r="BA25" s="124" t="n">
        <v>7972</v>
      </c>
      <c r="BB25" s="124" t="n">
        <v>8771</v>
      </c>
      <c r="BC25" s="124" t="n">
        <v>11837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183696</v>
      </c>
      <c r="F26" s="138" t="n">
        <v>2689</v>
      </c>
      <c r="G26" s="123" t="n">
        <v>3678</v>
      </c>
      <c r="H26" s="123" t="n">
        <v>98918</v>
      </c>
      <c r="I26" s="123" t="n">
        <v>78411</v>
      </c>
      <c r="J26" s="139" t="n">
        <v>0</v>
      </c>
      <c r="K26" s="134" t="n">
        <v>0</v>
      </c>
      <c r="L26" s="124" t="n">
        <v>0</v>
      </c>
      <c r="M26" s="124" t="n">
        <v>0</v>
      </c>
      <c r="N26" s="124" t="n">
        <v>0</v>
      </c>
      <c r="O26" s="124" t="n">
        <v>0</v>
      </c>
      <c r="P26" s="124" t="n">
        <v>0</v>
      </c>
      <c r="Q26" s="124" t="n">
        <v>0</v>
      </c>
      <c r="R26" s="124" t="n">
        <v>0</v>
      </c>
      <c r="S26" s="124" t="n">
        <v>0</v>
      </c>
      <c r="T26" s="124" t="n">
        <v>939</v>
      </c>
      <c r="U26" s="124" t="n">
        <v>1070</v>
      </c>
      <c r="V26" s="129" t="n">
        <v>680</v>
      </c>
      <c r="W26" s="128" t="n">
        <v>0</v>
      </c>
      <c r="X26" s="124" t="n">
        <v>0</v>
      </c>
      <c r="Y26" s="124" t="n">
        <v>0</v>
      </c>
      <c r="Z26" s="124" t="n">
        <v>0</v>
      </c>
      <c r="AA26" s="124" t="n">
        <v>0</v>
      </c>
      <c r="AB26" s="124" t="n">
        <v>498</v>
      </c>
      <c r="AC26" s="124" t="n">
        <v>401</v>
      </c>
      <c r="AD26" s="124" t="n">
        <v>442</v>
      </c>
      <c r="AE26" s="124" t="n">
        <v>1362</v>
      </c>
      <c r="AF26" s="124" t="n">
        <v>74</v>
      </c>
      <c r="AG26" s="124" t="n">
        <v>0</v>
      </c>
      <c r="AH26" s="129" t="n">
        <v>901</v>
      </c>
      <c r="AI26" s="128" t="n">
        <v>3181</v>
      </c>
      <c r="AJ26" s="124" t="n">
        <v>5878</v>
      </c>
      <c r="AK26" s="124" t="n">
        <v>5926</v>
      </c>
      <c r="AL26" s="124" t="n">
        <v>3807</v>
      </c>
      <c r="AM26" s="124" t="n">
        <v>8656</v>
      </c>
      <c r="AN26" s="124" t="n">
        <v>7922</v>
      </c>
      <c r="AO26" s="124" t="n">
        <v>12509</v>
      </c>
      <c r="AP26" s="124" t="n">
        <v>7946</v>
      </c>
      <c r="AQ26" s="124" t="n">
        <v>10428</v>
      </c>
      <c r="AR26" s="124" t="n">
        <v>9314</v>
      </c>
      <c r="AS26" s="124" t="n">
        <v>10310</v>
      </c>
      <c r="AT26" s="129" t="n">
        <v>13041</v>
      </c>
      <c r="AU26" s="128" t="n">
        <v>14295</v>
      </c>
      <c r="AV26" s="124" t="n">
        <v>9629</v>
      </c>
      <c r="AW26" s="124" t="n">
        <v>10100</v>
      </c>
      <c r="AX26" s="124" t="n">
        <v>9674</v>
      </c>
      <c r="AY26" s="124" t="n">
        <v>7738</v>
      </c>
      <c r="AZ26" s="124" t="n">
        <v>4141</v>
      </c>
      <c r="BA26" s="124" t="n">
        <v>5671</v>
      </c>
      <c r="BB26" s="124" t="n">
        <v>7854</v>
      </c>
      <c r="BC26" s="124" t="n">
        <v>9309</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306685</v>
      </c>
      <c r="F27" s="138" t="n">
        <v>0</v>
      </c>
      <c r="G27" s="123" t="n">
        <v>0</v>
      </c>
      <c r="H27" s="123" t="n">
        <v>0</v>
      </c>
      <c r="I27" s="123" t="n">
        <v>0</v>
      </c>
      <c r="J27" s="139" t="n">
        <v>0</v>
      </c>
      <c r="K27" s="134" t="n">
        <v>0</v>
      </c>
      <c r="L27" s="124" t="n">
        <v>0</v>
      </c>
      <c r="M27" s="124" t="n">
        <v>0</v>
      </c>
      <c r="N27" s="124" t="n">
        <v>0</v>
      </c>
      <c r="O27" s="124" t="n">
        <v>0</v>
      </c>
      <c r="P27" s="124" t="n">
        <v>0</v>
      </c>
      <c r="Q27" s="124" t="n">
        <v>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107568</v>
      </c>
      <c r="F28" s="138" t="n">
        <v>498</v>
      </c>
      <c r="G28" s="123" t="n">
        <v>3600</v>
      </c>
      <c r="H28" s="123" t="n">
        <v>58813</v>
      </c>
      <c r="I28" s="123" t="n">
        <v>44657</v>
      </c>
      <c r="J28" s="139" t="n">
        <v>0</v>
      </c>
      <c r="K28" s="134" t="n">
        <v>0</v>
      </c>
      <c r="L28" s="124" t="n">
        <v>0</v>
      </c>
      <c r="M28" s="124" t="n">
        <v>0</v>
      </c>
      <c r="N28" s="124" t="n">
        <v>0</v>
      </c>
      <c r="O28" s="124" t="n">
        <v>0</v>
      </c>
      <c r="P28" s="124" t="n">
        <v>0</v>
      </c>
      <c r="Q28" s="124" t="n">
        <v>0</v>
      </c>
      <c r="R28" s="124" t="n">
        <v>0</v>
      </c>
      <c r="S28" s="124" t="n">
        <v>0</v>
      </c>
      <c r="T28" s="124" t="n">
        <v>51</v>
      </c>
      <c r="U28" s="124" t="n">
        <v>253</v>
      </c>
      <c r="V28" s="129" t="n">
        <v>194</v>
      </c>
      <c r="W28" s="128" t="n">
        <v>14</v>
      </c>
      <c r="X28" s="124" t="n">
        <v>0</v>
      </c>
      <c r="Y28" s="124" t="n">
        <v>0</v>
      </c>
      <c r="Z28" s="124" t="n">
        <v>0</v>
      </c>
      <c r="AA28" s="124" t="n">
        <v>51</v>
      </c>
      <c r="AB28" s="124" t="n">
        <v>572</v>
      </c>
      <c r="AC28" s="124" t="n">
        <v>591</v>
      </c>
      <c r="AD28" s="124" t="n">
        <v>107</v>
      </c>
      <c r="AE28" s="124" t="n">
        <v>654</v>
      </c>
      <c r="AF28" s="124" t="n">
        <v>85</v>
      </c>
      <c r="AG28" s="124" t="n">
        <v>741</v>
      </c>
      <c r="AH28" s="129" t="n">
        <v>785</v>
      </c>
      <c r="AI28" s="128" t="n">
        <v>3015</v>
      </c>
      <c r="AJ28" s="124" t="n">
        <v>3754</v>
      </c>
      <c r="AK28" s="124" t="n">
        <v>3395</v>
      </c>
      <c r="AL28" s="124" t="n">
        <v>3333</v>
      </c>
      <c r="AM28" s="124" t="n">
        <v>5092</v>
      </c>
      <c r="AN28" s="124" t="n">
        <v>5694</v>
      </c>
      <c r="AO28" s="124" t="n">
        <v>5662</v>
      </c>
      <c r="AP28" s="124" t="n">
        <v>4991</v>
      </c>
      <c r="AQ28" s="124" t="n">
        <v>4097</v>
      </c>
      <c r="AR28" s="124" t="n">
        <v>5828</v>
      </c>
      <c r="AS28" s="124" t="n">
        <v>5972</v>
      </c>
      <c r="AT28" s="129" t="n">
        <v>7980</v>
      </c>
      <c r="AU28" s="128" t="n">
        <v>7101</v>
      </c>
      <c r="AV28" s="124" t="n">
        <v>6659</v>
      </c>
      <c r="AW28" s="124" t="n">
        <v>3471</v>
      </c>
      <c r="AX28" s="124" t="n">
        <v>6641</v>
      </c>
      <c r="AY28" s="124" t="n">
        <v>3811</v>
      </c>
      <c r="AZ28" s="124" t="n">
        <v>3744</v>
      </c>
      <c r="BA28" s="124" t="n">
        <v>4184</v>
      </c>
      <c r="BB28" s="124" t="n">
        <v>4257</v>
      </c>
      <c r="BC28" s="124" t="n">
        <v>4789</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19631</v>
      </c>
      <c r="F29" s="138" t="n">
        <v>971</v>
      </c>
      <c r="G29" s="123" t="n">
        <v>74</v>
      </c>
      <c r="H29" s="123" t="n">
        <v>6454</v>
      </c>
      <c r="I29" s="123" t="n">
        <v>12132</v>
      </c>
      <c r="J29" s="139" t="n">
        <v>0</v>
      </c>
      <c r="K29" s="134" t="n">
        <v>0</v>
      </c>
      <c r="L29" s="124" t="n">
        <v>0</v>
      </c>
      <c r="M29" s="124" t="n">
        <v>0</v>
      </c>
      <c r="N29" s="124" t="n">
        <v>0</v>
      </c>
      <c r="O29" s="124" t="n">
        <v>0</v>
      </c>
      <c r="P29" s="124" t="n">
        <v>0</v>
      </c>
      <c r="Q29" s="124" t="n">
        <v>0</v>
      </c>
      <c r="R29" s="124" t="n">
        <v>0</v>
      </c>
      <c r="S29" s="124" t="n">
        <v>0</v>
      </c>
      <c r="T29" s="124" t="n">
        <v>122</v>
      </c>
      <c r="U29" s="124" t="n">
        <v>289</v>
      </c>
      <c r="V29" s="129" t="n">
        <v>560</v>
      </c>
      <c r="W29" s="128" t="n">
        <v>0</v>
      </c>
      <c r="X29" s="124" t="n">
        <v>0</v>
      </c>
      <c r="Y29" s="124" t="n">
        <v>0</v>
      </c>
      <c r="Z29" s="124" t="n">
        <v>0</v>
      </c>
      <c r="AA29" s="124" t="n">
        <v>0</v>
      </c>
      <c r="AB29" s="124" t="n">
        <v>1</v>
      </c>
      <c r="AC29" s="124" t="n">
        <v>0</v>
      </c>
      <c r="AD29" s="124" t="n">
        <v>10</v>
      </c>
      <c r="AE29" s="124" t="n">
        <v>15</v>
      </c>
      <c r="AF29" s="124" t="n">
        <v>19</v>
      </c>
      <c r="AG29" s="124" t="n">
        <v>13</v>
      </c>
      <c r="AH29" s="129" t="n">
        <v>16</v>
      </c>
      <c r="AI29" s="128" t="n">
        <v>113</v>
      </c>
      <c r="AJ29" s="124" t="n">
        <v>265</v>
      </c>
      <c r="AK29" s="124" t="n">
        <v>182</v>
      </c>
      <c r="AL29" s="124" t="n">
        <v>176</v>
      </c>
      <c r="AM29" s="124" t="n">
        <v>212</v>
      </c>
      <c r="AN29" s="124" t="n">
        <v>355</v>
      </c>
      <c r="AO29" s="124" t="n">
        <v>822</v>
      </c>
      <c r="AP29" s="124" t="n">
        <v>628</v>
      </c>
      <c r="AQ29" s="124" t="n">
        <v>728</v>
      </c>
      <c r="AR29" s="124" t="n">
        <v>732</v>
      </c>
      <c r="AS29" s="124" t="n">
        <v>967</v>
      </c>
      <c r="AT29" s="129" t="n">
        <v>1274</v>
      </c>
      <c r="AU29" s="128" t="n">
        <v>1304</v>
      </c>
      <c r="AV29" s="124" t="n">
        <v>1439</v>
      </c>
      <c r="AW29" s="124" t="n">
        <v>1193</v>
      </c>
      <c r="AX29" s="124" t="n">
        <v>1537</v>
      </c>
      <c r="AY29" s="124" t="n">
        <v>1562</v>
      </c>
      <c r="AZ29" s="124" t="n">
        <v>1603</v>
      </c>
      <c r="BA29" s="124" t="n">
        <v>1466</v>
      </c>
      <c r="BB29" s="124" t="n">
        <v>1324</v>
      </c>
      <c r="BC29" s="124" t="n">
        <v>704</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89690</v>
      </c>
      <c r="F30" s="138" t="n">
        <v>0</v>
      </c>
      <c r="G30" s="123" t="n">
        <v>2410</v>
      </c>
      <c r="H30" s="123" t="n">
        <v>49867</v>
      </c>
      <c r="I30" s="123" t="n">
        <v>37413</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0</v>
      </c>
      <c r="AA30" s="124" t="n">
        <v>29</v>
      </c>
      <c r="AB30" s="124" t="n">
        <v>150</v>
      </c>
      <c r="AC30" s="124" t="n">
        <v>95</v>
      </c>
      <c r="AD30" s="124" t="n">
        <v>153</v>
      </c>
      <c r="AE30" s="124" t="n">
        <v>364</v>
      </c>
      <c r="AF30" s="124" t="n">
        <v>354</v>
      </c>
      <c r="AG30" s="124" t="n">
        <v>369</v>
      </c>
      <c r="AH30" s="129" t="n">
        <v>896</v>
      </c>
      <c r="AI30" s="128" t="n">
        <v>2326</v>
      </c>
      <c r="AJ30" s="124" t="n">
        <v>2590</v>
      </c>
      <c r="AK30" s="124" t="n">
        <v>2882</v>
      </c>
      <c r="AL30" s="124" t="n">
        <v>3548</v>
      </c>
      <c r="AM30" s="124" t="n">
        <v>3814</v>
      </c>
      <c r="AN30" s="124" t="n">
        <v>4513</v>
      </c>
      <c r="AO30" s="124" t="n">
        <v>4750</v>
      </c>
      <c r="AP30" s="124" t="n">
        <v>5602</v>
      </c>
      <c r="AQ30" s="124" t="n">
        <v>3320</v>
      </c>
      <c r="AR30" s="124" t="n">
        <v>4338</v>
      </c>
      <c r="AS30" s="124" t="n">
        <v>4809</v>
      </c>
      <c r="AT30" s="129" t="n">
        <v>7375</v>
      </c>
      <c r="AU30" s="128" t="n">
        <v>5258</v>
      </c>
      <c r="AV30" s="124" t="n">
        <v>5787</v>
      </c>
      <c r="AW30" s="124" t="n">
        <v>5454</v>
      </c>
      <c r="AX30" s="124" t="n">
        <v>4877</v>
      </c>
      <c r="AY30" s="124" t="n">
        <v>3386</v>
      </c>
      <c r="AZ30" s="124" t="n">
        <v>2735</v>
      </c>
      <c r="BA30" s="124" t="n">
        <v>2710</v>
      </c>
      <c r="BB30" s="124" t="n">
        <v>3449</v>
      </c>
      <c r="BC30" s="124" t="n">
        <v>3757</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5065</v>
      </c>
      <c r="F31" s="138" t="n">
        <v>0</v>
      </c>
      <c r="G31" s="123" t="n">
        <v>0</v>
      </c>
      <c r="H31" s="123" t="n">
        <v>1485</v>
      </c>
      <c r="I31" s="123" t="n">
        <v>3580</v>
      </c>
      <c r="J31" s="139" t="n">
        <v>0</v>
      </c>
      <c r="K31" s="134" t="n">
        <v>0</v>
      </c>
      <c r="L31" s="124" t="n">
        <v>0</v>
      </c>
      <c r="M31" s="124" t="n">
        <v>0</v>
      </c>
      <c r="N31" s="124" t="n">
        <v>0</v>
      </c>
      <c r="O31" s="124" t="n">
        <v>0</v>
      </c>
      <c r="P31" s="124" t="n">
        <v>0</v>
      </c>
      <c r="Q31" s="124" t="n">
        <v>0</v>
      </c>
      <c r="R31" s="124" t="n">
        <v>0</v>
      </c>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26</v>
      </c>
      <c r="AJ31" s="124" t="n">
        <v>27</v>
      </c>
      <c r="AK31" s="124" t="n">
        <v>55</v>
      </c>
      <c r="AL31" s="124" t="n">
        <v>80</v>
      </c>
      <c r="AM31" s="124" t="n">
        <v>65</v>
      </c>
      <c r="AN31" s="124" t="n">
        <v>31</v>
      </c>
      <c r="AO31" s="124" t="n">
        <v>75</v>
      </c>
      <c r="AP31" s="124" t="n">
        <v>103</v>
      </c>
      <c r="AQ31" s="124" t="n">
        <v>167</v>
      </c>
      <c r="AR31" s="124" t="n">
        <v>257</v>
      </c>
      <c r="AS31" s="124" t="n">
        <v>276</v>
      </c>
      <c r="AT31" s="129" t="n">
        <v>323</v>
      </c>
      <c r="AU31" s="128" t="n">
        <v>362</v>
      </c>
      <c r="AV31" s="124" t="n">
        <v>375</v>
      </c>
      <c r="AW31" s="124" t="n">
        <v>487</v>
      </c>
      <c r="AX31" s="124" t="n">
        <v>467</v>
      </c>
      <c r="AY31" s="124" t="n">
        <v>459</v>
      </c>
      <c r="AZ31" s="124" t="n">
        <v>309</v>
      </c>
      <c r="BA31" s="124" t="n">
        <v>455</v>
      </c>
      <c r="BB31" s="124" t="n">
        <v>455</v>
      </c>
      <c r="BC31" s="124" t="n">
        <v>211</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7539</v>
      </c>
      <c r="F32" s="138" t="n">
        <v>0</v>
      </c>
      <c r="G32" s="123" t="n">
        <v>332</v>
      </c>
      <c r="H32" s="123" t="n">
        <v>3363</v>
      </c>
      <c r="I32" s="123" t="n">
        <v>3844</v>
      </c>
      <c r="J32" s="139" t="n">
        <v>0</v>
      </c>
      <c r="K32" s="134" t="n">
        <v>0</v>
      </c>
      <c r="L32" s="124" t="n">
        <v>0</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19</v>
      </c>
      <c r="AF32" s="124" t="n">
        <v>42</v>
      </c>
      <c r="AG32" s="124" t="n">
        <v>110</v>
      </c>
      <c r="AH32" s="129" t="n">
        <v>161</v>
      </c>
      <c r="AI32" s="128" t="n">
        <v>142</v>
      </c>
      <c r="AJ32" s="124" t="n">
        <v>170</v>
      </c>
      <c r="AK32" s="124" t="n">
        <v>211</v>
      </c>
      <c r="AL32" s="124" t="n">
        <v>241</v>
      </c>
      <c r="AM32" s="124" t="n">
        <v>175</v>
      </c>
      <c r="AN32" s="124" t="n">
        <v>330</v>
      </c>
      <c r="AO32" s="124" t="n">
        <v>389</v>
      </c>
      <c r="AP32" s="124" t="n">
        <v>362</v>
      </c>
      <c r="AQ32" s="124" t="n">
        <v>362</v>
      </c>
      <c r="AR32" s="124" t="n">
        <v>399</v>
      </c>
      <c r="AS32" s="124" t="n">
        <v>270</v>
      </c>
      <c r="AT32" s="129" t="n">
        <v>312</v>
      </c>
      <c r="AU32" s="128" t="n">
        <v>538</v>
      </c>
      <c r="AV32" s="124" t="n">
        <v>597</v>
      </c>
      <c r="AW32" s="124" t="n">
        <v>380</v>
      </c>
      <c r="AX32" s="124" t="n">
        <v>252</v>
      </c>
      <c r="AY32" s="124" t="n">
        <v>316</v>
      </c>
      <c r="AZ32" s="124" t="n">
        <v>630</v>
      </c>
      <c r="BA32" s="124" t="n">
        <v>296</v>
      </c>
      <c r="BB32" s="124" t="n">
        <v>260</v>
      </c>
      <c r="BC32" s="124" t="n">
        <v>575</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58162</v>
      </c>
      <c r="F33" s="138" t="n">
        <v>645</v>
      </c>
      <c r="G33" s="123" t="n">
        <v>1301</v>
      </c>
      <c r="H33" s="123" t="n">
        <v>30443</v>
      </c>
      <c r="I33" s="123" t="n">
        <v>25773</v>
      </c>
      <c r="J33" s="139" t="n">
        <v>0</v>
      </c>
      <c r="K33" s="134" t="n">
        <v>0</v>
      </c>
      <c r="L33" s="124" t="n">
        <v>0</v>
      </c>
      <c r="M33" s="124" t="n">
        <v>0</v>
      </c>
      <c r="N33" s="124" t="n">
        <v>0</v>
      </c>
      <c r="O33" s="124" t="n">
        <v>0</v>
      </c>
      <c r="P33" s="124" t="n">
        <v>0</v>
      </c>
      <c r="Q33" s="124" t="n">
        <v>0</v>
      </c>
      <c r="R33" s="124" t="n">
        <v>0</v>
      </c>
      <c r="S33" s="124" t="n">
        <v>0</v>
      </c>
      <c r="T33" s="124" t="n">
        <v>91</v>
      </c>
      <c r="U33" s="124" t="n">
        <v>192</v>
      </c>
      <c r="V33" s="129" t="n">
        <v>362</v>
      </c>
      <c r="W33" s="128" t="n">
        <v>0</v>
      </c>
      <c r="X33" s="124" t="n">
        <v>0</v>
      </c>
      <c r="Y33" s="124" t="n">
        <v>0</v>
      </c>
      <c r="Z33" s="124" t="n">
        <v>0</v>
      </c>
      <c r="AA33" s="124" t="n">
        <v>20</v>
      </c>
      <c r="AB33" s="124" t="n">
        <v>106</v>
      </c>
      <c r="AC33" s="124" t="n">
        <v>76</v>
      </c>
      <c r="AD33" s="124" t="n">
        <v>65</v>
      </c>
      <c r="AE33" s="124" t="n">
        <v>126</v>
      </c>
      <c r="AF33" s="124" t="n">
        <v>198</v>
      </c>
      <c r="AG33" s="124" t="n">
        <v>220</v>
      </c>
      <c r="AH33" s="129" t="n">
        <v>490</v>
      </c>
      <c r="AI33" s="128" t="n">
        <v>1104</v>
      </c>
      <c r="AJ33" s="124" t="n">
        <v>1513</v>
      </c>
      <c r="AK33" s="124" t="n">
        <v>1744</v>
      </c>
      <c r="AL33" s="124" t="n">
        <v>2024</v>
      </c>
      <c r="AM33" s="124" t="n">
        <v>2326</v>
      </c>
      <c r="AN33" s="124" t="n">
        <v>2507</v>
      </c>
      <c r="AO33" s="124" t="n">
        <v>2985</v>
      </c>
      <c r="AP33" s="124" t="n">
        <v>3201</v>
      </c>
      <c r="AQ33" s="124" t="n">
        <v>2202</v>
      </c>
      <c r="AR33" s="124" t="n">
        <v>3005</v>
      </c>
      <c r="AS33" s="124" t="n">
        <v>3258</v>
      </c>
      <c r="AT33" s="129" t="n">
        <v>4574</v>
      </c>
      <c r="AU33" s="128" t="n">
        <v>3615</v>
      </c>
      <c r="AV33" s="124" t="n">
        <v>4077</v>
      </c>
      <c r="AW33" s="124" t="n">
        <v>3478</v>
      </c>
      <c r="AX33" s="124" t="n">
        <v>3239</v>
      </c>
      <c r="AY33" s="124" t="n">
        <v>2600</v>
      </c>
      <c r="AZ33" s="124" t="n">
        <v>2121</v>
      </c>
      <c r="BA33" s="124" t="n">
        <v>2069</v>
      </c>
      <c r="BB33" s="124" t="n">
        <v>2231</v>
      </c>
      <c r="BC33" s="124" t="n">
        <v>2343</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1514</v>
      </c>
      <c r="F34" s="138" t="n">
        <v>29</v>
      </c>
      <c r="G34" s="123" t="n">
        <v>51</v>
      </c>
      <c r="H34" s="123" t="n">
        <v>851</v>
      </c>
      <c r="I34" s="123" t="n">
        <v>583</v>
      </c>
      <c r="J34" s="139" t="n">
        <v>0</v>
      </c>
      <c r="K34" s="134" t="n">
        <v>0</v>
      </c>
      <c r="L34" s="124" t="n">
        <v>0</v>
      </c>
      <c r="M34" s="124" t="n">
        <v>0</v>
      </c>
      <c r="N34" s="124" t="n">
        <v>0</v>
      </c>
      <c r="O34" s="124" t="n">
        <v>0</v>
      </c>
      <c r="P34" s="124" t="n">
        <v>0</v>
      </c>
      <c r="Q34" s="124" t="n">
        <v>0</v>
      </c>
      <c r="R34" s="124" t="n">
        <v>0</v>
      </c>
      <c r="S34" s="124" t="n">
        <v>0</v>
      </c>
      <c r="T34" s="124" t="n">
        <v>3</v>
      </c>
      <c r="U34" s="124" t="n">
        <v>8</v>
      </c>
      <c r="V34" s="129" t="n">
        <v>18</v>
      </c>
      <c r="W34" s="128" t="n">
        <v>0</v>
      </c>
      <c r="X34" s="124" t="n">
        <v>0</v>
      </c>
      <c r="Y34" s="124" t="n">
        <v>0</v>
      </c>
      <c r="Z34" s="124" t="n">
        <v>0</v>
      </c>
      <c r="AA34" s="124" t="n">
        <v>1</v>
      </c>
      <c r="AB34" s="124" t="n">
        <v>8</v>
      </c>
      <c r="AC34" s="124" t="n">
        <v>1</v>
      </c>
      <c r="AD34" s="124" t="n">
        <v>4</v>
      </c>
      <c r="AE34" s="124" t="n">
        <v>5</v>
      </c>
      <c r="AF34" s="124" t="n">
        <v>11</v>
      </c>
      <c r="AG34" s="124" t="n">
        <v>5</v>
      </c>
      <c r="AH34" s="129" t="n">
        <v>16</v>
      </c>
      <c r="AI34" s="128" t="n">
        <v>27</v>
      </c>
      <c r="AJ34" s="124" t="n">
        <v>63</v>
      </c>
      <c r="AK34" s="124" t="n">
        <v>63</v>
      </c>
      <c r="AL34" s="124" t="n">
        <v>50</v>
      </c>
      <c r="AM34" s="124" t="n">
        <v>66</v>
      </c>
      <c r="AN34" s="124" t="n">
        <v>62</v>
      </c>
      <c r="AO34" s="124" t="n">
        <v>87</v>
      </c>
      <c r="AP34" s="124" t="n">
        <v>86</v>
      </c>
      <c r="AQ34" s="124" t="n">
        <v>49</v>
      </c>
      <c r="AR34" s="124" t="n">
        <v>99</v>
      </c>
      <c r="AS34" s="124" t="n">
        <v>95</v>
      </c>
      <c r="AT34" s="129" t="n">
        <v>104</v>
      </c>
      <c r="AU34" s="128" t="n">
        <v>80</v>
      </c>
      <c r="AV34" s="124" t="n">
        <v>98</v>
      </c>
      <c r="AW34" s="124" t="n">
        <v>72</v>
      </c>
      <c r="AX34" s="124" t="n">
        <v>68</v>
      </c>
      <c r="AY34" s="124" t="n">
        <v>50</v>
      </c>
      <c r="AZ34" s="124" t="n">
        <v>50</v>
      </c>
      <c r="BA34" s="124" t="n">
        <v>49</v>
      </c>
      <c r="BB34" s="124" t="n">
        <v>49</v>
      </c>
      <c r="BC34" s="124" t="n">
        <v>67</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45175</v>
      </c>
      <c r="F35" s="138" t="n">
        <v>137</v>
      </c>
      <c r="G35" s="123" t="n">
        <v>761</v>
      </c>
      <c r="H35" s="123" t="n">
        <v>23058</v>
      </c>
      <c r="I35" s="123" t="n">
        <v>21219</v>
      </c>
      <c r="J35" s="139" t="n">
        <v>0</v>
      </c>
      <c r="K35" s="134" t="n">
        <v>0</v>
      </c>
      <c r="L35" s="124" t="n">
        <v>0</v>
      </c>
      <c r="M35" s="124" t="n">
        <v>0</v>
      </c>
      <c r="N35" s="124" t="n">
        <v>0</v>
      </c>
      <c r="O35" s="124" t="n">
        <v>2</v>
      </c>
      <c r="P35" s="124" t="n">
        <v>1</v>
      </c>
      <c r="Q35" s="124" t="n">
        <v>2</v>
      </c>
      <c r="R35" s="124" t="n">
        <v>1</v>
      </c>
      <c r="S35" s="124" t="n">
        <v>0</v>
      </c>
      <c r="T35" s="124" t="n">
        <v>46</v>
      </c>
      <c r="U35" s="124" t="n">
        <v>15</v>
      </c>
      <c r="V35" s="129" t="n">
        <v>70</v>
      </c>
      <c r="W35" s="128" t="n">
        <v>2</v>
      </c>
      <c r="X35" s="124" t="n">
        <v>2</v>
      </c>
      <c r="Y35" s="124" t="n">
        <v>5</v>
      </c>
      <c r="Z35" s="124" t="n">
        <v>5</v>
      </c>
      <c r="AA35" s="124" t="n">
        <v>23</v>
      </c>
      <c r="AB35" s="124" t="n">
        <v>108</v>
      </c>
      <c r="AC35" s="124" t="n">
        <v>85</v>
      </c>
      <c r="AD35" s="124" t="n">
        <v>72</v>
      </c>
      <c r="AE35" s="124" t="n">
        <v>80</v>
      </c>
      <c r="AF35" s="124" t="n">
        <v>101</v>
      </c>
      <c r="AG35" s="124" t="n">
        <v>96</v>
      </c>
      <c r="AH35" s="129" t="n">
        <v>182</v>
      </c>
      <c r="AI35" s="128" t="n">
        <v>882</v>
      </c>
      <c r="AJ35" s="124" t="n">
        <v>1149</v>
      </c>
      <c r="AK35" s="124" t="n">
        <v>1117</v>
      </c>
      <c r="AL35" s="124" t="n">
        <v>1366</v>
      </c>
      <c r="AM35" s="124" t="n">
        <v>1694</v>
      </c>
      <c r="AN35" s="124" t="n">
        <v>1940</v>
      </c>
      <c r="AO35" s="124" t="n">
        <v>1985</v>
      </c>
      <c r="AP35" s="124" t="n">
        <v>2206</v>
      </c>
      <c r="AQ35" s="124" t="n">
        <v>1970</v>
      </c>
      <c r="AR35" s="124" t="n">
        <v>2438</v>
      </c>
      <c r="AS35" s="124" t="n">
        <v>2896</v>
      </c>
      <c r="AT35" s="129" t="n">
        <v>3415</v>
      </c>
      <c r="AU35" s="128" t="n">
        <v>2908</v>
      </c>
      <c r="AV35" s="124" t="n">
        <v>3307</v>
      </c>
      <c r="AW35" s="124" t="n">
        <v>3087</v>
      </c>
      <c r="AX35" s="124" t="n">
        <v>2637</v>
      </c>
      <c r="AY35" s="124" t="n">
        <v>2446</v>
      </c>
      <c r="AZ35" s="124" t="n">
        <v>1981</v>
      </c>
      <c r="BA35" s="124" t="n">
        <v>1823</v>
      </c>
      <c r="BB35" s="124" t="n">
        <v>2014</v>
      </c>
      <c r="BC35" s="124" t="n">
        <v>1016</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2024</v>
      </c>
      <c r="F36" s="138" t="n">
        <v>0</v>
      </c>
      <c r="G36" s="123" t="n">
        <v>14</v>
      </c>
      <c r="H36" s="123" t="n">
        <v>1234</v>
      </c>
      <c r="I36" s="123" t="n">
        <v>776</v>
      </c>
      <c r="J36" s="139" t="n">
        <v>0</v>
      </c>
      <c r="K36" s="134" t="n">
        <v>0</v>
      </c>
      <c r="L36" s="124" t="n">
        <v>0</v>
      </c>
      <c r="M36" s="124" t="n">
        <v>0</v>
      </c>
      <c r="N36" s="124" t="n">
        <v>0</v>
      </c>
      <c r="O36" s="124" t="n">
        <v>0</v>
      </c>
      <c r="P36" s="124" t="n">
        <v>0</v>
      </c>
      <c r="Q36" s="124" t="n">
        <v>0</v>
      </c>
      <c r="R36" s="124" t="n">
        <v>0</v>
      </c>
      <c r="S36" s="124" t="n">
        <v>0</v>
      </c>
      <c r="T36" s="124" t="n">
        <v>0</v>
      </c>
      <c r="U36" s="124" t="n">
        <v>0</v>
      </c>
      <c r="V36" s="129" t="n">
        <v>0</v>
      </c>
      <c r="W36" s="128" t="n">
        <v>0</v>
      </c>
      <c r="X36" s="124" t="n">
        <v>2</v>
      </c>
      <c r="Y36" s="124" t="n">
        <v>2</v>
      </c>
      <c r="Z36" s="124" t="n">
        <v>4</v>
      </c>
      <c r="AA36" s="124" t="n">
        <v>1</v>
      </c>
      <c r="AB36" s="124" t="n">
        <v>0</v>
      </c>
      <c r="AC36" s="124" t="n">
        <v>2</v>
      </c>
      <c r="AD36" s="124" t="n">
        <v>1</v>
      </c>
      <c r="AE36" s="124" t="n">
        <v>0</v>
      </c>
      <c r="AF36" s="124" t="n">
        <v>0</v>
      </c>
      <c r="AG36" s="124" t="n">
        <v>1</v>
      </c>
      <c r="AH36" s="129" t="n">
        <v>1</v>
      </c>
      <c r="AI36" s="128" t="n">
        <v>12</v>
      </c>
      <c r="AJ36" s="124" t="n">
        <v>15</v>
      </c>
      <c r="AK36" s="124" t="n">
        <v>35</v>
      </c>
      <c r="AL36" s="124" t="n">
        <v>40</v>
      </c>
      <c r="AM36" s="124" t="n">
        <v>84</v>
      </c>
      <c r="AN36" s="124" t="n">
        <v>129</v>
      </c>
      <c r="AO36" s="124" t="n">
        <v>96</v>
      </c>
      <c r="AP36" s="124" t="n">
        <v>140</v>
      </c>
      <c r="AQ36" s="124" t="n">
        <v>144</v>
      </c>
      <c r="AR36" s="124" t="n">
        <v>154</v>
      </c>
      <c r="AS36" s="124" t="n">
        <v>178</v>
      </c>
      <c r="AT36" s="129" t="n">
        <v>207</v>
      </c>
      <c r="AU36" s="128" t="n">
        <v>147</v>
      </c>
      <c r="AV36" s="124" t="n">
        <v>174</v>
      </c>
      <c r="AW36" s="124" t="n">
        <v>145</v>
      </c>
      <c r="AX36" s="124" t="n">
        <v>178</v>
      </c>
      <c r="AY36" s="124" t="n">
        <v>57</v>
      </c>
      <c r="AZ36" s="124" t="n">
        <v>14</v>
      </c>
      <c r="BA36" s="124" t="n">
        <v>18</v>
      </c>
      <c r="BB36" s="124" t="n">
        <v>22</v>
      </c>
      <c r="BC36" s="124" t="n">
        <v>21</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3156</v>
      </c>
      <c r="F37" s="138" t="n">
        <v>0</v>
      </c>
      <c r="G37" s="123" t="n">
        <v>23</v>
      </c>
      <c r="H37" s="123" t="n">
        <v>982</v>
      </c>
      <c r="I37" s="123" t="n">
        <v>2151</v>
      </c>
      <c r="J37" s="139" t="n">
        <v>0</v>
      </c>
      <c r="K37" s="134" t="n">
        <v>0</v>
      </c>
      <c r="L37" s="124" t="n">
        <v>0</v>
      </c>
      <c r="M37" s="124" t="n">
        <v>0</v>
      </c>
      <c r="N37" s="124" t="n">
        <v>0</v>
      </c>
      <c r="O37" s="124" t="n">
        <v>0</v>
      </c>
      <c r="P37" s="124" t="n">
        <v>0</v>
      </c>
      <c r="Q37" s="124" t="n">
        <v>0</v>
      </c>
      <c r="R37" s="124" t="n">
        <v>0</v>
      </c>
      <c r="S37" s="124" t="n">
        <v>0</v>
      </c>
      <c r="T37" s="124" t="n">
        <v>0</v>
      </c>
      <c r="U37" s="124" t="n">
        <v>0</v>
      </c>
      <c r="V37" s="129" t="n">
        <v>0</v>
      </c>
      <c r="W37" s="128" t="n">
        <v>0</v>
      </c>
      <c r="X37" s="124" t="n">
        <v>0</v>
      </c>
      <c r="Y37" s="124" t="n">
        <v>3</v>
      </c>
      <c r="Z37" s="124" t="n">
        <v>0</v>
      </c>
      <c r="AA37" s="124" t="n">
        <v>0</v>
      </c>
      <c r="AB37" s="124" t="n">
        <v>0</v>
      </c>
      <c r="AC37" s="124" t="n">
        <v>0</v>
      </c>
      <c r="AD37" s="124" t="n">
        <v>0</v>
      </c>
      <c r="AE37" s="124" t="n">
        <v>1</v>
      </c>
      <c r="AF37" s="124" t="n">
        <v>8</v>
      </c>
      <c r="AG37" s="124" t="n">
        <v>6</v>
      </c>
      <c r="AH37" s="129" t="n">
        <v>5</v>
      </c>
      <c r="AI37" s="128" t="n">
        <v>2</v>
      </c>
      <c r="AJ37" s="124" t="n">
        <v>4</v>
      </c>
      <c r="AK37" s="124" t="n">
        <v>4</v>
      </c>
      <c r="AL37" s="124" t="n">
        <v>29</v>
      </c>
      <c r="AM37" s="124" t="n">
        <v>81</v>
      </c>
      <c r="AN37" s="124" t="n">
        <v>108</v>
      </c>
      <c r="AO37" s="124" t="n">
        <v>42</v>
      </c>
      <c r="AP37" s="124" t="n">
        <v>124</v>
      </c>
      <c r="AQ37" s="124" t="n">
        <v>152</v>
      </c>
      <c r="AR37" s="124" t="n">
        <v>120</v>
      </c>
      <c r="AS37" s="124" t="n">
        <v>161</v>
      </c>
      <c r="AT37" s="129" t="n">
        <v>155</v>
      </c>
      <c r="AU37" s="128" t="n">
        <v>228</v>
      </c>
      <c r="AV37" s="124" t="n">
        <v>310</v>
      </c>
      <c r="AW37" s="124" t="n">
        <v>269</v>
      </c>
      <c r="AX37" s="124" t="n">
        <v>346</v>
      </c>
      <c r="AY37" s="124" t="n">
        <v>204</v>
      </c>
      <c r="AZ37" s="124" t="n">
        <v>251</v>
      </c>
      <c r="BA37" s="124" t="n">
        <v>210</v>
      </c>
      <c r="BB37" s="124" t="n">
        <v>216</v>
      </c>
      <c r="BC37" s="124" t="n">
        <v>117</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451</v>
      </c>
      <c r="F38" s="138" t="n">
        <v>0</v>
      </c>
      <c r="G38" s="123" t="n">
        <v>1</v>
      </c>
      <c r="H38" s="123" t="n">
        <v>34</v>
      </c>
      <c r="I38" s="123" t="n">
        <v>416</v>
      </c>
      <c r="J38" s="139" t="n">
        <v>0</v>
      </c>
      <c r="K38" s="134" t="n">
        <v>0</v>
      </c>
      <c r="L38" s="124" t="n">
        <v>0</v>
      </c>
      <c r="M38" s="124" t="n">
        <v>0</v>
      </c>
      <c r="N38" s="124" t="n">
        <v>0</v>
      </c>
      <c r="O38" s="124" t="n">
        <v>0</v>
      </c>
      <c r="P38" s="124" t="n">
        <v>0</v>
      </c>
      <c r="Q38" s="124" t="n">
        <v>0</v>
      </c>
      <c r="R38" s="124" t="n">
        <v>0</v>
      </c>
      <c r="S38" s="124" t="n">
        <v>0</v>
      </c>
      <c r="T38" s="124" t="n">
        <v>0</v>
      </c>
      <c r="U38" s="124" t="n">
        <v>0</v>
      </c>
      <c r="V38" s="129" t="n">
        <v>0</v>
      </c>
      <c r="W38" s="128" t="n">
        <v>0</v>
      </c>
      <c r="X38" s="124" t="n">
        <v>0</v>
      </c>
      <c r="Y38" s="124" t="n">
        <v>0</v>
      </c>
      <c r="Z38" s="124" t="n">
        <v>0</v>
      </c>
      <c r="AA38" s="124" t="n">
        <v>0</v>
      </c>
      <c r="AB38" s="124" t="n">
        <v>0</v>
      </c>
      <c r="AC38" s="124" t="n">
        <v>0</v>
      </c>
      <c r="AD38" s="124" t="n">
        <v>0</v>
      </c>
      <c r="AE38" s="124" t="n">
        <v>0</v>
      </c>
      <c r="AF38" s="124" t="n">
        <v>0</v>
      </c>
      <c r="AG38" s="124" t="n">
        <v>0</v>
      </c>
      <c r="AH38" s="129" t="n">
        <v>1</v>
      </c>
      <c r="AI38" s="128" t="n">
        <v>0</v>
      </c>
      <c r="AJ38" s="124" t="n">
        <v>0</v>
      </c>
      <c r="AK38" s="124" t="n">
        <v>1</v>
      </c>
      <c r="AL38" s="124" t="n">
        <v>0</v>
      </c>
      <c r="AM38" s="124" t="n">
        <v>4</v>
      </c>
      <c r="AN38" s="124" t="n">
        <v>3</v>
      </c>
      <c r="AO38" s="124" t="n">
        <v>5</v>
      </c>
      <c r="AP38" s="124" t="n">
        <v>4</v>
      </c>
      <c r="AQ38" s="124" t="n">
        <v>5</v>
      </c>
      <c r="AR38" s="124" t="n">
        <v>2</v>
      </c>
      <c r="AS38" s="124" t="n">
        <v>2</v>
      </c>
      <c r="AT38" s="129" t="n">
        <v>8</v>
      </c>
      <c r="AU38" s="128" t="n">
        <v>11</v>
      </c>
      <c r="AV38" s="124" t="n">
        <v>23</v>
      </c>
      <c r="AW38" s="124" t="n">
        <v>54</v>
      </c>
      <c r="AX38" s="124" t="n">
        <v>46</v>
      </c>
      <c r="AY38" s="124" t="n">
        <v>59</v>
      </c>
      <c r="AZ38" s="124" t="n">
        <v>50</v>
      </c>
      <c r="BA38" s="124" t="n">
        <v>67</v>
      </c>
      <c r="BB38" s="124" t="n">
        <v>57</v>
      </c>
      <c r="BC38" s="124" t="n">
        <v>49</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5</v>
      </c>
      <c r="F39" s="138" t="n">
        <v>0</v>
      </c>
      <c r="G39" s="123" t="n">
        <v>0</v>
      </c>
      <c r="H39" s="123" t="n">
        <v>0</v>
      </c>
      <c r="I39" s="123" t="n">
        <v>5</v>
      </c>
      <c r="J39" s="139" t="n">
        <v>0</v>
      </c>
      <c r="K39" s="134" t="n">
        <v>0</v>
      </c>
      <c r="L39" s="124" t="n">
        <v>0</v>
      </c>
      <c r="M39" s="124" t="n">
        <v>0</v>
      </c>
      <c r="N39" s="124" t="n">
        <v>0</v>
      </c>
      <c r="O39" s="124" t="n">
        <v>0</v>
      </c>
      <c r="P39" s="124" t="n">
        <v>0</v>
      </c>
      <c r="Q39" s="124" t="n">
        <v>0</v>
      </c>
      <c r="R39" s="124" t="n">
        <v>0</v>
      </c>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1</v>
      </c>
      <c r="AZ39" s="124" t="n">
        <v>1</v>
      </c>
      <c r="BA39" s="124" t="n">
        <v>0</v>
      </c>
      <c r="BB39" s="124" t="n">
        <v>1</v>
      </c>
      <c r="BC39" s="124" t="n">
        <v>2</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t="n">
        <v>0</v>
      </c>
      <c r="L40" s="124" t="n">
        <v>0</v>
      </c>
      <c r="M40" s="124" t="n">
        <v>0</v>
      </c>
      <c r="N40" s="124" t="n">
        <v>0</v>
      </c>
      <c r="O40" s="124" t="n">
        <v>0</v>
      </c>
      <c r="P40" s="124" t="n">
        <v>0</v>
      </c>
      <c r="Q40" s="124" t="n">
        <v>0</v>
      </c>
      <c r="R40" s="124" t="n">
        <v>0</v>
      </c>
      <c r="S40" s="124" t="n">
        <v>0</v>
      </c>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481</v>
      </c>
      <c r="F41" s="138" t="n">
        <v>3</v>
      </c>
      <c r="G41" s="123" t="n">
        <v>20</v>
      </c>
      <c r="H41" s="123" t="n">
        <v>212</v>
      </c>
      <c r="I41" s="123" t="n">
        <v>246</v>
      </c>
      <c r="J41" s="139" t="n">
        <v>0</v>
      </c>
      <c r="K41" s="134" t="n">
        <v>0</v>
      </c>
      <c r="L41" s="124" t="n">
        <v>0</v>
      </c>
      <c r="M41" s="124" t="n">
        <v>0</v>
      </c>
      <c r="N41" s="124" t="n">
        <v>0</v>
      </c>
      <c r="O41" s="124" t="n">
        <v>0</v>
      </c>
      <c r="P41" s="124" t="n">
        <v>0</v>
      </c>
      <c r="Q41" s="124" t="n">
        <v>0</v>
      </c>
      <c r="R41" s="124" t="n">
        <v>0</v>
      </c>
      <c r="S41" s="124" t="n">
        <v>0</v>
      </c>
      <c r="T41" s="124" t="n">
        <v>1</v>
      </c>
      <c r="U41" s="124" t="n">
        <v>1</v>
      </c>
      <c r="V41" s="129" t="n">
        <v>1</v>
      </c>
      <c r="W41" s="128" t="n">
        <v>1</v>
      </c>
      <c r="X41" s="124" t="n">
        <v>0</v>
      </c>
      <c r="Y41" s="124" t="n">
        <v>0</v>
      </c>
      <c r="Z41" s="124" t="n">
        <v>0</v>
      </c>
      <c r="AA41" s="124" t="n">
        <v>0</v>
      </c>
      <c r="AB41" s="124" t="n">
        <v>2</v>
      </c>
      <c r="AC41" s="124" t="n">
        <v>0</v>
      </c>
      <c r="AD41" s="124" t="n">
        <v>1</v>
      </c>
      <c r="AE41" s="124" t="n">
        <v>3</v>
      </c>
      <c r="AF41" s="124" t="n">
        <v>5</v>
      </c>
      <c r="AG41" s="124" t="n">
        <v>5</v>
      </c>
      <c r="AH41" s="129" t="n">
        <v>3</v>
      </c>
      <c r="AI41" s="128" t="n">
        <v>13</v>
      </c>
      <c r="AJ41" s="124" t="n">
        <v>16</v>
      </c>
      <c r="AK41" s="124" t="n">
        <v>7</v>
      </c>
      <c r="AL41" s="124" t="n">
        <v>15</v>
      </c>
      <c r="AM41" s="124" t="n">
        <v>5</v>
      </c>
      <c r="AN41" s="124" t="n">
        <v>24</v>
      </c>
      <c r="AO41" s="124" t="n">
        <v>24</v>
      </c>
      <c r="AP41" s="124" t="n">
        <v>20</v>
      </c>
      <c r="AQ41" s="124" t="n">
        <v>19</v>
      </c>
      <c r="AR41" s="124" t="n">
        <v>23</v>
      </c>
      <c r="AS41" s="124" t="n">
        <v>19</v>
      </c>
      <c r="AT41" s="129" t="n">
        <v>27</v>
      </c>
      <c r="AU41" s="128" t="n">
        <v>23</v>
      </c>
      <c r="AV41" s="124" t="n">
        <v>30</v>
      </c>
      <c r="AW41" s="124" t="n">
        <v>32</v>
      </c>
      <c r="AX41" s="124" t="n">
        <v>30</v>
      </c>
      <c r="AY41" s="124" t="n">
        <v>27</v>
      </c>
      <c r="AZ41" s="124" t="n">
        <v>35</v>
      </c>
      <c r="BA41" s="124" t="n">
        <v>21</v>
      </c>
      <c r="BB41" s="124" t="n">
        <v>27</v>
      </c>
      <c r="BC41" s="124" t="n">
        <v>21</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131</v>
      </c>
      <c r="F42" s="138" t="n">
        <v>0</v>
      </c>
      <c r="G42" s="123" t="n">
        <v>2</v>
      </c>
      <c r="H42" s="123" t="n">
        <v>62</v>
      </c>
      <c r="I42" s="123" t="n">
        <v>67</v>
      </c>
      <c r="J42" s="139" t="n">
        <v>0</v>
      </c>
      <c r="K42" s="134" t="n">
        <v>0</v>
      </c>
      <c r="L42" s="124" t="n">
        <v>0</v>
      </c>
      <c r="M42" s="124" t="n">
        <v>0</v>
      </c>
      <c r="N42" s="124" t="n">
        <v>0</v>
      </c>
      <c r="O42" s="124" t="n">
        <v>0</v>
      </c>
      <c r="P42" s="124" t="n">
        <v>0</v>
      </c>
      <c r="Q42" s="124" t="n">
        <v>0</v>
      </c>
      <c r="R42" s="124" t="n">
        <v>0</v>
      </c>
      <c r="S42" s="124" t="n">
        <v>0</v>
      </c>
      <c r="T42" s="124" t="n">
        <v>0</v>
      </c>
      <c r="U42" s="124" t="n">
        <v>0</v>
      </c>
      <c r="V42" s="129" t="n">
        <v>0</v>
      </c>
      <c r="W42" s="128" t="n">
        <v>0</v>
      </c>
      <c r="X42" s="124" t="n">
        <v>0</v>
      </c>
      <c r="Y42" s="124" t="n">
        <v>0</v>
      </c>
      <c r="Z42" s="124" t="n">
        <v>0</v>
      </c>
      <c r="AA42" s="124" t="n">
        <v>0</v>
      </c>
      <c r="AB42" s="124" t="n">
        <v>0</v>
      </c>
      <c r="AC42" s="124" t="n">
        <v>0</v>
      </c>
      <c r="AD42" s="124" t="n">
        <v>0</v>
      </c>
      <c r="AE42" s="124" t="n">
        <v>1</v>
      </c>
      <c r="AF42" s="124" t="n">
        <v>1</v>
      </c>
      <c r="AG42" s="124" t="n">
        <v>0</v>
      </c>
      <c r="AH42" s="129" t="n">
        <v>0</v>
      </c>
      <c r="AI42" s="128" t="n">
        <v>2</v>
      </c>
      <c r="AJ42" s="124" t="n">
        <v>1</v>
      </c>
      <c r="AK42" s="124" t="n">
        <v>1</v>
      </c>
      <c r="AL42" s="124" t="n">
        <v>4</v>
      </c>
      <c r="AM42" s="124" t="n">
        <v>3</v>
      </c>
      <c r="AN42" s="124" t="n">
        <v>10</v>
      </c>
      <c r="AO42" s="124" t="n">
        <v>6</v>
      </c>
      <c r="AP42" s="124" t="n">
        <v>7</v>
      </c>
      <c r="AQ42" s="124" t="n">
        <v>5</v>
      </c>
      <c r="AR42" s="124" t="n">
        <v>7</v>
      </c>
      <c r="AS42" s="124" t="n">
        <v>7</v>
      </c>
      <c r="AT42" s="129" t="n">
        <v>9</v>
      </c>
      <c r="AU42" s="128" t="n">
        <v>14</v>
      </c>
      <c r="AV42" s="124" t="n">
        <v>10</v>
      </c>
      <c r="AW42" s="124" t="n">
        <v>2</v>
      </c>
      <c r="AX42" s="124" t="n">
        <v>9</v>
      </c>
      <c r="AY42" s="124" t="n">
        <v>10</v>
      </c>
      <c r="AZ42" s="124" t="n">
        <v>3</v>
      </c>
      <c r="BA42" s="124" t="n">
        <v>6</v>
      </c>
      <c r="BB42" s="124" t="n">
        <v>8</v>
      </c>
      <c r="BC42" s="124" t="n">
        <v>5</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127</v>
      </c>
      <c r="F43" s="138" t="n">
        <v>2</v>
      </c>
      <c r="G43" s="123" t="n">
        <v>5</v>
      </c>
      <c r="H43" s="123" t="n">
        <v>63</v>
      </c>
      <c r="I43" s="123" t="n">
        <v>57</v>
      </c>
      <c r="J43" s="139" t="n">
        <v>0</v>
      </c>
      <c r="K43" s="134" t="n">
        <v>0</v>
      </c>
      <c r="L43" s="124" t="n">
        <v>0</v>
      </c>
      <c r="M43" s="124" t="n">
        <v>0</v>
      </c>
      <c r="N43" s="124" t="n">
        <v>0</v>
      </c>
      <c r="O43" s="124" t="n">
        <v>0</v>
      </c>
      <c r="P43" s="124" t="n">
        <v>0</v>
      </c>
      <c r="Q43" s="124" t="n">
        <v>0</v>
      </c>
      <c r="R43" s="124" t="n">
        <v>0</v>
      </c>
      <c r="S43" s="124" t="n">
        <v>0</v>
      </c>
      <c r="T43" s="124" t="n">
        <v>0</v>
      </c>
      <c r="U43" s="124" t="n">
        <v>0</v>
      </c>
      <c r="V43" s="129" t="n">
        <v>2</v>
      </c>
      <c r="W43" s="128" t="n">
        <v>1</v>
      </c>
      <c r="X43" s="124" t="n">
        <v>0</v>
      </c>
      <c r="Y43" s="124" t="n">
        <v>0</v>
      </c>
      <c r="Z43" s="124" t="n">
        <v>0</v>
      </c>
      <c r="AA43" s="124" t="n">
        <v>0</v>
      </c>
      <c r="AB43" s="124" t="n">
        <v>1</v>
      </c>
      <c r="AC43" s="124" t="n">
        <v>1</v>
      </c>
      <c r="AD43" s="124" t="n">
        <v>1</v>
      </c>
      <c r="AE43" s="124" t="n">
        <v>0</v>
      </c>
      <c r="AF43" s="124" t="n">
        <v>1</v>
      </c>
      <c r="AG43" s="124" t="n">
        <v>0</v>
      </c>
      <c r="AH43" s="129" t="n">
        <v>0</v>
      </c>
      <c r="AI43" s="128" t="n">
        <v>3</v>
      </c>
      <c r="AJ43" s="124" t="n">
        <v>3</v>
      </c>
      <c r="AK43" s="124" t="n">
        <v>3</v>
      </c>
      <c r="AL43" s="124" t="n">
        <v>2</v>
      </c>
      <c r="AM43" s="124" t="n">
        <v>6</v>
      </c>
      <c r="AN43" s="124" t="n">
        <v>1</v>
      </c>
      <c r="AO43" s="124" t="n">
        <v>11</v>
      </c>
      <c r="AP43" s="124" t="n">
        <v>6</v>
      </c>
      <c r="AQ43" s="124" t="n">
        <v>5</v>
      </c>
      <c r="AR43" s="124" t="n">
        <v>8</v>
      </c>
      <c r="AS43" s="124" t="n">
        <v>5</v>
      </c>
      <c r="AT43" s="129" t="n">
        <v>10</v>
      </c>
      <c r="AU43" s="128" t="n">
        <v>9</v>
      </c>
      <c r="AV43" s="124" t="n">
        <v>6</v>
      </c>
      <c r="AW43" s="124" t="n">
        <v>6</v>
      </c>
      <c r="AX43" s="124" t="n">
        <v>8</v>
      </c>
      <c r="AY43" s="124" t="n">
        <v>5</v>
      </c>
      <c r="AZ43" s="124" t="n">
        <v>9</v>
      </c>
      <c r="BA43" s="124" t="n">
        <v>5</v>
      </c>
      <c r="BB43" s="124" t="n">
        <v>3</v>
      </c>
      <c r="BC43" s="124" t="n">
        <v>6</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89</v>
      </c>
      <c r="F44" s="138" t="n">
        <v>1</v>
      </c>
      <c r="G44" s="123" t="n">
        <v>1</v>
      </c>
      <c r="H44" s="123" t="n">
        <v>34</v>
      </c>
      <c r="I44" s="123" t="n">
        <v>53</v>
      </c>
      <c r="J44" s="139" t="n">
        <v>0</v>
      </c>
      <c r="K44" s="134" t="n">
        <v>0</v>
      </c>
      <c r="L44" s="124" t="n">
        <v>0</v>
      </c>
      <c r="M44" s="124" t="n">
        <v>0</v>
      </c>
      <c r="N44" s="124" t="n">
        <v>0</v>
      </c>
      <c r="O44" s="124" t="n">
        <v>0</v>
      </c>
      <c r="P44" s="124" t="n">
        <v>0</v>
      </c>
      <c r="Q44" s="124" t="n">
        <v>0</v>
      </c>
      <c r="R44" s="124" t="n">
        <v>0</v>
      </c>
      <c r="S44" s="124" t="n">
        <v>0</v>
      </c>
      <c r="T44" s="124" t="n">
        <v>0</v>
      </c>
      <c r="U44" s="124" t="n">
        <v>1</v>
      </c>
      <c r="V44" s="129" t="n">
        <v>0</v>
      </c>
      <c r="W44" s="128" t="n">
        <v>0</v>
      </c>
      <c r="X44" s="124" t="n">
        <v>0</v>
      </c>
      <c r="Y44" s="124" t="n">
        <v>0</v>
      </c>
      <c r="Z44" s="124" t="n">
        <v>0</v>
      </c>
      <c r="AA44" s="124" t="n">
        <v>0</v>
      </c>
      <c r="AB44" s="124" t="n">
        <v>0</v>
      </c>
      <c r="AC44" s="124" t="n">
        <v>1</v>
      </c>
      <c r="AD44" s="124" t="n">
        <v>0</v>
      </c>
      <c r="AE44" s="124" t="n">
        <v>0</v>
      </c>
      <c r="AF44" s="124" t="n">
        <v>0</v>
      </c>
      <c r="AG44" s="124" t="n">
        <v>0</v>
      </c>
      <c r="AH44" s="129" t="n">
        <v>0</v>
      </c>
      <c r="AI44" s="128" t="n">
        <v>0</v>
      </c>
      <c r="AJ44" s="124" t="n">
        <v>1</v>
      </c>
      <c r="AK44" s="124" t="n">
        <v>2</v>
      </c>
      <c r="AL44" s="124" t="n">
        <v>2</v>
      </c>
      <c r="AM44" s="124" t="n">
        <v>4</v>
      </c>
      <c r="AN44" s="124" t="n">
        <v>2</v>
      </c>
      <c r="AO44" s="124" t="n">
        <v>2</v>
      </c>
      <c r="AP44" s="124" t="n">
        <v>4</v>
      </c>
      <c r="AQ44" s="124" t="n">
        <v>6</v>
      </c>
      <c r="AR44" s="124" t="n">
        <v>4</v>
      </c>
      <c r="AS44" s="124" t="n">
        <v>2</v>
      </c>
      <c r="AT44" s="129" t="n">
        <v>5</v>
      </c>
      <c r="AU44" s="128" t="n">
        <v>6</v>
      </c>
      <c r="AV44" s="124" t="n">
        <v>7</v>
      </c>
      <c r="AW44" s="124" t="n">
        <v>7</v>
      </c>
      <c r="AX44" s="124" t="n">
        <v>9</v>
      </c>
      <c r="AY44" s="124" t="n">
        <v>7</v>
      </c>
      <c r="AZ44" s="124" t="n">
        <v>8</v>
      </c>
      <c r="BA44" s="124" t="n">
        <v>4</v>
      </c>
      <c r="BB44" s="124" t="n">
        <v>4</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9</v>
      </c>
      <c r="F45" s="138" t="n">
        <v>0</v>
      </c>
      <c r="G45" s="123" t="n">
        <v>0</v>
      </c>
      <c r="H45" s="123" t="n">
        <v>3</v>
      </c>
      <c r="I45" s="123" t="n">
        <v>6</v>
      </c>
      <c r="J45" s="139" t="n">
        <v>0</v>
      </c>
      <c r="K45" s="134" t="n">
        <v>0</v>
      </c>
      <c r="L45" s="124" t="n">
        <v>0</v>
      </c>
      <c r="M45" s="124" t="n">
        <v>0</v>
      </c>
      <c r="N45" s="124" t="n">
        <v>0</v>
      </c>
      <c r="O45" s="124" t="n">
        <v>0</v>
      </c>
      <c r="P45" s="124" t="n">
        <v>0</v>
      </c>
      <c r="Q45" s="124" t="n">
        <v>0</v>
      </c>
      <c r="R45" s="124" t="n">
        <v>0</v>
      </c>
      <c r="S45" s="124" t="n">
        <v>0</v>
      </c>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1</v>
      </c>
      <c r="AJ45" s="124" t="n">
        <v>0</v>
      </c>
      <c r="AK45" s="124" t="n">
        <v>0</v>
      </c>
      <c r="AL45" s="124" t="n">
        <v>0</v>
      </c>
      <c r="AM45" s="124" t="n">
        <v>0</v>
      </c>
      <c r="AN45" s="124" t="n">
        <v>1</v>
      </c>
      <c r="AO45" s="124" t="n">
        <v>0</v>
      </c>
      <c r="AP45" s="124" t="n">
        <v>0</v>
      </c>
      <c r="AQ45" s="124" t="n">
        <v>0</v>
      </c>
      <c r="AR45" s="124" t="n">
        <v>1</v>
      </c>
      <c r="AS45" s="124" t="n">
        <v>0</v>
      </c>
      <c r="AT45" s="129" t="n">
        <v>0</v>
      </c>
      <c r="AU45" s="128" t="n">
        <v>0</v>
      </c>
      <c r="AV45" s="124" t="n">
        <v>1</v>
      </c>
      <c r="AW45" s="124" t="n">
        <v>2</v>
      </c>
      <c r="AX45" s="124" t="n">
        <v>0</v>
      </c>
      <c r="AY45" s="124" t="n">
        <v>1</v>
      </c>
      <c r="AZ45" s="124" t="n">
        <v>1</v>
      </c>
      <c r="BA45" s="124" t="n">
        <v>1</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29408</v>
      </c>
      <c r="F46" s="138" t="n">
        <v>81</v>
      </c>
      <c r="G46" s="123" t="n">
        <v>132</v>
      </c>
      <c r="H46" s="123" t="n">
        <v>12973</v>
      </c>
      <c r="I46" s="123" t="n">
        <v>16222</v>
      </c>
      <c r="J46" s="139" t="n">
        <v>0</v>
      </c>
      <c r="K46" s="134" t="n">
        <v>0</v>
      </c>
      <c r="L46" s="124" t="n">
        <v>0</v>
      </c>
      <c r="M46" s="124" t="n">
        <v>0</v>
      </c>
      <c r="N46" s="124" t="n">
        <v>0</v>
      </c>
      <c r="O46" s="124" t="n">
        <v>0</v>
      </c>
      <c r="P46" s="124" t="n">
        <v>1</v>
      </c>
      <c r="Q46" s="124" t="n">
        <v>1</v>
      </c>
      <c r="R46" s="124" t="n">
        <v>1</v>
      </c>
      <c r="S46" s="124" t="n">
        <v>0</v>
      </c>
      <c r="T46" s="124" t="n">
        <v>33</v>
      </c>
      <c r="U46" s="124" t="n">
        <v>3</v>
      </c>
      <c r="V46" s="129" t="n">
        <v>42</v>
      </c>
      <c r="W46" s="128" t="n">
        <v>1</v>
      </c>
      <c r="X46" s="124" t="n">
        <v>0</v>
      </c>
      <c r="Y46" s="124" t="n">
        <v>1</v>
      </c>
      <c r="Z46" s="124" t="n">
        <v>0</v>
      </c>
      <c r="AA46" s="124" t="n">
        <v>1</v>
      </c>
      <c r="AB46" s="124" t="n">
        <v>19</v>
      </c>
      <c r="AC46" s="124" t="n">
        <v>16</v>
      </c>
      <c r="AD46" s="124" t="n">
        <v>12</v>
      </c>
      <c r="AE46" s="124" t="n">
        <v>15</v>
      </c>
      <c r="AF46" s="124" t="n">
        <v>13</v>
      </c>
      <c r="AG46" s="124" t="n">
        <v>17</v>
      </c>
      <c r="AH46" s="129" t="n">
        <v>37</v>
      </c>
      <c r="AI46" s="128" t="n">
        <v>263</v>
      </c>
      <c r="AJ46" s="124" t="n">
        <v>482</v>
      </c>
      <c r="AK46" s="124" t="n">
        <v>614</v>
      </c>
      <c r="AL46" s="124" t="n">
        <v>836</v>
      </c>
      <c r="AM46" s="124" t="n">
        <v>1184</v>
      </c>
      <c r="AN46" s="124" t="n">
        <v>1274</v>
      </c>
      <c r="AO46" s="124" t="n">
        <v>1274</v>
      </c>
      <c r="AP46" s="124" t="n">
        <v>1436</v>
      </c>
      <c r="AQ46" s="124" t="n">
        <v>1284</v>
      </c>
      <c r="AR46" s="124" t="n">
        <v>1842</v>
      </c>
      <c r="AS46" s="124" t="n">
        <v>1153</v>
      </c>
      <c r="AT46" s="129" t="n">
        <v>1331</v>
      </c>
      <c r="AU46" s="128" t="n">
        <v>1415</v>
      </c>
      <c r="AV46" s="124" t="n">
        <v>2570</v>
      </c>
      <c r="AW46" s="124" t="n">
        <v>1959</v>
      </c>
      <c r="AX46" s="124" t="n">
        <v>1873</v>
      </c>
      <c r="AY46" s="124" t="n">
        <v>2171</v>
      </c>
      <c r="AZ46" s="124" t="n">
        <v>1774</v>
      </c>
      <c r="BA46" s="124" t="n">
        <v>1554</v>
      </c>
      <c r="BB46" s="124" t="n">
        <v>1841</v>
      </c>
      <c r="BC46" s="124" t="n">
        <v>1065</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208</v>
      </c>
      <c r="F47" s="138" t="n">
        <v>0</v>
      </c>
      <c r="G47" s="123" t="n">
        <v>9</v>
      </c>
      <c r="H47" s="123" t="n">
        <v>137</v>
      </c>
      <c r="I47" s="123" t="n">
        <v>62</v>
      </c>
      <c r="J47" s="139" t="n">
        <v>0</v>
      </c>
      <c r="K47" s="134" t="n">
        <v>0</v>
      </c>
      <c r="L47" s="124" t="n">
        <v>0</v>
      </c>
      <c r="M47" s="124" t="n">
        <v>0</v>
      </c>
      <c r="N47" s="124" t="n">
        <v>0</v>
      </c>
      <c r="O47" s="124" t="n">
        <v>0</v>
      </c>
      <c r="P47" s="124" t="n">
        <v>0</v>
      </c>
      <c r="Q47" s="124" t="n">
        <v>0</v>
      </c>
      <c r="R47" s="124" t="n">
        <v>0</v>
      </c>
      <c r="S47" s="124" t="n">
        <v>0</v>
      </c>
      <c r="T47" s="124" t="n">
        <v>0</v>
      </c>
      <c r="U47" s="124" t="n">
        <v>0</v>
      </c>
      <c r="V47" s="129" t="n">
        <v>0</v>
      </c>
      <c r="W47" s="128" t="n">
        <v>0</v>
      </c>
      <c r="X47" s="124" t="n">
        <v>0</v>
      </c>
      <c r="Y47" s="124" t="n">
        <v>0</v>
      </c>
      <c r="Z47" s="124" t="n">
        <v>0</v>
      </c>
      <c r="AA47" s="124" t="n">
        <v>0</v>
      </c>
      <c r="AB47" s="124" t="n">
        <v>1</v>
      </c>
      <c r="AC47" s="124" t="n">
        <v>3</v>
      </c>
      <c r="AD47" s="124" t="n">
        <v>1</v>
      </c>
      <c r="AE47" s="124" t="n">
        <v>1</v>
      </c>
      <c r="AF47" s="124" t="n">
        <v>0</v>
      </c>
      <c r="AG47" s="124" t="n">
        <v>0</v>
      </c>
      <c r="AH47" s="129" t="n">
        <v>3</v>
      </c>
      <c r="AI47" s="128" t="n">
        <v>6</v>
      </c>
      <c r="AJ47" s="124" t="n">
        <v>10</v>
      </c>
      <c r="AK47" s="124" t="n">
        <v>7</v>
      </c>
      <c r="AL47" s="124" t="n">
        <v>10</v>
      </c>
      <c r="AM47" s="124" t="n">
        <v>22</v>
      </c>
      <c r="AN47" s="124" t="n">
        <v>8</v>
      </c>
      <c r="AO47" s="124" t="n">
        <v>7</v>
      </c>
      <c r="AP47" s="124" t="n">
        <v>19</v>
      </c>
      <c r="AQ47" s="124" t="n">
        <v>16</v>
      </c>
      <c r="AR47" s="124" t="n">
        <v>16</v>
      </c>
      <c r="AS47" s="124" t="n">
        <v>10</v>
      </c>
      <c r="AT47" s="129" t="n">
        <v>6</v>
      </c>
      <c r="AU47" s="128" t="n">
        <v>10</v>
      </c>
      <c r="AV47" s="124" t="n">
        <v>7</v>
      </c>
      <c r="AW47" s="124" t="n">
        <v>12</v>
      </c>
      <c r="AX47" s="124" t="n">
        <v>6</v>
      </c>
      <c r="AY47" s="124" t="n">
        <v>7</v>
      </c>
      <c r="AZ47" s="124" t="n">
        <v>4</v>
      </c>
      <c r="BA47" s="124" t="n">
        <v>5</v>
      </c>
      <c r="BB47" s="124" t="n">
        <v>1</v>
      </c>
      <c r="BC47" s="124" t="n">
        <v>10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8</v>
      </c>
      <c r="F48" s="138" t="n">
        <v>0</v>
      </c>
      <c r="G48" s="123" t="n">
        <v>2</v>
      </c>
      <c r="H48" s="123" t="n">
        <v>4</v>
      </c>
      <c r="I48" s="123" t="n">
        <v>2</v>
      </c>
      <c r="J48" s="139" t="n">
        <v>0</v>
      </c>
      <c r="K48" s="134" t="n">
        <v>0</v>
      </c>
      <c r="L48" s="124" t="n">
        <v>0</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2</v>
      </c>
      <c r="AI48" s="128" t="n">
        <v>0</v>
      </c>
      <c r="AJ48" s="124" t="n">
        <v>1</v>
      </c>
      <c r="AK48" s="124" t="n">
        <v>0</v>
      </c>
      <c r="AL48" s="124" t="n">
        <v>0</v>
      </c>
      <c r="AM48" s="124" t="n">
        <v>0</v>
      </c>
      <c r="AN48" s="124" t="n">
        <v>1</v>
      </c>
      <c r="AO48" s="124" t="n">
        <v>0</v>
      </c>
      <c r="AP48" s="124" t="n">
        <v>0</v>
      </c>
      <c r="AQ48" s="124" t="n">
        <v>2</v>
      </c>
      <c r="AR48" s="124" t="n">
        <v>0</v>
      </c>
      <c r="AS48" s="124" t="n">
        <v>0</v>
      </c>
      <c r="AT48" s="129" t="n">
        <v>0</v>
      </c>
      <c r="AU48" s="128" t="n">
        <v>0</v>
      </c>
      <c r="AV48" s="124" t="n">
        <v>0</v>
      </c>
      <c r="AW48" s="124" t="n">
        <v>1</v>
      </c>
      <c r="AX48" s="124" t="n">
        <v>0</v>
      </c>
      <c r="AY48" s="124" t="n">
        <v>0</v>
      </c>
      <c r="AZ48" s="124" t="n">
        <v>0</v>
      </c>
      <c r="BA48" s="124" t="n">
        <v>0</v>
      </c>
      <c r="BB48" s="124" t="n">
        <v>1</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154</v>
      </c>
      <c r="F49" s="138" t="n">
        <v>0</v>
      </c>
      <c r="G49" s="123" t="n">
        <v>2</v>
      </c>
      <c r="H49" s="123" t="n">
        <v>113</v>
      </c>
      <c r="I49" s="123" t="n">
        <v>39</v>
      </c>
      <c r="J49" s="139" t="n">
        <v>0</v>
      </c>
      <c r="K49" s="134" t="n">
        <v>0</v>
      </c>
      <c r="L49" s="124" t="n">
        <v>0</v>
      </c>
      <c r="M49" s="124" t="n">
        <v>0</v>
      </c>
      <c r="N49" s="124" t="n">
        <v>0</v>
      </c>
      <c r="O49" s="124" t="n">
        <v>0</v>
      </c>
      <c r="P49" s="124" t="n">
        <v>0</v>
      </c>
      <c r="Q49" s="124" t="n">
        <v>0</v>
      </c>
      <c r="R49" s="124" t="n">
        <v>0</v>
      </c>
      <c r="S49" s="124" t="n">
        <v>0</v>
      </c>
      <c r="T49" s="124" t="n">
        <v>0</v>
      </c>
      <c r="U49" s="124" t="n">
        <v>0</v>
      </c>
      <c r="V49" s="129" t="n">
        <v>0</v>
      </c>
      <c r="W49" s="128" t="n">
        <v>0</v>
      </c>
      <c r="X49" s="124" t="n">
        <v>0</v>
      </c>
      <c r="Y49" s="124" t="n">
        <v>0</v>
      </c>
      <c r="Z49" s="124" t="n">
        <v>0</v>
      </c>
      <c r="AA49" s="124" t="n">
        <v>0</v>
      </c>
      <c r="AB49" s="124" t="n">
        <v>1</v>
      </c>
      <c r="AC49" s="124" t="n">
        <v>0</v>
      </c>
      <c r="AD49" s="124" t="n">
        <v>0</v>
      </c>
      <c r="AE49" s="124" t="n">
        <v>0</v>
      </c>
      <c r="AF49" s="124" t="n">
        <v>0</v>
      </c>
      <c r="AG49" s="124" t="n">
        <v>1</v>
      </c>
      <c r="AH49" s="129" t="n">
        <v>0</v>
      </c>
      <c r="AI49" s="128" t="n">
        <v>0</v>
      </c>
      <c r="AJ49" s="124" t="n">
        <v>3</v>
      </c>
      <c r="AK49" s="124" t="n">
        <v>3</v>
      </c>
      <c r="AL49" s="124" t="n">
        <v>7</v>
      </c>
      <c r="AM49" s="124" t="n">
        <v>54</v>
      </c>
      <c r="AN49" s="124" t="n">
        <v>3</v>
      </c>
      <c r="AO49" s="124" t="n">
        <v>4</v>
      </c>
      <c r="AP49" s="124" t="n">
        <v>16</v>
      </c>
      <c r="AQ49" s="124" t="n">
        <v>5</v>
      </c>
      <c r="AR49" s="124" t="n">
        <v>10</v>
      </c>
      <c r="AS49" s="124" t="n">
        <v>6</v>
      </c>
      <c r="AT49" s="129" t="n">
        <v>2</v>
      </c>
      <c r="AU49" s="128" t="n">
        <v>1</v>
      </c>
      <c r="AV49" s="124" t="n">
        <v>9</v>
      </c>
      <c r="AW49" s="124" t="n">
        <v>6</v>
      </c>
      <c r="AX49" s="124" t="n">
        <v>5</v>
      </c>
      <c r="AY49" s="124" t="n">
        <v>2</v>
      </c>
      <c r="AZ49" s="124" t="n">
        <v>4</v>
      </c>
      <c r="BA49" s="124" t="n">
        <v>5</v>
      </c>
      <c r="BB49" s="124" t="n">
        <v>4</v>
      </c>
      <c r="BC49" s="124" t="n">
        <v>3</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26060</v>
      </c>
      <c r="F50" s="138" t="n">
        <v>73</v>
      </c>
      <c r="G50" s="123" t="n">
        <v>158</v>
      </c>
      <c r="H50" s="123" t="n">
        <v>11437</v>
      </c>
      <c r="I50" s="123" t="n">
        <v>14392</v>
      </c>
      <c r="J50" s="139" t="n">
        <v>0</v>
      </c>
      <c r="K50" s="134" t="n">
        <v>0</v>
      </c>
      <c r="L50" s="124" t="n">
        <v>0</v>
      </c>
      <c r="M50" s="124" t="n">
        <v>0</v>
      </c>
      <c r="N50" s="124" t="n">
        <v>0</v>
      </c>
      <c r="O50" s="124" t="n">
        <v>0</v>
      </c>
      <c r="P50" s="124" t="n">
        <v>0</v>
      </c>
      <c r="Q50" s="124" t="n">
        <v>0</v>
      </c>
      <c r="R50" s="124" t="n">
        <v>0</v>
      </c>
      <c r="S50" s="124" t="n">
        <v>0</v>
      </c>
      <c r="T50" s="124" t="n">
        <v>33</v>
      </c>
      <c r="U50" s="124" t="n">
        <v>3</v>
      </c>
      <c r="V50" s="129" t="n">
        <v>37</v>
      </c>
      <c r="W50" s="128" t="n">
        <v>0</v>
      </c>
      <c r="X50" s="124" t="n">
        <v>0</v>
      </c>
      <c r="Y50" s="124" t="n">
        <v>1</v>
      </c>
      <c r="Z50" s="124" t="n">
        <v>1</v>
      </c>
      <c r="AA50" s="124" t="n">
        <v>5</v>
      </c>
      <c r="AB50" s="124" t="n">
        <v>18</v>
      </c>
      <c r="AC50" s="124" t="n">
        <v>21</v>
      </c>
      <c r="AD50" s="124" t="n">
        <v>17</v>
      </c>
      <c r="AE50" s="124" t="n">
        <v>23</v>
      </c>
      <c r="AF50" s="124" t="n">
        <v>19</v>
      </c>
      <c r="AG50" s="124" t="n">
        <v>17</v>
      </c>
      <c r="AH50" s="129" t="n">
        <v>36</v>
      </c>
      <c r="AI50" s="128" t="n">
        <v>230</v>
      </c>
      <c r="AJ50" s="124" t="n">
        <v>409</v>
      </c>
      <c r="AK50" s="124" t="n">
        <v>554</v>
      </c>
      <c r="AL50" s="124" t="n">
        <v>736</v>
      </c>
      <c r="AM50" s="124" t="n">
        <v>972</v>
      </c>
      <c r="AN50" s="124" t="n">
        <v>1154</v>
      </c>
      <c r="AO50" s="124" t="n">
        <v>1147</v>
      </c>
      <c r="AP50" s="124" t="n">
        <v>1256</v>
      </c>
      <c r="AQ50" s="124" t="n">
        <v>1161</v>
      </c>
      <c r="AR50" s="124" t="n">
        <v>1628</v>
      </c>
      <c r="AS50" s="124" t="n">
        <v>1003</v>
      </c>
      <c r="AT50" s="129" t="n">
        <v>1187</v>
      </c>
      <c r="AU50" s="128" t="n">
        <v>1272</v>
      </c>
      <c r="AV50" s="124" t="n">
        <v>2263</v>
      </c>
      <c r="AW50" s="124" t="n">
        <v>1696</v>
      </c>
      <c r="AX50" s="124" t="n">
        <v>1539</v>
      </c>
      <c r="AY50" s="124" t="n">
        <v>1970</v>
      </c>
      <c r="AZ50" s="124" t="n">
        <v>1615</v>
      </c>
      <c r="BA50" s="124" t="n">
        <v>1410</v>
      </c>
      <c r="BB50" s="124" t="n">
        <v>1661</v>
      </c>
      <c r="BC50" s="124" t="n">
        <v>966</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3331</v>
      </c>
      <c r="F51" s="138" t="n">
        <v>14</v>
      </c>
      <c r="G51" s="123" t="n">
        <v>11</v>
      </c>
      <c r="H51" s="123" t="n">
        <v>1523</v>
      </c>
      <c r="I51" s="123" t="n">
        <v>1783</v>
      </c>
      <c r="J51" s="139" t="n">
        <v>0</v>
      </c>
      <c r="K51" s="134" t="n">
        <v>0</v>
      </c>
      <c r="L51" s="124" t="n">
        <v>0</v>
      </c>
      <c r="M51" s="124" t="n">
        <v>0</v>
      </c>
      <c r="N51" s="124" t="n">
        <v>0</v>
      </c>
      <c r="O51" s="124" t="n">
        <v>0</v>
      </c>
      <c r="P51" s="124" t="n">
        <v>0</v>
      </c>
      <c r="Q51" s="124" t="n">
        <v>0</v>
      </c>
      <c r="R51" s="124" t="n">
        <v>0</v>
      </c>
      <c r="S51" s="124" t="n">
        <v>0</v>
      </c>
      <c r="T51" s="124" t="n">
        <v>0</v>
      </c>
      <c r="U51" s="124" t="n">
        <v>0</v>
      </c>
      <c r="V51" s="129" t="n">
        <v>14</v>
      </c>
      <c r="W51" s="128" t="n">
        <v>0</v>
      </c>
      <c r="X51" s="124" t="n">
        <v>0</v>
      </c>
      <c r="Y51" s="124" t="n">
        <v>0</v>
      </c>
      <c r="Z51" s="124" t="n">
        <v>1</v>
      </c>
      <c r="AA51" s="124" t="n">
        <v>0</v>
      </c>
      <c r="AB51" s="124" t="n">
        <v>1</v>
      </c>
      <c r="AC51" s="124" t="n">
        <v>2</v>
      </c>
      <c r="AD51" s="124" t="n">
        <v>0</v>
      </c>
      <c r="AE51" s="124" t="n">
        <v>1</v>
      </c>
      <c r="AF51" s="124" t="n">
        <v>1</v>
      </c>
      <c r="AG51" s="124" t="n">
        <v>1</v>
      </c>
      <c r="AH51" s="129" t="n">
        <v>4</v>
      </c>
      <c r="AI51" s="128" t="n">
        <v>12</v>
      </c>
      <c r="AJ51" s="124" t="n">
        <v>36</v>
      </c>
      <c r="AK51" s="124" t="n">
        <v>35</v>
      </c>
      <c r="AL51" s="124" t="n">
        <v>47</v>
      </c>
      <c r="AM51" s="124" t="n">
        <v>112</v>
      </c>
      <c r="AN51" s="124" t="n">
        <v>72</v>
      </c>
      <c r="AO51" s="124" t="n">
        <v>147</v>
      </c>
      <c r="AP51" s="124" t="n">
        <v>261</v>
      </c>
      <c r="AQ51" s="124" t="n">
        <v>233</v>
      </c>
      <c r="AR51" s="124" t="n">
        <v>471</v>
      </c>
      <c r="AS51" s="124" t="n">
        <v>51</v>
      </c>
      <c r="AT51" s="129" t="n">
        <v>46</v>
      </c>
      <c r="AU51" s="128" t="n">
        <v>43</v>
      </c>
      <c r="AV51" s="124" t="n">
        <v>564</v>
      </c>
      <c r="AW51" s="124" t="n">
        <v>345</v>
      </c>
      <c r="AX51" s="124" t="n">
        <v>400</v>
      </c>
      <c r="AY51" s="124" t="n">
        <v>74</v>
      </c>
      <c r="AZ51" s="124" t="n">
        <v>113</v>
      </c>
      <c r="BA51" s="124" t="n">
        <v>91</v>
      </c>
      <c r="BB51" s="124" t="n">
        <v>110</v>
      </c>
      <c r="BC51" s="124" t="n">
        <v>43</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589</v>
      </c>
      <c r="F52" s="138" t="n">
        <v>0</v>
      </c>
      <c r="G52" s="123" t="n">
        <v>11</v>
      </c>
      <c r="H52" s="123" t="n">
        <v>332</v>
      </c>
      <c r="I52" s="123" t="n">
        <v>246</v>
      </c>
      <c r="J52" s="139" t="n">
        <v>0</v>
      </c>
      <c r="K52" s="134" t="n">
        <v>0</v>
      </c>
      <c r="L52" s="124" t="n">
        <v>0</v>
      </c>
      <c r="M52" s="124" t="n">
        <v>0</v>
      </c>
      <c r="N52" s="124" t="n">
        <v>0</v>
      </c>
      <c r="O52" s="124" t="n">
        <v>0</v>
      </c>
      <c r="P52" s="124" t="n">
        <v>0</v>
      </c>
      <c r="Q52" s="124" t="n">
        <v>0</v>
      </c>
      <c r="R52" s="124" t="n">
        <v>0</v>
      </c>
      <c r="S52" s="124" t="n">
        <v>0</v>
      </c>
      <c r="T52" s="124" t="n">
        <v>0</v>
      </c>
      <c r="U52" s="124" t="n">
        <v>0</v>
      </c>
      <c r="V52" s="129" t="n">
        <v>0</v>
      </c>
      <c r="W52" s="128" t="n">
        <v>0</v>
      </c>
      <c r="X52" s="124" t="n">
        <v>0</v>
      </c>
      <c r="Y52" s="124" t="n">
        <v>0</v>
      </c>
      <c r="Z52" s="124" t="n">
        <v>0</v>
      </c>
      <c r="AA52" s="124" t="n">
        <v>0</v>
      </c>
      <c r="AB52" s="124" t="n">
        <v>1</v>
      </c>
      <c r="AC52" s="124" t="n">
        <v>3</v>
      </c>
      <c r="AD52" s="124" t="n">
        <v>1</v>
      </c>
      <c r="AE52" s="124" t="n">
        <v>1</v>
      </c>
      <c r="AF52" s="124" t="n">
        <v>1</v>
      </c>
      <c r="AG52" s="124" t="n">
        <v>2</v>
      </c>
      <c r="AH52" s="129" t="n">
        <v>2</v>
      </c>
      <c r="AI52" s="128" t="n">
        <v>11</v>
      </c>
      <c r="AJ52" s="124" t="n">
        <v>7</v>
      </c>
      <c r="AK52" s="124" t="n">
        <v>16</v>
      </c>
      <c r="AL52" s="124" t="n">
        <v>20</v>
      </c>
      <c r="AM52" s="124" t="n">
        <v>31</v>
      </c>
      <c r="AN52" s="124" t="n">
        <v>39</v>
      </c>
      <c r="AO52" s="124" t="n">
        <v>40</v>
      </c>
      <c r="AP52" s="124" t="n">
        <v>49</v>
      </c>
      <c r="AQ52" s="124" t="n">
        <v>37</v>
      </c>
      <c r="AR52" s="124" t="n">
        <v>42</v>
      </c>
      <c r="AS52" s="124" t="n">
        <v>15</v>
      </c>
      <c r="AT52" s="129" t="n">
        <v>25</v>
      </c>
      <c r="AU52" s="128" t="n">
        <v>24</v>
      </c>
      <c r="AV52" s="124" t="n">
        <v>62</v>
      </c>
      <c r="AW52" s="124" t="n">
        <v>35</v>
      </c>
      <c r="AX52" s="124" t="n">
        <v>23</v>
      </c>
      <c r="AY52" s="124" t="n">
        <v>34</v>
      </c>
      <c r="AZ52" s="124" t="n">
        <v>22</v>
      </c>
      <c r="BA52" s="124" t="n">
        <v>15</v>
      </c>
      <c r="BB52" s="124" t="n">
        <v>16</v>
      </c>
      <c r="BC52" s="124" t="n">
        <v>15</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193</v>
      </c>
      <c r="F53" s="138" t="n">
        <v>0</v>
      </c>
      <c r="G53" s="123" t="n">
        <v>0</v>
      </c>
      <c r="H53" s="123" t="n">
        <v>147</v>
      </c>
      <c r="I53" s="123" t="n">
        <v>46</v>
      </c>
      <c r="J53" s="139" t="n">
        <v>0</v>
      </c>
      <c r="K53" s="134" t="n">
        <v>0</v>
      </c>
      <c r="L53" s="124" t="n">
        <v>0</v>
      </c>
      <c r="M53" s="124" t="n">
        <v>0</v>
      </c>
      <c r="N53" s="124" t="n">
        <v>0</v>
      </c>
      <c r="O53" s="124" t="n">
        <v>0</v>
      </c>
      <c r="P53" s="124" t="n">
        <v>0</v>
      </c>
      <c r="Q53" s="124" t="n">
        <v>0</v>
      </c>
      <c r="R53" s="124" t="n">
        <v>0</v>
      </c>
      <c r="S53" s="124" t="n">
        <v>0</v>
      </c>
      <c r="T53" s="124" t="n">
        <v>0</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0</v>
      </c>
      <c r="AI53" s="128" t="n">
        <v>4</v>
      </c>
      <c r="AJ53" s="124" t="n">
        <v>9</v>
      </c>
      <c r="AK53" s="124" t="n">
        <v>4</v>
      </c>
      <c r="AL53" s="124" t="n">
        <v>6</v>
      </c>
      <c r="AM53" s="124" t="n">
        <v>14</v>
      </c>
      <c r="AN53" s="124" t="n">
        <v>19</v>
      </c>
      <c r="AO53" s="124" t="n">
        <v>14</v>
      </c>
      <c r="AP53" s="124" t="n">
        <v>29</v>
      </c>
      <c r="AQ53" s="124" t="n">
        <v>17</v>
      </c>
      <c r="AR53" s="124" t="n">
        <v>21</v>
      </c>
      <c r="AS53" s="124" t="n">
        <v>5</v>
      </c>
      <c r="AT53" s="129" t="n">
        <v>5</v>
      </c>
      <c r="AU53" s="128" t="n">
        <v>5</v>
      </c>
      <c r="AV53" s="124" t="n">
        <v>14</v>
      </c>
      <c r="AW53" s="124" t="n">
        <v>10</v>
      </c>
      <c r="AX53" s="124" t="n">
        <v>3</v>
      </c>
      <c r="AY53" s="124" t="n">
        <v>2</v>
      </c>
      <c r="AZ53" s="124" t="n">
        <v>1</v>
      </c>
      <c r="BA53" s="124" t="n">
        <v>3</v>
      </c>
      <c r="BB53" s="124" t="n">
        <v>3</v>
      </c>
      <c r="BC53" s="124" t="n">
        <v>5</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142</v>
      </c>
      <c r="F54" s="138" t="n">
        <v>0</v>
      </c>
      <c r="G54" s="123" t="n">
        <v>2</v>
      </c>
      <c r="H54" s="123" t="n">
        <v>103</v>
      </c>
      <c r="I54" s="123" t="n">
        <v>37</v>
      </c>
      <c r="J54" s="139" t="n">
        <v>0</v>
      </c>
      <c r="K54" s="134" t="n">
        <v>0</v>
      </c>
      <c r="L54" s="124" t="n">
        <v>0</v>
      </c>
      <c r="M54" s="124" t="n">
        <v>0</v>
      </c>
      <c r="N54" s="124" t="n">
        <v>0</v>
      </c>
      <c r="O54" s="124" t="n">
        <v>0</v>
      </c>
      <c r="P54" s="124" t="n">
        <v>0</v>
      </c>
      <c r="Q54" s="124" t="n">
        <v>0</v>
      </c>
      <c r="R54" s="124" t="n">
        <v>0</v>
      </c>
      <c r="S54" s="124" t="n">
        <v>0</v>
      </c>
      <c r="T54" s="124" t="n">
        <v>0</v>
      </c>
      <c r="U54" s="124" t="n">
        <v>0</v>
      </c>
      <c r="V54" s="129" t="n">
        <v>0</v>
      </c>
      <c r="W54" s="128" t="n">
        <v>0</v>
      </c>
      <c r="X54" s="124" t="n">
        <v>0</v>
      </c>
      <c r="Y54" s="124" t="n">
        <v>0</v>
      </c>
      <c r="Z54" s="124" t="n">
        <v>0</v>
      </c>
      <c r="AA54" s="124" t="n">
        <v>0</v>
      </c>
      <c r="AB54" s="124" t="n">
        <v>1</v>
      </c>
      <c r="AC54" s="124" t="n">
        <v>0</v>
      </c>
      <c r="AD54" s="124" t="n">
        <v>0</v>
      </c>
      <c r="AE54" s="124" t="n">
        <v>0</v>
      </c>
      <c r="AF54" s="124" t="n">
        <v>0</v>
      </c>
      <c r="AG54" s="124" t="n">
        <v>0</v>
      </c>
      <c r="AH54" s="129" t="n">
        <v>1</v>
      </c>
      <c r="AI54" s="128" t="n">
        <v>2</v>
      </c>
      <c r="AJ54" s="124" t="n">
        <v>2</v>
      </c>
      <c r="AK54" s="124" t="n">
        <v>4</v>
      </c>
      <c r="AL54" s="124" t="n">
        <v>7</v>
      </c>
      <c r="AM54" s="124" t="n">
        <v>4</v>
      </c>
      <c r="AN54" s="124" t="n">
        <v>12</v>
      </c>
      <c r="AO54" s="124" t="n">
        <v>12</v>
      </c>
      <c r="AP54" s="124" t="n">
        <v>28</v>
      </c>
      <c r="AQ54" s="124" t="n">
        <v>9</v>
      </c>
      <c r="AR54" s="124" t="n">
        <v>17</v>
      </c>
      <c r="AS54" s="124" t="n">
        <v>3</v>
      </c>
      <c r="AT54" s="129" t="n">
        <v>3</v>
      </c>
      <c r="AU54" s="128" t="n">
        <v>5</v>
      </c>
      <c r="AV54" s="124" t="n">
        <v>12</v>
      </c>
      <c r="AW54" s="124" t="n">
        <v>3</v>
      </c>
      <c r="AX54" s="124" t="n">
        <v>4</v>
      </c>
      <c r="AY54" s="124" t="n">
        <v>4</v>
      </c>
      <c r="AZ54" s="124" t="n">
        <v>2</v>
      </c>
      <c r="BA54" s="124" t="n">
        <v>4</v>
      </c>
      <c r="BB54" s="124" t="n">
        <v>1</v>
      </c>
      <c r="BC54" s="124" t="n">
        <v>2</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129</v>
      </c>
      <c r="F55" s="138" t="n">
        <v>0</v>
      </c>
      <c r="G55" s="123" t="n">
        <v>1</v>
      </c>
      <c r="H55" s="123" t="n">
        <v>110</v>
      </c>
      <c r="I55" s="123" t="n">
        <v>18</v>
      </c>
      <c r="J55" s="139" t="n">
        <v>0</v>
      </c>
      <c r="K55" s="134" t="n">
        <v>0</v>
      </c>
      <c r="L55" s="124" t="n">
        <v>0</v>
      </c>
      <c r="M55" s="124" t="n">
        <v>0</v>
      </c>
      <c r="N55" s="124" t="n">
        <v>0</v>
      </c>
      <c r="O55" s="124" t="n">
        <v>0</v>
      </c>
      <c r="P55" s="124" t="n">
        <v>0</v>
      </c>
      <c r="Q55" s="124" t="n">
        <v>0</v>
      </c>
      <c r="R55" s="124" t="n">
        <v>0</v>
      </c>
      <c r="S55" s="124" t="n">
        <v>0</v>
      </c>
      <c r="T55" s="124" t="n">
        <v>0</v>
      </c>
      <c r="U55" s="124" t="n">
        <v>0</v>
      </c>
      <c r="V55" s="129" t="n">
        <v>0</v>
      </c>
      <c r="W55" s="128" t="n">
        <v>0</v>
      </c>
      <c r="X55" s="124" t="n">
        <v>0</v>
      </c>
      <c r="Y55" s="124" t="n">
        <v>0</v>
      </c>
      <c r="Z55" s="124" t="n">
        <v>0</v>
      </c>
      <c r="AA55" s="124" t="n">
        <v>0</v>
      </c>
      <c r="AB55" s="124" t="n">
        <v>1</v>
      </c>
      <c r="AC55" s="124" t="n">
        <v>0</v>
      </c>
      <c r="AD55" s="124" t="n">
        <v>0</v>
      </c>
      <c r="AE55" s="124" t="n">
        <v>0</v>
      </c>
      <c r="AF55" s="124" t="n">
        <v>0</v>
      </c>
      <c r="AG55" s="124" t="n">
        <v>0</v>
      </c>
      <c r="AH55" s="129" t="n">
        <v>0</v>
      </c>
      <c r="AI55" s="128" t="n">
        <v>1</v>
      </c>
      <c r="AJ55" s="124" t="n">
        <v>8</v>
      </c>
      <c r="AK55" s="124" t="n">
        <v>4</v>
      </c>
      <c r="AL55" s="124" t="n">
        <v>3</v>
      </c>
      <c r="AM55" s="124" t="n">
        <v>13</v>
      </c>
      <c r="AN55" s="124" t="n">
        <v>7</v>
      </c>
      <c r="AO55" s="124" t="n">
        <v>3</v>
      </c>
      <c r="AP55" s="124" t="n">
        <v>23</v>
      </c>
      <c r="AQ55" s="124" t="n">
        <v>12</v>
      </c>
      <c r="AR55" s="124" t="n">
        <v>13</v>
      </c>
      <c r="AS55" s="124" t="n">
        <v>13</v>
      </c>
      <c r="AT55" s="129" t="n">
        <v>10</v>
      </c>
      <c r="AU55" s="128" t="n">
        <v>9</v>
      </c>
      <c r="AV55" s="124" t="n">
        <v>3</v>
      </c>
      <c r="AW55" s="124" t="n">
        <v>0</v>
      </c>
      <c r="AX55" s="124" t="n">
        <v>4</v>
      </c>
      <c r="AY55" s="124" t="n">
        <v>1</v>
      </c>
      <c r="AZ55" s="124" t="n">
        <v>0</v>
      </c>
      <c r="BA55" s="124" t="n">
        <v>1</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564</v>
      </c>
      <c r="F56" s="138" t="n">
        <v>0</v>
      </c>
      <c r="G56" s="123" t="n">
        <v>4</v>
      </c>
      <c r="H56" s="123" t="n">
        <v>395</v>
      </c>
      <c r="I56" s="123" t="n">
        <v>165</v>
      </c>
      <c r="J56" s="139" t="n">
        <v>0</v>
      </c>
      <c r="K56" s="134" t="n">
        <v>0</v>
      </c>
      <c r="L56" s="124" t="n">
        <v>0</v>
      </c>
      <c r="M56" s="124" t="n">
        <v>0</v>
      </c>
      <c r="N56" s="124" t="n">
        <v>0</v>
      </c>
      <c r="O56" s="124" t="n">
        <v>0</v>
      </c>
      <c r="P56" s="124" t="n">
        <v>0</v>
      </c>
      <c r="Q56" s="124" t="n">
        <v>0</v>
      </c>
      <c r="R56" s="124" t="n">
        <v>0</v>
      </c>
      <c r="S56" s="124" t="n">
        <v>0</v>
      </c>
      <c r="T56" s="124" t="n">
        <v>0</v>
      </c>
      <c r="U56" s="124" t="n">
        <v>0</v>
      </c>
      <c r="V56" s="129" t="n">
        <v>0</v>
      </c>
      <c r="W56" s="128" t="n">
        <v>0</v>
      </c>
      <c r="X56" s="124" t="n">
        <v>0</v>
      </c>
      <c r="Y56" s="124" t="n">
        <v>0</v>
      </c>
      <c r="Z56" s="124" t="n">
        <v>0</v>
      </c>
      <c r="AA56" s="124" t="n">
        <v>0</v>
      </c>
      <c r="AB56" s="124" t="n">
        <v>0</v>
      </c>
      <c r="AC56" s="124" t="n">
        <v>2</v>
      </c>
      <c r="AD56" s="124" t="n">
        <v>0</v>
      </c>
      <c r="AE56" s="124" t="n">
        <v>1</v>
      </c>
      <c r="AF56" s="124" t="n">
        <v>0</v>
      </c>
      <c r="AG56" s="124" t="n">
        <v>0</v>
      </c>
      <c r="AH56" s="129" t="n">
        <v>1</v>
      </c>
      <c r="AI56" s="128" t="n">
        <v>12</v>
      </c>
      <c r="AJ56" s="124" t="n">
        <v>24</v>
      </c>
      <c r="AK56" s="124" t="n">
        <v>11</v>
      </c>
      <c r="AL56" s="124" t="n">
        <v>9</v>
      </c>
      <c r="AM56" s="124" t="n">
        <v>47</v>
      </c>
      <c r="AN56" s="124" t="n">
        <v>41</v>
      </c>
      <c r="AO56" s="124" t="n">
        <v>38</v>
      </c>
      <c r="AP56" s="124" t="n">
        <v>44</v>
      </c>
      <c r="AQ56" s="124" t="n">
        <v>42</v>
      </c>
      <c r="AR56" s="124" t="n">
        <v>58</v>
      </c>
      <c r="AS56" s="124" t="n">
        <v>35</v>
      </c>
      <c r="AT56" s="129" t="n">
        <v>34</v>
      </c>
      <c r="AU56" s="128" t="n">
        <v>41</v>
      </c>
      <c r="AV56" s="124" t="n">
        <v>41</v>
      </c>
      <c r="AW56" s="124" t="n">
        <v>30</v>
      </c>
      <c r="AX56" s="124" t="n">
        <v>36</v>
      </c>
      <c r="AY56" s="124" t="n">
        <v>9</v>
      </c>
      <c r="AZ56" s="124" t="n">
        <v>5</v>
      </c>
      <c r="BA56" s="124" t="n">
        <v>1</v>
      </c>
      <c r="BB56" s="124" t="n">
        <v>2</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526</v>
      </c>
      <c r="F57" s="138" t="n">
        <v>0</v>
      </c>
      <c r="G57" s="123" t="n">
        <v>4</v>
      </c>
      <c r="H57" s="123" t="n">
        <v>369</v>
      </c>
      <c r="I57" s="123" t="n">
        <v>153</v>
      </c>
      <c r="J57" s="139" t="n">
        <v>0</v>
      </c>
      <c r="K57" s="134" t="n">
        <v>0</v>
      </c>
      <c r="L57" s="124" t="n">
        <v>0</v>
      </c>
      <c r="M57" s="124" t="n">
        <v>0</v>
      </c>
      <c r="N57" s="124" t="n">
        <v>0</v>
      </c>
      <c r="O57" s="124" t="n">
        <v>0</v>
      </c>
      <c r="P57" s="124" t="n">
        <v>0</v>
      </c>
      <c r="Q57" s="124" t="n">
        <v>0</v>
      </c>
      <c r="R57" s="124" t="n">
        <v>0</v>
      </c>
      <c r="S57" s="124" t="n">
        <v>0</v>
      </c>
      <c r="T57" s="124" t="n">
        <v>0</v>
      </c>
      <c r="U57" s="124" t="n">
        <v>0</v>
      </c>
      <c r="V57" s="129" t="n">
        <v>0</v>
      </c>
      <c r="W57" s="128" t="n">
        <v>0</v>
      </c>
      <c r="X57" s="124" t="n">
        <v>0</v>
      </c>
      <c r="Y57" s="124" t="n">
        <v>0</v>
      </c>
      <c r="Z57" s="124" t="n">
        <v>0</v>
      </c>
      <c r="AA57" s="124" t="n">
        <v>1</v>
      </c>
      <c r="AB57" s="124" t="n">
        <v>2</v>
      </c>
      <c r="AC57" s="124" t="n">
        <v>0</v>
      </c>
      <c r="AD57" s="124" t="n">
        <v>0</v>
      </c>
      <c r="AE57" s="124" t="n">
        <v>0</v>
      </c>
      <c r="AF57" s="124" t="n">
        <v>0</v>
      </c>
      <c r="AG57" s="124" t="n">
        <v>0</v>
      </c>
      <c r="AH57" s="129" t="n">
        <v>1</v>
      </c>
      <c r="AI57" s="128" t="n">
        <v>8</v>
      </c>
      <c r="AJ57" s="124" t="n">
        <v>10</v>
      </c>
      <c r="AK57" s="124" t="n">
        <v>17</v>
      </c>
      <c r="AL57" s="124" t="n">
        <v>24</v>
      </c>
      <c r="AM57" s="124" t="n">
        <v>39</v>
      </c>
      <c r="AN57" s="124" t="n">
        <v>37</v>
      </c>
      <c r="AO57" s="124" t="n">
        <v>34</v>
      </c>
      <c r="AP57" s="124" t="n">
        <v>33</v>
      </c>
      <c r="AQ57" s="124" t="n">
        <v>49</v>
      </c>
      <c r="AR57" s="124" t="n">
        <v>54</v>
      </c>
      <c r="AS57" s="124" t="n">
        <v>36</v>
      </c>
      <c r="AT57" s="129" t="n">
        <v>28</v>
      </c>
      <c r="AU57" s="128" t="n">
        <v>25</v>
      </c>
      <c r="AV57" s="124" t="n">
        <v>50</v>
      </c>
      <c r="AW57" s="124" t="n">
        <v>25</v>
      </c>
      <c r="AX57" s="124" t="n">
        <v>19</v>
      </c>
      <c r="AY57" s="124" t="n">
        <v>5</v>
      </c>
      <c r="AZ57" s="124" t="n">
        <v>14</v>
      </c>
      <c r="BA57" s="124" t="n">
        <v>7</v>
      </c>
      <c r="BB57" s="124" t="n">
        <v>5</v>
      </c>
      <c r="BC57" s="124" t="n">
        <v>3</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377</v>
      </c>
      <c r="F58" s="138" t="n">
        <v>0</v>
      </c>
      <c r="G58" s="123" t="n">
        <v>1</v>
      </c>
      <c r="H58" s="123" t="n">
        <v>245</v>
      </c>
      <c r="I58" s="123" t="n">
        <v>131</v>
      </c>
      <c r="J58" s="139" t="n">
        <v>0</v>
      </c>
      <c r="K58" s="134" t="n">
        <v>0</v>
      </c>
      <c r="L58" s="124" t="n">
        <v>0</v>
      </c>
      <c r="M58" s="124" t="n">
        <v>0</v>
      </c>
      <c r="N58" s="124" t="n">
        <v>0</v>
      </c>
      <c r="O58" s="124" t="n">
        <v>0</v>
      </c>
      <c r="P58" s="124" t="n">
        <v>0</v>
      </c>
      <c r="Q58" s="124" t="n">
        <v>0</v>
      </c>
      <c r="R58" s="124" t="n">
        <v>0</v>
      </c>
      <c r="S58" s="124" t="n">
        <v>0</v>
      </c>
      <c r="T58" s="124" t="n">
        <v>0</v>
      </c>
      <c r="U58" s="124" t="n">
        <v>0</v>
      </c>
      <c r="V58" s="129" t="n">
        <v>0</v>
      </c>
      <c r="W58" s="128" t="n">
        <v>0</v>
      </c>
      <c r="X58" s="124" t="n">
        <v>0</v>
      </c>
      <c r="Y58" s="124" t="n">
        <v>0</v>
      </c>
      <c r="Z58" s="124" t="n">
        <v>0</v>
      </c>
      <c r="AA58" s="124" t="n">
        <v>0</v>
      </c>
      <c r="AB58" s="124" t="n">
        <v>0</v>
      </c>
      <c r="AC58" s="124" t="n">
        <v>0</v>
      </c>
      <c r="AD58" s="124" t="n">
        <v>1</v>
      </c>
      <c r="AE58" s="124" t="n">
        <v>0</v>
      </c>
      <c r="AF58" s="124" t="n">
        <v>0</v>
      </c>
      <c r="AG58" s="124" t="n">
        <v>0</v>
      </c>
      <c r="AH58" s="129" t="n">
        <v>0</v>
      </c>
      <c r="AI58" s="128" t="n">
        <v>6</v>
      </c>
      <c r="AJ58" s="124" t="n">
        <v>13</v>
      </c>
      <c r="AK58" s="124" t="n">
        <v>8</v>
      </c>
      <c r="AL58" s="124" t="n">
        <v>11</v>
      </c>
      <c r="AM58" s="124" t="n">
        <v>21</v>
      </c>
      <c r="AN58" s="124" t="n">
        <v>32</v>
      </c>
      <c r="AO58" s="124" t="n">
        <v>28</v>
      </c>
      <c r="AP58" s="124" t="n">
        <v>23</v>
      </c>
      <c r="AQ58" s="124" t="n">
        <v>32</v>
      </c>
      <c r="AR58" s="124" t="n">
        <v>44</v>
      </c>
      <c r="AS58" s="124" t="n">
        <v>12</v>
      </c>
      <c r="AT58" s="129" t="n">
        <v>15</v>
      </c>
      <c r="AU58" s="128" t="n">
        <v>31</v>
      </c>
      <c r="AV58" s="124" t="n">
        <v>29</v>
      </c>
      <c r="AW58" s="124" t="n">
        <v>25</v>
      </c>
      <c r="AX58" s="124" t="n">
        <v>21</v>
      </c>
      <c r="AY58" s="124" t="n">
        <v>5</v>
      </c>
      <c r="AZ58" s="124" t="n">
        <v>7</v>
      </c>
      <c r="BA58" s="124" t="n">
        <v>4</v>
      </c>
      <c r="BB58" s="124" t="n">
        <v>5</v>
      </c>
      <c r="BC58" s="124" t="n">
        <v>4</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36</v>
      </c>
      <c r="F59" s="138" t="n">
        <v>0</v>
      </c>
      <c r="G59" s="123" t="n">
        <v>2</v>
      </c>
      <c r="H59" s="123" t="n">
        <v>15</v>
      </c>
      <c r="I59" s="123" t="n">
        <v>19</v>
      </c>
      <c r="J59" s="139" t="n">
        <v>0</v>
      </c>
      <c r="K59" s="134" t="n">
        <v>0</v>
      </c>
      <c r="L59" s="124" t="n">
        <v>0</v>
      </c>
      <c r="M59" s="124" t="n">
        <v>0</v>
      </c>
      <c r="N59" s="124" t="n">
        <v>0</v>
      </c>
      <c r="O59" s="124" t="n">
        <v>0</v>
      </c>
      <c r="P59" s="124" t="n">
        <v>0</v>
      </c>
      <c r="Q59" s="124" t="n">
        <v>0</v>
      </c>
      <c r="R59" s="124" t="n">
        <v>0</v>
      </c>
      <c r="S59" s="124" t="n">
        <v>0</v>
      </c>
      <c r="T59" s="124" t="n">
        <v>0</v>
      </c>
      <c r="U59" s="124" t="n">
        <v>0</v>
      </c>
      <c r="V59" s="129" t="n">
        <v>0</v>
      </c>
      <c r="W59" s="128" t="n">
        <v>1</v>
      </c>
      <c r="X59" s="124" t="n">
        <v>0</v>
      </c>
      <c r="Y59" s="124" t="n">
        <v>0</v>
      </c>
      <c r="Z59" s="124" t="n">
        <v>0</v>
      </c>
      <c r="AA59" s="124" t="n">
        <v>0</v>
      </c>
      <c r="AB59" s="124" t="n">
        <v>0</v>
      </c>
      <c r="AC59" s="124" t="n">
        <v>0</v>
      </c>
      <c r="AD59" s="124" t="n">
        <v>1</v>
      </c>
      <c r="AE59" s="124" t="n">
        <v>0</v>
      </c>
      <c r="AF59" s="124" t="n">
        <v>0</v>
      </c>
      <c r="AG59" s="124" t="n">
        <v>0</v>
      </c>
      <c r="AH59" s="129" t="n">
        <v>0</v>
      </c>
      <c r="AI59" s="128" t="n">
        <v>2</v>
      </c>
      <c r="AJ59" s="124" t="n">
        <v>1</v>
      </c>
      <c r="AK59" s="124" t="n">
        <v>0</v>
      </c>
      <c r="AL59" s="124" t="n">
        <v>0</v>
      </c>
      <c r="AM59" s="124" t="n">
        <v>2</v>
      </c>
      <c r="AN59" s="124" t="n">
        <v>1</v>
      </c>
      <c r="AO59" s="124" t="n">
        <v>0</v>
      </c>
      <c r="AP59" s="124" t="n">
        <v>5</v>
      </c>
      <c r="AQ59" s="124" t="n">
        <v>1</v>
      </c>
      <c r="AR59" s="124" t="n">
        <v>1</v>
      </c>
      <c r="AS59" s="124" t="n">
        <v>2</v>
      </c>
      <c r="AT59" s="129" t="n">
        <v>0</v>
      </c>
      <c r="AU59" s="128" t="n">
        <v>3</v>
      </c>
      <c r="AV59" s="124" t="n">
        <v>1</v>
      </c>
      <c r="AW59" s="124" t="n">
        <v>3</v>
      </c>
      <c r="AX59" s="124" t="n">
        <v>3</v>
      </c>
      <c r="AY59" s="124" t="n">
        <v>2</v>
      </c>
      <c r="AZ59" s="124" t="n">
        <v>1</v>
      </c>
      <c r="BA59" s="124" t="n">
        <v>3</v>
      </c>
      <c r="BB59" s="124" t="n">
        <v>1</v>
      </c>
      <c r="BC59" s="124" t="n">
        <v>2</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418</v>
      </c>
      <c r="F60" s="138" t="n">
        <v>2</v>
      </c>
      <c r="G60" s="123" t="n">
        <v>6</v>
      </c>
      <c r="H60" s="123" t="n">
        <v>259</v>
      </c>
      <c r="I60" s="123" t="n">
        <v>151</v>
      </c>
      <c r="J60" s="139" t="n">
        <v>0</v>
      </c>
      <c r="K60" s="134" t="n">
        <v>0</v>
      </c>
      <c r="L60" s="124" t="n">
        <v>0</v>
      </c>
      <c r="M60" s="124" t="n">
        <v>0</v>
      </c>
      <c r="N60" s="124" t="n">
        <v>0</v>
      </c>
      <c r="O60" s="124" t="n">
        <v>0</v>
      </c>
      <c r="P60" s="124" t="n">
        <v>0</v>
      </c>
      <c r="Q60" s="124" t="n">
        <v>0</v>
      </c>
      <c r="R60" s="124" t="n">
        <v>0</v>
      </c>
      <c r="S60" s="124" t="n">
        <v>0</v>
      </c>
      <c r="T60" s="124" t="n">
        <v>0</v>
      </c>
      <c r="U60" s="124" t="n">
        <v>0</v>
      </c>
      <c r="V60" s="129" t="n">
        <v>2</v>
      </c>
      <c r="W60" s="128" t="n">
        <v>0</v>
      </c>
      <c r="X60" s="124" t="n">
        <v>0</v>
      </c>
      <c r="Y60" s="124" t="n">
        <v>0</v>
      </c>
      <c r="Z60" s="124" t="n">
        <v>0</v>
      </c>
      <c r="AA60" s="124" t="n">
        <v>0</v>
      </c>
      <c r="AB60" s="124" t="n">
        <v>1</v>
      </c>
      <c r="AC60" s="124" t="n">
        <v>0</v>
      </c>
      <c r="AD60" s="124" t="n">
        <v>0</v>
      </c>
      <c r="AE60" s="124" t="n">
        <v>0</v>
      </c>
      <c r="AF60" s="124" t="n">
        <v>1</v>
      </c>
      <c r="AG60" s="124" t="n">
        <v>2</v>
      </c>
      <c r="AH60" s="129" t="n">
        <v>2</v>
      </c>
      <c r="AI60" s="128" t="n">
        <v>11</v>
      </c>
      <c r="AJ60" s="124" t="n">
        <v>13</v>
      </c>
      <c r="AK60" s="124" t="n">
        <v>4</v>
      </c>
      <c r="AL60" s="124" t="n">
        <v>11</v>
      </c>
      <c r="AM60" s="124" t="n">
        <v>19</v>
      </c>
      <c r="AN60" s="124" t="n">
        <v>26</v>
      </c>
      <c r="AO60" s="124" t="n">
        <v>26</v>
      </c>
      <c r="AP60" s="124" t="n">
        <v>45</v>
      </c>
      <c r="AQ60" s="124" t="n">
        <v>30</v>
      </c>
      <c r="AR60" s="124" t="n">
        <v>35</v>
      </c>
      <c r="AS60" s="124" t="n">
        <v>17</v>
      </c>
      <c r="AT60" s="129" t="n">
        <v>22</v>
      </c>
      <c r="AU60" s="128" t="n">
        <v>21</v>
      </c>
      <c r="AV60" s="124" t="n">
        <v>36</v>
      </c>
      <c r="AW60" s="124" t="n">
        <v>26</v>
      </c>
      <c r="AX60" s="124" t="n">
        <v>20</v>
      </c>
      <c r="AY60" s="124" t="n">
        <v>9</v>
      </c>
      <c r="AZ60" s="124" t="n">
        <v>13</v>
      </c>
      <c r="BA60" s="124" t="n">
        <v>9</v>
      </c>
      <c r="BB60" s="124" t="n">
        <v>6</v>
      </c>
      <c r="BC60" s="124" t="n">
        <v>11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127</v>
      </c>
      <c r="F61" s="138" t="n">
        <v>0</v>
      </c>
      <c r="G61" s="123" t="n">
        <v>0</v>
      </c>
      <c r="H61" s="123" t="n">
        <v>74</v>
      </c>
      <c r="I61" s="123" t="n">
        <v>53</v>
      </c>
      <c r="J61" s="139" t="n">
        <v>0</v>
      </c>
      <c r="K61" s="134" t="n">
        <v>0</v>
      </c>
      <c r="L61" s="124" t="n">
        <v>0</v>
      </c>
      <c r="M61" s="124" t="n">
        <v>0</v>
      </c>
      <c r="N61" s="124" t="n">
        <v>0</v>
      </c>
      <c r="O61" s="124" t="n">
        <v>0</v>
      </c>
      <c r="P61" s="124" t="n">
        <v>0</v>
      </c>
      <c r="Q61" s="124" t="n">
        <v>0</v>
      </c>
      <c r="R61" s="124" t="n">
        <v>0</v>
      </c>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1</v>
      </c>
      <c r="AJ61" s="124" t="n">
        <v>0</v>
      </c>
      <c r="AK61" s="124" t="n">
        <v>2</v>
      </c>
      <c r="AL61" s="124" t="n">
        <v>14</v>
      </c>
      <c r="AM61" s="124" t="n">
        <v>11</v>
      </c>
      <c r="AN61" s="124" t="n">
        <v>8</v>
      </c>
      <c r="AO61" s="124" t="n">
        <v>9</v>
      </c>
      <c r="AP61" s="124" t="n">
        <v>8</v>
      </c>
      <c r="AQ61" s="124" t="n">
        <v>12</v>
      </c>
      <c r="AR61" s="124" t="n">
        <v>8</v>
      </c>
      <c r="AS61" s="124" t="n">
        <v>1</v>
      </c>
      <c r="AT61" s="129" t="n">
        <v>0</v>
      </c>
      <c r="AU61" s="128" t="n">
        <v>4</v>
      </c>
      <c r="AV61" s="124" t="n">
        <v>15</v>
      </c>
      <c r="AW61" s="124" t="n">
        <v>5</v>
      </c>
      <c r="AX61" s="124" t="n">
        <v>0</v>
      </c>
      <c r="AY61" s="124" t="n">
        <v>16</v>
      </c>
      <c r="AZ61" s="124" t="n">
        <v>2</v>
      </c>
      <c r="BA61" s="124" t="n">
        <v>3</v>
      </c>
      <c r="BB61" s="124" t="n">
        <v>3</v>
      </c>
      <c r="BC61" s="124" t="n">
        <v>5</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67</v>
      </c>
      <c r="F62" s="138" t="n">
        <v>0</v>
      </c>
      <c r="G62" s="123" t="n">
        <v>0</v>
      </c>
      <c r="H62" s="123" t="n">
        <v>42</v>
      </c>
      <c r="I62" s="123" t="n">
        <v>25</v>
      </c>
      <c r="J62" s="139" t="n">
        <v>0</v>
      </c>
      <c r="K62" s="134" t="n">
        <v>0</v>
      </c>
      <c r="L62" s="124" t="n">
        <v>0</v>
      </c>
      <c r="M62" s="124" t="n">
        <v>0</v>
      </c>
      <c r="N62" s="124" t="n">
        <v>0</v>
      </c>
      <c r="O62" s="124" t="n">
        <v>0</v>
      </c>
      <c r="P62" s="124" t="n">
        <v>0</v>
      </c>
      <c r="Q62" s="124" t="n">
        <v>0</v>
      </c>
      <c r="R62" s="124" t="n">
        <v>0</v>
      </c>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2</v>
      </c>
      <c r="AJ62" s="124" t="n">
        <v>3</v>
      </c>
      <c r="AK62" s="124" t="n">
        <v>3</v>
      </c>
      <c r="AL62" s="124" t="n">
        <v>5</v>
      </c>
      <c r="AM62" s="124" t="n">
        <v>4</v>
      </c>
      <c r="AN62" s="124" t="n">
        <v>4</v>
      </c>
      <c r="AO62" s="124" t="n">
        <v>5</v>
      </c>
      <c r="AP62" s="124" t="n">
        <v>3</v>
      </c>
      <c r="AQ62" s="124" t="n">
        <v>1</v>
      </c>
      <c r="AR62" s="124" t="n">
        <v>9</v>
      </c>
      <c r="AS62" s="124" t="n">
        <v>2</v>
      </c>
      <c r="AT62" s="129" t="n">
        <v>1</v>
      </c>
      <c r="AU62" s="128" t="n">
        <v>4</v>
      </c>
      <c r="AV62" s="124" t="n">
        <v>7</v>
      </c>
      <c r="AW62" s="124" t="n">
        <v>4</v>
      </c>
      <c r="AX62" s="124" t="n">
        <v>1</v>
      </c>
      <c r="AY62" s="124" t="n">
        <v>3</v>
      </c>
      <c r="AZ62" s="124" t="n">
        <v>0</v>
      </c>
      <c r="BA62" s="124" t="n">
        <v>3</v>
      </c>
      <c r="BB62" s="124" t="n">
        <v>2</v>
      </c>
      <c r="BC62" s="124" t="n">
        <v>1</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613</v>
      </c>
      <c r="F63" s="138" t="n">
        <v>6</v>
      </c>
      <c r="G63" s="123" t="n">
        <v>3</v>
      </c>
      <c r="H63" s="123" t="n">
        <v>396</v>
      </c>
      <c r="I63" s="123" t="n">
        <v>208</v>
      </c>
      <c r="J63" s="139" t="n">
        <v>0</v>
      </c>
      <c r="K63" s="134" t="n">
        <v>0</v>
      </c>
      <c r="L63" s="124" t="n">
        <v>0</v>
      </c>
      <c r="M63" s="124" t="n">
        <v>0</v>
      </c>
      <c r="N63" s="124" t="n">
        <v>0</v>
      </c>
      <c r="O63" s="124" t="n">
        <v>0</v>
      </c>
      <c r="P63" s="124" t="n">
        <v>0</v>
      </c>
      <c r="Q63" s="124" t="n">
        <v>0</v>
      </c>
      <c r="R63" s="124" t="n">
        <v>0</v>
      </c>
      <c r="S63" s="124" t="n">
        <v>0</v>
      </c>
      <c r="T63" s="124" t="n">
        <v>0</v>
      </c>
      <c r="U63" s="124" t="n">
        <v>1</v>
      </c>
      <c r="V63" s="129" t="n">
        <v>5</v>
      </c>
      <c r="W63" s="128" t="n">
        <v>0</v>
      </c>
      <c r="X63" s="124" t="n">
        <v>0</v>
      </c>
      <c r="Y63" s="124" t="n">
        <v>0</v>
      </c>
      <c r="Z63" s="124" t="n">
        <v>0</v>
      </c>
      <c r="AA63" s="124" t="n">
        <v>0</v>
      </c>
      <c r="AB63" s="124" t="n">
        <v>1</v>
      </c>
      <c r="AC63" s="124" t="n">
        <v>0</v>
      </c>
      <c r="AD63" s="124" t="n">
        <v>0</v>
      </c>
      <c r="AE63" s="124" t="n">
        <v>0</v>
      </c>
      <c r="AF63" s="124" t="n">
        <v>0</v>
      </c>
      <c r="AG63" s="124" t="n">
        <v>2</v>
      </c>
      <c r="AH63" s="129" t="n">
        <v>0</v>
      </c>
      <c r="AI63" s="128" t="n">
        <v>7</v>
      </c>
      <c r="AJ63" s="124" t="n">
        <v>19</v>
      </c>
      <c r="AK63" s="124" t="n">
        <v>2</v>
      </c>
      <c r="AL63" s="124" t="n">
        <v>12</v>
      </c>
      <c r="AM63" s="124" t="n">
        <v>49</v>
      </c>
      <c r="AN63" s="124" t="n">
        <v>75</v>
      </c>
      <c r="AO63" s="124" t="n">
        <v>59</v>
      </c>
      <c r="AP63" s="124" t="n">
        <v>48</v>
      </c>
      <c r="AQ63" s="124" t="n">
        <v>27</v>
      </c>
      <c r="AR63" s="124" t="n">
        <v>50</v>
      </c>
      <c r="AS63" s="124" t="n">
        <v>23</v>
      </c>
      <c r="AT63" s="129" t="n">
        <v>25</v>
      </c>
      <c r="AU63" s="128" t="n">
        <v>25</v>
      </c>
      <c r="AV63" s="124" t="n">
        <v>56</v>
      </c>
      <c r="AW63" s="124" t="n">
        <v>25</v>
      </c>
      <c r="AX63" s="124" t="n">
        <v>25</v>
      </c>
      <c r="AY63" s="124" t="n">
        <v>25</v>
      </c>
      <c r="AZ63" s="124" t="n">
        <v>14</v>
      </c>
      <c r="BA63" s="124" t="n">
        <v>14</v>
      </c>
      <c r="BB63" s="124" t="n">
        <v>18</v>
      </c>
      <c r="BC63" s="124" t="n">
        <v>6</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405</v>
      </c>
      <c r="F64" s="138" t="n">
        <v>13</v>
      </c>
      <c r="G64" s="123" t="n">
        <v>0</v>
      </c>
      <c r="H64" s="123" t="n">
        <v>247</v>
      </c>
      <c r="I64" s="123" t="n">
        <v>145</v>
      </c>
      <c r="J64" s="139" t="n">
        <v>0</v>
      </c>
      <c r="K64" s="134" t="n">
        <v>0</v>
      </c>
      <c r="L64" s="124" t="n">
        <v>0</v>
      </c>
      <c r="M64" s="124" t="n">
        <v>0</v>
      </c>
      <c r="N64" s="124" t="n">
        <v>0</v>
      </c>
      <c r="O64" s="124" t="n">
        <v>0</v>
      </c>
      <c r="P64" s="124" t="n">
        <v>0</v>
      </c>
      <c r="Q64" s="124" t="n">
        <v>0</v>
      </c>
      <c r="R64" s="124" t="n">
        <v>0</v>
      </c>
      <c r="S64" s="124" t="n">
        <v>0</v>
      </c>
      <c r="T64" s="124" t="n">
        <v>0</v>
      </c>
      <c r="U64" s="124" t="n">
        <v>1</v>
      </c>
      <c r="V64" s="129" t="n">
        <v>12</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6</v>
      </c>
      <c r="AJ64" s="124" t="n">
        <v>9</v>
      </c>
      <c r="AK64" s="124" t="n">
        <v>4</v>
      </c>
      <c r="AL64" s="124" t="n">
        <v>19</v>
      </c>
      <c r="AM64" s="124" t="n">
        <v>35</v>
      </c>
      <c r="AN64" s="124" t="n">
        <v>31</v>
      </c>
      <c r="AO64" s="124" t="n">
        <v>22</v>
      </c>
      <c r="AP64" s="124" t="n">
        <v>29</v>
      </c>
      <c r="AQ64" s="124" t="n">
        <v>18</v>
      </c>
      <c r="AR64" s="124" t="n">
        <v>32</v>
      </c>
      <c r="AS64" s="124" t="n">
        <v>25</v>
      </c>
      <c r="AT64" s="129" t="n">
        <v>17</v>
      </c>
      <c r="AU64" s="128" t="n">
        <v>11</v>
      </c>
      <c r="AV64" s="124" t="n">
        <v>25</v>
      </c>
      <c r="AW64" s="124" t="n">
        <v>25</v>
      </c>
      <c r="AX64" s="124" t="n">
        <v>19</v>
      </c>
      <c r="AY64" s="124" t="n">
        <v>7</v>
      </c>
      <c r="AZ64" s="124" t="n">
        <v>16</v>
      </c>
      <c r="BA64" s="124" t="n">
        <v>11</v>
      </c>
      <c r="BB64" s="124" t="n">
        <v>19</v>
      </c>
      <c r="BC64" s="124" t="n">
        <v>12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2428</v>
      </c>
      <c r="F65" s="138" t="n">
        <v>2</v>
      </c>
      <c r="G65" s="123" t="n">
        <v>17</v>
      </c>
      <c r="H65" s="123" t="n">
        <v>798</v>
      </c>
      <c r="I65" s="123" t="n">
        <v>1611</v>
      </c>
      <c r="J65" s="139" t="n">
        <v>0</v>
      </c>
      <c r="K65" s="134" t="n">
        <v>0</v>
      </c>
      <c r="L65" s="124" t="n">
        <v>0</v>
      </c>
      <c r="M65" s="124" t="n">
        <v>0</v>
      </c>
      <c r="N65" s="124" t="n">
        <v>0</v>
      </c>
      <c r="O65" s="124" t="n">
        <v>0</v>
      </c>
      <c r="P65" s="124" t="n">
        <v>0</v>
      </c>
      <c r="Q65" s="124" t="n">
        <v>0</v>
      </c>
      <c r="R65" s="124" t="n">
        <v>0</v>
      </c>
      <c r="S65" s="124" t="n">
        <v>0</v>
      </c>
      <c r="T65" s="124" t="n">
        <v>0</v>
      </c>
      <c r="U65" s="124" t="n">
        <v>0</v>
      </c>
      <c r="V65" s="129" t="n">
        <v>2</v>
      </c>
      <c r="W65" s="128" t="n">
        <v>0</v>
      </c>
      <c r="X65" s="124" t="n">
        <v>0</v>
      </c>
      <c r="Y65" s="124" t="n">
        <v>0</v>
      </c>
      <c r="Z65" s="124" t="n">
        <v>0</v>
      </c>
      <c r="AA65" s="124" t="n">
        <v>0</v>
      </c>
      <c r="AB65" s="124" t="n">
        <v>1</v>
      </c>
      <c r="AC65" s="124" t="n">
        <v>2</v>
      </c>
      <c r="AD65" s="124" t="n">
        <v>3</v>
      </c>
      <c r="AE65" s="124" t="n">
        <v>5</v>
      </c>
      <c r="AF65" s="124" t="n">
        <v>1</v>
      </c>
      <c r="AG65" s="124" t="n">
        <v>2</v>
      </c>
      <c r="AH65" s="129" t="n">
        <v>3</v>
      </c>
      <c r="AI65" s="128" t="n">
        <v>23</v>
      </c>
      <c r="AJ65" s="124" t="n">
        <v>20</v>
      </c>
      <c r="AK65" s="124" t="n">
        <v>31</v>
      </c>
      <c r="AL65" s="124" t="n">
        <v>38</v>
      </c>
      <c r="AM65" s="124" t="n">
        <v>101</v>
      </c>
      <c r="AN65" s="124" t="n">
        <v>148</v>
      </c>
      <c r="AO65" s="124" t="n">
        <v>83</v>
      </c>
      <c r="AP65" s="124" t="n">
        <v>92</v>
      </c>
      <c r="AQ65" s="124" t="n">
        <v>79</v>
      </c>
      <c r="AR65" s="124" t="n">
        <v>91</v>
      </c>
      <c r="AS65" s="124" t="n">
        <v>43</v>
      </c>
      <c r="AT65" s="129" t="n">
        <v>49</v>
      </c>
      <c r="AU65" s="128" t="n">
        <v>40</v>
      </c>
      <c r="AV65" s="124" t="n">
        <v>521</v>
      </c>
      <c r="AW65" s="124" t="n">
        <v>346</v>
      </c>
      <c r="AX65" s="124" t="n">
        <v>374</v>
      </c>
      <c r="AY65" s="124" t="n">
        <v>54</v>
      </c>
      <c r="AZ65" s="124" t="n">
        <v>98</v>
      </c>
      <c r="BA65" s="124" t="n">
        <v>72</v>
      </c>
      <c r="BB65" s="124" t="n">
        <v>72</v>
      </c>
      <c r="BC65" s="124" t="n">
        <v>34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162</v>
      </c>
      <c r="F66" s="138" t="n">
        <v>0</v>
      </c>
      <c r="G66" s="123" t="n">
        <v>7</v>
      </c>
      <c r="H66" s="123" t="n">
        <v>71</v>
      </c>
      <c r="I66" s="123" t="n">
        <v>84</v>
      </c>
      <c r="J66" s="139" t="n">
        <v>0</v>
      </c>
      <c r="K66" s="134" t="n">
        <v>0</v>
      </c>
      <c r="L66" s="124" t="n">
        <v>0</v>
      </c>
      <c r="M66" s="124" t="n">
        <v>0</v>
      </c>
      <c r="N66" s="124" t="n">
        <v>0</v>
      </c>
      <c r="O66" s="124" t="n">
        <v>0</v>
      </c>
      <c r="P66" s="124" t="n">
        <v>0</v>
      </c>
      <c r="Q66" s="124" t="n">
        <v>0</v>
      </c>
      <c r="R66" s="124" t="n">
        <v>0</v>
      </c>
      <c r="S66" s="124" t="n">
        <v>0</v>
      </c>
      <c r="T66" s="124" t="n">
        <v>0</v>
      </c>
      <c r="U66" s="124" t="n">
        <v>0</v>
      </c>
      <c r="V66" s="129" t="n">
        <v>0</v>
      </c>
      <c r="W66" s="128" t="n">
        <v>0</v>
      </c>
      <c r="X66" s="124" t="n">
        <v>0</v>
      </c>
      <c r="Y66" s="124" t="n">
        <v>0</v>
      </c>
      <c r="Z66" s="124" t="n">
        <v>1</v>
      </c>
      <c r="AA66" s="124" t="n">
        <v>1</v>
      </c>
      <c r="AB66" s="124" t="n">
        <v>1</v>
      </c>
      <c r="AC66" s="124" t="n">
        <v>2</v>
      </c>
      <c r="AD66" s="124" t="n">
        <v>1</v>
      </c>
      <c r="AE66" s="124" t="n">
        <v>1</v>
      </c>
      <c r="AF66" s="124" t="n">
        <v>0</v>
      </c>
      <c r="AG66" s="124" t="n">
        <v>0</v>
      </c>
      <c r="AH66" s="129" t="n">
        <v>0</v>
      </c>
      <c r="AI66" s="128" t="n">
        <v>4</v>
      </c>
      <c r="AJ66" s="124" t="n">
        <v>3</v>
      </c>
      <c r="AK66" s="124" t="n">
        <v>3</v>
      </c>
      <c r="AL66" s="124" t="n">
        <v>1</v>
      </c>
      <c r="AM66" s="124" t="n">
        <v>2</v>
      </c>
      <c r="AN66" s="124" t="n">
        <v>1</v>
      </c>
      <c r="AO66" s="124" t="n">
        <v>9</v>
      </c>
      <c r="AP66" s="124" t="n">
        <v>7</v>
      </c>
      <c r="AQ66" s="124" t="n">
        <v>4</v>
      </c>
      <c r="AR66" s="124" t="n">
        <v>17</v>
      </c>
      <c r="AS66" s="124" t="n">
        <v>13</v>
      </c>
      <c r="AT66" s="129" t="n">
        <v>7</v>
      </c>
      <c r="AU66" s="128" t="n">
        <v>11</v>
      </c>
      <c r="AV66" s="124" t="n">
        <v>11</v>
      </c>
      <c r="AW66" s="124" t="n">
        <v>15</v>
      </c>
      <c r="AX66" s="124" t="n">
        <v>15</v>
      </c>
      <c r="AY66" s="124" t="n">
        <v>8</v>
      </c>
      <c r="AZ66" s="124" t="n">
        <v>13</v>
      </c>
      <c r="BA66" s="124" t="n">
        <v>5</v>
      </c>
      <c r="BB66" s="124" t="n">
        <v>2</v>
      </c>
      <c r="BC66" s="124" t="n">
        <v>4</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6107</v>
      </c>
      <c r="F67" s="138" t="n">
        <v>24</v>
      </c>
      <c r="G67" s="123" t="n">
        <v>98</v>
      </c>
      <c r="H67" s="123" t="n">
        <v>2642</v>
      </c>
      <c r="I67" s="123" t="n">
        <v>3343</v>
      </c>
      <c r="J67" s="139" t="n">
        <v>0</v>
      </c>
      <c r="K67" s="134" t="n">
        <v>0</v>
      </c>
      <c r="L67" s="124" t="n">
        <v>0</v>
      </c>
      <c r="M67" s="124" t="n">
        <v>0</v>
      </c>
      <c r="N67" s="124" t="n">
        <v>0</v>
      </c>
      <c r="O67" s="124" t="n">
        <v>0</v>
      </c>
      <c r="P67" s="124" t="n">
        <v>1</v>
      </c>
      <c r="Q67" s="124" t="n">
        <v>1</v>
      </c>
      <c r="R67" s="124" t="n">
        <v>1</v>
      </c>
      <c r="S67" s="124" t="n">
        <v>0</v>
      </c>
      <c r="T67" s="124" t="n">
        <v>5</v>
      </c>
      <c r="U67" s="124" t="n">
        <v>1</v>
      </c>
      <c r="V67" s="129" t="n">
        <v>15</v>
      </c>
      <c r="W67" s="128" t="n">
        <v>1</v>
      </c>
      <c r="X67" s="124" t="n">
        <v>0</v>
      </c>
      <c r="Y67" s="124" t="n">
        <v>1</v>
      </c>
      <c r="Z67" s="124" t="n">
        <v>0</v>
      </c>
      <c r="AA67" s="124" t="n">
        <v>1</v>
      </c>
      <c r="AB67" s="124" t="n">
        <v>18</v>
      </c>
      <c r="AC67" s="124" t="n">
        <v>13</v>
      </c>
      <c r="AD67" s="124" t="n">
        <v>11</v>
      </c>
      <c r="AE67" s="124" t="n">
        <v>11</v>
      </c>
      <c r="AF67" s="124" t="n">
        <v>7</v>
      </c>
      <c r="AG67" s="124" t="n">
        <v>13</v>
      </c>
      <c r="AH67" s="129" t="n">
        <v>22</v>
      </c>
      <c r="AI67" s="128" t="n">
        <v>102</v>
      </c>
      <c r="AJ67" s="124" t="n">
        <v>155</v>
      </c>
      <c r="AK67" s="124" t="n">
        <v>142</v>
      </c>
      <c r="AL67" s="124" t="n">
        <v>206</v>
      </c>
      <c r="AM67" s="124" t="n">
        <v>295</v>
      </c>
      <c r="AN67" s="124" t="n">
        <v>267</v>
      </c>
      <c r="AO67" s="124" t="n">
        <v>192</v>
      </c>
      <c r="AP67" s="124" t="n">
        <v>229</v>
      </c>
      <c r="AQ67" s="124" t="n">
        <v>239</v>
      </c>
      <c r="AR67" s="124" t="n">
        <v>325</v>
      </c>
      <c r="AS67" s="124" t="n">
        <v>225</v>
      </c>
      <c r="AT67" s="129" t="n">
        <v>265</v>
      </c>
      <c r="AU67" s="128" t="n">
        <v>263</v>
      </c>
      <c r="AV67" s="124" t="n">
        <v>482</v>
      </c>
      <c r="AW67" s="124" t="n">
        <v>387</v>
      </c>
      <c r="AX67" s="124" t="n">
        <v>447</v>
      </c>
      <c r="AY67" s="124" t="n">
        <v>426</v>
      </c>
      <c r="AZ67" s="124" t="n">
        <v>329</v>
      </c>
      <c r="BA67" s="124" t="n">
        <v>352</v>
      </c>
      <c r="BB67" s="124" t="n">
        <v>423</v>
      </c>
      <c r="BC67" s="124" t="n">
        <v>234</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41243</v>
      </c>
      <c r="F68" s="138" t="n">
        <v>9</v>
      </c>
      <c r="G68" s="123" t="n">
        <v>557</v>
      </c>
      <c r="H68" s="123" t="n">
        <v>24419</v>
      </c>
      <c r="I68" s="123" t="n">
        <v>16258</v>
      </c>
      <c r="J68" s="139" t="n">
        <v>0</v>
      </c>
      <c r="K68" s="134" t="n">
        <v>0</v>
      </c>
      <c r="L68" s="124" t="n">
        <v>0</v>
      </c>
      <c r="M68" s="124" t="n">
        <v>0</v>
      </c>
      <c r="N68" s="124" t="n">
        <v>0</v>
      </c>
      <c r="O68" s="124" t="n">
        <v>0</v>
      </c>
      <c r="P68" s="124" t="n">
        <v>0</v>
      </c>
      <c r="Q68" s="124" t="n">
        <v>0</v>
      </c>
      <c r="R68" s="124" t="n">
        <v>0</v>
      </c>
      <c r="S68" s="124" t="n">
        <v>0</v>
      </c>
      <c r="T68" s="124" t="n">
        <v>2</v>
      </c>
      <c r="U68" s="124" t="n">
        <v>3</v>
      </c>
      <c r="V68" s="129" t="n">
        <v>4</v>
      </c>
      <c r="W68" s="128" t="n">
        <v>0</v>
      </c>
      <c r="X68" s="124" t="n">
        <v>0</v>
      </c>
      <c r="Y68" s="124" t="n">
        <v>0</v>
      </c>
      <c r="Z68" s="124" t="n">
        <v>0</v>
      </c>
      <c r="AA68" s="124" t="n">
        <v>5</v>
      </c>
      <c r="AB68" s="124" t="n">
        <v>74</v>
      </c>
      <c r="AC68" s="124" t="n">
        <v>16</v>
      </c>
      <c r="AD68" s="124" t="n">
        <v>37</v>
      </c>
      <c r="AE68" s="124" t="n">
        <v>53</v>
      </c>
      <c r="AF68" s="124" t="n">
        <v>81</v>
      </c>
      <c r="AG68" s="124" t="n">
        <v>80</v>
      </c>
      <c r="AH68" s="129" t="n">
        <v>211</v>
      </c>
      <c r="AI68" s="128" t="n">
        <v>683</v>
      </c>
      <c r="AJ68" s="124" t="n">
        <v>697</v>
      </c>
      <c r="AK68" s="124" t="n">
        <v>864</v>
      </c>
      <c r="AL68" s="124" t="n">
        <v>1104</v>
      </c>
      <c r="AM68" s="124" t="n">
        <v>1723</v>
      </c>
      <c r="AN68" s="124" t="n">
        <v>1990</v>
      </c>
      <c r="AO68" s="124" t="n">
        <v>2516</v>
      </c>
      <c r="AP68" s="124" t="n">
        <v>3302</v>
      </c>
      <c r="AQ68" s="124" t="n">
        <v>1904</v>
      </c>
      <c r="AR68" s="124" t="n">
        <v>2711</v>
      </c>
      <c r="AS68" s="124" t="n">
        <v>2916</v>
      </c>
      <c r="AT68" s="129" t="n">
        <v>4009</v>
      </c>
      <c r="AU68" s="128" t="n">
        <v>3212</v>
      </c>
      <c r="AV68" s="124" t="n">
        <v>3560</v>
      </c>
      <c r="AW68" s="124" t="n">
        <v>3506</v>
      </c>
      <c r="AX68" s="124" t="n">
        <v>2767</v>
      </c>
      <c r="AY68" s="124" t="n">
        <v>1219</v>
      </c>
      <c r="AZ68" s="124" t="n">
        <v>721</v>
      </c>
      <c r="BA68" s="124" t="n">
        <v>355</v>
      </c>
      <c r="BB68" s="124" t="n">
        <v>453</v>
      </c>
      <c r="BC68" s="124" t="n">
        <v>465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1421</v>
      </c>
      <c r="F69" s="138" t="n">
        <v>0</v>
      </c>
      <c r="G69" s="123" t="n">
        <v>37</v>
      </c>
      <c r="H69" s="123" t="n">
        <v>864</v>
      </c>
      <c r="I69" s="123" t="n">
        <v>520</v>
      </c>
      <c r="J69" s="139" t="n">
        <v>0</v>
      </c>
      <c r="K69" s="134" t="n">
        <v>0</v>
      </c>
      <c r="L69" s="124" t="n">
        <v>0</v>
      </c>
      <c r="M69" s="124" t="n">
        <v>0</v>
      </c>
      <c r="N69" s="124" t="n">
        <v>0</v>
      </c>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1</v>
      </c>
      <c r="AE69" s="124" t="n">
        <v>4</v>
      </c>
      <c r="AF69" s="124" t="n">
        <v>8</v>
      </c>
      <c r="AG69" s="124" t="n">
        <v>12</v>
      </c>
      <c r="AH69" s="129" t="n">
        <v>12</v>
      </c>
      <c r="AI69" s="128" t="n">
        <v>22</v>
      </c>
      <c r="AJ69" s="124" t="n">
        <v>23</v>
      </c>
      <c r="AK69" s="124" t="n">
        <v>19</v>
      </c>
      <c r="AL69" s="124" t="n">
        <v>52</v>
      </c>
      <c r="AM69" s="124" t="n">
        <v>72</v>
      </c>
      <c r="AN69" s="124" t="n">
        <v>76</v>
      </c>
      <c r="AO69" s="124" t="n">
        <v>100</v>
      </c>
      <c r="AP69" s="124" t="n">
        <v>138</v>
      </c>
      <c r="AQ69" s="124" t="n">
        <v>97</v>
      </c>
      <c r="AR69" s="124" t="n">
        <v>114</v>
      </c>
      <c r="AS69" s="124" t="n">
        <v>64</v>
      </c>
      <c r="AT69" s="129" t="n">
        <v>87</v>
      </c>
      <c r="AU69" s="128" t="n">
        <v>76</v>
      </c>
      <c r="AV69" s="124" t="n">
        <v>89</v>
      </c>
      <c r="AW69" s="124" t="n">
        <v>82</v>
      </c>
      <c r="AX69" s="124" t="n">
        <v>130</v>
      </c>
      <c r="AY69" s="124" t="n">
        <v>85</v>
      </c>
      <c r="AZ69" s="124" t="n">
        <v>37</v>
      </c>
      <c r="BA69" s="124" t="n">
        <v>9</v>
      </c>
      <c r="BB69" s="124" t="n">
        <v>5</v>
      </c>
      <c r="BC69" s="124" t="n">
        <v>7</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257</v>
      </c>
      <c r="F70" s="138" t="n">
        <v>0</v>
      </c>
      <c r="G70" s="123" t="n">
        <v>2</v>
      </c>
      <c r="H70" s="123" t="n">
        <v>103</v>
      </c>
      <c r="I70" s="123" t="n">
        <v>152</v>
      </c>
      <c r="J70" s="139" t="n">
        <v>0</v>
      </c>
      <c r="K70" s="134" t="n">
        <v>0</v>
      </c>
      <c r="L70" s="124" t="n">
        <v>0</v>
      </c>
      <c r="M70" s="124" t="n">
        <v>0</v>
      </c>
      <c r="N70" s="124" t="n">
        <v>0</v>
      </c>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2</v>
      </c>
      <c r="AI70" s="128" t="n">
        <v>6</v>
      </c>
      <c r="AJ70" s="124" t="n">
        <v>3</v>
      </c>
      <c r="AK70" s="124" t="n">
        <v>9</v>
      </c>
      <c r="AL70" s="124" t="n">
        <v>10</v>
      </c>
      <c r="AM70" s="124" t="n">
        <v>6</v>
      </c>
      <c r="AN70" s="124" t="n">
        <v>6</v>
      </c>
      <c r="AO70" s="124" t="n">
        <v>12</v>
      </c>
      <c r="AP70" s="124" t="n">
        <v>11</v>
      </c>
      <c r="AQ70" s="124" t="n">
        <v>7</v>
      </c>
      <c r="AR70" s="124" t="n">
        <v>13</v>
      </c>
      <c r="AS70" s="124" t="n">
        <v>10</v>
      </c>
      <c r="AT70" s="129" t="n">
        <v>10</v>
      </c>
      <c r="AU70" s="128" t="n">
        <v>20</v>
      </c>
      <c r="AV70" s="124" t="n">
        <v>11</v>
      </c>
      <c r="AW70" s="124" t="n">
        <v>13</v>
      </c>
      <c r="AX70" s="124" t="n">
        <v>27</v>
      </c>
      <c r="AY70" s="124" t="n">
        <v>32</v>
      </c>
      <c r="AZ70" s="124" t="n">
        <v>15</v>
      </c>
      <c r="BA70" s="124" t="n">
        <v>20</v>
      </c>
      <c r="BB70" s="124" t="n">
        <v>10</v>
      </c>
      <c r="BC70" s="124" t="n">
        <v>4</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c r="M71" s="123"/>
      <c r="N71" s="123"/>
      <c r="O71" s="123" t="n">
        <v>0</v>
      </c>
      <c r="P71" s="123" t="n">
        <v>0</v>
      </c>
      <c r="Q71" s="123" t="n">
        <v>0</v>
      </c>
      <c r="R71" s="123" t="n">
        <v>0</v>
      </c>
      <c r="S71" s="123" t="n">
        <v>0</v>
      </c>
      <c r="T71" s="123" t="n">
        <v>15.5</v>
      </c>
      <c r="U71" s="123" t="n">
        <v>19.5</v>
      </c>
      <c r="V71" s="131" t="n">
        <v>11</v>
      </c>
      <c r="W71" s="130" t="n">
        <v>0</v>
      </c>
      <c r="X71" s="123" t="n">
        <v>0</v>
      </c>
      <c r="Y71" s="123" t="n">
        <v>0</v>
      </c>
      <c r="Z71" s="123" t="n">
        <v>0</v>
      </c>
      <c r="AA71" s="123" t="n">
        <v>88.5</v>
      </c>
      <c r="AB71" s="123" t="n">
        <v>0</v>
      </c>
      <c r="AC71" s="123" t="n">
        <v>0</v>
      </c>
      <c r="AD71" s="123" t="n">
        <v>5</v>
      </c>
      <c r="AE71" s="123" t="n">
        <v>15</v>
      </c>
      <c r="AF71" s="123" t="n">
        <v>14</v>
      </c>
      <c r="AG71" s="123" t="n">
        <v>0</v>
      </c>
      <c r="AH71" s="131" t="n">
        <v>11</v>
      </c>
      <c r="AI71" s="130" t="n">
        <v>18.5</v>
      </c>
      <c r="AJ71" s="123" t="n">
        <v>22.5</v>
      </c>
      <c r="AK71" s="123" t="n">
        <v>23</v>
      </c>
      <c r="AL71" s="123" t="n">
        <v>20</v>
      </c>
      <c r="AM71" s="123" t="n">
        <v>16.5</v>
      </c>
      <c r="AN71" s="123" t="n">
        <v>23.5</v>
      </c>
      <c r="AO71" s="123" t="n">
        <v>21</v>
      </c>
      <c r="AP71" s="123" t="n">
        <v>23</v>
      </c>
      <c r="AQ71" s="123" t="n">
        <v>21</v>
      </c>
      <c r="AR71" s="123" t="n">
        <v>23</v>
      </c>
      <c r="AS71" s="123" t="n">
        <v>24</v>
      </c>
      <c r="AT71" s="131" t="n">
        <v>24</v>
      </c>
      <c r="AU71" s="130" t="n">
        <v>31</v>
      </c>
      <c r="AV71" s="123" t="n">
        <v>36</v>
      </c>
      <c r="AW71" s="123" t="n">
        <v>29</v>
      </c>
      <c r="AX71" s="123" t="n">
        <v>26</v>
      </c>
      <c r="AY71" s="123" t="n">
        <v>29</v>
      </c>
      <c r="AZ71" s="123" t="n">
        <v>31</v>
      </c>
      <c r="BA71" s="123" t="n">
        <v>25</v>
      </c>
      <c r="BB71" s="123" t="n">
        <v>23</v>
      </c>
      <c r="BC71" s="123" t="n">
        <v>22</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c r="M72" s="123"/>
      <c r="N72" s="123"/>
      <c r="O72" s="123" t="n">
        <v>0</v>
      </c>
      <c r="P72" s="123" t="n">
        <v>0</v>
      </c>
      <c r="Q72" s="123" t="n">
        <v>0</v>
      </c>
      <c r="R72" s="123" t="n">
        <v>0</v>
      </c>
      <c r="S72" s="123" t="n">
        <v>0</v>
      </c>
      <c r="T72" s="123" t="n">
        <v>16.5</v>
      </c>
      <c r="U72" s="123" t="n">
        <v>16</v>
      </c>
      <c r="V72" s="131" t="n">
        <v>13</v>
      </c>
      <c r="W72" s="130" t="n">
        <v>0</v>
      </c>
      <c r="X72" s="123" t="n">
        <v>41</v>
      </c>
      <c r="Y72" s="123" t="n">
        <v>47.5</v>
      </c>
      <c r="Z72" s="123" t="n">
        <v>0</v>
      </c>
      <c r="AA72" s="123" t="n">
        <v>193.5</v>
      </c>
      <c r="AB72" s="123" t="n">
        <v>0</v>
      </c>
      <c r="AC72" s="123" t="n">
        <v>0</v>
      </c>
      <c r="AD72" s="123" t="n">
        <v>0</v>
      </c>
      <c r="AE72" s="123" t="n">
        <v>11</v>
      </c>
      <c r="AF72" s="123" t="n">
        <v>0</v>
      </c>
      <c r="AG72" s="123" t="n">
        <v>0</v>
      </c>
      <c r="AH72" s="131" t="n">
        <v>0</v>
      </c>
      <c r="AI72" s="130" t="n">
        <v>25</v>
      </c>
      <c r="AJ72" s="123" t="n">
        <v>20.5</v>
      </c>
      <c r="AK72" s="123" t="n">
        <v>19</v>
      </c>
      <c r="AL72" s="123" t="n">
        <v>22.5</v>
      </c>
      <c r="AM72" s="123" t="n">
        <v>30</v>
      </c>
      <c r="AN72" s="123" t="n">
        <v>33</v>
      </c>
      <c r="AO72" s="123" t="n">
        <v>24</v>
      </c>
      <c r="AP72" s="123" t="n">
        <v>42</v>
      </c>
      <c r="AQ72" s="123" t="n">
        <v>37</v>
      </c>
      <c r="AR72" s="123" t="n">
        <v>50</v>
      </c>
      <c r="AS72" s="123" t="n">
        <v>33</v>
      </c>
      <c r="AT72" s="131" t="n">
        <v>39.5</v>
      </c>
      <c r="AU72" s="130" t="n">
        <v>39</v>
      </c>
      <c r="AV72" s="123" t="n">
        <v>50</v>
      </c>
      <c r="AW72" s="123" t="n">
        <v>43</v>
      </c>
      <c r="AX72" s="123" t="n">
        <v>82</v>
      </c>
      <c r="AY72" s="123" t="n">
        <v>55</v>
      </c>
      <c r="AZ72" s="123" t="n">
        <v>68</v>
      </c>
      <c r="BA72" s="123" t="n">
        <v>57</v>
      </c>
      <c r="BB72" s="123" t="n">
        <v>51</v>
      </c>
      <c r="BC72" s="123" t="n">
        <v>50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c r="M73" s="123"/>
      <c r="N73" s="123"/>
      <c r="O73" s="123" t="n">
        <v>0</v>
      </c>
      <c r="P73" s="123" t="n">
        <v>0</v>
      </c>
      <c r="Q73" s="123" t="n">
        <v>0</v>
      </c>
      <c r="R73" s="123" t="n">
        <v>0</v>
      </c>
      <c r="S73" s="123" t="n">
        <v>0</v>
      </c>
      <c r="T73" s="123" t="n">
        <v>0</v>
      </c>
      <c r="U73" s="123" t="n">
        <v>0</v>
      </c>
      <c r="V73" s="131" t="n">
        <v>0</v>
      </c>
      <c r="W73" s="130" t="n">
        <v>0</v>
      </c>
      <c r="X73" s="123" t="n">
        <v>0</v>
      </c>
      <c r="Y73" s="123" t="n">
        <v>42.5</v>
      </c>
      <c r="Z73" s="123" t="n">
        <v>0</v>
      </c>
      <c r="AA73" s="123" t="n">
        <v>94</v>
      </c>
      <c r="AB73" s="123" t="n">
        <v>0</v>
      </c>
      <c r="AC73" s="123" t="n">
        <v>0</v>
      </c>
      <c r="AD73" s="123" t="n">
        <v>0</v>
      </c>
      <c r="AE73" s="123" t="n">
        <v>0</v>
      </c>
      <c r="AF73" s="123" t="n">
        <v>0</v>
      </c>
      <c r="AG73" s="123" t="n">
        <v>0</v>
      </c>
      <c r="AH73" s="131" t="n">
        <v>0</v>
      </c>
      <c r="AI73" s="130" t="n">
        <v>0</v>
      </c>
      <c r="AJ73" s="123" t="n">
        <v>1</v>
      </c>
      <c r="AK73" s="123" t="n">
        <v>0</v>
      </c>
      <c r="AL73" s="123" t="n">
        <v>1.5</v>
      </c>
      <c r="AM73" s="123" t="n">
        <v>14</v>
      </c>
      <c r="AN73" s="123" t="n">
        <v>9</v>
      </c>
      <c r="AO73" s="123" t="n">
        <v>5</v>
      </c>
      <c r="AP73" s="123" t="n">
        <v>14</v>
      </c>
      <c r="AQ73" s="123" t="n">
        <v>9</v>
      </c>
      <c r="AR73" s="123" t="n">
        <v>13</v>
      </c>
      <c r="AS73" s="123" t="n">
        <v>9</v>
      </c>
      <c r="AT73" s="131" t="n">
        <v>11</v>
      </c>
      <c r="AU73" s="130" t="n">
        <v>10</v>
      </c>
      <c r="AV73" s="123" t="n">
        <v>13</v>
      </c>
      <c r="AW73" s="123" t="n">
        <v>15</v>
      </c>
      <c r="AX73" s="123" t="n">
        <v>20</v>
      </c>
      <c r="AY73" s="123" t="n">
        <v>28</v>
      </c>
      <c r="AZ73" s="123" t="n">
        <v>38</v>
      </c>
      <c r="BA73" s="123" t="n">
        <v>22</v>
      </c>
      <c r="BB73" s="123" t="n">
        <v>11</v>
      </c>
      <c r="BC73" s="123" t="n">
        <v>16</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c r="M74" s="123"/>
      <c r="N74" s="123"/>
      <c r="O74" s="123" t="n">
        <v>0</v>
      </c>
      <c r="P74" s="123" t="n">
        <v>0</v>
      </c>
      <c r="Q74" s="123" t="n">
        <v>0</v>
      </c>
      <c r="R74" s="123" t="n">
        <v>0</v>
      </c>
      <c r="S74" s="123" t="n">
        <v>0</v>
      </c>
      <c r="T74" s="123" t="n">
        <v>0</v>
      </c>
      <c r="U74" s="123" t="n">
        <v>0</v>
      </c>
      <c r="V74" s="131" t="n">
        <v>0</v>
      </c>
      <c r="W74" s="130" t="n">
        <v>0</v>
      </c>
      <c r="X74" s="123" t="n">
        <v>53.5</v>
      </c>
      <c r="Y74" s="123" t="n">
        <v>0</v>
      </c>
      <c r="Z74" s="123" t="n">
        <v>0</v>
      </c>
      <c r="AA74" s="123" t="n">
        <v>108</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88</v>
      </c>
      <c r="AO74" s="123" t="n">
        <v>37.5</v>
      </c>
      <c r="AP74" s="123" t="n">
        <v>0</v>
      </c>
      <c r="AQ74" s="123" t="n">
        <v>37</v>
      </c>
      <c r="AR74" s="123" t="n">
        <v>25.5</v>
      </c>
      <c r="AS74" s="123" t="n">
        <v>0</v>
      </c>
      <c r="AT74" s="131" t="n">
        <v>60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t="n">
        <v>0</v>
      </c>
      <c r="L75" s="156" t="n">
        <v>0</v>
      </c>
      <c r="M75" s="156" t="n">
        <v>0</v>
      </c>
      <c r="N75" s="156" t="n">
        <v>0</v>
      </c>
      <c r="O75" s="156" t="n">
        <v>0</v>
      </c>
      <c r="P75" s="156" t="n">
        <v>0</v>
      </c>
      <c r="Q75" s="156" t="n">
        <v>0</v>
      </c>
      <c r="R75" s="156" t="n">
        <v>0</v>
      </c>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sheetData>
  <mergeCells count="5">
    <mergeCell ref="BG23:BR23"/>
    <mergeCell ref="K23:V23"/>
    <mergeCell ref="W23:AH23"/>
    <mergeCell ref="AI23:AT23"/>
    <mergeCell ref="AU23:BF23"/>
  </mergeCells>
  <pageMargins left="0.7" right="0.7" top="0.75" bottom="0.75" header="0.3" footer="0.3"/>
  <pageSetup paperSize="9" orientation="portrait" r:id="rId2"/>
  <legacyDrawing r:id="rIdvml"/>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8" tint="0.39997558519241921"/>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179</v>
      </c>
    </row>
    <row r="4">
      <c r="B4" s="265" t="s">
        <v>177</v>
      </c>
      <c r="C4" s="264" t="s">
        <v>594</v>
      </c>
      <c r="D4" s="280"/>
      <c r="E4" s="280"/>
    </row>
    <row r="5">
      <c r="B5" s="265"/>
      <c r="C5" s="266"/>
      <c r="D5" s="276" t="n">
        <v>0</v>
      </c>
    </row>
    <row r="6">
      <c r="A6" s="56"/>
      <c r="B6" s="265"/>
      <c r="C6" s="264"/>
      <c r="I6" s="107"/>
    </row>
    <row r="7">
      <c r="C7" s="267"/>
      <c r="D7" s="268"/>
      <c r="E7" s="268"/>
      <c r="F7" s="181"/>
      <c r="I7" s="212"/>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292374</v>
      </c>
      <c r="F25" s="138" t="n">
        <v>56052</v>
      </c>
      <c r="G25" s="123" t="n">
        <v>19281</v>
      </c>
      <c r="H25" s="123" t="n">
        <v>116724</v>
      </c>
      <c r="I25" s="123" t="n">
        <v>100317</v>
      </c>
      <c r="J25" s="139" t="n">
        <v>0</v>
      </c>
      <c r="K25" s="134" t="n">
        <v>45272</v>
      </c>
      <c r="L25" s="124" t="n">
        <v>335</v>
      </c>
      <c r="M25" s="124" t="n">
        <v>335</v>
      </c>
      <c r="N25" s="124" t="n">
        <v>335</v>
      </c>
      <c r="O25" s="124" t="n">
        <v>335</v>
      </c>
      <c r="P25" s="124" t="n">
        <v>335</v>
      </c>
      <c r="Q25" s="124" t="n">
        <v>360</v>
      </c>
      <c r="R25" s="124" t="n">
        <v>335</v>
      </c>
      <c r="S25" s="124" t="n">
        <v>7404</v>
      </c>
      <c r="T25" s="124" t="n">
        <v>335</v>
      </c>
      <c r="U25" s="124" t="n">
        <v>336</v>
      </c>
      <c r="V25" s="129" t="n">
        <v>335</v>
      </c>
      <c r="W25" s="128" t="n">
        <v>0</v>
      </c>
      <c r="X25" s="124" t="n">
        <v>1</v>
      </c>
      <c r="Y25" s="124" t="n">
        <v>0</v>
      </c>
      <c r="Z25" s="124" t="n">
        <v>0</v>
      </c>
      <c r="AA25" s="124" t="n">
        <v>7635</v>
      </c>
      <c r="AB25" s="124" t="n">
        <v>1611</v>
      </c>
      <c r="AC25" s="124" t="n">
        <v>1730</v>
      </c>
      <c r="AD25" s="124" t="n">
        <v>2037</v>
      </c>
      <c r="AE25" s="124" t="n">
        <v>1793</v>
      </c>
      <c r="AF25" s="124" t="n">
        <v>349</v>
      </c>
      <c r="AG25" s="124" t="n">
        <v>2187</v>
      </c>
      <c r="AH25" s="129" t="n">
        <v>1938</v>
      </c>
      <c r="AI25" s="128" t="n">
        <v>1352</v>
      </c>
      <c r="AJ25" s="124" t="n">
        <v>2354</v>
      </c>
      <c r="AK25" s="124" t="n">
        <v>4098</v>
      </c>
      <c r="AL25" s="124" t="n">
        <v>8854</v>
      </c>
      <c r="AM25" s="124" t="n">
        <v>5977</v>
      </c>
      <c r="AN25" s="124" t="n">
        <v>8443</v>
      </c>
      <c r="AO25" s="124" t="n">
        <v>11407</v>
      </c>
      <c r="AP25" s="124" t="n">
        <v>17467</v>
      </c>
      <c r="AQ25" s="124" t="n">
        <v>10823</v>
      </c>
      <c r="AR25" s="124" t="n">
        <v>18041</v>
      </c>
      <c r="AS25" s="124" t="n">
        <v>12776</v>
      </c>
      <c r="AT25" s="129" t="n">
        <v>15132</v>
      </c>
      <c r="AU25" s="128" t="n">
        <v>10607</v>
      </c>
      <c r="AV25" s="124" t="n">
        <v>9320</v>
      </c>
      <c r="AW25" s="124" t="n">
        <v>7648</v>
      </c>
      <c r="AX25" s="124" t="n">
        <v>9382</v>
      </c>
      <c r="AY25" s="124" t="n">
        <v>10213</v>
      </c>
      <c r="AZ25" s="124" t="n">
        <v>13624</v>
      </c>
      <c r="BA25" s="124" t="n">
        <v>15335</v>
      </c>
      <c r="BB25" s="124" t="n">
        <v>17981</v>
      </c>
      <c r="BC25" s="124" t="n">
        <v>6207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107109</v>
      </c>
      <c r="F26" s="138" t="n">
        <v>1</v>
      </c>
      <c r="G26" s="123" t="n">
        <v>0</v>
      </c>
      <c r="H26" s="123" t="n">
        <v>36954</v>
      </c>
      <c r="I26" s="123" t="n">
        <v>70154</v>
      </c>
      <c r="J26" s="139" t="n">
        <v>0</v>
      </c>
      <c r="K26" s="134" t="n">
        <v>0</v>
      </c>
      <c r="L26" s="124" t="n">
        <v>0</v>
      </c>
      <c r="M26" s="124" t="n">
        <v>0</v>
      </c>
      <c r="N26" s="124" t="n">
        <v>0</v>
      </c>
      <c r="O26" s="124" t="n">
        <v>0</v>
      </c>
      <c r="P26" s="124" t="n">
        <v>0</v>
      </c>
      <c r="Q26" s="124" t="n">
        <v>0</v>
      </c>
      <c r="R26" s="124" t="n">
        <v>0</v>
      </c>
      <c r="S26" s="124" t="n">
        <v>0</v>
      </c>
      <c r="T26" s="124" t="n">
        <v>0</v>
      </c>
      <c r="U26" s="124" t="n">
        <v>1</v>
      </c>
      <c r="V26" s="129" t="n">
        <v>0</v>
      </c>
      <c r="W26" s="128" t="n">
        <v>0</v>
      </c>
      <c r="X26" s="124" t="n">
        <v>0</v>
      </c>
      <c r="Y26" s="124" t="n">
        <v>0</v>
      </c>
      <c r="Z26" s="124" t="n">
        <v>0</v>
      </c>
      <c r="AA26" s="124" t="n">
        <v>0</v>
      </c>
      <c r="AB26" s="124" t="n">
        <v>0</v>
      </c>
      <c r="AC26" s="124" t="n">
        <v>0</v>
      </c>
      <c r="AD26" s="124" t="n">
        <v>0</v>
      </c>
      <c r="AE26" s="124" t="n">
        <v>0</v>
      </c>
      <c r="AF26" s="124" t="n">
        <v>0</v>
      </c>
      <c r="AG26" s="124" t="n">
        <v>0</v>
      </c>
      <c r="AH26" s="129" t="n">
        <v>0</v>
      </c>
      <c r="AI26" s="128" t="n">
        <v>0</v>
      </c>
      <c r="AJ26" s="124" t="n">
        <v>0</v>
      </c>
      <c r="AK26" s="124" t="n">
        <v>0</v>
      </c>
      <c r="AL26" s="124" t="n">
        <v>1147</v>
      </c>
      <c r="AM26" s="124" t="n">
        <v>1299</v>
      </c>
      <c r="AN26" s="124" t="n">
        <v>1625</v>
      </c>
      <c r="AO26" s="124" t="n">
        <v>3866</v>
      </c>
      <c r="AP26" s="124" t="n">
        <v>5026</v>
      </c>
      <c r="AQ26" s="124" t="n">
        <v>4885</v>
      </c>
      <c r="AR26" s="124" t="n">
        <v>5496</v>
      </c>
      <c r="AS26" s="124" t="n">
        <v>6951</v>
      </c>
      <c r="AT26" s="129" t="n">
        <v>6659</v>
      </c>
      <c r="AU26" s="128" t="n">
        <v>10731</v>
      </c>
      <c r="AV26" s="124" t="n">
        <v>7862</v>
      </c>
      <c r="AW26" s="124" t="n">
        <v>6125</v>
      </c>
      <c r="AX26" s="124" t="n">
        <v>3650</v>
      </c>
      <c r="AY26" s="124" t="n">
        <v>5620</v>
      </c>
      <c r="AZ26" s="124" t="n">
        <v>8751</v>
      </c>
      <c r="BA26" s="124" t="n">
        <v>8583</v>
      </c>
      <c r="BB26" s="124" t="n">
        <v>13986</v>
      </c>
      <c r="BC26" s="124" t="n">
        <v>4846</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231496</v>
      </c>
      <c r="F27" s="138" t="n">
        <v>106873</v>
      </c>
      <c r="G27" s="123" t="n">
        <v>48108</v>
      </c>
      <c r="H27" s="123" t="n">
        <v>75890</v>
      </c>
      <c r="I27" s="123" t="n">
        <v>29906</v>
      </c>
      <c r="J27" s="139" t="n">
        <v>0</v>
      </c>
      <c r="K27" s="134" t="n">
        <v>44483</v>
      </c>
      <c r="L27" s="124" t="n">
        <v>0</v>
      </c>
      <c r="M27" s="124" t="n">
        <v>0</v>
      </c>
      <c r="N27" s="124" t="n">
        <v>0</v>
      </c>
      <c r="O27" s="124" t="n">
        <v>0</v>
      </c>
      <c r="P27" s="124" t="n">
        <v>0</v>
      </c>
      <c r="Q27" s="124" t="n">
        <v>62390</v>
      </c>
      <c r="R27" s="124" t="n">
        <v>0</v>
      </c>
      <c r="S27" s="124" t="n">
        <v>0</v>
      </c>
      <c r="T27" s="124" t="n">
        <v>0</v>
      </c>
      <c r="U27" s="124" t="n">
        <v>0</v>
      </c>
      <c r="V27" s="129" t="n">
        <v>0</v>
      </c>
      <c r="W27" s="128" t="n">
        <v>17117</v>
      </c>
      <c r="X27" s="124" t="n">
        <v>0</v>
      </c>
      <c r="Y27" s="124" t="n">
        <v>0</v>
      </c>
      <c r="Z27" s="124" t="n">
        <v>7998</v>
      </c>
      <c r="AA27" s="124" t="n">
        <v>0</v>
      </c>
      <c r="AB27" s="124" t="n">
        <v>0</v>
      </c>
      <c r="AC27" s="124" t="n">
        <v>22993</v>
      </c>
      <c r="AD27" s="124" t="n">
        <v>0</v>
      </c>
      <c r="AE27" s="124" t="n">
        <v>0</v>
      </c>
      <c r="AF27" s="124" t="n">
        <v>0</v>
      </c>
      <c r="AG27" s="124" t="n">
        <v>0</v>
      </c>
      <c r="AH27" s="129" t="n">
        <v>0</v>
      </c>
      <c r="AI27" s="128" t="n">
        <v>19554</v>
      </c>
      <c r="AJ27" s="124" t="n">
        <v>0</v>
      </c>
      <c r="AK27" s="124" t="n">
        <v>29336</v>
      </c>
      <c r="AL27" s="124" t="n">
        <v>0</v>
      </c>
      <c r="AM27" s="124" t="n">
        <v>0</v>
      </c>
      <c r="AN27" s="124" t="n">
        <v>27000</v>
      </c>
      <c r="AO27" s="124" t="n">
        <v>0</v>
      </c>
      <c r="AP27" s="124" t="n">
        <v>0</v>
      </c>
      <c r="AQ27" s="124" t="n">
        <v>0</v>
      </c>
      <c r="AR27" s="124" t="n">
        <v>0</v>
      </c>
      <c r="AS27" s="124" t="n">
        <v>0</v>
      </c>
      <c r="AT27" s="129" t="n">
        <v>0</v>
      </c>
      <c r="AU27" s="128" t="n">
        <v>0</v>
      </c>
      <c r="AV27" s="124" t="n">
        <v>2010</v>
      </c>
      <c r="AW27" s="124" t="n">
        <v>4493</v>
      </c>
      <c r="AX27" s="124" t="n">
        <v>5170</v>
      </c>
      <c r="AY27" s="124" t="n">
        <v>2797</v>
      </c>
      <c r="AZ27" s="124" t="n">
        <v>3552</v>
      </c>
      <c r="BA27" s="124" t="n">
        <v>5371</v>
      </c>
      <c r="BB27" s="124" t="n">
        <v>4050</v>
      </c>
      <c r="BC27" s="124" t="n">
        <v>2463</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161725</v>
      </c>
      <c r="F28" s="138" t="n">
        <v>15053</v>
      </c>
      <c r="G28" s="123" t="n">
        <v>8442</v>
      </c>
      <c r="H28" s="123" t="n">
        <v>65933</v>
      </c>
      <c r="I28" s="123" t="n">
        <v>72297</v>
      </c>
      <c r="J28" s="139" t="n">
        <v>0</v>
      </c>
      <c r="K28" s="134" t="n">
        <v>11716</v>
      </c>
      <c r="L28" s="124" t="n">
        <v>75</v>
      </c>
      <c r="M28" s="124" t="n">
        <v>98</v>
      </c>
      <c r="N28" s="124" t="n">
        <v>138</v>
      </c>
      <c r="O28" s="124" t="n">
        <v>144</v>
      </c>
      <c r="P28" s="124" t="n">
        <v>136</v>
      </c>
      <c r="Q28" s="124" t="n">
        <v>148</v>
      </c>
      <c r="R28" s="124" t="n">
        <v>167</v>
      </c>
      <c r="S28" s="124" t="n">
        <v>2085</v>
      </c>
      <c r="T28" s="124" t="n">
        <v>131</v>
      </c>
      <c r="U28" s="124" t="n">
        <v>121</v>
      </c>
      <c r="V28" s="129" t="n">
        <v>94</v>
      </c>
      <c r="W28" s="128" t="n">
        <v>0</v>
      </c>
      <c r="X28" s="124" t="n">
        <v>1</v>
      </c>
      <c r="Y28" s="124" t="n">
        <v>0</v>
      </c>
      <c r="Z28" s="124" t="n">
        <v>43</v>
      </c>
      <c r="AA28" s="124" t="n">
        <v>3020</v>
      </c>
      <c r="AB28" s="124" t="n">
        <v>446</v>
      </c>
      <c r="AC28" s="124" t="n">
        <v>641</v>
      </c>
      <c r="AD28" s="124" t="n">
        <v>977</v>
      </c>
      <c r="AE28" s="124" t="n">
        <v>895</v>
      </c>
      <c r="AF28" s="124" t="n">
        <v>734</v>
      </c>
      <c r="AG28" s="124" t="n">
        <v>808</v>
      </c>
      <c r="AH28" s="129" t="n">
        <v>877</v>
      </c>
      <c r="AI28" s="128" t="n">
        <v>928</v>
      </c>
      <c r="AJ28" s="124" t="n">
        <v>724</v>
      </c>
      <c r="AK28" s="124" t="n">
        <v>2047</v>
      </c>
      <c r="AL28" s="124" t="n">
        <v>4940</v>
      </c>
      <c r="AM28" s="124" t="n">
        <v>4279</v>
      </c>
      <c r="AN28" s="124" t="n">
        <v>5359</v>
      </c>
      <c r="AO28" s="124" t="n">
        <v>5809</v>
      </c>
      <c r="AP28" s="124" t="n">
        <v>9950</v>
      </c>
      <c r="AQ28" s="124" t="n">
        <v>6858</v>
      </c>
      <c r="AR28" s="124" t="n">
        <v>8645</v>
      </c>
      <c r="AS28" s="124" t="n">
        <v>7721</v>
      </c>
      <c r="AT28" s="129" t="n">
        <v>8673</v>
      </c>
      <c r="AU28" s="128" t="n">
        <v>8310</v>
      </c>
      <c r="AV28" s="124" t="n">
        <v>7922</v>
      </c>
      <c r="AW28" s="124" t="n">
        <v>7930</v>
      </c>
      <c r="AX28" s="124" t="n">
        <v>7263</v>
      </c>
      <c r="AY28" s="124" t="n">
        <v>7195</v>
      </c>
      <c r="AZ28" s="124" t="n">
        <v>7452</v>
      </c>
      <c r="BA28" s="124" t="n">
        <v>8869</v>
      </c>
      <c r="BB28" s="124" t="n">
        <v>8972</v>
      </c>
      <c r="BC28" s="124" t="n">
        <v>8384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16586</v>
      </c>
      <c r="F29" s="138" t="n">
        <v>13411</v>
      </c>
      <c r="G29" s="123" t="n">
        <v>2501</v>
      </c>
      <c r="H29" s="123" t="n">
        <v>49</v>
      </c>
      <c r="I29" s="123" t="n">
        <v>625</v>
      </c>
      <c r="J29" s="139" t="n">
        <v>0</v>
      </c>
      <c r="K29" s="134" t="n">
        <v>2072</v>
      </c>
      <c r="L29" s="124" t="n">
        <v>798</v>
      </c>
      <c r="M29" s="124" t="n">
        <v>900</v>
      </c>
      <c r="N29" s="124" t="n">
        <v>1021</v>
      </c>
      <c r="O29" s="124" t="n">
        <v>1183</v>
      </c>
      <c r="P29" s="124" t="n">
        <v>879</v>
      </c>
      <c r="Q29" s="124" t="n">
        <v>969</v>
      </c>
      <c r="R29" s="124" t="n">
        <v>1149</v>
      </c>
      <c r="S29" s="124" t="n">
        <v>1726</v>
      </c>
      <c r="T29" s="124" t="n">
        <v>1005</v>
      </c>
      <c r="U29" s="124" t="n">
        <v>866</v>
      </c>
      <c r="V29" s="129" t="n">
        <v>843</v>
      </c>
      <c r="W29" s="128" t="n">
        <v>0</v>
      </c>
      <c r="X29" s="124" t="n">
        <v>1</v>
      </c>
      <c r="Y29" s="124" t="n">
        <v>0</v>
      </c>
      <c r="Z29" s="124" t="n">
        <v>68</v>
      </c>
      <c r="AA29" s="124" t="n">
        <v>2430</v>
      </c>
      <c r="AB29" s="124" t="n">
        <v>1</v>
      </c>
      <c r="AC29" s="124" t="n">
        <v>0</v>
      </c>
      <c r="AD29" s="124" t="n">
        <v>1</v>
      </c>
      <c r="AE29" s="124" t="n">
        <v>0</v>
      </c>
      <c r="AF29" s="124" t="n">
        <v>0</v>
      </c>
      <c r="AG29" s="124" t="n">
        <v>0</v>
      </c>
      <c r="AH29" s="129" t="n">
        <v>0</v>
      </c>
      <c r="AI29" s="128" t="n">
        <v>0</v>
      </c>
      <c r="AJ29" s="124" t="n">
        <v>0</v>
      </c>
      <c r="AK29" s="124" t="n">
        <v>0</v>
      </c>
      <c r="AL29" s="124" t="n">
        <v>7</v>
      </c>
      <c r="AM29" s="124" t="n">
        <v>0</v>
      </c>
      <c r="AN29" s="124" t="n">
        <v>0</v>
      </c>
      <c r="AO29" s="124" t="n">
        <v>34</v>
      </c>
      <c r="AP29" s="124" t="n">
        <v>0</v>
      </c>
      <c r="AQ29" s="124" t="n">
        <v>6</v>
      </c>
      <c r="AR29" s="124" t="n">
        <v>2</v>
      </c>
      <c r="AS29" s="124" t="n">
        <v>0</v>
      </c>
      <c r="AT29" s="129" t="n">
        <v>0</v>
      </c>
      <c r="AU29" s="128" t="n">
        <v>20</v>
      </c>
      <c r="AV29" s="124" t="n">
        <v>13</v>
      </c>
      <c r="AW29" s="124" t="n">
        <v>17</v>
      </c>
      <c r="AX29" s="124" t="n">
        <v>35</v>
      </c>
      <c r="AY29" s="124" t="n">
        <v>27</v>
      </c>
      <c r="AZ29" s="124" t="n">
        <v>42</v>
      </c>
      <c r="BA29" s="124" t="n">
        <v>108</v>
      </c>
      <c r="BB29" s="124" t="n">
        <v>238</v>
      </c>
      <c r="BC29" s="124" t="n">
        <v>125</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86634</v>
      </c>
      <c r="F30" s="138" t="n">
        <v>0</v>
      </c>
      <c r="G30" s="123" t="n">
        <v>5224</v>
      </c>
      <c r="H30" s="123" t="n">
        <v>38380</v>
      </c>
      <c r="I30" s="123" t="n">
        <v>43030</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36</v>
      </c>
      <c r="AA30" s="124" t="n">
        <v>336</v>
      </c>
      <c r="AB30" s="124" t="n">
        <v>403</v>
      </c>
      <c r="AC30" s="124" t="n">
        <v>566</v>
      </c>
      <c r="AD30" s="124" t="n">
        <v>904</v>
      </c>
      <c r="AE30" s="124" t="n">
        <v>647</v>
      </c>
      <c r="AF30" s="124" t="n">
        <v>664</v>
      </c>
      <c r="AG30" s="124" t="n">
        <v>749</v>
      </c>
      <c r="AH30" s="129" t="n">
        <v>919</v>
      </c>
      <c r="AI30" s="128" t="n">
        <v>878</v>
      </c>
      <c r="AJ30" s="124" t="n">
        <v>760</v>
      </c>
      <c r="AK30" s="124" t="n">
        <v>1393</v>
      </c>
      <c r="AL30" s="124" t="n">
        <v>2220</v>
      </c>
      <c r="AM30" s="124" t="n">
        <v>2612</v>
      </c>
      <c r="AN30" s="124" t="n">
        <v>3132</v>
      </c>
      <c r="AO30" s="124" t="n">
        <v>3644</v>
      </c>
      <c r="AP30" s="124" t="n">
        <v>5383</v>
      </c>
      <c r="AQ30" s="124" t="n">
        <v>4307</v>
      </c>
      <c r="AR30" s="124" t="n">
        <v>4678</v>
      </c>
      <c r="AS30" s="124" t="n">
        <v>4533</v>
      </c>
      <c r="AT30" s="129" t="n">
        <v>4840</v>
      </c>
      <c r="AU30" s="128" t="n">
        <v>5053</v>
      </c>
      <c r="AV30" s="124" t="n">
        <v>4894</v>
      </c>
      <c r="AW30" s="124" t="n">
        <v>4591</v>
      </c>
      <c r="AX30" s="124" t="n">
        <v>5063</v>
      </c>
      <c r="AY30" s="124" t="n">
        <v>4099</v>
      </c>
      <c r="AZ30" s="124" t="n">
        <v>4524</v>
      </c>
      <c r="BA30" s="124" t="n">
        <v>5463</v>
      </c>
      <c r="BB30" s="124" t="n">
        <v>5319</v>
      </c>
      <c r="BC30" s="124" t="n">
        <v>4024</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1726</v>
      </c>
      <c r="F31" s="138" t="n">
        <v>1287</v>
      </c>
      <c r="G31" s="123" t="n">
        <v>116</v>
      </c>
      <c r="H31" s="123" t="n">
        <v>4</v>
      </c>
      <c r="I31" s="123" t="n">
        <v>319</v>
      </c>
      <c r="J31" s="139" t="n">
        <v>0</v>
      </c>
      <c r="K31" s="134" t="n">
        <v>1118</v>
      </c>
      <c r="L31" s="124" t="n">
        <v>1</v>
      </c>
      <c r="M31" s="124" t="n">
        <v>2</v>
      </c>
      <c r="N31" s="124" t="n">
        <v>4</v>
      </c>
      <c r="O31" s="124" t="n">
        <v>4</v>
      </c>
      <c r="P31" s="124" t="n">
        <v>4</v>
      </c>
      <c r="Q31" s="124" t="n">
        <v>6</v>
      </c>
      <c r="R31" s="124" t="n">
        <v>6</v>
      </c>
      <c r="S31" s="124" t="n">
        <v>132</v>
      </c>
      <c r="T31" s="124" t="n">
        <v>3</v>
      </c>
      <c r="U31" s="124" t="n">
        <v>3</v>
      </c>
      <c r="V31" s="129" t="n">
        <v>4</v>
      </c>
      <c r="W31" s="128" t="n">
        <v>0</v>
      </c>
      <c r="X31" s="124" t="n">
        <v>0</v>
      </c>
      <c r="Y31" s="124" t="n">
        <v>0</v>
      </c>
      <c r="Z31" s="124" t="n">
        <v>0</v>
      </c>
      <c r="AA31" s="124" t="n">
        <v>116</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2</v>
      </c>
      <c r="AR31" s="124" t="n">
        <v>0</v>
      </c>
      <c r="AS31" s="124" t="n">
        <v>0</v>
      </c>
      <c r="AT31" s="129" t="n">
        <v>2</v>
      </c>
      <c r="AU31" s="128" t="n">
        <v>12</v>
      </c>
      <c r="AV31" s="124" t="n">
        <v>15</v>
      </c>
      <c r="AW31" s="124" t="n">
        <v>3</v>
      </c>
      <c r="AX31" s="124" t="n">
        <v>13</v>
      </c>
      <c r="AY31" s="124" t="n">
        <v>35</v>
      </c>
      <c r="AZ31" s="124" t="n">
        <v>8</v>
      </c>
      <c r="BA31" s="124" t="n">
        <v>37</v>
      </c>
      <c r="BB31" s="124" t="n">
        <v>104</v>
      </c>
      <c r="BC31" s="124" t="n">
        <v>92</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15509</v>
      </c>
      <c r="F32" s="138" t="n">
        <v>4</v>
      </c>
      <c r="G32" s="123" t="n">
        <v>219</v>
      </c>
      <c r="H32" s="123" t="n">
        <v>5805</v>
      </c>
      <c r="I32" s="123" t="n">
        <v>9481</v>
      </c>
      <c r="J32" s="139" t="n">
        <v>0</v>
      </c>
      <c r="K32" s="134" t="n">
        <v>0</v>
      </c>
      <c r="L32" s="124" t="n">
        <v>4</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7</v>
      </c>
      <c r="AA32" s="124" t="n">
        <v>8</v>
      </c>
      <c r="AB32" s="124" t="n">
        <v>24</v>
      </c>
      <c r="AC32" s="124" t="n">
        <v>33</v>
      </c>
      <c r="AD32" s="124" t="n">
        <v>48</v>
      </c>
      <c r="AE32" s="124" t="n">
        <v>28</v>
      </c>
      <c r="AF32" s="124" t="n">
        <v>18</v>
      </c>
      <c r="AG32" s="124" t="n">
        <v>22</v>
      </c>
      <c r="AH32" s="129" t="n">
        <v>31</v>
      </c>
      <c r="AI32" s="128" t="n">
        <v>62</v>
      </c>
      <c r="AJ32" s="124" t="n">
        <v>70</v>
      </c>
      <c r="AK32" s="124" t="n">
        <v>193</v>
      </c>
      <c r="AL32" s="124" t="n">
        <v>163</v>
      </c>
      <c r="AM32" s="124" t="n">
        <v>309</v>
      </c>
      <c r="AN32" s="124" t="n">
        <v>427</v>
      </c>
      <c r="AO32" s="124" t="n">
        <v>509</v>
      </c>
      <c r="AP32" s="124" t="n">
        <v>1026</v>
      </c>
      <c r="AQ32" s="124" t="n">
        <v>733</v>
      </c>
      <c r="AR32" s="124" t="n">
        <v>699</v>
      </c>
      <c r="AS32" s="124" t="n">
        <v>795</v>
      </c>
      <c r="AT32" s="129" t="n">
        <v>819</v>
      </c>
      <c r="AU32" s="128" t="n">
        <v>964</v>
      </c>
      <c r="AV32" s="124" t="n">
        <v>1023</v>
      </c>
      <c r="AW32" s="124" t="n">
        <v>880</v>
      </c>
      <c r="AX32" s="124" t="n">
        <v>908</v>
      </c>
      <c r="AY32" s="124" t="n">
        <v>637</v>
      </c>
      <c r="AZ32" s="124" t="n">
        <v>1217</v>
      </c>
      <c r="BA32" s="124" t="n">
        <v>1147</v>
      </c>
      <c r="BB32" s="124" t="n">
        <v>1577</v>
      </c>
      <c r="BC32" s="124" t="n">
        <v>1128</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23626</v>
      </c>
      <c r="F33" s="138" t="n">
        <v>1</v>
      </c>
      <c r="G33" s="123" t="n">
        <v>0</v>
      </c>
      <c r="H33" s="123" t="n">
        <v>9252</v>
      </c>
      <c r="I33" s="123" t="n">
        <v>14373</v>
      </c>
      <c r="J33" s="139" t="n">
        <v>0</v>
      </c>
      <c r="K33" s="134" t="n">
        <v>0</v>
      </c>
      <c r="L33" s="124" t="n">
        <v>0</v>
      </c>
      <c r="M33" s="124" t="n">
        <v>0</v>
      </c>
      <c r="N33" s="124" t="n">
        <v>0</v>
      </c>
      <c r="O33" s="124" t="n">
        <v>0</v>
      </c>
      <c r="P33" s="124" t="n">
        <v>0</v>
      </c>
      <c r="Q33" s="124" t="n">
        <v>0</v>
      </c>
      <c r="R33" s="124" t="n">
        <v>0</v>
      </c>
      <c r="S33" s="124" t="n">
        <v>0</v>
      </c>
      <c r="T33" s="124" t="n">
        <v>0</v>
      </c>
      <c r="U33" s="124" t="n">
        <v>1</v>
      </c>
      <c r="V33" s="129" t="n">
        <v>0</v>
      </c>
      <c r="W33" s="128" t="n">
        <v>0</v>
      </c>
      <c r="X33" s="124" t="n">
        <v>0</v>
      </c>
      <c r="Y33" s="124" t="n">
        <v>0</v>
      </c>
      <c r="Z33" s="124" t="n">
        <v>0</v>
      </c>
      <c r="AA33" s="124" t="n">
        <v>0</v>
      </c>
      <c r="AB33" s="124" t="n">
        <v>0</v>
      </c>
      <c r="AC33" s="124" t="n">
        <v>0</v>
      </c>
      <c r="AD33" s="124" t="n">
        <v>0</v>
      </c>
      <c r="AE33" s="124" t="n">
        <v>0</v>
      </c>
      <c r="AF33" s="124" t="n">
        <v>0</v>
      </c>
      <c r="AG33" s="124" t="n">
        <v>0</v>
      </c>
      <c r="AH33" s="129" t="n">
        <v>0</v>
      </c>
      <c r="AI33" s="128" t="n">
        <v>0</v>
      </c>
      <c r="AJ33" s="124" t="n">
        <v>0</v>
      </c>
      <c r="AK33" s="124" t="n">
        <v>19</v>
      </c>
      <c r="AL33" s="124" t="n">
        <v>342</v>
      </c>
      <c r="AM33" s="124" t="n">
        <v>342</v>
      </c>
      <c r="AN33" s="124" t="n">
        <v>454</v>
      </c>
      <c r="AO33" s="124" t="n">
        <v>884</v>
      </c>
      <c r="AP33" s="124" t="n">
        <v>1620</v>
      </c>
      <c r="AQ33" s="124" t="n">
        <v>1187</v>
      </c>
      <c r="AR33" s="124" t="n">
        <v>1497</v>
      </c>
      <c r="AS33" s="124" t="n">
        <v>1472</v>
      </c>
      <c r="AT33" s="129" t="n">
        <v>1435</v>
      </c>
      <c r="AU33" s="128" t="n">
        <v>1363</v>
      </c>
      <c r="AV33" s="124" t="n">
        <v>1226</v>
      </c>
      <c r="AW33" s="124" t="n">
        <v>1545</v>
      </c>
      <c r="AX33" s="124" t="n">
        <v>1403</v>
      </c>
      <c r="AY33" s="124" t="n">
        <v>1406</v>
      </c>
      <c r="AZ33" s="124" t="n">
        <v>1619</v>
      </c>
      <c r="BA33" s="124" t="n">
        <v>1750</v>
      </c>
      <c r="BB33" s="124" t="n">
        <v>1813</v>
      </c>
      <c r="BC33" s="124" t="n">
        <v>2248</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1192</v>
      </c>
      <c r="F34" s="138" t="n">
        <v>0</v>
      </c>
      <c r="G34" s="123" t="n">
        <v>0</v>
      </c>
      <c r="H34" s="123" t="n">
        <v>64</v>
      </c>
      <c r="I34" s="123" t="n">
        <v>1128</v>
      </c>
      <c r="J34" s="139" t="n">
        <v>0</v>
      </c>
      <c r="K34" s="134" t="n">
        <v>0</v>
      </c>
      <c r="L34" s="124" t="n">
        <v>0</v>
      </c>
      <c r="M34" s="124" t="n">
        <v>0</v>
      </c>
      <c r="N34" s="124" t="n">
        <v>0</v>
      </c>
      <c r="O34" s="124" t="n">
        <v>0</v>
      </c>
      <c r="P34" s="124" t="n">
        <v>0</v>
      </c>
      <c r="Q34" s="124" t="n">
        <v>0</v>
      </c>
      <c r="R34" s="124" t="n">
        <v>0</v>
      </c>
      <c r="S34" s="124" t="n">
        <v>0</v>
      </c>
      <c r="T34" s="124" t="n">
        <v>0</v>
      </c>
      <c r="U34" s="124" t="n">
        <v>0</v>
      </c>
      <c r="V34" s="129" t="n">
        <v>0</v>
      </c>
      <c r="W34" s="128" t="n">
        <v>0</v>
      </c>
      <c r="X34" s="124" t="n">
        <v>0</v>
      </c>
      <c r="Y34" s="124" t="n">
        <v>0</v>
      </c>
      <c r="Z34" s="124" t="n">
        <v>0</v>
      </c>
      <c r="AA34" s="124" t="n">
        <v>0</v>
      </c>
      <c r="AB34" s="124" t="n">
        <v>0</v>
      </c>
      <c r="AC34" s="124" t="n">
        <v>0</v>
      </c>
      <c r="AD34" s="124" t="n">
        <v>0</v>
      </c>
      <c r="AE34" s="124" t="n">
        <v>0</v>
      </c>
      <c r="AF34" s="124" t="n">
        <v>0</v>
      </c>
      <c r="AG34" s="124" t="n">
        <v>0</v>
      </c>
      <c r="AH34" s="129" t="n">
        <v>0</v>
      </c>
      <c r="AI34" s="128" t="n">
        <v>0</v>
      </c>
      <c r="AJ34" s="124" t="n">
        <v>0</v>
      </c>
      <c r="AK34" s="124" t="n">
        <v>1</v>
      </c>
      <c r="AL34" s="124" t="n">
        <v>5</v>
      </c>
      <c r="AM34" s="124" t="n">
        <v>11</v>
      </c>
      <c r="AN34" s="124" t="n">
        <v>8</v>
      </c>
      <c r="AO34" s="124" t="n">
        <v>3</v>
      </c>
      <c r="AP34" s="124" t="n">
        <v>15</v>
      </c>
      <c r="AQ34" s="124" t="n">
        <v>3</v>
      </c>
      <c r="AR34" s="124" t="n">
        <v>5</v>
      </c>
      <c r="AS34" s="124" t="n">
        <v>7</v>
      </c>
      <c r="AT34" s="129" t="n">
        <v>6</v>
      </c>
      <c r="AU34" s="128" t="n">
        <v>14</v>
      </c>
      <c r="AV34" s="124" t="n">
        <v>578</v>
      </c>
      <c r="AW34" s="124" t="n">
        <v>435</v>
      </c>
      <c r="AX34" s="124" t="n">
        <v>20</v>
      </c>
      <c r="AY34" s="124" t="n">
        <v>31</v>
      </c>
      <c r="AZ34" s="124" t="n">
        <v>25</v>
      </c>
      <c r="BA34" s="124" t="n">
        <v>12</v>
      </c>
      <c r="BB34" s="124" t="n">
        <v>4</v>
      </c>
      <c r="BC34" s="124" t="n">
        <v>9</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46479</v>
      </c>
      <c r="F35" s="138" t="n">
        <v>6967</v>
      </c>
      <c r="G35" s="123" t="n">
        <v>3071</v>
      </c>
      <c r="H35" s="123" t="n">
        <v>16693</v>
      </c>
      <c r="I35" s="123" t="n">
        <v>19748</v>
      </c>
      <c r="J35" s="139" t="n">
        <v>0</v>
      </c>
      <c r="K35" s="134" t="n">
        <v>1395</v>
      </c>
      <c r="L35" s="124" t="n">
        <v>391</v>
      </c>
      <c r="M35" s="124" t="n">
        <v>422</v>
      </c>
      <c r="N35" s="124" t="n">
        <v>440</v>
      </c>
      <c r="O35" s="124" t="n">
        <v>530</v>
      </c>
      <c r="P35" s="124" t="n">
        <v>492</v>
      </c>
      <c r="Q35" s="124" t="n">
        <v>494</v>
      </c>
      <c r="R35" s="124" t="n">
        <v>624</v>
      </c>
      <c r="S35" s="124" t="n">
        <v>716</v>
      </c>
      <c r="T35" s="124" t="n">
        <v>570</v>
      </c>
      <c r="U35" s="124" t="n">
        <v>439</v>
      </c>
      <c r="V35" s="129" t="n">
        <v>454</v>
      </c>
      <c r="W35" s="128" t="n">
        <v>4</v>
      </c>
      <c r="X35" s="124" t="n">
        <v>1</v>
      </c>
      <c r="Y35" s="124" t="n">
        <v>0</v>
      </c>
      <c r="Z35" s="124" t="n">
        <v>63</v>
      </c>
      <c r="AA35" s="124" t="n">
        <v>1160</v>
      </c>
      <c r="AB35" s="124" t="n">
        <v>149</v>
      </c>
      <c r="AC35" s="124" t="n">
        <v>220</v>
      </c>
      <c r="AD35" s="124" t="n">
        <v>331</v>
      </c>
      <c r="AE35" s="124" t="n">
        <v>277</v>
      </c>
      <c r="AF35" s="124" t="n">
        <v>345</v>
      </c>
      <c r="AG35" s="124" t="n">
        <v>231</v>
      </c>
      <c r="AH35" s="129" t="n">
        <v>290</v>
      </c>
      <c r="AI35" s="128" t="n">
        <v>492</v>
      </c>
      <c r="AJ35" s="124" t="n">
        <v>504</v>
      </c>
      <c r="AK35" s="124" t="n">
        <v>474</v>
      </c>
      <c r="AL35" s="124" t="n">
        <v>966</v>
      </c>
      <c r="AM35" s="124" t="n">
        <v>1371</v>
      </c>
      <c r="AN35" s="124" t="n">
        <v>1164</v>
      </c>
      <c r="AO35" s="124" t="n">
        <v>1594</v>
      </c>
      <c r="AP35" s="124" t="n">
        <v>2231</v>
      </c>
      <c r="AQ35" s="124" t="n">
        <v>1951</v>
      </c>
      <c r="AR35" s="124" t="n">
        <v>2093</v>
      </c>
      <c r="AS35" s="124" t="n">
        <v>2074</v>
      </c>
      <c r="AT35" s="129" t="n">
        <v>1779</v>
      </c>
      <c r="AU35" s="128" t="n">
        <v>2238</v>
      </c>
      <c r="AV35" s="124" t="n">
        <v>2488</v>
      </c>
      <c r="AW35" s="124" t="n">
        <v>2240</v>
      </c>
      <c r="AX35" s="124" t="n">
        <v>2506</v>
      </c>
      <c r="AY35" s="124" t="n">
        <v>2315</v>
      </c>
      <c r="AZ35" s="124" t="n">
        <v>2312</v>
      </c>
      <c r="BA35" s="124" t="n">
        <v>2297</v>
      </c>
      <c r="BB35" s="124" t="n">
        <v>2503</v>
      </c>
      <c r="BC35" s="124" t="n">
        <v>849</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4325</v>
      </c>
      <c r="F36" s="138" t="n">
        <v>97</v>
      </c>
      <c r="G36" s="123" t="n">
        <v>96</v>
      </c>
      <c r="H36" s="123" t="n">
        <v>2157</v>
      </c>
      <c r="I36" s="123" t="n">
        <v>1975</v>
      </c>
      <c r="J36" s="139" t="n">
        <v>0</v>
      </c>
      <c r="K36" s="134" t="n">
        <v>0</v>
      </c>
      <c r="L36" s="124" t="n">
        <v>4</v>
      </c>
      <c r="M36" s="124" t="n">
        <v>5</v>
      </c>
      <c r="N36" s="124" t="n">
        <v>3</v>
      </c>
      <c r="O36" s="124" t="n">
        <v>8</v>
      </c>
      <c r="P36" s="124" t="n">
        <v>6</v>
      </c>
      <c r="Q36" s="124" t="n">
        <v>8</v>
      </c>
      <c r="R36" s="124" t="n">
        <v>8</v>
      </c>
      <c r="S36" s="124" t="n">
        <v>33</v>
      </c>
      <c r="T36" s="124" t="n">
        <v>7</v>
      </c>
      <c r="U36" s="124" t="n">
        <v>8</v>
      </c>
      <c r="V36" s="129" t="n">
        <v>7</v>
      </c>
      <c r="W36" s="128" t="n">
        <v>0</v>
      </c>
      <c r="X36" s="124" t="n">
        <v>0</v>
      </c>
      <c r="Y36" s="124" t="n">
        <v>0</v>
      </c>
      <c r="Z36" s="124" t="n">
        <v>1</v>
      </c>
      <c r="AA36" s="124" t="n">
        <v>31</v>
      </c>
      <c r="AB36" s="124" t="n">
        <v>9</v>
      </c>
      <c r="AC36" s="124" t="n">
        <v>3</v>
      </c>
      <c r="AD36" s="124" t="n">
        <v>3</v>
      </c>
      <c r="AE36" s="124" t="n">
        <v>8</v>
      </c>
      <c r="AF36" s="124" t="n">
        <v>17</v>
      </c>
      <c r="AG36" s="124" t="n">
        <v>7</v>
      </c>
      <c r="AH36" s="129" t="n">
        <v>17</v>
      </c>
      <c r="AI36" s="128" t="n">
        <v>71</v>
      </c>
      <c r="AJ36" s="124" t="n">
        <v>205</v>
      </c>
      <c r="AK36" s="124" t="n">
        <v>27</v>
      </c>
      <c r="AL36" s="124" t="n">
        <v>92</v>
      </c>
      <c r="AM36" s="124" t="n">
        <v>81</v>
      </c>
      <c r="AN36" s="124" t="n">
        <v>79</v>
      </c>
      <c r="AO36" s="124" t="n">
        <v>168</v>
      </c>
      <c r="AP36" s="124" t="n">
        <v>255</v>
      </c>
      <c r="AQ36" s="124" t="n">
        <v>313</v>
      </c>
      <c r="AR36" s="124" t="n">
        <v>316</v>
      </c>
      <c r="AS36" s="124" t="n">
        <v>318</v>
      </c>
      <c r="AT36" s="129" t="n">
        <v>232</v>
      </c>
      <c r="AU36" s="128" t="n">
        <v>246</v>
      </c>
      <c r="AV36" s="124" t="n">
        <v>282</v>
      </c>
      <c r="AW36" s="124" t="n">
        <v>282</v>
      </c>
      <c r="AX36" s="124" t="n">
        <v>293</v>
      </c>
      <c r="AY36" s="124" t="n">
        <v>201</v>
      </c>
      <c r="AZ36" s="124" t="n">
        <v>132</v>
      </c>
      <c r="BA36" s="124" t="n">
        <v>189</v>
      </c>
      <c r="BB36" s="124" t="n">
        <v>205</v>
      </c>
      <c r="BC36" s="124" t="n">
        <v>145</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4462</v>
      </c>
      <c r="F37" s="138" t="n">
        <v>607</v>
      </c>
      <c r="G37" s="123" t="n">
        <v>348</v>
      </c>
      <c r="H37" s="123" t="n">
        <v>1215</v>
      </c>
      <c r="I37" s="123" t="n">
        <v>2292</v>
      </c>
      <c r="J37" s="139" t="n">
        <v>0</v>
      </c>
      <c r="K37" s="134" t="n">
        <v>110</v>
      </c>
      <c r="L37" s="124" t="n">
        <v>0</v>
      </c>
      <c r="M37" s="124" t="n">
        <v>9</v>
      </c>
      <c r="N37" s="124" t="n">
        <v>18</v>
      </c>
      <c r="O37" s="124" t="n">
        <v>53</v>
      </c>
      <c r="P37" s="124" t="n">
        <v>76</v>
      </c>
      <c r="Q37" s="124" t="n">
        <v>22</v>
      </c>
      <c r="R37" s="124" t="n">
        <v>84</v>
      </c>
      <c r="S37" s="124" t="n">
        <v>81</v>
      </c>
      <c r="T37" s="124" t="n">
        <v>45</v>
      </c>
      <c r="U37" s="124" t="n">
        <v>94</v>
      </c>
      <c r="V37" s="129" t="n">
        <v>15</v>
      </c>
      <c r="W37" s="128" t="n">
        <v>6</v>
      </c>
      <c r="X37" s="124" t="n">
        <v>0</v>
      </c>
      <c r="Y37" s="124" t="n">
        <v>0</v>
      </c>
      <c r="Z37" s="124" t="n">
        <v>41</v>
      </c>
      <c r="AA37" s="124" t="n">
        <v>210</v>
      </c>
      <c r="AB37" s="124" t="n">
        <v>7</v>
      </c>
      <c r="AC37" s="124" t="n">
        <v>4</v>
      </c>
      <c r="AD37" s="124" t="n">
        <v>1</v>
      </c>
      <c r="AE37" s="124" t="n">
        <v>6</v>
      </c>
      <c r="AF37" s="124" t="n">
        <v>31</v>
      </c>
      <c r="AG37" s="124" t="n">
        <v>18</v>
      </c>
      <c r="AH37" s="129" t="n">
        <v>24</v>
      </c>
      <c r="AI37" s="128" t="n">
        <v>31</v>
      </c>
      <c r="AJ37" s="124" t="n">
        <v>23</v>
      </c>
      <c r="AK37" s="124" t="n">
        <v>29</v>
      </c>
      <c r="AL37" s="124" t="n">
        <v>39</v>
      </c>
      <c r="AM37" s="124" t="n">
        <v>68</v>
      </c>
      <c r="AN37" s="124" t="n">
        <v>40</v>
      </c>
      <c r="AO37" s="124" t="n">
        <v>95</v>
      </c>
      <c r="AP37" s="124" t="n">
        <v>88</v>
      </c>
      <c r="AQ37" s="124" t="n">
        <v>157</v>
      </c>
      <c r="AR37" s="124" t="n">
        <v>176</v>
      </c>
      <c r="AS37" s="124" t="n">
        <v>251</v>
      </c>
      <c r="AT37" s="129" t="n">
        <v>218</v>
      </c>
      <c r="AU37" s="128" t="n">
        <v>340</v>
      </c>
      <c r="AV37" s="124" t="n">
        <v>330</v>
      </c>
      <c r="AW37" s="124" t="n">
        <v>284</v>
      </c>
      <c r="AX37" s="124" t="n">
        <v>224</v>
      </c>
      <c r="AY37" s="124" t="n">
        <v>306</v>
      </c>
      <c r="AZ37" s="124" t="n">
        <v>198</v>
      </c>
      <c r="BA37" s="124" t="n">
        <v>269</v>
      </c>
      <c r="BB37" s="124" t="n">
        <v>214</v>
      </c>
      <c r="BC37" s="124" t="n">
        <v>127</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4616</v>
      </c>
      <c r="F38" s="138" t="n">
        <v>134</v>
      </c>
      <c r="G38" s="123" t="n">
        <v>3496</v>
      </c>
      <c r="H38" s="123" t="n">
        <v>284</v>
      </c>
      <c r="I38" s="123" t="n">
        <v>702</v>
      </c>
      <c r="J38" s="139" t="n">
        <v>0</v>
      </c>
      <c r="K38" s="134" t="n">
        <v>110</v>
      </c>
      <c r="L38" s="124" t="n">
        <v>0</v>
      </c>
      <c r="M38" s="124" t="n">
        <v>2</v>
      </c>
      <c r="N38" s="124" t="n">
        <v>2</v>
      </c>
      <c r="O38" s="124" t="n">
        <v>4</v>
      </c>
      <c r="P38" s="124" t="n">
        <v>4</v>
      </c>
      <c r="Q38" s="124" t="n">
        <v>2</v>
      </c>
      <c r="R38" s="124" t="n">
        <v>2</v>
      </c>
      <c r="S38" s="124" t="n">
        <v>2</v>
      </c>
      <c r="T38" s="124" t="n">
        <v>2</v>
      </c>
      <c r="U38" s="124" t="n">
        <v>2</v>
      </c>
      <c r="V38" s="129" t="n">
        <v>2</v>
      </c>
      <c r="W38" s="128" t="n">
        <v>0</v>
      </c>
      <c r="X38" s="124" t="n">
        <v>0</v>
      </c>
      <c r="Y38" s="124" t="n">
        <v>0</v>
      </c>
      <c r="Z38" s="124" t="n">
        <v>2</v>
      </c>
      <c r="AA38" s="124" t="n">
        <v>715</v>
      </c>
      <c r="AB38" s="124" t="n">
        <v>786</v>
      </c>
      <c r="AC38" s="124" t="n">
        <v>509</v>
      </c>
      <c r="AD38" s="124" t="n">
        <v>550</v>
      </c>
      <c r="AE38" s="124" t="n">
        <v>12</v>
      </c>
      <c r="AF38" s="124" t="n">
        <v>300</v>
      </c>
      <c r="AG38" s="124" t="n">
        <v>303</v>
      </c>
      <c r="AH38" s="129" t="n">
        <v>319</v>
      </c>
      <c r="AI38" s="128" t="n">
        <v>145</v>
      </c>
      <c r="AJ38" s="124" t="n">
        <v>2</v>
      </c>
      <c r="AK38" s="124" t="n">
        <v>22</v>
      </c>
      <c r="AL38" s="124" t="n">
        <v>4</v>
      </c>
      <c r="AM38" s="124" t="n">
        <v>14</v>
      </c>
      <c r="AN38" s="124" t="n">
        <v>10</v>
      </c>
      <c r="AO38" s="124" t="n">
        <v>22</v>
      </c>
      <c r="AP38" s="124" t="n">
        <v>15</v>
      </c>
      <c r="AQ38" s="124" t="n">
        <v>14</v>
      </c>
      <c r="AR38" s="124" t="n">
        <v>17</v>
      </c>
      <c r="AS38" s="124" t="n">
        <v>7</v>
      </c>
      <c r="AT38" s="129" t="n">
        <v>12</v>
      </c>
      <c r="AU38" s="128" t="n">
        <v>26</v>
      </c>
      <c r="AV38" s="124" t="n">
        <v>49</v>
      </c>
      <c r="AW38" s="124" t="n">
        <v>29</v>
      </c>
      <c r="AX38" s="124" t="n">
        <v>40</v>
      </c>
      <c r="AY38" s="124" t="n">
        <v>131</v>
      </c>
      <c r="AZ38" s="124" t="n">
        <v>64</v>
      </c>
      <c r="BA38" s="124" t="n">
        <v>111</v>
      </c>
      <c r="BB38" s="124" t="n">
        <v>153</v>
      </c>
      <c r="BC38" s="124" t="n">
        <v>99</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6261</v>
      </c>
      <c r="F39" s="138" t="n">
        <v>776</v>
      </c>
      <c r="G39" s="123" t="n">
        <v>20</v>
      </c>
      <c r="H39" s="123" t="n">
        <v>4521</v>
      </c>
      <c r="I39" s="123" t="n">
        <v>944</v>
      </c>
      <c r="J39" s="139" t="n">
        <v>0</v>
      </c>
      <c r="K39" s="134" t="n">
        <v>752</v>
      </c>
      <c r="L39" s="124" t="n">
        <v>0</v>
      </c>
      <c r="M39" s="124" t="n">
        <v>2</v>
      </c>
      <c r="N39" s="124" t="n">
        <v>2</v>
      </c>
      <c r="O39" s="124" t="n">
        <v>4</v>
      </c>
      <c r="P39" s="124" t="n">
        <v>4</v>
      </c>
      <c r="Q39" s="124" t="n">
        <v>2</v>
      </c>
      <c r="R39" s="124" t="n">
        <v>2</v>
      </c>
      <c r="S39" s="124" t="n">
        <v>2</v>
      </c>
      <c r="T39" s="124" t="n">
        <v>2</v>
      </c>
      <c r="U39" s="124" t="n">
        <v>2</v>
      </c>
      <c r="V39" s="129" t="n">
        <v>2</v>
      </c>
      <c r="W39" s="128" t="n">
        <v>0</v>
      </c>
      <c r="X39" s="124" t="n">
        <v>0</v>
      </c>
      <c r="Y39" s="124" t="n">
        <v>0</v>
      </c>
      <c r="Z39" s="124" t="n">
        <v>0</v>
      </c>
      <c r="AA39" s="124" t="n">
        <v>0</v>
      </c>
      <c r="AB39" s="124" t="n">
        <v>1</v>
      </c>
      <c r="AC39" s="124" t="n">
        <v>2</v>
      </c>
      <c r="AD39" s="124" t="n">
        <v>0</v>
      </c>
      <c r="AE39" s="124" t="n">
        <v>4</v>
      </c>
      <c r="AF39" s="124" t="n">
        <v>4</v>
      </c>
      <c r="AG39" s="124" t="n">
        <v>3</v>
      </c>
      <c r="AH39" s="129" t="n">
        <v>6</v>
      </c>
      <c r="AI39" s="128" t="n">
        <v>17</v>
      </c>
      <c r="AJ39" s="124" t="n">
        <v>4</v>
      </c>
      <c r="AK39" s="124" t="n">
        <v>23</v>
      </c>
      <c r="AL39" s="124" t="n">
        <v>17</v>
      </c>
      <c r="AM39" s="124" t="n">
        <v>566</v>
      </c>
      <c r="AN39" s="124" t="n">
        <v>412</v>
      </c>
      <c r="AO39" s="124" t="n">
        <v>807</v>
      </c>
      <c r="AP39" s="124" t="n">
        <v>631</v>
      </c>
      <c r="AQ39" s="124" t="n">
        <v>709</v>
      </c>
      <c r="AR39" s="124" t="n">
        <v>465</v>
      </c>
      <c r="AS39" s="124" t="n">
        <v>526</v>
      </c>
      <c r="AT39" s="129" t="n">
        <v>344</v>
      </c>
      <c r="AU39" s="128" t="n">
        <v>178</v>
      </c>
      <c r="AV39" s="124" t="n">
        <v>100</v>
      </c>
      <c r="AW39" s="124" t="n">
        <v>109</v>
      </c>
      <c r="AX39" s="124" t="n">
        <v>26</v>
      </c>
      <c r="AY39" s="124" t="n">
        <v>31</v>
      </c>
      <c r="AZ39" s="124" t="n">
        <v>54</v>
      </c>
      <c r="BA39" s="124" t="n">
        <v>99</v>
      </c>
      <c r="BB39" s="124" t="n">
        <v>245</v>
      </c>
      <c r="BC39" s="124" t="n">
        <v>102</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t="n">
        <v>0</v>
      </c>
      <c r="L40" s="124" t="n">
        <v>0</v>
      </c>
      <c r="M40" s="124" t="n">
        <v>0</v>
      </c>
      <c r="N40" s="124" t="n">
        <v>0</v>
      </c>
      <c r="O40" s="124" t="n">
        <v>0</v>
      </c>
      <c r="P40" s="124" t="n">
        <v>0</v>
      </c>
      <c r="Q40" s="124" t="n">
        <v>0</v>
      </c>
      <c r="R40" s="124" t="n">
        <v>0</v>
      </c>
      <c r="S40" s="124" t="n">
        <v>0</v>
      </c>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462</v>
      </c>
      <c r="F41" s="138" t="n">
        <v>75</v>
      </c>
      <c r="G41" s="123" t="n">
        <v>59</v>
      </c>
      <c r="H41" s="123" t="n">
        <v>173</v>
      </c>
      <c r="I41" s="123" t="n">
        <v>155</v>
      </c>
      <c r="J41" s="139" t="n">
        <v>0</v>
      </c>
      <c r="K41" s="134" t="n">
        <v>17</v>
      </c>
      <c r="L41" s="124" t="n">
        <v>3</v>
      </c>
      <c r="M41" s="124" t="n">
        <v>4</v>
      </c>
      <c r="N41" s="124" t="n">
        <v>3</v>
      </c>
      <c r="O41" s="124" t="n">
        <v>7</v>
      </c>
      <c r="P41" s="124" t="n">
        <v>5</v>
      </c>
      <c r="Q41" s="124" t="n">
        <v>1</v>
      </c>
      <c r="R41" s="124" t="n">
        <v>5</v>
      </c>
      <c r="S41" s="124" t="n">
        <v>12</v>
      </c>
      <c r="T41" s="124" t="n">
        <v>1</v>
      </c>
      <c r="U41" s="124" t="n">
        <v>10</v>
      </c>
      <c r="V41" s="129" t="n">
        <v>7</v>
      </c>
      <c r="W41" s="128" t="n">
        <v>4</v>
      </c>
      <c r="X41" s="124" t="n">
        <v>0</v>
      </c>
      <c r="Y41" s="124" t="n">
        <v>0</v>
      </c>
      <c r="Z41" s="124" t="n">
        <v>2</v>
      </c>
      <c r="AA41" s="124" t="n">
        <v>11</v>
      </c>
      <c r="AB41" s="124" t="n">
        <v>5</v>
      </c>
      <c r="AC41" s="124" t="n">
        <v>3</v>
      </c>
      <c r="AD41" s="124" t="n">
        <v>4</v>
      </c>
      <c r="AE41" s="124" t="n">
        <v>6</v>
      </c>
      <c r="AF41" s="124" t="n">
        <v>8</v>
      </c>
      <c r="AG41" s="124" t="n">
        <v>3</v>
      </c>
      <c r="AH41" s="129" t="n">
        <v>13</v>
      </c>
      <c r="AI41" s="128" t="n">
        <v>15</v>
      </c>
      <c r="AJ41" s="124" t="n">
        <v>9</v>
      </c>
      <c r="AK41" s="124" t="n">
        <v>6</v>
      </c>
      <c r="AL41" s="124" t="n">
        <v>10</v>
      </c>
      <c r="AM41" s="124" t="n">
        <v>1</v>
      </c>
      <c r="AN41" s="124" t="n">
        <v>16</v>
      </c>
      <c r="AO41" s="124" t="n">
        <v>21</v>
      </c>
      <c r="AP41" s="124" t="n">
        <v>17</v>
      </c>
      <c r="AQ41" s="124" t="n">
        <v>19</v>
      </c>
      <c r="AR41" s="124" t="n">
        <v>14</v>
      </c>
      <c r="AS41" s="124" t="n">
        <v>19</v>
      </c>
      <c r="AT41" s="129" t="n">
        <v>26</v>
      </c>
      <c r="AU41" s="128" t="n">
        <v>18</v>
      </c>
      <c r="AV41" s="124" t="n">
        <v>16</v>
      </c>
      <c r="AW41" s="124" t="n">
        <v>19</v>
      </c>
      <c r="AX41" s="124" t="n">
        <v>29</v>
      </c>
      <c r="AY41" s="124" t="n">
        <v>17</v>
      </c>
      <c r="AZ41" s="124" t="n">
        <v>17</v>
      </c>
      <c r="BA41" s="124" t="n">
        <v>19</v>
      </c>
      <c r="BB41" s="124" t="n">
        <v>17</v>
      </c>
      <c r="BC41" s="124" t="n">
        <v>3</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90</v>
      </c>
      <c r="F42" s="138" t="n">
        <v>9</v>
      </c>
      <c r="G42" s="123" t="n">
        <v>17</v>
      </c>
      <c r="H42" s="123" t="n">
        <v>35</v>
      </c>
      <c r="I42" s="123" t="n">
        <v>29</v>
      </c>
      <c r="J42" s="139" t="n">
        <v>0</v>
      </c>
      <c r="K42" s="134" t="n">
        <v>2</v>
      </c>
      <c r="L42" s="124" t="n">
        <v>0</v>
      </c>
      <c r="M42" s="124" t="n">
        <v>1</v>
      </c>
      <c r="N42" s="124" t="n">
        <v>0</v>
      </c>
      <c r="O42" s="124" t="n">
        <v>2</v>
      </c>
      <c r="P42" s="124" t="n">
        <v>0</v>
      </c>
      <c r="Q42" s="124" t="n">
        <v>1</v>
      </c>
      <c r="R42" s="124" t="n">
        <v>1</v>
      </c>
      <c r="S42" s="124" t="n">
        <v>2</v>
      </c>
      <c r="T42" s="124" t="n">
        <v>0</v>
      </c>
      <c r="U42" s="124" t="n">
        <v>0</v>
      </c>
      <c r="V42" s="129" t="n">
        <v>0</v>
      </c>
      <c r="W42" s="128" t="n">
        <v>1</v>
      </c>
      <c r="X42" s="124" t="n">
        <v>1</v>
      </c>
      <c r="Y42" s="124" t="n">
        <v>0</v>
      </c>
      <c r="Z42" s="124" t="n">
        <v>0</v>
      </c>
      <c r="AA42" s="124" t="n">
        <v>3</v>
      </c>
      <c r="AB42" s="124" t="n">
        <v>1</v>
      </c>
      <c r="AC42" s="124" t="n">
        <v>0</v>
      </c>
      <c r="AD42" s="124" t="n">
        <v>2</v>
      </c>
      <c r="AE42" s="124" t="n">
        <v>2</v>
      </c>
      <c r="AF42" s="124" t="n">
        <v>2</v>
      </c>
      <c r="AG42" s="124" t="n">
        <v>2</v>
      </c>
      <c r="AH42" s="129" t="n">
        <v>3</v>
      </c>
      <c r="AI42" s="128" t="n">
        <v>0</v>
      </c>
      <c r="AJ42" s="124" t="n">
        <v>1</v>
      </c>
      <c r="AK42" s="124" t="n">
        <v>4</v>
      </c>
      <c r="AL42" s="124" t="n">
        <v>3</v>
      </c>
      <c r="AM42" s="124" t="n">
        <v>1</v>
      </c>
      <c r="AN42" s="124" t="n">
        <v>3</v>
      </c>
      <c r="AO42" s="124" t="n">
        <v>3</v>
      </c>
      <c r="AP42" s="124" t="n">
        <v>5</v>
      </c>
      <c r="AQ42" s="124" t="n">
        <v>4</v>
      </c>
      <c r="AR42" s="124" t="n">
        <v>4</v>
      </c>
      <c r="AS42" s="124" t="n">
        <v>3</v>
      </c>
      <c r="AT42" s="129" t="n">
        <v>4</v>
      </c>
      <c r="AU42" s="128" t="n">
        <v>4</v>
      </c>
      <c r="AV42" s="124" t="n">
        <v>3</v>
      </c>
      <c r="AW42" s="124" t="n">
        <v>2</v>
      </c>
      <c r="AX42" s="124" t="n">
        <v>5</v>
      </c>
      <c r="AY42" s="124" t="n">
        <v>3</v>
      </c>
      <c r="AZ42" s="124" t="n">
        <v>5</v>
      </c>
      <c r="BA42" s="124" t="n">
        <v>3</v>
      </c>
      <c r="BB42" s="124" t="n">
        <v>2</v>
      </c>
      <c r="BC42" s="124" t="n">
        <v>2</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77</v>
      </c>
      <c r="F43" s="138" t="n">
        <v>18</v>
      </c>
      <c r="G43" s="123" t="n">
        <v>10</v>
      </c>
      <c r="H43" s="123" t="n">
        <v>25</v>
      </c>
      <c r="I43" s="123" t="n">
        <v>24</v>
      </c>
      <c r="J43" s="139" t="n">
        <v>0</v>
      </c>
      <c r="K43" s="134" t="n">
        <v>5</v>
      </c>
      <c r="L43" s="124" t="n">
        <v>0</v>
      </c>
      <c r="M43" s="124" t="n">
        <v>1</v>
      </c>
      <c r="N43" s="124" t="n">
        <v>1</v>
      </c>
      <c r="O43" s="124" t="n">
        <v>3</v>
      </c>
      <c r="P43" s="124" t="n">
        <v>0</v>
      </c>
      <c r="Q43" s="124" t="n">
        <v>0</v>
      </c>
      <c r="R43" s="124" t="n">
        <v>2</v>
      </c>
      <c r="S43" s="124" t="n">
        <v>3</v>
      </c>
      <c r="T43" s="124" t="n">
        <v>1</v>
      </c>
      <c r="U43" s="124" t="n">
        <v>2</v>
      </c>
      <c r="V43" s="129" t="n">
        <v>0</v>
      </c>
      <c r="W43" s="128" t="n">
        <v>1</v>
      </c>
      <c r="X43" s="124" t="n">
        <v>1</v>
      </c>
      <c r="Y43" s="124" t="n">
        <v>0</v>
      </c>
      <c r="Z43" s="124" t="n">
        <v>0</v>
      </c>
      <c r="AA43" s="124" t="n">
        <v>2</v>
      </c>
      <c r="AB43" s="124" t="n">
        <v>1</v>
      </c>
      <c r="AC43" s="124" t="n">
        <v>0</v>
      </c>
      <c r="AD43" s="124" t="n">
        <v>0</v>
      </c>
      <c r="AE43" s="124" t="n">
        <v>2</v>
      </c>
      <c r="AF43" s="124" t="n">
        <v>1</v>
      </c>
      <c r="AG43" s="124" t="n">
        <v>1</v>
      </c>
      <c r="AH43" s="129" t="n">
        <v>1</v>
      </c>
      <c r="AI43" s="128" t="n">
        <v>2</v>
      </c>
      <c r="AJ43" s="124" t="n">
        <v>1</v>
      </c>
      <c r="AK43" s="124" t="n">
        <v>1</v>
      </c>
      <c r="AL43" s="124" t="n">
        <v>0</v>
      </c>
      <c r="AM43" s="124" t="n">
        <v>0</v>
      </c>
      <c r="AN43" s="124" t="n">
        <v>2</v>
      </c>
      <c r="AO43" s="124" t="n">
        <v>3</v>
      </c>
      <c r="AP43" s="124" t="n">
        <v>3</v>
      </c>
      <c r="AQ43" s="124" t="n">
        <v>2</v>
      </c>
      <c r="AR43" s="124" t="n">
        <v>2</v>
      </c>
      <c r="AS43" s="124" t="n">
        <v>5</v>
      </c>
      <c r="AT43" s="129" t="n">
        <v>4</v>
      </c>
      <c r="AU43" s="128" t="n">
        <v>1</v>
      </c>
      <c r="AV43" s="124" t="n">
        <v>4</v>
      </c>
      <c r="AW43" s="124" t="n">
        <v>5</v>
      </c>
      <c r="AX43" s="124" t="n">
        <v>2</v>
      </c>
      <c r="AY43" s="124" t="n">
        <v>3</v>
      </c>
      <c r="AZ43" s="124" t="n">
        <v>3</v>
      </c>
      <c r="BA43" s="124" t="n">
        <v>3</v>
      </c>
      <c r="BB43" s="124" t="n">
        <v>1</v>
      </c>
      <c r="BC43" s="124" t="n">
        <v>2</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69</v>
      </c>
      <c r="F44" s="138" t="n">
        <v>16</v>
      </c>
      <c r="G44" s="123" t="n">
        <v>8</v>
      </c>
      <c r="H44" s="123" t="n">
        <v>22</v>
      </c>
      <c r="I44" s="123" t="n">
        <v>23</v>
      </c>
      <c r="J44" s="139" t="n">
        <v>0</v>
      </c>
      <c r="K44" s="134" t="n">
        <v>5</v>
      </c>
      <c r="L44" s="124" t="n">
        <v>0</v>
      </c>
      <c r="M44" s="124" t="n">
        <v>2</v>
      </c>
      <c r="N44" s="124" t="n">
        <v>2</v>
      </c>
      <c r="O44" s="124" t="n">
        <v>2</v>
      </c>
      <c r="P44" s="124" t="n">
        <v>0</v>
      </c>
      <c r="Q44" s="124" t="n">
        <v>1</v>
      </c>
      <c r="R44" s="124" t="n">
        <v>0</v>
      </c>
      <c r="S44" s="124" t="n">
        <v>3</v>
      </c>
      <c r="T44" s="124" t="n">
        <v>0</v>
      </c>
      <c r="U44" s="124" t="n">
        <v>1</v>
      </c>
      <c r="V44" s="129" t="n">
        <v>0</v>
      </c>
      <c r="W44" s="128" t="n">
        <v>3</v>
      </c>
      <c r="X44" s="124" t="n">
        <v>0</v>
      </c>
      <c r="Y44" s="124" t="n">
        <v>0</v>
      </c>
      <c r="Z44" s="124" t="n">
        <v>0</v>
      </c>
      <c r="AA44" s="124" t="n">
        <v>2</v>
      </c>
      <c r="AB44" s="124" t="n">
        <v>0</v>
      </c>
      <c r="AC44" s="124" t="n">
        <v>0</v>
      </c>
      <c r="AD44" s="124" t="n">
        <v>0</v>
      </c>
      <c r="AE44" s="124" t="n">
        <v>1</v>
      </c>
      <c r="AF44" s="124" t="n">
        <v>1</v>
      </c>
      <c r="AG44" s="124" t="n">
        <v>1</v>
      </c>
      <c r="AH44" s="129" t="n">
        <v>0</v>
      </c>
      <c r="AI44" s="128" t="n">
        <v>0</v>
      </c>
      <c r="AJ44" s="124" t="n">
        <v>0</v>
      </c>
      <c r="AK44" s="124" t="n">
        <v>1</v>
      </c>
      <c r="AL44" s="124" t="n">
        <v>0</v>
      </c>
      <c r="AM44" s="124" t="n">
        <v>3</v>
      </c>
      <c r="AN44" s="124" t="n">
        <v>0</v>
      </c>
      <c r="AO44" s="124" t="n">
        <v>3</v>
      </c>
      <c r="AP44" s="124" t="n">
        <v>3</v>
      </c>
      <c r="AQ44" s="124" t="n">
        <v>5</v>
      </c>
      <c r="AR44" s="124" t="n">
        <v>2</v>
      </c>
      <c r="AS44" s="124" t="n">
        <v>1</v>
      </c>
      <c r="AT44" s="129" t="n">
        <v>4</v>
      </c>
      <c r="AU44" s="128" t="n">
        <v>2</v>
      </c>
      <c r="AV44" s="124" t="n">
        <v>4</v>
      </c>
      <c r="AW44" s="124" t="n">
        <v>2</v>
      </c>
      <c r="AX44" s="124" t="n">
        <v>2</v>
      </c>
      <c r="AY44" s="124" t="n">
        <v>2</v>
      </c>
      <c r="AZ44" s="124" t="n">
        <v>5</v>
      </c>
      <c r="BA44" s="124" t="n">
        <v>1</v>
      </c>
      <c r="BB44" s="124" t="n">
        <v>3</v>
      </c>
      <c r="BC44" s="124" t="n">
        <v>2</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t="n">
        <v>0</v>
      </c>
      <c r="L45" s="124" t="n">
        <v>0</v>
      </c>
      <c r="M45" s="124" t="n">
        <v>0</v>
      </c>
      <c r="N45" s="124" t="n">
        <v>0</v>
      </c>
      <c r="O45" s="124" t="n">
        <v>0</v>
      </c>
      <c r="P45" s="124" t="n">
        <v>0</v>
      </c>
      <c r="Q45" s="124" t="n">
        <v>0</v>
      </c>
      <c r="R45" s="124" t="n">
        <v>0</v>
      </c>
      <c r="S45" s="124" t="n">
        <v>0</v>
      </c>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27826</v>
      </c>
      <c r="F46" s="138" t="n">
        <v>756</v>
      </c>
      <c r="G46" s="123" t="n">
        <v>187</v>
      </c>
      <c r="H46" s="123" t="n">
        <v>12539</v>
      </c>
      <c r="I46" s="123" t="n">
        <v>14344</v>
      </c>
      <c r="J46" s="139" t="n">
        <v>0</v>
      </c>
      <c r="K46" s="134" t="n">
        <v>442</v>
      </c>
      <c r="L46" s="124" t="n">
        <v>33</v>
      </c>
      <c r="M46" s="124" t="n">
        <v>20</v>
      </c>
      <c r="N46" s="124" t="n">
        <v>29</v>
      </c>
      <c r="O46" s="124" t="n">
        <v>31</v>
      </c>
      <c r="P46" s="124" t="n">
        <v>30</v>
      </c>
      <c r="Q46" s="124" t="n">
        <v>39</v>
      </c>
      <c r="R46" s="124" t="n">
        <v>19</v>
      </c>
      <c r="S46" s="124" t="n">
        <v>50</v>
      </c>
      <c r="T46" s="124" t="n">
        <v>29</v>
      </c>
      <c r="U46" s="124" t="n">
        <v>23</v>
      </c>
      <c r="V46" s="129" t="n">
        <v>11</v>
      </c>
      <c r="W46" s="128" t="n">
        <v>0</v>
      </c>
      <c r="X46" s="124" t="n">
        <v>0</v>
      </c>
      <c r="Y46" s="124" t="n">
        <v>0</v>
      </c>
      <c r="Z46" s="124" t="n">
        <v>1</v>
      </c>
      <c r="AA46" s="124" t="n">
        <v>17</v>
      </c>
      <c r="AB46" s="124" t="n">
        <v>22</v>
      </c>
      <c r="AC46" s="124" t="n">
        <v>21</v>
      </c>
      <c r="AD46" s="124" t="n">
        <v>30</v>
      </c>
      <c r="AE46" s="124" t="n">
        <v>38</v>
      </c>
      <c r="AF46" s="124" t="n">
        <v>42</v>
      </c>
      <c r="AG46" s="124" t="n">
        <v>11</v>
      </c>
      <c r="AH46" s="129" t="n">
        <v>5</v>
      </c>
      <c r="AI46" s="128" t="n">
        <v>61</v>
      </c>
      <c r="AJ46" s="124" t="n">
        <v>144</v>
      </c>
      <c r="AK46" s="124" t="n">
        <v>48</v>
      </c>
      <c r="AL46" s="124" t="n">
        <v>230</v>
      </c>
      <c r="AM46" s="124" t="n">
        <v>654</v>
      </c>
      <c r="AN46" s="124" t="n">
        <v>609</v>
      </c>
      <c r="AO46" s="124" t="n">
        <v>1268</v>
      </c>
      <c r="AP46" s="124" t="n">
        <v>1397</v>
      </c>
      <c r="AQ46" s="124" t="n">
        <v>2115</v>
      </c>
      <c r="AR46" s="124" t="n">
        <v>1644</v>
      </c>
      <c r="AS46" s="124" t="n">
        <v>1989</v>
      </c>
      <c r="AT46" s="129" t="n">
        <v>2380</v>
      </c>
      <c r="AU46" s="128" t="n">
        <v>1855</v>
      </c>
      <c r="AV46" s="124" t="n">
        <v>2364</v>
      </c>
      <c r="AW46" s="124" t="n">
        <v>1669</v>
      </c>
      <c r="AX46" s="124" t="n">
        <v>1579</v>
      </c>
      <c r="AY46" s="124" t="n">
        <v>1474</v>
      </c>
      <c r="AZ46" s="124" t="n">
        <v>1699</v>
      </c>
      <c r="BA46" s="124" t="n">
        <v>1782</v>
      </c>
      <c r="BB46" s="124" t="n">
        <v>1733</v>
      </c>
      <c r="BC46" s="124" t="n">
        <v>189</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98</v>
      </c>
      <c r="F47" s="138" t="n">
        <v>7</v>
      </c>
      <c r="G47" s="123" t="n">
        <v>11</v>
      </c>
      <c r="H47" s="123" t="n">
        <v>48</v>
      </c>
      <c r="I47" s="123" t="n">
        <v>32</v>
      </c>
      <c r="J47" s="139" t="n">
        <v>0</v>
      </c>
      <c r="K47" s="134" t="n">
        <v>2</v>
      </c>
      <c r="L47" s="124" t="n">
        <v>0</v>
      </c>
      <c r="M47" s="124" t="n">
        <v>0</v>
      </c>
      <c r="N47" s="124" t="n">
        <v>0</v>
      </c>
      <c r="O47" s="124" t="n">
        <v>1</v>
      </c>
      <c r="P47" s="124" t="n">
        <v>0</v>
      </c>
      <c r="Q47" s="124" t="n">
        <v>0</v>
      </c>
      <c r="R47" s="124" t="n">
        <v>1</v>
      </c>
      <c r="S47" s="124" t="n">
        <v>0</v>
      </c>
      <c r="T47" s="124" t="n">
        <v>0</v>
      </c>
      <c r="U47" s="124" t="n">
        <v>3</v>
      </c>
      <c r="V47" s="129" t="n">
        <v>0</v>
      </c>
      <c r="W47" s="128" t="n">
        <v>0</v>
      </c>
      <c r="X47" s="124" t="n">
        <v>0</v>
      </c>
      <c r="Y47" s="124" t="n">
        <v>0</v>
      </c>
      <c r="Z47" s="124" t="n">
        <v>0</v>
      </c>
      <c r="AA47" s="124" t="n">
        <v>2</v>
      </c>
      <c r="AB47" s="124" t="n">
        <v>0</v>
      </c>
      <c r="AC47" s="124" t="n">
        <v>1</v>
      </c>
      <c r="AD47" s="124" t="n">
        <v>2</v>
      </c>
      <c r="AE47" s="124" t="n">
        <v>2</v>
      </c>
      <c r="AF47" s="124" t="n">
        <v>1</v>
      </c>
      <c r="AG47" s="124" t="n">
        <v>2</v>
      </c>
      <c r="AH47" s="129" t="n">
        <v>1</v>
      </c>
      <c r="AI47" s="128" t="n">
        <v>2</v>
      </c>
      <c r="AJ47" s="124" t="n">
        <v>0</v>
      </c>
      <c r="AK47" s="124" t="n">
        <v>1</v>
      </c>
      <c r="AL47" s="124" t="n">
        <v>0</v>
      </c>
      <c r="AM47" s="124" t="n">
        <v>7</v>
      </c>
      <c r="AN47" s="124" t="n">
        <v>1</v>
      </c>
      <c r="AO47" s="124" t="n">
        <v>8</v>
      </c>
      <c r="AP47" s="124" t="n">
        <v>4</v>
      </c>
      <c r="AQ47" s="124" t="n">
        <v>13</v>
      </c>
      <c r="AR47" s="124" t="n">
        <v>5</v>
      </c>
      <c r="AS47" s="124" t="n">
        <v>4</v>
      </c>
      <c r="AT47" s="129" t="n">
        <v>3</v>
      </c>
      <c r="AU47" s="128" t="n">
        <v>3</v>
      </c>
      <c r="AV47" s="124" t="n">
        <v>5</v>
      </c>
      <c r="AW47" s="124" t="n">
        <v>5</v>
      </c>
      <c r="AX47" s="124" t="n">
        <v>4</v>
      </c>
      <c r="AY47" s="124" t="n">
        <v>7</v>
      </c>
      <c r="AZ47" s="124" t="n">
        <v>0</v>
      </c>
      <c r="BA47" s="124" t="n">
        <v>5</v>
      </c>
      <c r="BB47" s="124" t="n">
        <v>3</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452</v>
      </c>
      <c r="F48" s="138" t="n">
        <v>1</v>
      </c>
      <c r="G48" s="123" t="n">
        <v>0</v>
      </c>
      <c r="H48" s="123" t="n">
        <v>1</v>
      </c>
      <c r="I48" s="123" t="n">
        <v>450</v>
      </c>
      <c r="J48" s="139" t="n">
        <v>0</v>
      </c>
      <c r="K48" s="134" t="n">
        <v>0</v>
      </c>
      <c r="L48" s="124" t="n">
        <v>1</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1</v>
      </c>
      <c r="AQ48" s="124" t="n">
        <v>0</v>
      </c>
      <c r="AR48" s="124" t="n">
        <v>0</v>
      </c>
      <c r="AS48" s="124" t="n">
        <v>0</v>
      </c>
      <c r="AT48" s="129" t="n">
        <v>0</v>
      </c>
      <c r="AU48" s="128" t="n">
        <v>0</v>
      </c>
      <c r="AV48" s="124" t="n">
        <v>9</v>
      </c>
      <c r="AW48" s="124" t="n">
        <v>0</v>
      </c>
      <c r="AX48" s="124" t="n">
        <v>0</v>
      </c>
      <c r="AY48" s="124" t="n">
        <v>441</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318</v>
      </c>
      <c r="F49" s="138" t="n">
        <v>8</v>
      </c>
      <c r="G49" s="123" t="n">
        <v>4</v>
      </c>
      <c r="H49" s="123" t="n">
        <v>236</v>
      </c>
      <c r="I49" s="123" t="n">
        <v>70</v>
      </c>
      <c r="J49" s="139" t="n">
        <v>0</v>
      </c>
      <c r="K49" s="134" t="n">
        <v>5</v>
      </c>
      <c r="L49" s="124" t="n">
        <v>0</v>
      </c>
      <c r="M49" s="124" t="n">
        <v>0</v>
      </c>
      <c r="N49" s="124" t="n">
        <v>0</v>
      </c>
      <c r="O49" s="124" t="n">
        <v>1</v>
      </c>
      <c r="P49" s="124" t="n">
        <v>1</v>
      </c>
      <c r="Q49" s="124" t="n">
        <v>0</v>
      </c>
      <c r="R49" s="124" t="n">
        <v>0</v>
      </c>
      <c r="S49" s="124" t="n">
        <v>0</v>
      </c>
      <c r="T49" s="124" t="n">
        <v>1</v>
      </c>
      <c r="U49" s="124" t="n">
        <v>0</v>
      </c>
      <c r="V49" s="129" t="n">
        <v>0</v>
      </c>
      <c r="W49" s="128" t="n">
        <v>0</v>
      </c>
      <c r="X49" s="124" t="n">
        <v>0</v>
      </c>
      <c r="Y49" s="124" t="n">
        <v>0</v>
      </c>
      <c r="Z49" s="124" t="n">
        <v>0</v>
      </c>
      <c r="AA49" s="124" t="n">
        <v>1</v>
      </c>
      <c r="AB49" s="124" t="n">
        <v>0</v>
      </c>
      <c r="AC49" s="124" t="n">
        <v>1</v>
      </c>
      <c r="AD49" s="124" t="n">
        <v>0</v>
      </c>
      <c r="AE49" s="124" t="n">
        <v>1</v>
      </c>
      <c r="AF49" s="124" t="n">
        <v>1</v>
      </c>
      <c r="AG49" s="124" t="n">
        <v>0</v>
      </c>
      <c r="AH49" s="129" t="n">
        <v>0</v>
      </c>
      <c r="AI49" s="128" t="n">
        <v>2</v>
      </c>
      <c r="AJ49" s="124" t="n">
        <v>1</v>
      </c>
      <c r="AK49" s="124" t="n">
        <v>0</v>
      </c>
      <c r="AL49" s="124" t="n">
        <v>0</v>
      </c>
      <c r="AM49" s="124" t="n">
        <v>1</v>
      </c>
      <c r="AN49" s="124" t="n">
        <v>4</v>
      </c>
      <c r="AO49" s="124" t="n">
        <v>4</v>
      </c>
      <c r="AP49" s="124" t="n">
        <v>192</v>
      </c>
      <c r="AQ49" s="124" t="n">
        <v>8</v>
      </c>
      <c r="AR49" s="124" t="n">
        <v>10</v>
      </c>
      <c r="AS49" s="124" t="n">
        <v>9</v>
      </c>
      <c r="AT49" s="129" t="n">
        <v>5</v>
      </c>
      <c r="AU49" s="128" t="n">
        <v>11</v>
      </c>
      <c r="AV49" s="124" t="n">
        <v>10</v>
      </c>
      <c r="AW49" s="124" t="n">
        <v>8</v>
      </c>
      <c r="AX49" s="124" t="n">
        <v>7</v>
      </c>
      <c r="AY49" s="124" t="n">
        <v>16</v>
      </c>
      <c r="AZ49" s="124" t="n">
        <v>5</v>
      </c>
      <c r="BA49" s="124" t="n">
        <v>6</v>
      </c>
      <c r="BB49" s="124" t="n">
        <v>7</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23993</v>
      </c>
      <c r="F50" s="138" t="n">
        <v>285</v>
      </c>
      <c r="G50" s="123" t="n">
        <v>234</v>
      </c>
      <c r="H50" s="123" t="n">
        <v>10553</v>
      </c>
      <c r="I50" s="123" t="n">
        <v>12921</v>
      </c>
      <c r="J50" s="139" t="n">
        <v>0</v>
      </c>
      <c r="K50" s="134" t="n">
        <v>277</v>
      </c>
      <c r="L50" s="124" t="n">
        <v>4</v>
      </c>
      <c r="M50" s="124" t="n">
        <v>0</v>
      </c>
      <c r="N50" s="124" t="n">
        <v>0</v>
      </c>
      <c r="O50" s="124" t="n">
        <v>0</v>
      </c>
      <c r="P50" s="124" t="n">
        <v>1</v>
      </c>
      <c r="Q50" s="124" t="n">
        <v>0</v>
      </c>
      <c r="R50" s="124" t="n">
        <v>3</v>
      </c>
      <c r="S50" s="124" t="n">
        <v>0</v>
      </c>
      <c r="T50" s="124" t="n">
        <v>0</v>
      </c>
      <c r="U50" s="124" t="n">
        <v>0</v>
      </c>
      <c r="V50" s="129" t="n">
        <v>0</v>
      </c>
      <c r="W50" s="128" t="n">
        <v>0</v>
      </c>
      <c r="X50" s="124" t="n">
        <v>0</v>
      </c>
      <c r="Y50" s="124" t="n">
        <v>0</v>
      </c>
      <c r="Z50" s="124" t="n">
        <v>3</v>
      </c>
      <c r="AA50" s="124" t="n">
        <v>5</v>
      </c>
      <c r="AB50" s="124" t="n">
        <v>7</v>
      </c>
      <c r="AC50" s="124" t="n">
        <v>11</v>
      </c>
      <c r="AD50" s="124" t="n">
        <v>123</v>
      </c>
      <c r="AE50" s="124" t="n">
        <v>32</v>
      </c>
      <c r="AF50" s="124" t="n">
        <v>33</v>
      </c>
      <c r="AG50" s="124" t="n">
        <v>11</v>
      </c>
      <c r="AH50" s="129" t="n">
        <v>9</v>
      </c>
      <c r="AI50" s="128" t="n">
        <v>101</v>
      </c>
      <c r="AJ50" s="124" t="n">
        <v>160</v>
      </c>
      <c r="AK50" s="124" t="n">
        <v>82</v>
      </c>
      <c r="AL50" s="124" t="n">
        <v>213</v>
      </c>
      <c r="AM50" s="124" t="n">
        <v>620</v>
      </c>
      <c r="AN50" s="124" t="n">
        <v>633</v>
      </c>
      <c r="AO50" s="124" t="n">
        <v>1172</v>
      </c>
      <c r="AP50" s="124" t="n">
        <v>1343</v>
      </c>
      <c r="AQ50" s="124" t="n">
        <v>1612</v>
      </c>
      <c r="AR50" s="124" t="n">
        <v>1396</v>
      </c>
      <c r="AS50" s="124" t="n">
        <v>1466</v>
      </c>
      <c r="AT50" s="129" t="n">
        <v>1755</v>
      </c>
      <c r="AU50" s="128" t="n">
        <v>1645</v>
      </c>
      <c r="AV50" s="124" t="n">
        <v>1489</v>
      </c>
      <c r="AW50" s="124" t="n">
        <v>1507</v>
      </c>
      <c r="AX50" s="124" t="n">
        <v>1753</v>
      </c>
      <c r="AY50" s="124" t="n">
        <v>1086</v>
      </c>
      <c r="AZ50" s="124" t="n">
        <v>1537</v>
      </c>
      <c r="BA50" s="124" t="n">
        <v>1654</v>
      </c>
      <c r="BB50" s="124" t="n">
        <v>1703</v>
      </c>
      <c r="BC50" s="124" t="n">
        <v>547</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18421</v>
      </c>
      <c r="F51" s="138" t="n">
        <v>34</v>
      </c>
      <c r="G51" s="123" t="n">
        <v>16</v>
      </c>
      <c r="H51" s="123" t="n">
        <v>7439</v>
      </c>
      <c r="I51" s="123" t="n">
        <v>10932</v>
      </c>
      <c r="J51" s="139" t="n">
        <v>0</v>
      </c>
      <c r="K51" s="134" t="n">
        <v>22</v>
      </c>
      <c r="L51" s="124" t="n">
        <v>2</v>
      </c>
      <c r="M51" s="124" t="n">
        <v>0</v>
      </c>
      <c r="N51" s="124" t="n">
        <v>0</v>
      </c>
      <c r="O51" s="124" t="n">
        <v>1</v>
      </c>
      <c r="P51" s="124" t="n">
        <v>2</v>
      </c>
      <c r="Q51" s="124" t="n">
        <v>1</v>
      </c>
      <c r="R51" s="124" t="n">
        <v>0</v>
      </c>
      <c r="S51" s="124" t="n">
        <v>0</v>
      </c>
      <c r="T51" s="124" t="n">
        <v>1</v>
      </c>
      <c r="U51" s="124" t="n">
        <v>4</v>
      </c>
      <c r="V51" s="129" t="n">
        <v>1</v>
      </c>
      <c r="W51" s="128" t="n">
        <v>0</v>
      </c>
      <c r="X51" s="124" t="n">
        <v>0</v>
      </c>
      <c r="Y51" s="124" t="n">
        <v>0</v>
      </c>
      <c r="Z51" s="124" t="n">
        <v>0</v>
      </c>
      <c r="AA51" s="124" t="n">
        <v>1</v>
      </c>
      <c r="AB51" s="124" t="n">
        <v>2</v>
      </c>
      <c r="AC51" s="124" t="n">
        <v>0</v>
      </c>
      <c r="AD51" s="124" t="n">
        <v>0</v>
      </c>
      <c r="AE51" s="124" t="n">
        <v>0</v>
      </c>
      <c r="AF51" s="124" t="n">
        <v>4</v>
      </c>
      <c r="AG51" s="124" t="n">
        <v>4</v>
      </c>
      <c r="AH51" s="129" t="n">
        <v>5</v>
      </c>
      <c r="AI51" s="128" t="n">
        <v>7</v>
      </c>
      <c r="AJ51" s="124" t="n">
        <v>6</v>
      </c>
      <c r="AK51" s="124" t="n">
        <v>3</v>
      </c>
      <c r="AL51" s="124" t="n">
        <v>7</v>
      </c>
      <c r="AM51" s="124" t="n">
        <v>98</v>
      </c>
      <c r="AN51" s="124" t="n">
        <v>313</v>
      </c>
      <c r="AO51" s="124" t="n">
        <v>503</v>
      </c>
      <c r="AP51" s="124" t="n">
        <v>1119</v>
      </c>
      <c r="AQ51" s="124" t="n">
        <v>1261</v>
      </c>
      <c r="AR51" s="124" t="n">
        <v>1226</v>
      </c>
      <c r="AS51" s="124" t="n">
        <v>1358</v>
      </c>
      <c r="AT51" s="129" t="n">
        <v>1538</v>
      </c>
      <c r="AU51" s="128" t="n">
        <v>1320</v>
      </c>
      <c r="AV51" s="124" t="n">
        <v>1448</v>
      </c>
      <c r="AW51" s="124" t="n">
        <v>1366</v>
      </c>
      <c r="AX51" s="124" t="n">
        <v>1350</v>
      </c>
      <c r="AY51" s="124" t="n">
        <v>1232</v>
      </c>
      <c r="AZ51" s="124" t="n">
        <v>1462</v>
      </c>
      <c r="BA51" s="124" t="n">
        <v>1377</v>
      </c>
      <c r="BB51" s="124" t="n">
        <v>1360</v>
      </c>
      <c r="BC51" s="124" t="n">
        <v>17</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473</v>
      </c>
      <c r="F52" s="138" t="n">
        <v>57</v>
      </c>
      <c r="G52" s="123" t="n">
        <v>2</v>
      </c>
      <c r="H52" s="123" t="n">
        <v>190</v>
      </c>
      <c r="I52" s="123" t="n">
        <v>224</v>
      </c>
      <c r="J52" s="139" t="n">
        <v>0</v>
      </c>
      <c r="K52" s="134" t="n">
        <v>9</v>
      </c>
      <c r="L52" s="124" t="n">
        <v>4</v>
      </c>
      <c r="M52" s="124" t="n">
        <v>2</v>
      </c>
      <c r="N52" s="124" t="n">
        <v>5</v>
      </c>
      <c r="O52" s="124" t="n">
        <v>4</v>
      </c>
      <c r="P52" s="124" t="n">
        <v>4</v>
      </c>
      <c r="Q52" s="124" t="n">
        <v>6</v>
      </c>
      <c r="R52" s="124" t="n">
        <v>5</v>
      </c>
      <c r="S52" s="124" t="n">
        <v>0</v>
      </c>
      <c r="T52" s="124" t="n">
        <v>4</v>
      </c>
      <c r="U52" s="124" t="n">
        <v>5</v>
      </c>
      <c r="V52" s="129" t="n">
        <v>9</v>
      </c>
      <c r="W52" s="128" t="n">
        <v>0</v>
      </c>
      <c r="X52" s="124" t="n">
        <v>0</v>
      </c>
      <c r="Y52" s="124" t="n">
        <v>0</v>
      </c>
      <c r="Z52" s="124" t="n">
        <v>0</v>
      </c>
      <c r="AA52" s="124" t="n">
        <v>1</v>
      </c>
      <c r="AB52" s="124" t="n">
        <v>0</v>
      </c>
      <c r="AC52" s="124" t="n">
        <v>0</v>
      </c>
      <c r="AD52" s="124" t="n">
        <v>1</v>
      </c>
      <c r="AE52" s="124" t="n">
        <v>0</v>
      </c>
      <c r="AF52" s="124" t="n">
        <v>0</v>
      </c>
      <c r="AG52" s="124" t="n">
        <v>0</v>
      </c>
      <c r="AH52" s="129" t="n">
        <v>0</v>
      </c>
      <c r="AI52" s="128" t="n">
        <v>5</v>
      </c>
      <c r="AJ52" s="124" t="n">
        <v>3</v>
      </c>
      <c r="AK52" s="124" t="n">
        <v>2</v>
      </c>
      <c r="AL52" s="124" t="n">
        <v>4</v>
      </c>
      <c r="AM52" s="124" t="n">
        <v>18</v>
      </c>
      <c r="AN52" s="124" t="n">
        <v>9</v>
      </c>
      <c r="AO52" s="124" t="n">
        <v>9</v>
      </c>
      <c r="AP52" s="124" t="n">
        <v>31</v>
      </c>
      <c r="AQ52" s="124" t="n">
        <v>25</v>
      </c>
      <c r="AR52" s="124" t="n">
        <v>24</v>
      </c>
      <c r="AS52" s="124" t="n">
        <v>30</v>
      </c>
      <c r="AT52" s="129" t="n">
        <v>30</v>
      </c>
      <c r="AU52" s="128" t="n">
        <v>30</v>
      </c>
      <c r="AV52" s="124" t="n">
        <v>63</v>
      </c>
      <c r="AW52" s="124" t="n">
        <v>54</v>
      </c>
      <c r="AX52" s="124" t="n">
        <v>16</v>
      </c>
      <c r="AY52" s="124" t="n">
        <v>10</v>
      </c>
      <c r="AZ52" s="124" t="n">
        <v>18</v>
      </c>
      <c r="BA52" s="124" t="n">
        <v>16</v>
      </c>
      <c r="BB52" s="124" t="n">
        <v>14</v>
      </c>
      <c r="BC52" s="124" t="n">
        <v>3</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140</v>
      </c>
      <c r="F53" s="138" t="n">
        <v>9</v>
      </c>
      <c r="G53" s="123" t="n">
        <v>8</v>
      </c>
      <c r="H53" s="123" t="n">
        <v>73</v>
      </c>
      <c r="I53" s="123" t="n">
        <v>50</v>
      </c>
      <c r="J53" s="139" t="n">
        <v>0</v>
      </c>
      <c r="K53" s="134" t="n">
        <v>8</v>
      </c>
      <c r="L53" s="124" t="n">
        <v>0</v>
      </c>
      <c r="M53" s="124" t="n">
        <v>0</v>
      </c>
      <c r="N53" s="124" t="n">
        <v>0</v>
      </c>
      <c r="O53" s="124" t="n">
        <v>0</v>
      </c>
      <c r="P53" s="124" t="n">
        <v>0</v>
      </c>
      <c r="Q53" s="124" t="n">
        <v>0</v>
      </c>
      <c r="R53" s="124" t="n">
        <v>0</v>
      </c>
      <c r="S53" s="124" t="n">
        <v>0</v>
      </c>
      <c r="T53" s="124" t="n">
        <v>1</v>
      </c>
      <c r="U53" s="124" t="n">
        <v>0</v>
      </c>
      <c r="V53" s="129" t="n">
        <v>0</v>
      </c>
      <c r="W53" s="128" t="n">
        <v>0</v>
      </c>
      <c r="X53" s="124" t="n">
        <v>0</v>
      </c>
      <c r="Y53" s="124" t="n">
        <v>0</v>
      </c>
      <c r="Z53" s="124" t="n">
        <v>0</v>
      </c>
      <c r="AA53" s="124" t="n">
        <v>0</v>
      </c>
      <c r="AB53" s="124" t="n">
        <v>0</v>
      </c>
      <c r="AC53" s="124" t="n">
        <v>1</v>
      </c>
      <c r="AD53" s="124" t="n">
        <v>5</v>
      </c>
      <c r="AE53" s="124" t="n">
        <v>1</v>
      </c>
      <c r="AF53" s="124" t="n">
        <v>0</v>
      </c>
      <c r="AG53" s="124" t="n">
        <v>0</v>
      </c>
      <c r="AH53" s="129" t="n">
        <v>1</v>
      </c>
      <c r="AI53" s="128" t="n">
        <v>2</v>
      </c>
      <c r="AJ53" s="124" t="n">
        <v>6</v>
      </c>
      <c r="AK53" s="124" t="n">
        <v>2</v>
      </c>
      <c r="AL53" s="124" t="n">
        <v>1</v>
      </c>
      <c r="AM53" s="124" t="n">
        <v>8</v>
      </c>
      <c r="AN53" s="124" t="n">
        <v>9</v>
      </c>
      <c r="AO53" s="124" t="n">
        <v>6</v>
      </c>
      <c r="AP53" s="124" t="n">
        <v>7</v>
      </c>
      <c r="AQ53" s="124" t="n">
        <v>12</v>
      </c>
      <c r="AR53" s="124" t="n">
        <v>7</v>
      </c>
      <c r="AS53" s="124" t="n">
        <v>6</v>
      </c>
      <c r="AT53" s="129" t="n">
        <v>7</v>
      </c>
      <c r="AU53" s="128" t="n">
        <v>4</v>
      </c>
      <c r="AV53" s="124" t="n">
        <v>26</v>
      </c>
      <c r="AW53" s="124" t="n">
        <v>7</v>
      </c>
      <c r="AX53" s="124" t="n">
        <v>2</v>
      </c>
      <c r="AY53" s="124" t="n">
        <v>5</v>
      </c>
      <c r="AZ53" s="124" t="n">
        <v>3</v>
      </c>
      <c r="BA53" s="124" t="n">
        <v>1</v>
      </c>
      <c r="BB53" s="124" t="n">
        <v>1</v>
      </c>
      <c r="BC53" s="124" t="n">
        <v>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129</v>
      </c>
      <c r="F54" s="138" t="n">
        <v>33</v>
      </c>
      <c r="G54" s="123" t="n">
        <v>4</v>
      </c>
      <c r="H54" s="123" t="n">
        <v>51</v>
      </c>
      <c r="I54" s="123" t="n">
        <v>41</v>
      </c>
      <c r="J54" s="139" t="n">
        <v>0</v>
      </c>
      <c r="K54" s="134" t="n">
        <v>0</v>
      </c>
      <c r="L54" s="124" t="n">
        <v>5</v>
      </c>
      <c r="M54" s="124" t="n">
        <v>4</v>
      </c>
      <c r="N54" s="124" t="n">
        <v>1</v>
      </c>
      <c r="O54" s="124" t="n">
        <v>5</v>
      </c>
      <c r="P54" s="124" t="n">
        <v>0</v>
      </c>
      <c r="Q54" s="124" t="n">
        <v>7</v>
      </c>
      <c r="R54" s="124" t="n">
        <v>3</v>
      </c>
      <c r="S54" s="124" t="n">
        <v>0</v>
      </c>
      <c r="T54" s="124" t="n">
        <v>3</v>
      </c>
      <c r="U54" s="124" t="n">
        <v>2</v>
      </c>
      <c r="V54" s="129" t="n">
        <v>3</v>
      </c>
      <c r="W54" s="128" t="n">
        <v>0</v>
      </c>
      <c r="X54" s="124" t="n">
        <v>0</v>
      </c>
      <c r="Y54" s="124" t="n">
        <v>0</v>
      </c>
      <c r="Z54" s="124" t="n">
        <v>0</v>
      </c>
      <c r="AA54" s="124" t="n">
        <v>0</v>
      </c>
      <c r="AB54" s="124" t="n">
        <v>1</v>
      </c>
      <c r="AC54" s="124" t="n">
        <v>1</v>
      </c>
      <c r="AD54" s="124" t="n">
        <v>2</v>
      </c>
      <c r="AE54" s="124" t="n">
        <v>0</v>
      </c>
      <c r="AF54" s="124" t="n">
        <v>0</v>
      </c>
      <c r="AG54" s="124" t="n">
        <v>0</v>
      </c>
      <c r="AH54" s="129" t="n">
        <v>0</v>
      </c>
      <c r="AI54" s="128" t="n">
        <v>1</v>
      </c>
      <c r="AJ54" s="124" t="n">
        <v>1</v>
      </c>
      <c r="AK54" s="124" t="n">
        <v>0</v>
      </c>
      <c r="AL54" s="124" t="n">
        <v>5</v>
      </c>
      <c r="AM54" s="124" t="n">
        <v>9</v>
      </c>
      <c r="AN54" s="124" t="n">
        <v>1</v>
      </c>
      <c r="AO54" s="124" t="n">
        <v>4</v>
      </c>
      <c r="AP54" s="124" t="n">
        <v>8</v>
      </c>
      <c r="AQ54" s="124" t="n">
        <v>7</v>
      </c>
      <c r="AR54" s="124" t="n">
        <v>5</v>
      </c>
      <c r="AS54" s="124" t="n">
        <v>3</v>
      </c>
      <c r="AT54" s="129" t="n">
        <v>7</v>
      </c>
      <c r="AU54" s="128" t="n">
        <v>6</v>
      </c>
      <c r="AV54" s="124" t="n">
        <v>5</v>
      </c>
      <c r="AW54" s="124" t="n">
        <v>12</v>
      </c>
      <c r="AX54" s="124" t="n">
        <v>2</v>
      </c>
      <c r="AY54" s="124" t="n">
        <v>8</v>
      </c>
      <c r="AZ54" s="124" t="n">
        <v>1</v>
      </c>
      <c r="BA54" s="124" t="n">
        <v>5</v>
      </c>
      <c r="BB54" s="124" t="n">
        <v>2</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53</v>
      </c>
      <c r="F55" s="138" t="n">
        <v>31</v>
      </c>
      <c r="G55" s="123" t="n">
        <v>2</v>
      </c>
      <c r="H55" s="123" t="n">
        <v>13</v>
      </c>
      <c r="I55" s="123" t="n">
        <v>7</v>
      </c>
      <c r="J55" s="139" t="n">
        <v>0</v>
      </c>
      <c r="K55" s="134" t="n">
        <v>5</v>
      </c>
      <c r="L55" s="124" t="n">
        <v>5</v>
      </c>
      <c r="M55" s="124" t="n">
        <v>2</v>
      </c>
      <c r="N55" s="124" t="n">
        <v>1</v>
      </c>
      <c r="O55" s="124" t="n">
        <v>4</v>
      </c>
      <c r="P55" s="124" t="n">
        <v>3</v>
      </c>
      <c r="Q55" s="124" t="n">
        <v>5</v>
      </c>
      <c r="R55" s="124" t="n">
        <v>0</v>
      </c>
      <c r="S55" s="124" t="n">
        <v>0</v>
      </c>
      <c r="T55" s="124" t="n">
        <v>3</v>
      </c>
      <c r="U55" s="124" t="n">
        <v>3</v>
      </c>
      <c r="V55" s="129" t="n">
        <v>0</v>
      </c>
      <c r="W55" s="128" t="n">
        <v>0</v>
      </c>
      <c r="X55" s="124" t="n">
        <v>0</v>
      </c>
      <c r="Y55" s="124" t="n">
        <v>0</v>
      </c>
      <c r="Z55" s="124" t="n">
        <v>0</v>
      </c>
      <c r="AA55" s="124" t="n">
        <v>0</v>
      </c>
      <c r="AB55" s="124" t="n">
        <v>0</v>
      </c>
      <c r="AC55" s="124" t="n">
        <v>1</v>
      </c>
      <c r="AD55" s="124" t="n">
        <v>1</v>
      </c>
      <c r="AE55" s="124" t="n">
        <v>0</v>
      </c>
      <c r="AF55" s="124" t="n">
        <v>0</v>
      </c>
      <c r="AG55" s="124" t="n">
        <v>0</v>
      </c>
      <c r="AH55" s="129" t="n">
        <v>0</v>
      </c>
      <c r="AI55" s="128" t="n">
        <v>0</v>
      </c>
      <c r="AJ55" s="124" t="n">
        <v>1</v>
      </c>
      <c r="AK55" s="124" t="n">
        <v>0</v>
      </c>
      <c r="AL55" s="124" t="n">
        <v>1</v>
      </c>
      <c r="AM55" s="124" t="n">
        <v>2</v>
      </c>
      <c r="AN55" s="124" t="n">
        <v>2</v>
      </c>
      <c r="AO55" s="124" t="n">
        <v>2</v>
      </c>
      <c r="AP55" s="124" t="n">
        <v>2</v>
      </c>
      <c r="AQ55" s="124" t="n">
        <v>1</v>
      </c>
      <c r="AR55" s="124" t="n">
        <v>0</v>
      </c>
      <c r="AS55" s="124" t="n">
        <v>1</v>
      </c>
      <c r="AT55" s="129" t="n">
        <v>1</v>
      </c>
      <c r="AU55" s="128" t="n">
        <v>1</v>
      </c>
      <c r="AV55" s="124" t="n">
        <v>1</v>
      </c>
      <c r="AW55" s="124" t="n">
        <v>2</v>
      </c>
      <c r="AX55" s="124" t="n">
        <v>1</v>
      </c>
      <c r="AY55" s="124" t="n">
        <v>2</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176</v>
      </c>
      <c r="F56" s="138" t="n">
        <v>15</v>
      </c>
      <c r="G56" s="123" t="n">
        <v>13</v>
      </c>
      <c r="H56" s="123" t="n">
        <v>110</v>
      </c>
      <c r="I56" s="123" t="n">
        <v>38</v>
      </c>
      <c r="J56" s="139" t="n">
        <v>0</v>
      </c>
      <c r="K56" s="134" t="n">
        <v>6</v>
      </c>
      <c r="L56" s="124" t="n">
        <v>0</v>
      </c>
      <c r="M56" s="124" t="n">
        <v>2</v>
      </c>
      <c r="N56" s="124" t="n">
        <v>1</v>
      </c>
      <c r="O56" s="124" t="n">
        <v>0</v>
      </c>
      <c r="P56" s="124" t="n">
        <v>2</v>
      </c>
      <c r="Q56" s="124" t="n">
        <v>1</v>
      </c>
      <c r="R56" s="124" t="n">
        <v>0</v>
      </c>
      <c r="S56" s="124" t="n">
        <v>0</v>
      </c>
      <c r="T56" s="124" t="n">
        <v>1</v>
      </c>
      <c r="U56" s="124" t="n">
        <v>2</v>
      </c>
      <c r="V56" s="129" t="n">
        <v>0</v>
      </c>
      <c r="W56" s="128" t="n">
        <v>0</v>
      </c>
      <c r="X56" s="124" t="n">
        <v>0</v>
      </c>
      <c r="Y56" s="124" t="n">
        <v>0</v>
      </c>
      <c r="Z56" s="124" t="n">
        <v>0</v>
      </c>
      <c r="AA56" s="124" t="n">
        <v>7</v>
      </c>
      <c r="AB56" s="124" t="n">
        <v>2</v>
      </c>
      <c r="AC56" s="124" t="n">
        <v>0</v>
      </c>
      <c r="AD56" s="124" t="n">
        <v>2</v>
      </c>
      <c r="AE56" s="124" t="n">
        <v>1</v>
      </c>
      <c r="AF56" s="124" t="n">
        <v>0</v>
      </c>
      <c r="AG56" s="124" t="n">
        <v>1</v>
      </c>
      <c r="AH56" s="129" t="n">
        <v>0</v>
      </c>
      <c r="AI56" s="128" t="n">
        <v>4</v>
      </c>
      <c r="AJ56" s="124" t="n">
        <v>7</v>
      </c>
      <c r="AK56" s="124" t="n">
        <v>2</v>
      </c>
      <c r="AL56" s="124" t="n">
        <v>2</v>
      </c>
      <c r="AM56" s="124" t="n">
        <v>16</v>
      </c>
      <c r="AN56" s="124" t="n">
        <v>4</v>
      </c>
      <c r="AO56" s="124" t="n">
        <v>27</v>
      </c>
      <c r="AP56" s="124" t="n">
        <v>15</v>
      </c>
      <c r="AQ56" s="124" t="n">
        <v>20</v>
      </c>
      <c r="AR56" s="124" t="n">
        <v>8</v>
      </c>
      <c r="AS56" s="124" t="n">
        <v>1</v>
      </c>
      <c r="AT56" s="129" t="n">
        <v>4</v>
      </c>
      <c r="AU56" s="128" t="n">
        <v>2</v>
      </c>
      <c r="AV56" s="124" t="n">
        <v>6</v>
      </c>
      <c r="AW56" s="124" t="n">
        <v>0</v>
      </c>
      <c r="AX56" s="124" t="n">
        <v>4</v>
      </c>
      <c r="AY56" s="124" t="n">
        <v>9</v>
      </c>
      <c r="AZ56" s="124" t="n">
        <v>4</v>
      </c>
      <c r="BA56" s="124" t="n">
        <v>6</v>
      </c>
      <c r="BB56" s="124" t="n">
        <v>5</v>
      </c>
      <c r="BC56" s="124" t="n">
        <v>2</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197</v>
      </c>
      <c r="F57" s="138" t="n">
        <v>26</v>
      </c>
      <c r="G57" s="123" t="n">
        <v>11</v>
      </c>
      <c r="H57" s="123" t="n">
        <v>98</v>
      </c>
      <c r="I57" s="123" t="n">
        <v>62</v>
      </c>
      <c r="J57" s="139" t="n">
        <v>0</v>
      </c>
      <c r="K57" s="134" t="n">
        <v>4</v>
      </c>
      <c r="L57" s="124" t="n">
        <v>3</v>
      </c>
      <c r="M57" s="124" t="n">
        <v>1</v>
      </c>
      <c r="N57" s="124" t="n">
        <v>4</v>
      </c>
      <c r="O57" s="124" t="n">
        <v>4</v>
      </c>
      <c r="P57" s="124" t="n">
        <v>3</v>
      </c>
      <c r="Q57" s="124" t="n">
        <v>1</v>
      </c>
      <c r="R57" s="124" t="n">
        <v>2</v>
      </c>
      <c r="S57" s="124" t="n">
        <v>0</v>
      </c>
      <c r="T57" s="124" t="n">
        <v>3</v>
      </c>
      <c r="U57" s="124" t="n">
        <v>1</v>
      </c>
      <c r="V57" s="129" t="n">
        <v>0</v>
      </c>
      <c r="W57" s="128" t="n">
        <v>0</v>
      </c>
      <c r="X57" s="124" t="n">
        <v>0</v>
      </c>
      <c r="Y57" s="124" t="n">
        <v>0</v>
      </c>
      <c r="Z57" s="124" t="n">
        <v>0</v>
      </c>
      <c r="AA57" s="124" t="n">
        <v>1</v>
      </c>
      <c r="AB57" s="124" t="n">
        <v>2</v>
      </c>
      <c r="AC57" s="124" t="n">
        <v>0</v>
      </c>
      <c r="AD57" s="124" t="n">
        <v>6</v>
      </c>
      <c r="AE57" s="124" t="n">
        <v>1</v>
      </c>
      <c r="AF57" s="124" t="n">
        <v>0</v>
      </c>
      <c r="AG57" s="124" t="n">
        <v>1</v>
      </c>
      <c r="AH57" s="129" t="n">
        <v>0</v>
      </c>
      <c r="AI57" s="128" t="n">
        <v>7</v>
      </c>
      <c r="AJ57" s="124" t="n">
        <v>6</v>
      </c>
      <c r="AK57" s="124" t="n">
        <v>3</v>
      </c>
      <c r="AL57" s="124" t="n">
        <v>4</v>
      </c>
      <c r="AM57" s="124" t="n">
        <v>12</v>
      </c>
      <c r="AN57" s="124" t="n">
        <v>5</v>
      </c>
      <c r="AO57" s="124" t="n">
        <v>16</v>
      </c>
      <c r="AP57" s="124" t="n">
        <v>11</v>
      </c>
      <c r="AQ57" s="124" t="n">
        <v>20</v>
      </c>
      <c r="AR57" s="124" t="n">
        <v>7</v>
      </c>
      <c r="AS57" s="124" t="n">
        <v>2</v>
      </c>
      <c r="AT57" s="129" t="n">
        <v>5</v>
      </c>
      <c r="AU57" s="128" t="n">
        <v>6</v>
      </c>
      <c r="AV57" s="124" t="n">
        <v>8</v>
      </c>
      <c r="AW57" s="124" t="n">
        <v>7</v>
      </c>
      <c r="AX57" s="124" t="n">
        <v>6</v>
      </c>
      <c r="AY57" s="124" t="n">
        <v>7</v>
      </c>
      <c r="AZ57" s="124" t="n">
        <v>7</v>
      </c>
      <c r="BA57" s="124" t="n">
        <v>8</v>
      </c>
      <c r="BB57" s="124" t="n">
        <v>11</v>
      </c>
      <c r="BC57" s="124" t="n">
        <v>2</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185</v>
      </c>
      <c r="F58" s="138" t="n">
        <v>8</v>
      </c>
      <c r="G58" s="123" t="n">
        <v>2</v>
      </c>
      <c r="H58" s="123" t="n">
        <v>98</v>
      </c>
      <c r="I58" s="123" t="n">
        <v>77</v>
      </c>
      <c r="J58" s="139" t="n">
        <v>0</v>
      </c>
      <c r="K58" s="134" t="n">
        <v>3</v>
      </c>
      <c r="L58" s="124" t="n">
        <v>1</v>
      </c>
      <c r="M58" s="124" t="n">
        <v>1</v>
      </c>
      <c r="N58" s="124" t="n">
        <v>1</v>
      </c>
      <c r="O58" s="124" t="n">
        <v>0</v>
      </c>
      <c r="P58" s="124" t="n">
        <v>0</v>
      </c>
      <c r="Q58" s="124" t="n">
        <v>1</v>
      </c>
      <c r="R58" s="124" t="n">
        <v>1</v>
      </c>
      <c r="S58" s="124" t="n">
        <v>0</v>
      </c>
      <c r="T58" s="124" t="n">
        <v>0</v>
      </c>
      <c r="U58" s="124" t="n">
        <v>0</v>
      </c>
      <c r="V58" s="129" t="n">
        <v>0</v>
      </c>
      <c r="W58" s="128" t="n">
        <v>0</v>
      </c>
      <c r="X58" s="124" t="n">
        <v>0</v>
      </c>
      <c r="Y58" s="124" t="n">
        <v>0</v>
      </c>
      <c r="Z58" s="124" t="n">
        <v>0</v>
      </c>
      <c r="AA58" s="124" t="n">
        <v>0</v>
      </c>
      <c r="AB58" s="124" t="n">
        <v>0</v>
      </c>
      <c r="AC58" s="124" t="n">
        <v>0</v>
      </c>
      <c r="AD58" s="124" t="n">
        <v>1</v>
      </c>
      <c r="AE58" s="124" t="n">
        <v>0</v>
      </c>
      <c r="AF58" s="124" t="n">
        <v>1</v>
      </c>
      <c r="AG58" s="124" t="n">
        <v>0</v>
      </c>
      <c r="AH58" s="129" t="n">
        <v>0</v>
      </c>
      <c r="AI58" s="128" t="n">
        <v>1</v>
      </c>
      <c r="AJ58" s="124" t="n">
        <v>0</v>
      </c>
      <c r="AK58" s="124" t="n">
        <v>1</v>
      </c>
      <c r="AL58" s="124" t="n">
        <v>7</v>
      </c>
      <c r="AM58" s="124" t="n">
        <v>16</v>
      </c>
      <c r="AN58" s="124" t="n">
        <v>4</v>
      </c>
      <c r="AO58" s="124" t="n">
        <v>12</v>
      </c>
      <c r="AP58" s="124" t="n">
        <v>20</v>
      </c>
      <c r="AQ58" s="124" t="n">
        <v>19</v>
      </c>
      <c r="AR58" s="124" t="n">
        <v>10</v>
      </c>
      <c r="AS58" s="124" t="n">
        <v>3</v>
      </c>
      <c r="AT58" s="129" t="n">
        <v>5</v>
      </c>
      <c r="AU58" s="128" t="n">
        <v>17</v>
      </c>
      <c r="AV58" s="124" t="n">
        <v>13</v>
      </c>
      <c r="AW58" s="124" t="n">
        <v>8</v>
      </c>
      <c r="AX58" s="124" t="n">
        <v>6</v>
      </c>
      <c r="AY58" s="124" t="n">
        <v>14</v>
      </c>
      <c r="AZ58" s="124" t="n">
        <v>3</v>
      </c>
      <c r="BA58" s="124" t="n">
        <v>9</v>
      </c>
      <c r="BB58" s="124" t="n">
        <v>7</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35</v>
      </c>
      <c r="F59" s="138" t="n">
        <v>12</v>
      </c>
      <c r="G59" s="123" t="n">
        <v>3</v>
      </c>
      <c r="H59" s="123" t="n">
        <v>6</v>
      </c>
      <c r="I59" s="123" t="n">
        <v>14</v>
      </c>
      <c r="J59" s="139" t="n">
        <v>0</v>
      </c>
      <c r="K59" s="134" t="n">
        <v>0</v>
      </c>
      <c r="L59" s="124" t="n">
        <v>0</v>
      </c>
      <c r="M59" s="124" t="n">
        <v>0</v>
      </c>
      <c r="N59" s="124" t="n">
        <v>3</v>
      </c>
      <c r="O59" s="124" t="n">
        <v>0</v>
      </c>
      <c r="P59" s="124" t="n">
        <v>4</v>
      </c>
      <c r="Q59" s="124" t="n">
        <v>1</v>
      </c>
      <c r="R59" s="124" t="n">
        <v>1</v>
      </c>
      <c r="S59" s="124" t="n">
        <v>0</v>
      </c>
      <c r="T59" s="124" t="n">
        <v>2</v>
      </c>
      <c r="U59" s="124" t="n">
        <v>1</v>
      </c>
      <c r="V59" s="129" t="n">
        <v>0</v>
      </c>
      <c r="W59" s="128" t="n">
        <v>0</v>
      </c>
      <c r="X59" s="124" t="n">
        <v>0</v>
      </c>
      <c r="Y59" s="124" t="n">
        <v>0</v>
      </c>
      <c r="Z59" s="124" t="n">
        <v>0</v>
      </c>
      <c r="AA59" s="124" t="n">
        <v>1</v>
      </c>
      <c r="AB59" s="124" t="n">
        <v>1</v>
      </c>
      <c r="AC59" s="124" t="n">
        <v>0</v>
      </c>
      <c r="AD59" s="124" t="n">
        <v>0</v>
      </c>
      <c r="AE59" s="124" t="n">
        <v>0</v>
      </c>
      <c r="AF59" s="124" t="n">
        <v>1</v>
      </c>
      <c r="AG59" s="124" t="n">
        <v>0</v>
      </c>
      <c r="AH59" s="129" t="n">
        <v>0</v>
      </c>
      <c r="AI59" s="128" t="n">
        <v>0</v>
      </c>
      <c r="AJ59" s="124" t="n">
        <v>0</v>
      </c>
      <c r="AK59" s="124" t="n">
        <v>0</v>
      </c>
      <c r="AL59" s="124" t="n">
        <v>1</v>
      </c>
      <c r="AM59" s="124" t="n">
        <v>0</v>
      </c>
      <c r="AN59" s="124" t="n">
        <v>0</v>
      </c>
      <c r="AO59" s="124" t="n">
        <v>0</v>
      </c>
      <c r="AP59" s="124" t="n">
        <v>1</v>
      </c>
      <c r="AQ59" s="124" t="n">
        <v>3</v>
      </c>
      <c r="AR59" s="124" t="n">
        <v>1</v>
      </c>
      <c r="AS59" s="124" t="n">
        <v>0</v>
      </c>
      <c r="AT59" s="129" t="n">
        <v>0</v>
      </c>
      <c r="AU59" s="128" t="n">
        <v>2</v>
      </c>
      <c r="AV59" s="124" t="n">
        <v>3</v>
      </c>
      <c r="AW59" s="124" t="n">
        <v>1</v>
      </c>
      <c r="AX59" s="124" t="n">
        <v>0</v>
      </c>
      <c r="AY59" s="124" t="n">
        <v>8</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105</v>
      </c>
      <c r="F60" s="138" t="n">
        <v>5</v>
      </c>
      <c r="G60" s="123" t="n">
        <v>6</v>
      </c>
      <c r="H60" s="123" t="n">
        <v>50</v>
      </c>
      <c r="I60" s="123" t="n">
        <v>44</v>
      </c>
      <c r="J60" s="139" t="n">
        <v>0</v>
      </c>
      <c r="K60" s="134" t="n">
        <v>1</v>
      </c>
      <c r="L60" s="124" t="n">
        <v>0</v>
      </c>
      <c r="M60" s="124" t="n">
        <v>0</v>
      </c>
      <c r="N60" s="124" t="n">
        <v>1</v>
      </c>
      <c r="O60" s="124" t="n">
        <v>0</v>
      </c>
      <c r="P60" s="124" t="n">
        <v>1</v>
      </c>
      <c r="Q60" s="124" t="n">
        <v>1</v>
      </c>
      <c r="R60" s="124" t="n">
        <v>1</v>
      </c>
      <c r="S60" s="124" t="n">
        <v>0</v>
      </c>
      <c r="T60" s="124" t="n">
        <v>0</v>
      </c>
      <c r="U60" s="124" t="n">
        <v>0</v>
      </c>
      <c r="V60" s="129" t="n">
        <v>0</v>
      </c>
      <c r="W60" s="128" t="n">
        <v>0</v>
      </c>
      <c r="X60" s="124" t="n">
        <v>0</v>
      </c>
      <c r="Y60" s="124" t="n">
        <v>0</v>
      </c>
      <c r="Z60" s="124" t="n">
        <v>0</v>
      </c>
      <c r="AA60" s="124" t="n">
        <v>0</v>
      </c>
      <c r="AB60" s="124" t="n">
        <v>0</v>
      </c>
      <c r="AC60" s="124" t="n">
        <v>1</v>
      </c>
      <c r="AD60" s="124" t="n">
        <v>5</v>
      </c>
      <c r="AE60" s="124" t="n">
        <v>0</v>
      </c>
      <c r="AF60" s="124" t="n">
        <v>0</v>
      </c>
      <c r="AG60" s="124" t="n">
        <v>0</v>
      </c>
      <c r="AH60" s="129" t="n">
        <v>0</v>
      </c>
      <c r="AI60" s="128" t="n">
        <v>7</v>
      </c>
      <c r="AJ60" s="124" t="n">
        <v>0</v>
      </c>
      <c r="AK60" s="124" t="n">
        <v>0</v>
      </c>
      <c r="AL60" s="124" t="n">
        <v>4</v>
      </c>
      <c r="AM60" s="124" t="n">
        <v>1</v>
      </c>
      <c r="AN60" s="124" t="n">
        <v>5</v>
      </c>
      <c r="AO60" s="124" t="n">
        <v>15</v>
      </c>
      <c r="AP60" s="124" t="n">
        <v>5</v>
      </c>
      <c r="AQ60" s="124" t="n">
        <v>11</v>
      </c>
      <c r="AR60" s="124" t="n">
        <v>2</v>
      </c>
      <c r="AS60" s="124" t="n">
        <v>0</v>
      </c>
      <c r="AT60" s="129" t="n">
        <v>0</v>
      </c>
      <c r="AU60" s="128" t="n">
        <v>3</v>
      </c>
      <c r="AV60" s="124" t="n">
        <v>5</v>
      </c>
      <c r="AW60" s="124" t="n">
        <v>8</v>
      </c>
      <c r="AX60" s="124" t="n">
        <v>6</v>
      </c>
      <c r="AY60" s="124" t="n">
        <v>9</v>
      </c>
      <c r="AZ60" s="124" t="n">
        <v>2</v>
      </c>
      <c r="BA60" s="124" t="n">
        <v>5</v>
      </c>
      <c r="BB60" s="124" t="n">
        <v>5</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424</v>
      </c>
      <c r="F61" s="138" t="n">
        <v>9</v>
      </c>
      <c r="G61" s="123" t="n">
        <v>5</v>
      </c>
      <c r="H61" s="123" t="n">
        <v>238</v>
      </c>
      <c r="I61" s="123" t="n">
        <v>172</v>
      </c>
      <c r="J61" s="139" t="n">
        <v>0</v>
      </c>
      <c r="K61" s="134" t="n">
        <v>0</v>
      </c>
      <c r="L61" s="124" t="n">
        <v>0</v>
      </c>
      <c r="M61" s="124" t="n">
        <v>1</v>
      </c>
      <c r="N61" s="124" t="n">
        <v>2</v>
      </c>
      <c r="O61" s="124" t="n">
        <v>0</v>
      </c>
      <c r="P61" s="124" t="n">
        <v>1</v>
      </c>
      <c r="Q61" s="124" t="n">
        <v>4</v>
      </c>
      <c r="R61" s="124" t="n">
        <v>1</v>
      </c>
      <c r="S61" s="124" t="n">
        <v>0</v>
      </c>
      <c r="T61" s="124" t="n">
        <v>0</v>
      </c>
      <c r="U61" s="124" t="n">
        <v>0</v>
      </c>
      <c r="V61" s="129" t="n">
        <v>0</v>
      </c>
      <c r="W61" s="128" t="n">
        <v>0</v>
      </c>
      <c r="X61" s="124" t="n">
        <v>0</v>
      </c>
      <c r="Y61" s="124" t="n">
        <v>0</v>
      </c>
      <c r="Z61" s="124" t="n">
        <v>0</v>
      </c>
      <c r="AA61" s="124" t="n">
        <v>1</v>
      </c>
      <c r="AB61" s="124" t="n">
        <v>2</v>
      </c>
      <c r="AC61" s="124" t="n">
        <v>1</v>
      </c>
      <c r="AD61" s="124" t="n">
        <v>1</v>
      </c>
      <c r="AE61" s="124" t="n">
        <v>0</v>
      </c>
      <c r="AF61" s="124" t="n">
        <v>0</v>
      </c>
      <c r="AG61" s="124" t="n">
        <v>0</v>
      </c>
      <c r="AH61" s="129" t="n">
        <v>0</v>
      </c>
      <c r="AI61" s="128" t="n">
        <v>7</v>
      </c>
      <c r="AJ61" s="124" t="n">
        <v>6</v>
      </c>
      <c r="AK61" s="124" t="n">
        <v>1</v>
      </c>
      <c r="AL61" s="124" t="n">
        <v>2</v>
      </c>
      <c r="AM61" s="124" t="n">
        <v>18</v>
      </c>
      <c r="AN61" s="124" t="n">
        <v>33</v>
      </c>
      <c r="AO61" s="124" t="n">
        <v>38</v>
      </c>
      <c r="AP61" s="124" t="n">
        <v>28</v>
      </c>
      <c r="AQ61" s="124" t="n">
        <v>28</v>
      </c>
      <c r="AR61" s="124" t="n">
        <v>18</v>
      </c>
      <c r="AS61" s="124" t="n">
        <v>27</v>
      </c>
      <c r="AT61" s="129" t="n">
        <v>32</v>
      </c>
      <c r="AU61" s="128" t="n">
        <v>21</v>
      </c>
      <c r="AV61" s="124" t="n">
        <v>44</v>
      </c>
      <c r="AW61" s="124" t="n">
        <v>37</v>
      </c>
      <c r="AX61" s="124" t="n">
        <v>10</v>
      </c>
      <c r="AY61" s="124" t="n">
        <v>12</v>
      </c>
      <c r="AZ61" s="124" t="n">
        <v>22</v>
      </c>
      <c r="BA61" s="124" t="n">
        <v>9</v>
      </c>
      <c r="BB61" s="124" t="n">
        <v>14</v>
      </c>
      <c r="BC61" s="124" t="n">
        <v>3</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122</v>
      </c>
      <c r="F62" s="138" t="n">
        <v>6</v>
      </c>
      <c r="G62" s="123" t="n">
        <v>6</v>
      </c>
      <c r="H62" s="123" t="n">
        <v>85</v>
      </c>
      <c r="I62" s="123" t="n">
        <v>25</v>
      </c>
      <c r="J62" s="139" t="n">
        <v>0</v>
      </c>
      <c r="K62" s="134" t="n">
        <v>0</v>
      </c>
      <c r="L62" s="124" t="n">
        <v>0</v>
      </c>
      <c r="M62" s="124" t="n">
        <v>0</v>
      </c>
      <c r="N62" s="124" t="n">
        <v>1</v>
      </c>
      <c r="O62" s="124" t="n">
        <v>0</v>
      </c>
      <c r="P62" s="124" t="n">
        <v>1</v>
      </c>
      <c r="Q62" s="124" t="n">
        <v>4</v>
      </c>
      <c r="R62" s="124" t="n">
        <v>0</v>
      </c>
      <c r="S62" s="124" t="n">
        <v>0</v>
      </c>
      <c r="T62" s="124" t="n">
        <v>0</v>
      </c>
      <c r="U62" s="124" t="n">
        <v>0</v>
      </c>
      <c r="V62" s="129" t="n">
        <v>0</v>
      </c>
      <c r="W62" s="128" t="n">
        <v>0</v>
      </c>
      <c r="X62" s="124" t="n">
        <v>0</v>
      </c>
      <c r="Y62" s="124" t="n">
        <v>0</v>
      </c>
      <c r="Z62" s="124" t="n">
        <v>0</v>
      </c>
      <c r="AA62" s="124" t="n">
        <v>1</v>
      </c>
      <c r="AB62" s="124" t="n">
        <v>2</v>
      </c>
      <c r="AC62" s="124" t="n">
        <v>1</v>
      </c>
      <c r="AD62" s="124" t="n">
        <v>1</v>
      </c>
      <c r="AE62" s="124" t="n">
        <v>0</v>
      </c>
      <c r="AF62" s="124" t="n">
        <v>0</v>
      </c>
      <c r="AG62" s="124" t="n">
        <v>1</v>
      </c>
      <c r="AH62" s="129" t="n">
        <v>0</v>
      </c>
      <c r="AI62" s="128" t="n">
        <v>7</v>
      </c>
      <c r="AJ62" s="124" t="n">
        <v>5</v>
      </c>
      <c r="AK62" s="124" t="n">
        <v>0</v>
      </c>
      <c r="AL62" s="124" t="n">
        <v>3</v>
      </c>
      <c r="AM62" s="124" t="n">
        <v>4</v>
      </c>
      <c r="AN62" s="124" t="n">
        <v>8</v>
      </c>
      <c r="AO62" s="124" t="n">
        <v>23</v>
      </c>
      <c r="AP62" s="124" t="n">
        <v>22</v>
      </c>
      <c r="AQ62" s="124" t="n">
        <v>10</v>
      </c>
      <c r="AR62" s="124" t="n">
        <v>2</v>
      </c>
      <c r="AS62" s="124" t="n">
        <v>0</v>
      </c>
      <c r="AT62" s="129" t="n">
        <v>1</v>
      </c>
      <c r="AU62" s="128" t="n">
        <v>4</v>
      </c>
      <c r="AV62" s="124" t="n">
        <v>0</v>
      </c>
      <c r="AW62" s="124" t="n">
        <v>9</v>
      </c>
      <c r="AX62" s="124" t="n">
        <v>5</v>
      </c>
      <c r="AY62" s="124" t="n">
        <v>1</v>
      </c>
      <c r="AZ62" s="124" t="n">
        <v>5</v>
      </c>
      <c r="BA62" s="124" t="n">
        <v>0</v>
      </c>
      <c r="BB62" s="124" t="n">
        <v>1</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612</v>
      </c>
      <c r="F63" s="138" t="n">
        <v>67</v>
      </c>
      <c r="G63" s="123" t="n">
        <v>3</v>
      </c>
      <c r="H63" s="123" t="n">
        <v>336</v>
      </c>
      <c r="I63" s="123" t="n">
        <v>206</v>
      </c>
      <c r="J63" s="139" t="n">
        <v>0</v>
      </c>
      <c r="K63" s="134" t="n">
        <v>44</v>
      </c>
      <c r="L63" s="124" t="n">
        <v>2</v>
      </c>
      <c r="M63" s="124" t="n">
        <v>3</v>
      </c>
      <c r="N63" s="124" t="n">
        <v>3</v>
      </c>
      <c r="O63" s="124" t="n">
        <v>2</v>
      </c>
      <c r="P63" s="124" t="n">
        <v>4</v>
      </c>
      <c r="Q63" s="124" t="n">
        <v>0</v>
      </c>
      <c r="R63" s="124" t="n">
        <v>0</v>
      </c>
      <c r="S63" s="124" t="n">
        <v>9</v>
      </c>
      <c r="T63" s="124" t="n">
        <v>0</v>
      </c>
      <c r="U63" s="124" t="n">
        <v>0</v>
      </c>
      <c r="V63" s="129" t="n">
        <v>0</v>
      </c>
      <c r="W63" s="128" t="n">
        <v>0</v>
      </c>
      <c r="X63" s="124" t="n">
        <v>0</v>
      </c>
      <c r="Y63" s="124" t="n">
        <v>0</v>
      </c>
      <c r="Z63" s="124" t="n">
        <v>0</v>
      </c>
      <c r="AA63" s="124" t="n">
        <v>0</v>
      </c>
      <c r="AB63" s="124" t="n">
        <v>2</v>
      </c>
      <c r="AC63" s="124" t="n">
        <v>1</v>
      </c>
      <c r="AD63" s="124" t="n">
        <v>0</v>
      </c>
      <c r="AE63" s="124" t="n">
        <v>0</v>
      </c>
      <c r="AF63" s="124" t="n">
        <v>0</v>
      </c>
      <c r="AG63" s="124" t="n">
        <v>0</v>
      </c>
      <c r="AH63" s="129" t="n">
        <v>0</v>
      </c>
      <c r="AI63" s="128" t="n">
        <v>0</v>
      </c>
      <c r="AJ63" s="124" t="n">
        <v>0</v>
      </c>
      <c r="AK63" s="124" t="n">
        <v>1</v>
      </c>
      <c r="AL63" s="124" t="n">
        <v>2</v>
      </c>
      <c r="AM63" s="124" t="n">
        <v>25</v>
      </c>
      <c r="AN63" s="124" t="n">
        <v>25</v>
      </c>
      <c r="AO63" s="124" t="n">
        <v>47</v>
      </c>
      <c r="AP63" s="124" t="n">
        <v>51</v>
      </c>
      <c r="AQ63" s="124" t="n">
        <v>59</v>
      </c>
      <c r="AR63" s="124" t="n">
        <v>42</v>
      </c>
      <c r="AS63" s="124" t="n">
        <v>44</v>
      </c>
      <c r="AT63" s="129" t="n">
        <v>40</v>
      </c>
      <c r="AU63" s="128" t="n">
        <v>43</v>
      </c>
      <c r="AV63" s="124" t="n">
        <v>32</v>
      </c>
      <c r="AW63" s="124" t="n">
        <v>34</v>
      </c>
      <c r="AX63" s="124" t="n">
        <v>12</v>
      </c>
      <c r="AY63" s="124" t="n">
        <v>31</v>
      </c>
      <c r="AZ63" s="124" t="n">
        <v>17</v>
      </c>
      <c r="BA63" s="124" t="n">
        <v>7</v>
      </c>
      <c r="BB63" s="124" t="n">
        <v>27</v>
      </c>
      <c r="BC63" s="124" t="n">
        <v>3</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326</v>
      </c>
      <c r="F64" s="138" t="n">
        <v>13</v>
      </c>
      <c r="G64" s="123" t="n">
        <v>8</v>
      </c>
      <c r="H64" s="123" t="n">
        <v>216</v>
      </c>
      <c r="I64" s="123" t="n">
        <v>89</v>
      </c>
      <c r="J64" s="139" t="n">
        <v>0</v>
      </c>
      <c r="K64" s="134" t="n">
        <v>1</v>
      </c>
      <c r="L64" s="124" t="n">
        <v>2</v>
      </c>
      <c r="M64" s="124" t="n">
        <v>0</v>
      </c>
      <c r="N64" s="124" t="n">
        <v>1</v>
      </c>
      <c r="O64" s="124" t="n">
        <v>0</v>
      </c>
      <c r="P64" s="124" t="n">
        <v>0</v>
      </c>
      <c r="Q64" s="124" t="n">
        <v>0</v>
      </c>
      <c r="R64" s="124" t="n">
        <v>0</v>
      </c>
      <c r="S64" s="124" t="n">
        <v>9</v>
      </c>
      <c r="T64" s="124" t="n">
        <v>0</v>
      </c>
      <c r="U64" s="124" t="n">
        <v>0</v>
      </c>
      <c r="V64" s="129" t="n">
        <v>0</v>
      </c>
      <c r="W64" s="128" t="n">
        <v>0</v>
      </c>
      <c r="X64" s="124" t="n">
        <v>0</v>
      </c>
      <c r="Y64" s="124" t="n">
        <v>0</v>
      </c>
      <c r="Z64" s="124" t="n">
        <v>0</v>
      </c>
      <c r="AA64" s="124" t="n">
        <v>0</v>
      </c>
      <c r="AB64" s="124" t="n">
        <v>0</v>
      </c>
      <c r="AC64" s="124" t="n">
        <v>1</v>
      </c>
      <c r="AD64" s="124" t="n">
        <v>1</v>
      </c>
      <c r="AE64" s="124" t="n">
        <v>0</v>
      </c>
      <c r="AF64" s="124" t="n">
        <v>0</v>
      </c>
      <c r="AG64" s="124" t="n">
        <v>4</v>
      </c>
      <c r="AH64" s="129" t="n">
        <v>2</v>
      </c>
      <c r="AI64" s="128" t="n">
        <v>0</v>
      </c>
      <c r="AJ64" s="124" t="n">
        <v>4</v>
      </c>
      <c r="AK64" s="124" t="n">
        <v>1</v>
      </c>
      <c r="AL64" s="124" t="n">
        <v>0</v>
      </c>
      <c r="AM64" s="124" t="n">
        <v>12</v>
      </c>
      <c r="AN64" s="124" t="n">
        <v>18</v>
      </c>
      <c r="AO64" s="124" t="n">
        <v>27</v>
      </c>
      <c r="AP64" s="124" t="n">
        <v>34</v>
      </c>
      <c r="AQ64" s="124" t="n">
        <v>77</v>
      </c>
      <c r="AR64" s="124" t="n">
        <v>16</v>
      </c>
      <c r="AS64" s="124" t="n">
        <v>11</v>
      </c>
      <c r="AT64" s="129" t="n">
        <v>16</v>
      </c>
      <c r="AU64" s="128" t="n">
        <v>16</v>
      </c>
      <c r="AV64" s="124" t="n">
        <v>11</v>
      </c>
      <c r="AW64" s="124" t="n">
        <v>14</v>
      </c>
      <c r="AX64" s="124" t="n">
        <v>10</v>
      </c>
      <c r="AY64" s="124" t="n">
        <v>10</v>
      </c>
      <c r="AZ64" s="124" t="n">
        <v>7</v>
      </c>
      <c r="BA64" s="124" t="n">
        <v>9</v>
      </c>
      <c r="BB64" s="124" t="n">
        <v>10</v>
      </c>
      <c r="BC64" s="124" t="n">
        <v>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847</v>
      </c>
      <c r="F65" s="138" t="n">
        <v>80</v>
      </c>
      <c r="G65" s="123" t="n">
        <v>3</v>
      </c>
      <c r="H65" s="123" t="n">
        <v>479</v>
      </c>
      <c r="I65" s="123" t="n">
        <v>285</v>
      </c>
      <c r="J65" s="139" t="n">
        <v>0</v>
      </c>
      <c r="K65" s="134" t="n">
        <v>25</v>
      </c>
      <c r="L65" s="124" t="n">
        <v>5</v>
      </c>
      <c r="M65" s="124" t="n">
        <v>4</v>
      </c>
      <c r="N65" s="124" t="n">
        <v>5</v>
      </c>
      <c r="O65" s="124" t="n">
        <v>9</v>
      </c>
      <c r="P65" s="124" t="n">
        <v>3</v>
      </c>
      <c r="Q65" s="124" t="n">
        <v>7</v>
      </c>
      <c r="R65" s="124" t="n">
        <v>1</v>
      </c>
      <c r="S65" s="124" t="n">
        <v>9</v>
      </c>
      <c r="T65" s="124" t="n">
        <v>10</v>
      </c>
      <c r="U65" s="124" t="n">
        <v>2</v>
      </c>
      <c r="V65" s="129" t="n">
        <v>0</v>
      </c>
      <c r="W65" s="128" t="n">
        <v>0</v>
      </c>
      <c r="X65" s="124" t="n">
        <v>0</v>
      </c>
      <c r="Y65" s="124" t="n">
        <v>0</v>
      </c>
      <c r="Z65" s="124" t="n">
        <v>0</v>
      </c>
      <c r="AA65" s="124" t="n">
        <v>1</v>
      </c>
      <c r="AB65" s="124" t="n">
        <v>1</v>
      </c>
      <c r="AC65" s="124" t="n">
        <v>0</v>
      </c>
      <c r="AD65" s="124" t="n">
        <v>1</v>
      </c>
      <c r="AE65" s="124" t="n">
        <v>0</v>
      </c>
      <c r="AF65" s="124" t="n">
        <v>0</v>
      </c>
      <c r="AG65" s="124" t="n">
        <v>0</v>
      </c>
      <c r="AH65" s="129" t="n">
        <v>0</v>
      </c>
      <c r="AI65" s="128" t="n">
        <v>0</v>
      </c>
      <c r="AJ65" s="124" t="n">
        <v>0</v>
      </c>
      <c r="AK65" s="124" t="n">
        <v>2</v>
      </c>
      <c r="AL65" s="124" t="n">
        <v>3</v>
      </c>
      <c r="AM65" s="124" t="n">
        <v>25</v>
      </c>
      <c r="AN65" s="124" t="n">
        <v>27</v>
      </c>
      <c r="AO65" s="124" t="n">
        <v>57</v>
      </c>
      <c r="AP65" s="124" t="n">
        <v>74</v>
      </c>
      <c r="AQ65" s="124" t="n">
        <v>69</v>
      </c>
      <c r="AR65" s="124" t="n">
        <v>84</v>
      </c>
      <c r="AS65" s="124" t="n">
        <v>65</v>
      </c>
      <c r="AT65" s="129" t="n">
        <v>73</v>
      </c>
      <c r="AU65" s="128" t="n">
        <v>62</v>
      </c>
      <c r="AV65" s="124" t="n">
        <v>54</v>
      </c>
      <c r="AW65" s="124" t="n">
        <v>43</v>
      </c>
      <c r="AX65" s="124" t="n">
        <v>32</v>
      </c>
      <c r="AY65" s="124" t="n">
        <v>27</v>
      </c>
      <c r="AZ65" s="124" t="n">
        <v>17</v>
      </c>
      <c r="BA65" s="124" t="n">
        <v>20</v>
      </c>
      <c r="BB65" s="124" t="n">
        <v>26</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119</v>
      </c>
      <c r="F66" s="138" t="n">
        <v>16</v>
      </c>
      <c r="G66" s="123" t="n">
        <v>6</v>
      </c>
      <c r="H66" s="123" t="n">
        <v>28</v>
      </c>
      <c r="I66" s="123" t="n">
        <v>69</v>
      </c>
      <c r="J66" s="139" t="n">
        <v>0</v>
      </c>
      <c r="K66" s="134" t="n">
        <v>1</v>
      </c>
      <c r="L66" s="124" t="n">
        <v>0</v>
      </c>
      <c r="M66" s="124" t="n">
        <v>1</v>
      </c>
      <c r="N66" s="124" t="n">
        <v>0</v>
      </c>
      <c r="O66" s="124" t="n">
        <v>0</v>
      </c>
      <c r="P66" s="124" t="n">
        <v>1</v>
      </c>
      <c r="Q66" s="124" t="n">
        <v>0</v>
      </c>
      <c r="R66" s="124" t="n">
        <v>1</v>
      </c>
      <c r="S66" s="124" t="n">
        <v>9</v>
      </c>
      <c r="T66" s="124" t="n">
        <v>2</v>
      </c>
      <c r="U66" s="124" t="n">
        <v>1</v>
      </c>
      <c r="V66" s="129" t="n">
        <v>0</v>
      </c>
      <c r="W66" s="128" t="n">
        <v>2</v>
      </c>
      <c r="X66" s="124" t="n">
        <v>0</v>
      </c>
      <c r="Y66" s="124" t="n">
        <v>0</v>
      </c>
      <c r="Z66" s="124" t="n">
        <v>0</v>
      </c>
      <c r="AA66" s="124" t="n">
        <v>0</v>
      </c>
      <c r="AB66" s="124" t="n">
        <v>1</v>
      </c>
      <c r="AC66" s="124" t="n">
        <v>0</v>
      </c>
      <c r="AD66" s="124" t="n">
        <v>1</v>
      </c>
      <c r="AE66" s="124" t="n">
        <v>1</v>
      </c>
      <c r="AF66" s="124" t="n">
        <v>0</v>
      </c>
      <c r="AG66" s="124" t="n">
        <v>1</v>
      </c>
      <c r="AH66" s="129" t="n">
        <v>0</v>
      </c>
      <c r="AI66" s="128" t="n">
        <v>0</v>
      </c>
      <c r="AJ66" s="124" t="n">
        <v>0</v>
      </c>
      <c r="AK66" s="124" t="n">
        <v>0</v>
      </c>
      <c r="AL66" s="124" t="n">
        <v>0</v>
      </c>
      <c r="AM66" s="124" t="n">
        <v>0</v>
      </c>
      <c r="AN66" s="124" t="n">
        <v>3</v>
      </c>
      <c r="AO66" s="124" t="n">
        <v>3</v>
      </c>
      <c r="AP66" s="124" t="n">
        <v>6</v>
      </c>
      <c r="AQ66" s="124" t="n">
        <v>5</v>
      </c>
      <c r="AR66" s="124" t="n">
        <v>3</v>
      </c>
      <c r="AS66" s="124" t="n">
        <v>5</v>
      </c>
      <c r="AT66" s="129" t="n">
        <v>3</v>
      </c>
      <c r="AU66" s="128" t="n">
        <v>5</v>
      </c>
      <c r="AV66" s="124" t="n">
        <v>3</v>
      </c>
      <c r="AW66" s="124" t="n">
        <v>3</v>
      </c>
      <c r="AX66" s="124" t="n">
        <v>1</v>
      </c>
      <c r="AY66" s="124" t="n">
        <v>9</v>
      </c>
      <c r="AZ66" s="124" t="n">
        <v>3</v>
      </c>
      <c r="BA66" s="124" t="n">
        <v>0</v>
      </c>
      <c r="BB66" s="124" t="n">
        <v>22</v>
      </c>
      <c r="BC66" s="124" t="n">
        <v>23</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2449</v>
      </c>
      <c r="F67" s="138" t="n">
        <v>0</v>
      </c>
      <c r="G67" s="123" t="n">
        <v>0</v>
      </c>
      <c r="H67" s="123" t="n">
        <v>997</v>
      </c>
      <c r="I67" s="123" t="n">
        <v>1452</v>
      </c>
      <c r="J67" s="139" t="n">
        <v>0</v>
      </c>
      <c r="K67" s="134" t="n">
        <v>0</v>
      </c>
      <c r="L67" s="124" t="n">
        <v>0</v>
      </c>
      <c r="M67" s="124" t="n">
        <v>0</v>
      </c>
      <c r="N67" s="124" t="n">
        <v>0</v>
      </c>
      <c r="O67" s="124" t="n">
        <v>0</v>
      </c>
      <c r="P67" s="124" t="n">
        <v>0</v>
      </c>
      <c r="Q67" s="124" t="n">
        <v>0</v>
      </c>
      <c r="R67" s="124" t="n">
        <v>0</v>
      </c>
      <c r="S67" s="124" t="n">
        <v>0</v>
      </c>
      <c r="T67" s="124" t="n">
        <v>0</v>
      </c>
      <c r="U67" s="124" t="n">
        <v>0</v>
      </c>
      <c r="V67" s="129" t="n">
        <v>0</v>
      </c>
      <c r="W67" s="128" t="n">
        <v>0</v>
      </c>
      <c r="X67" s="124" t="n">
        <v>0</v>
      </c>
      <c r="Y67" s="124" t="n">
        <v>0</v>
      </c>
      <c r="Z67" s="124" t="n">
        <v>0</v>
      </c>
      <c r="AA67" s="124" t="n">
        <v>0</v>
      </c>
      <c r="AB67" s="124" t="n">
        <v>0</v>
      </c>
      <c r="AC67" s="124" t="n">
        <v>0</v>
      </c>
      <c r="AD67" s="124" t="n">
        <v>0</v>
      </c>
      <c r="AE67" s="124" t="n">
        <v>0</v>
      </c>
      <c r="AF67" s="124" t="n">
        <v>0</v>
      </c>
      <c r="AG67" s="124" t="n">
        <v>0</v>
      </c>
      <c r="AH67" s="129" t="n">
        <v>0</v>
      </c>
      <c r="AI67" s="128" t="n">
        <v>0</v>
      </c>
      <c r="AJ67" s="124" t="n">
        <v>0</v>
      </c>
      <c r="AK67" s="124" t="n">
        <v>1</v>
      </c>
      <c r="AL67" s="124" t="n">
        <v>13</v>
      </c>
      <c r="AM67" s="124" t="n">
        <v>52</v>
      </c>
      <c r="AN67" s="124" t="n">
        <v>34</v>
      </c>
      <c r="AO67" s="124" t="n">
        <v>74</v>
      </c>
      <c r="AP67" s="124" t="n">
        <v>113</v>
      </c>
      <c r="AQ67" s="124" t="n">
        <v>151</v>
      </c>
      <c r="AR67" s="124" t="n">
        <v>163</v>
      </c>
      <c r="AS67" s="124" t="n">
        <v>189</v>
      </c>
      <c r="AT67" s="129" t="n">
        <v>207</v>
      </c>
      <c r="AU67" s="128" t="n">
        <v>170</v>
      </c>
      <c r="AV67" s="124" t="n">
        <v>180</v>
      </c>
      <c r="AW67" s="124" t="n">
        <v>173</v>
      </c>
      <c r="AX67" s="124" t="n">
        <v>174</v>
      </c>
      <c r="AY67" s="124" t="n">
        <v>147</v>
      </c>
      <c r="AZ67" s="124" t="n">
        <v>186</v>
      </c>
      <c r="BA67" s="124" t="n">
        <v>213</v>
      </c>
      <c r="BB67" s="124" t="n">
        <v>144</v>
      </c>
      <c r="BC67" s="124" t="n">
        <v>65</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26861</v>
      </c>
      <c r="F68" s="138" t="n">
        <v>538</v>
      </c>
      <c r="G68" s="123" t="n">
        <v>4288</v>
      </c>
      <c r="H68" s="123" t="n">
        <v>11767</v>
      </c>
      <c r="I68" s="123" t="n">
        <v>10268</v>
      </c>
      <c r="J68" s="139" t="n">
        <v>0</v>
      </c>
      <c r="K68" s="134" t="n">
        <v>0</v>
      </c>
      <c r="L68" s="124" t="n">
        <v>0</v>
      </c>
      <c r="M68" s="124" t="n">
        <v>0</v>
      </c>
      <c r="N68" s="124" t="n">
        <v>0</v>
      </c>
      <c r="O68" s="124" t="n">
        <v>0</v>
      </c>
      <c r="P68" s="124" t="n">
        <v>0</v>
      </c>
      <c r="Q68" s="124" t="n">
        <v>0</v>
      </c>
      <c r="R68" s="124" t="n">
        <v>0</v>
      </c>
      <c r="S68" s="124" t="n">
        <v>538</v>
      </c>
      <c r="T68" s="124" t="n">
        <v>0</v>
      </c>
      <c r="U68" s="124" t="n">
        <v>0</v>
      </c>
      <c r="V68" s="129" t="n">
        <v>0</v>
      </c>
      <c r="W68" s="128" t="n">
        <v>0</v>
      </c>
      <c r="X68" s="124" t="n">
        <v>0</v>
      </c>
      <c r="Y68" s="124" t="n">
        <v>0</v>
      </c>
      <c r="Z68" s="124" t="n">
        <v>10</v>
      </c>
      <c r="AA68" s="124" t="n">
        <v>2335</v>
      </c>
      <c r="AB68" s="124" t="n">
        <v>103</v>
      </c>
      <c r="AC68" s="124" t="n">
        <v>145</v>
      </c>
      <c r="AD68" s="124" t="n">
        <v>272</v>
      </c>
      <c r="AE68" s="124" t="n">
        <v>237</v>
      </c>
      <c r="AF68" s="124" t="n">
        <v>227</v>
      </c>
      <c r="AG68" s="124" t="n">
        <v>244</v>
      </c>
      <c r="AH68" s="129" t="n">
        <v>715</v>
      </c>
      <c r="AI68" s="128" t="n">
        <v>106</v>
      </c>
      <c r="AJ68" s="124" t="n">
        <v>326</v>
      </c>
      <c r="AK68" s="124" t="n">
        <v>336</v>
      </c>
      <c r="AL68" s="124" t="n">
        <v>485</v>
      </c>
      <c r="AM68" s="124" t="n">
        <v>606</v>
      </c>
      <c r="AN68" s="124" t="n">
        <v>1038</v>
      </c>
      <c r="AO68" s="124" t="n">
        <v>1210</v>
      </c>
      <c r="AP68" s="124" t="n">
        <v>1970</v>
      </c>
      <c r="AQ68" s="124" t="n">
        <v>1143</v>
      </c>
      <c r="AR68" s="124" t="n">
        <v>1455</v>
      </c>
      <c r="AS68" s="124" t="n">
        <v>1618</v>
      </c>
      <c r="AT68" s="129" t="n">
        <v>1474</v>
      </c>
      <c r="AU68" s="128" t="n">
        <v>1550</v>
      </c>
      <c r="AV68" s="124" t="n">
        <v>1116</v>
      </c>
      <c r="AW68" s="124" t="n">
        <v>1219</v>
      </c>
      <c r="AX68" s="124" t="n">
        <v>1049</v>
      </c>
      <c r="AY68" s="124" t="n">
        <v>1170</v>
      </c>
      <c r="AZ68" s="124" t="n">
        <v>837</v>
      </c>
      <c r="BA68" s="124" t="n">
        <v>1165</v>
      </c>
      <c r="BB68" s="124" t="n">
        <v>1325</v>
      </c>
      <c r="BC68" s="124" t="n">
        <v>837</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7941</v>
      </c>
      <c r="F69" s="138" t="n">
        <v>62</v>
      </c>
      <c r="G69" s="123" t="n">
        <v>918</v>
      </c>
      <c r="H69" s="123" t="n">
        <v>3623</v>
      </c>
      <c r="I69" s="123" t="n">
        <v>3338</v>
      </c>
      <c r="J69" s="139" t="n">
        <v>0</v>
      </c>
      <c r="K69" s="134" t="n">
        <v>0</v>
      </c>
      <c r="L69" s="124" t="n">
        <v>0</v>
      </c>
      <c r="M69" s="124" t="n">
        <v>0</v>
      </c>
      <c r="N69" s="124" t="n">
        <v>0</v>
      </c>
      <c r="O69" s="124" t="n">
        <v>0</v>
      </c>
      <c r="P69" s="124" t="n">
        <v>0</v>
      </c>
      <c r="Q69" s="124" t="n">
        <v>0</v>
      </c>
      <c r="R69" s="124" t="n">
        <v>0</v>
      </c>
      <c r="S69" s="124" t="n">
        <v>62</v>
      </c>
      <c r="T69" s="124" t="n">
        <v>0</v>
      </c>
      <c r="U69" s="124" t="n">
        <v>0</v>
      </c>
      <c r="V69" s="129" t="n">
        <v>0</v>
      </c>
      <c r="W69" s="128" t="n">
        <v>0</v>
      </c>
      <c r="X69" s="124" t="n">
        <v>0</v>
      </c>
      <c r="Y69" s="124" t="n">
        <v>0</v>
      </c>
      <c r="Z69" s="124" t="n">
        <v>0</v>
      </c>
      <c r="AA69" s="124" t="n">
        <v>91</v>
      </c>
      <c r="AB69" s="124" t="n">
        <v>32</v>
      </c>
      <c r="AC69" s="124" t="n">
        <v>62</v>
      </c>
      <c r="AD69" s="124" t="n">
        <v>69</v>
      </c>
      <c r="AE69" s="124" t="n">
        <v>52</v>
      </c>
      <c r="AF69" s="124" t="n">
        <v>40</v>
      </c>
      <c r="AG69" s="124" t="n">
        <v>51</v>
      </c>
      <c r="AH69" s="129" t="n">
        <v>521</v>
      </c>
      <c r="AI69" s="128" t="n">
        <v>57</v>
      </c>
      <c r="AJ69" s="124" t="n">
        <v>74</v>
      </c>
      <c r="AK69" s="124" t="n">
        <v>172</v>
      </c>
      <c r="AL69" s="124" t="n">
        <v>230</v>
      </c>
      <c r="AM69" s="124" t="n">
        <v>316</v>
      </c>
      <c r="AN69" s="124" t="n">
        <v>338</v>
      </c>
      <c r="AO69" s="124" t="n">
        <v>381</v>
      </c>
      <c r="AP69" s="124" t="n">
        <v>562</v>
      </c>
      <c r="AQ69" s="124" t="n">
        <v>293</v>
      </c>
      <c r="AR69" s="124" t="n">
        <v>362</v>
      </c>
      <c r="AS69" s="124" t="n">
        <v>438</v>
      </c>
      <c r="AT69" s="129" t="n">
        <v>400</v>
      </c>
      <c r="AU69" s="128" t="n">
        <v>402</v>
      </c>
      <c r="AV69" s="124" t="n">
        <v>603</v>
      </c>
      <c r="AW69" s="124" t="n">
        <v>291</v>
      </c>
      <c r="AX69" s="124" t="n">
        <v>256</v>
      </c>
      <c r="AY69" s="124" t="n">
        <v>334</v>
      </c>
      <c r="AZ69" s="124" t="n">
        <v>406</v>
      </c>
      <c r="BA69" s="124" t="n">
        <v>385</v>
      </c>
      <c r="BB69" s="124" t="n">
        <v>475</v>
      </c>
      <c r="BC69" s="124" t="n">
        <v>186</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318</v>
      </c>
      <c r="F70" s="138" t="n">
        <v>16</v>
      </c>
      <c r="G70" s="123" t="n">
        <v>62</v>
      </c>
      <c r="H70" s="123" t="n">
        <v>211</v>
      </c>
      <c r="I70" s="123" t="n">
        <v>29</v>
      </c>
      <c r="J70" s="139" t="n">
        <v>0</v>
      </c>
      <c r="K70" s="134" t="n">
        <v>0</v>
      </c>
      <c r="L70" s="124" t="n">
        <v>0</v>
      </c>
      <c r="M70" s="124" t="n">
        <v>0</v>
      </c>
      <c r="N70" s="124" t="n">
        <v>0</v>
      </c>
      <c r="O70" s="124" t="n">
        <v>0</v>
      </c>
      <c r="P70" s="124" t="n">
        <v>0</v>
      </c>
      <c r="Q70" s="124" t="n">
        <v>0</v>
      </c>
      <c r="R70" s="124" t="n">
        <v>0</v>
      </c>
      <c r="S70" s="124" t="n">
        <v>16</v>
      </c>
      <c r="T70" s="124" t="n">
        <v>0</v>
      </c>
      <c r="U70" s="124" t="n">
        <v>0</v>
      </c>
      <c r="V70" s="129" t="n">
        <v>0</v>
      </c>
      <c r="W70" s="128" t="n">
        <v>0</v>
      </c>
      <c r="X70" s="124" t="n">
        <v>0</v>
      </c>
      <c r="Y70" s="124" t="n">
        <v>0</v>
      </c>
      <c r="Z70" s="124" t="n">
        <v>0</v>
      </c>
      <c r="AA70" s="124" t="n">
        <v>33</v>
      </c>
      <c r="AB70" s="124" t="n">
        <v>1</v>
      </c>
      <c r="AC70" s="124" t="n">
        <v>0</v>
      </c>
      <c r="AD70" s="124" t="n">
        <v>3</v>
      </c>
      <c r="AE70" s="124" t="n">
        <v>3</v>
      </c>
      <c r="AF70" s="124" t="n">
        <v>10</v>
      </c>
      <c r="AG70" s="124" t="n">
        <v>6</v>
      </c>
      <c r="AH70" s="129" t="n">
        <v>6</v>
      </c>
      <c r="AI70" s="128" t="n">
        <v>0</v>
      </c>
      <c r="AJ70" s="124" t="n">
        <v>2</v>
      </c>
      <c r="AK70" s="124" t="n">
        <v>4</v>
      </c>
      <c r="AL70" s="124" t="n">
        <v>11</v>
      </c>
      <c r="AM70" s="124" t="n">
        <v>22</v>
      </c>
      <c r="AN70" s="124" t="n">
        <v>82</v>
      </c>
      <c r="AO70" s="124" t="n">
        <v>5</v>
      </c>
      <c r="AP70" s="124" t="n">
        <v>16</v>
      </c>
      <c r="AQ70" s="124" t="n">
        <v>9</v>
      </c>
      <c r="AR70" s="124" t="n">
        <v>34</v>
      </c>
      <c r="AS70" s="124" t="n">
        <v>19</v>
      </c>
      <c r="AT70" s="129" t="n">
        <v>7</v>
      </c>
      <c r="AU70" s="128" t="n">
        <v>15</v>
      </c>
      <c r="AV70" s="124" t="n">
        <v>5</v>
      </c>
      <c r="AW70" s="124" t="n">
        <v>1</v>
      </c>
      <c r="AX70" s="124" t="n">
        <v>2</v>
      </c>
      <c r="AY70" s="124" t="n">
        <v>4</v>
      </c>
      <c r="AZ70" s="124" t="n">
        <v>0</v>
      </c>
      <c r="BA70" s="124" t="n">
        <v>1</v>
      </c>
      <c r="BB70" s="124" t="n">
        <v>0</v>
      </c>
      <c r="BC70" s="124" t="n">
        <v>1</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t="n">
        <v>0</v>
      </c>
      <c r="M71" s="123" t="n">
        <v>0</v>
      </c>
      <c r="N71" s="123" t="n">
        <v>0</v>
      </c>
      <c r="O71" s="123" t="n">
        <v>0</v>
      </c>
      <c r="P71" s="123" t="n">
        <v>0</v>
      </c>
      <c r="Q71" s="123" t="n">
        <v>0</v>
      </c>
      <c r="R71" s="123" t="n">
        <v>0</v>
      </c>
      <c r="S71" s="123" t="n">
        <v>0</v>
      </c>
      <c r="T71" s="123" t="n">
        <v>0</v>
      </c>
      <c r="U71" s="123" t="n">
        <v>0</v>
      </c>
      <c r="V71" s="131" t="n">
        <v>0</v>
      </c>
      <c r="W71" s="130" t="n">
        <v>0</v>
      </c>
      <c r="X71" s="123" t="n">
        <v>0</v>
      </c>
      <c r="Y71" s="123" t="n">
        <v>0</v>
      </c>
      <c r="Z71" s="123" t="n">
        <v>0</v>
      </c>
      <c r="AA71" s="123" t="n">
        <v>0</v>
      </c>
      <c r="AB71" s="123" t="n">
        <v>0</v>
      </c>
      <c r="AC71" s="123" t="n">
        <v>0</v>
      </c>
      <c r="AD71" s="123" t="n">
        <v>10</v>
      </c>
      <c r="AE71" s="123" t="n">
        <v>18.5</v>
      </c>
      <c r="AF71" s="123" t="n">
        <v>30.5</v>
      </c>
      <c r="AG71" s="123" t="n">
        <v>32</v>
      </c>
      <c r="AH71" s="131" t="n">
        <v>0</v>
      </c>
      <c r="AI71" s="130" t="n">
        <v>17</v>
      </c>
      <c r="AJ71" s="123" t="n">
        <v>14</v>
      </c>
      <c r="AK71" s="123" t="n">
        <v>17</v>
      </c>
      <c r="AL71" s="123" t="n">
        <v>18</v>
      </c>
      <c r="AM71" s="123" t="n">
        <v>13</v>
      </c>
      <c r="AN71" s="123" t="n">
        <v>14</v>
      </c>
      <c r="AO71" s="123" t="n">
        <v>16</v>
      </c>
      <c r="AP71" s="123" t="n">
        <v>11</v>
      </c>
      <c r="AQ71" s="123" t="n">
        <v>14</v>
      </c>
      <c r="AR71" s="123" t="n">
        <v>19</v>
      </c>
      <c r="AS71" s="123" t="n">
        <v>19</v>
      </c>
      <c r="AT71" s="131" t="n">
        <v>22</v>
      </c>
      <c r="AU71" s="130" t="n">
        <v>21</v>
      </c>
      <c r="AV71" s="123" t="n">
        <v>30</v>
      </c>
      <c r="AW71" s="123" t="n">
        <v>20</v>
      </c>
      <c r="AX71" s="123" t="n">
        <v>23</v>
      </c>
      <c r="AY71" s="123" t="n">
        <v>25</v>
      </c>
      <c r="AZ71" s="123" t="n">
        <v>32</v>
      </c>
      <c r="BA71" s="123" t="n">
        <v>18</v>
      </c>
      <c r="BB71" s="123" t="n">
        <v>34</v>
      </c>
      <c r="BC71" s="123" t="n">
        <v>24</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t="n">
        <v>0</v>
      </c>
      <c r="M72" s="123" t="n">
        <v>0</v>
      </c>
      <c r="N72" s="123" t="n">
        <v>0</v>
      </c>
      <c r="O72" s="123" t="n">
        <v>0</v>
      </c>
      <c r="P72" s="123" t="n">
        <v>0</v>
      </c>
      <c r="Q72" s="123" t="n">
        <v>0</v>
      </c>
      <c r="R72" s="123" t="n">
        <v>0</v>
      </c>
      <c r="S72" s="123" t="n">
        <v>0</v>
      </c>
      <c r="T72" s="123" t="n">
        <v>0</v>
      </c>
      <c r="U72" s="123" t="n">
        <v>0</v>
      </c>
      <c r="V72" s="131" t="n">
        <v>0</v>
      </c>
      <c r="W72" s="130" t="n">
        <v>0</v>
      </c>
      <c r="X72" s="123" t="n">
        <v>0</v>
      </c>
      <c r="Y72" s="123" t="n">
        <v>0</v>
      </c>
      <c r="Z72" s="123" t="n">
        <v>0</v>
      </c>
      <c r="AA72" s="123" t="n">
        <v>0</v>
      </c>
      <c r="AB72" s="123" t="n">
        <v>0</v>
      </c>
      <c r="AC72" s="123" t="n">
        <v>0</v>
      </c>
      <c r="AD72" s="123" t="n">
        <v>14</v>
      </c>
      <c r="AE72" s="123" t="n">
        <v>26</v>
      </c>
      <c r="AF72" s="123" t="n">
        <v>33</v>
      </c>
      <c r="AG72" s="123" t="n">
        <v>0</v>
      </c>
      <c r="AH72" s="131" t="n">
        <v>0</v>
      </c>
      <c r="AI72" s="130" t="n">
        <v>24</v>
      </c>
      <c r="AJ72" s="123" t="n">
        <v>20</v>
      </c>
      <c r="AK72" s="123" t="n">
        <v>26</v>
      </c>
      <c r="AL72" s="123" t="n">
        <v>31</v>
      </c>
      <c r="AM72" s="123" t="n">
        <v>15</v>
      </c>
      <c r="AN72" s="123" t="n">
        <v>31</v>
      </c>
      <c r="AO72" s="123" t="n">
        <v>32</v>
      </c>
      <c r="AP72" s="123" t="n">
        <v>21</v>
      </c>
      <c r="AQ72" s="123" t="n">
        <v>27</v>
      </c>
      <c r="AR72" s="123" t="n">
        <v>31</v>
      </c>
      <c r="AS72" s="123" t="n">
        <v>22</v>
      </c>
      <c r="AT72" s="131" t="n">
        <v>40</v>
      </c>
      <c r="AU72" s="130" t="n">
        <v>26</v>
      </c>
      <c r="AV72" s="123" t="n">
        <v>37</v>
      </c>
      <c r="AW72" s="123" t="n">
        <v>39</v>
      </c>
      <c r="AX72" s="123" t="n">
        <v>26</v>
      </c>
      <c r="AY72" s="123" t="n">
        <v>47</v>
      </c>
      <c r="AZ72" s="123" t="n">
        <v>47</v>
      </c>
      <c r="BA72" s="123" t="n">
        <v>36</v>
      </c>
      <c r="BB72" s="123" t="n">
        <v>40</v>
      </c>
      <c r="BC72" s="123" t="n">
        <v>18.5</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t="n">
        <v>0</v>
      </c>
      <c r="M73" s="123" t="n">
        <v>0</v>
      </c>
      <c r="N73" s="123" t="n">
        <v>0</v>
      </c>
      <c r="O73" s="123" t="n">
        <v>0</v>
      </c>
      <c r="P73" s="123" t="n">
        <v>0</v>
      </c>
      <c r="Q73" s="123" t="n">
        <v>0</v>
      </c>
      <c r="R73" s="123" t="n">
        <v>0</v>
      </c>
      <c r="S73" s="123" t="n">
        <v>0</v>
      </c>
      <c r="T73" s="123" t="n">
        <v>0</v>
      </c>
      <c r="U73" s="123" t="n">
        <v>0</v>
      </c>
      <c r="V73" s="131" t="n">
        <v>0</v>
      </c>
      <c r="W73" s="130" t="n">
        <v>0</v>
      </c>
      <c r="X73" s="123" t="n">
        <v>0</v>
      </c>
      <c r="Y73" s="123" t="n">
        <v>0</v>
      </c>
      <c r="Z73" s="123" t="n">
        <v>0</v>
      </c>
      <c r="AA73" s="123" t="n">
        <v>0</v>
      </c>
      <c r="AB73" s="123" t="n">
        <v>0</v>
      </c>
      <c r="AC73" s="123" t="n">
        <v>0</v>
      </c>
      <c r="AD73" s="123" t="n">
        <v>4.5</v>
      </c>
      <c r="AE73" s="123" t="n">
        <v>4.5</v>
      </c>
      <c r="AF73" s="123" t="n">
        <v>1.5</v>
      </c>
      <c r="AG73" s="123" t="n">
        <v>0</v>
      </c>
      <c r="AH73" s="131" t="n">
        <v>0</v>
      </c>
      <c r="AI73" s="130" t="n">
        <v>4</v>
      </c>
      <c r="AJ73" s="123" t="n">
        <v>8</v>
      </c>
      <c r="AK73" s="123" t="n">
        <v>8</v>
      </c>
      <c r="AL73" s="123" t="n">
        <v>12</v>
      </c>
      <c r="AM73" s="123" t="n">
        <v>5</v>
      </c>
      <c r="AN73" s="123" t="n">
        <v>7</v>
      </c>
      <c r="AO73" s="123" t="n">
        <v>9</v>
      </c>
      <c r="AP73" s="123" t="n">
        <v>7</v>
      </c>
      <c r="AQ73" s="123" t="n">
        <v>13</v>
      </c>
      <c r="AR73" s="123" t="n">
        <v>9</v>
      </c>
      <c r="AS73" s="123" t="n">
        <v>12</v>
      </c>
      <c r="AT73" s="131" t="n">
        <v>12</v>
      </c>
      <c r="AU73" s="130" t="n">
        <v>9</v>
      </c>
      <c r="AV73" s="123" t="n">
        <v>9</v>
      </c>
      <c r="AW73" s="123" t="n">
        <v>7</v>
      </c>
      <c r="AX73" s="123" t="n">
        <v>11</v>
      </c>
      <c r="AY73" s="123" t="n">
        <v>9</v>
      </c>
      <c r="AZ73" s="123" t="n">
        <v>17</v>
      </c>
      <c r="BA73" s="123" t="n">
        <v>14</v>
      </c>
      <c r="BB73" s="123" t="n">
        <v>11</v>
      </c>
      <c r="BC73" s="123" t="n">
        <v>3</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t="n">
        <v>0</v>
      </c>
      <c r="M74" s="123" t="n">
        <v>0</v>
      </c>
      <c r="N74" s="123" t="n">
        <v>0</v>
      </c>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29</v>
      </c>
      <c r="AO74" s="123" t="n">
        <v>0</v>
      </c>
      <c r="AP74" s="123" t="n">
        <v>0</v>
      </c>
      <c r="AQ74" s="123" t="n">
        <v>0</v>
      </c>
      <c r="AR74" s="123" t="n">
        <v>0</v>
      </c>
      <c r="AS74" s="123" t="n">
        <v>0</v>
      </c>
      <c r="AT74" s="131" t="n">
        <v>0</v>
      </c>
      <c r="AU74" s="130" t="n">
        <v>0</v>
      </c>
      <c r="AV74" s="123" t="n">
        <v>37</v>
      </c>
      <c r="AW74" s="123" t="n">
        <v>0</v>
      </c>
      <c r="AX74" s="123" t="n">
        <v>0</v>
      </c>
      <c r="AY74" s="123" t="n">
        <v>54</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1051</v>
      </c>
      <c r="F75" s="140" t="n">
        <v>194</v>
      </c>
      <c r="G75" s="141" t="n">
        <v>96</v>
      </c>
      <c r="H75" s="141" t="n">
        <v>412</v>
      </c>
      <c r="I75" s="141" t="n">
        <v>349</v>
      </c>
      <c r="J75" s="142" t="n">
        <v>0</v>
      </c>
      <c r="K75" s="155" t="n">
        <v>41</v>
      </c>
      <c r="L75" s="156" t="n">
        <v>7</v>
      </c>
      <c r="M75" s="156" t="n">
        <v>8</v>
      </c>
      <c r="N75" s="156" t="n">
        <v>14</v>
      </c>
      <c r="O75" s="156" t="n">
        <v>13</v>
      </c>
      <c r="P75" s="156" t="n">
        <v>9</v>
      </c>
      <c r="Q75" s="156" t="n">
        <v>10</v>
      </c>
      <c r="R75" s="156" t="n">
        <v>16</v>
      </c>
      <c r="S75" s="156" t="n">
        <v>33</v>
      </c>
      <c r="T75" s="156" t="n">
        <v>18</v>
      </c>
      <c r="U75" s="156" t="n">
        <v>9</v>
      </c>
      <c r="V75" s="157" t="n">
        <v>16</v>
      </c>
      <c r="W75" s="158" t="n">
        <v>7</v>
      </c>
      <c r="X75" s="156" t="n">
        <v>0</v>
      </c>
      <c r="Y75" s="156" t="n">
        <v>1</v>
      </c>
      <c r="Z75" s="156" t="n">
        <v>3</v>
      </c>
      <c r="AA75" s="156" t="n">
        <v>5</v>
      </c>
      <c r="AB75" s="156" t="n">
        <v>7</v>
      </c>
      <c r="AC75" s="156" t="n">
        <v>5</v>
      </c>
      <c r="AD75" s="156" t="n">
        <v>9</v>
      </c>
      <c r="AE75" s="156" t="n">
        <v>14</v>
      </c>
      <c r="AF75" s="156" t="n">
        <v>8</v>
      </c>
      <c r="AG75" s="156" t="n">
        <v>18</v>
      </c>
      <c r="AH75" s="157" t="n">
        <v>19</v>
      </c>
      <c r="AI75" s="158" t="n">
        <v>13</v>
      </c>
      <c r="AJ75" s="156" t="n">
        <v>14</v>
      </c>
      <c r="AK75" s="156" t="n">
        <v>5</v>
      </c>
      <c r="AL75" s="156" t="n">
        <v>19</v>
      </c>
      <c r="AM75" s="156" t="n">
        <v>19</v>
      </c>
      <c r="AN75" s="156" t="n">
        <v>37</v>
      </c>
      <c r="AO75" s="156" t="n">
        <v>58</v>
      </c>
      <c r="AP75" s="156" t="n">
        <v>59</v>
      </c>
      <c r="AQ75" s="156" t="n">
        <v>51</v>
      </c>
      <c r="AR75" s="156" t="n">
        <v>39</v>
      </c>
      <c r="AS75" s="156" t="n">
        <v>54</v>
      </c>
      <c r="AT75" s="157" t="n">
        <v>44</v>
      </c>
      <c r="AU75" s="158" t="n">
        <v>47</v>
      </c>
      <c r="AV75" s="156" t="n">
        <v>59</v>
      </c>
      <c r="AW75" s="156" t="n">
        <v>55</v>
      </c>
      <c r="AX75" s="156" t="n">
        <v>15</v>
      </c>
      <c r="AY75" s="156" t="n">
        <v>37</v>
      </c>
      <c r="AZ75" s="156" t="n">
        <v>41</v>
      </c>
      <c r="BA75" s="156" t="n">
        <v>18</v>
      </c>
      <c r="BB75" s="156" t="n">
        <v>49</v>
      </c>
      <c r="BC75" s="156" t="n">
        <v>28</v>
      </c>
      <c r="BD75" s="156"/>
      <c r="BE75" s="156"/>
      <c r="BF75" s="157"/>
      <c r="BG75" s="158"/>
      <c r="BH75" s="156"/>
      <c r="BI75" s="156"/>
      <c r="BJ75" s="156"/>
      <c r="BK75" s="156"/>
      <c r="BL75" s="156"/>
      <c r="BM75" s="156"/>
      <c r="BN75" s="156"/>
      <c r="BO75" s="156"/>
      <c r="BP75" s="156"/>
      <c r="BQ75" s="156"/>
      <c r="BR75" s="157"/>
      <c r="BS75" s="112"/>
    </row>
  </sheetData>
  <mergeCells count="5">
    <mergeCell ref="BG23:BR23"/>
    <mergeCell ref="K23:V23"/>
    <mergeCell ref="W23:AH23"/>
    <mergeCell ref="AI23:AT23"/>
    <mergeCell ref="AU23:BF23"/>
  </mergeCells>
  <pageMargins left="0.7" right="0.7" top="0.75" bottom="0.75" header="0.3" footer="0.3"/>
  <pageSetup paperSize="9" orientation="portrait" r:id="rId2"/>
  <legacyDrawing r:id="rIdvml"/>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8" tint="0.39997558519241921"/>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429</v>
      </c>
    </row>
    <row r="4">
      <c r="B4" s="265" t="s">
        <v>177</v>
      </c>
      <c r="C4" s="264" t="s">
        <v>594</v>
      </c>
      <c r="D4" s="280"/>
      <c r="E4" s="280"/>
    </row>
    <row r="5">
      <c r="B5" s="265"/>
      <c r="C5" s="266"/>
      <c r="D5" s="276" t="n">
        <v>0</v>
      </c>
    </row>
    <row r="6">
      <c r="A6" s="56"/>
      <c r="B6" s="265"/>
      <c r="C6" s="264"/>
      <c r="I6" s="107"/>
    </row>
    <row r="7">
      <c r="C7" s="267"/>
      <c r="D7" s="268"/>
      <c r="E7" s="268"/>
      <c r="F7" s="181"/>
      <c r="I7" s="212"/>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149043</v>
      </c>
      <c r="F25" s="138" t="n">
        <v>0</v>
      </c>
      <c r="G25" s="123" t="n">
        <v>3</v>
      </c>
      <c r="H25" s="123" t="n">
        <v>15</v>
      </c>
      <c r="I25" s="123" t="n">
        <v>149025</v>
      </c>
      <c r="J25" s="139" t="n">
        <v>0</v>
      </c>
      <c r="K25" s="134" t="n">
        <v>0</v>
      </c>
      <c r="L25" s="124" t="n">
        <v>0</v>
      </c>
      <c r="M25" s="124" t="n">
        <v>0</v>
      </c>
      <c r="N25" s="124" t="n">
        <v>0</v>
      </c>
      <c r="O25" s="124" t="n">
        <v>0</v>
      </c>
      <c r="P25" s="124" t="n">
        <v>0</v>
      </c>
      <c r="Q25" s="124" t="n">
        <v>0</v>
      </c>
      <c r="R25" s="124" t="n">
        <v>0</v>
      </c>
      <c r="S25" s="124" t="n">
        <v>0</v>
      </c>
      <c r="T25" s="124" t="n">
        <v>0</v>
      </c>
      <c r="U25" s="124" t="n">
        <v>0</v>
      </c>
      <c r="V25" s="129" t="n">
        <v>0</v>
      </c>
      <c r="W25" s="128" t="n">
        <v>0</v>
      </c>
      <c r="X25" s="124" t="n">
        <v>0</v>
      </c>
      <c r="Y25" s="124" t="n">
        <v>0</v>
      </c>
      <c r="Z25" s="124" t="n">
        <v>0</v>
      </c>
      <c r="AA25" s="124" t="n">
        <v>0</v>
      </c>
      <c r="AB25" s="124" t="n">
        <v>0</v>
      </c>
      <c r="AC25" s="124" t="n">
        <v>0</v>
      </c>
      <c r="AD25" s="124" t="n">
        <v>2</v>
      </c>
      <c r="AE25" s="124" t="n">
        <v>1</v>
      </c>
      <c r="AF25" s="124" t="n">
        <v>0</v>
      </c>
      <c r="AG25" s="124" t="n">
        <v>0</v>
      </c>
      <c r="AH25" s="129" t="n">
        <v>0</v>
      </c>
      <c r="AI25" s="128" t="n">
        <v>2</v>
      </c>
      <c r="AJ25" s="124" t="n">
        <v>2</v>
      </c>
      <c r="AK25" s="124" t="n">
        <v>0</v>
      </c>
      <c r="AL25" s="124" t="n">
        <v>6</v>
      </c>
      <c r="AM25" s="124" t="n">
        <v>0</v>
      </c>
      <c r="AN25" s="124" t="n">
        <v>1</v>
      </c>
      <c r="AO25" s="124" t="n">
        <v>0</v>
      </c>
      <c r="AP25" s="124" t="n">
        <v>2</v>
      </c>
      <c r="AQ25" s="124" t="n">
        <v>0</v>
      </c>
      <c r="AR25" s="124" t="n">
        <v>0</v>
      </c>
      <c r="AS25" s="124" t="n">
        <v>0</v>
      </c>
      <c r="AT25" s="129" t="n">
        <v>2</v>
      </c>
      <c r="AU25" s="128" t="n">
        <v>1721</v>
      </c>
      <c r="AV25" s="124" t="n">
        <v>6218</v>
      </c>
      <c r="AW25" s="124" t="n">
        <v>5661</v>
      </c>
      <c r="AX25" s="124" t="n">
        <v>10233</v>
      </c>
      <c r="AY25" s="124" t="n">
        <v>19849</v>
      </c>
      <c r="AZ25" s="124" t="n">
        <v>30226</v>
      </c>
      <c r="BA25" s="124" t="n">
        <v>28570</v>
      </c>
      <c r="BB25" s="124" t="n">
        <v>25961</v>
      </c>
      <c r="BC25" s="124" t="n">
        <v>20586</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96780</v>
      </c>
      <c r="F26" s="138" t="n">
        <v>0</v>
      </c>
      <c r="G26" s="123" t="n">
        <v>3</v>
      </c>
      <c r="H26" s="123" t="n">
        <v>13</v>
      </c>
      <c r="I26" s="123" t="n">
        <v>96764</v>
      </c>
      <c r="J26" s="139" t="n">
        <v>0</v>
      </c>
      <c r="K26" s="134" t="n">
        <v>0</v>
      </c>
      <c r="L26" s="124" t="n">
        <v>0</v>
      </c>
      <c r="M26" s="124" t="n">
        <v>0</v>
      </c>
      <c r="N26" s="124" t="n">
        <v>0</v>
      </c>
      <c r="O26" s="124" t="n">
        <v>0</v>
      </c>
      <c r="P26" s="124" t="n">
        <v>0</v>
      </c>
      <c r="Q26" s="124" t="n">
        <v>0</v>
      </c>
      <c r="R26" s="124" t="n">
        <v>0</v>
      </c>
      <c r="S26" s="124" t="n">
        <v>0</v>
      </c>
      <c r="T26" s="124" t="n">
        <v>0</v>
      </c>
      <c r="U26" s="124" t="n">
        <v>0</v>
      </c>
      <c r="V26" s="129" t="n">
        <v>0</v>
      </c>
      <c r="W26" s="128" t="n">
        <v>0</v>
      </c>
      <c r="X26" s="124" t="n">
        <v>0</v>
      </c>
      <c r="Y26" s="124" t="n">
        <v>0</v>
      </c>
      <c r="Z26" s="124" t="n">
        <v>0</v>
      </c>
      <c r="AA26" s="124" t="n">
        <v>0</v>
      </c>
      <c r="AB26" s="124" t="n">
        <v>0</v>
      </c>
      <c r="AC26" s="124" t="n">
        <v>0</v>
      </c>
      <c r="AD26" s="124" t="n">
        <v>2</v>
      </c>
      <c r="AE26" s="124" t="n">
        <v>1</v>
      </c>
      <c r="AF26" s="124" t="n">
        <v>0</v>
      </c>
      <c r="AG26" s="124" t="n">
        <v>0</v>
      </c>
      <c r="AH26" s="129" t="n">
        <v>0</v>
      </c>
      <c r="AI26" s="128" t="n">
        <v>0</v>
      </c>
      <c r="AJ26" s="124" t="n">
        <v>3</v>
      </c>
      <c r="AK26" s="124" t="n">
        <v>1</v>
      </c>
      <c r="AL26" s="124" t="n">
        <v>2</v>
      </c>
      <c r="AM26" s="124" t="n">
        <v>3</v>
      </c>
      <c r="AN26" s="124" t="n">
        <v>0</v>
      </c>
      <c r="AO26" s="124" t="n">
        <v>0</v>
      </c>
      <c r="AP26" s="124" t="n">
        <v>1</v>
      </c>
      <c r="AQ26" s="124" t="n">
        <v>2</v>
      </c>
      <c r="AR26" s="124" t="n">
        <v>1</v>
      </c>
      <c r="AS26" s="124" t="n">
        <v>0</v>
      </c>
      <c r="AT26" s="129" t="n">
        <v>0</v>
      </c>
      <c r="AU26" s="128" t="n">
        <v>735</v>
      </c>
      <c r="AV26" s="124" t="n">
        <v>3519</v>
      </c>
      <c r="AW26" s="124" t="n">
        <v>5908</v>
      </c>
      <c r="AX26" s="124" t="n">
        <v>5919</v>
      </c>
      <c r="AY26" s="124" t="n">
        <v>11175</v>
      </c>
      <c r="AZ26" s="124" t="n">
        <v>16936</v>
      </c>
      <c r="BA26" s="124" t="n">
        <v>18732</v>
      </c>
      <c r="BB26" s="124" t="n">
        <v>21526</v>
      </c>
      <c r="BC26" s="124" t="n">
        <v>12314</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584173</v>
      </c>
      <c r="F27" s="138" t="n">
        <v>0</v>
      </c>
      <c r="G27" s="123" t="n">
        <v>0</v>
      </c>
      <c r="H27" s="123" t="n">
        <v>0</v>
      </c>
      <c r="I27" s="123" t="n">
        <v>288114</v>
      </c>
      <c r="J27" s="139" t="n">
        <v>0</v>
      </c>
      <c r="K27" s="134" t="n">
        <v>0</v>
      </c>
      <c r="L27" s="124" t="n">
        <v>0</v>
      </c>
      <c r="M27" s="124" t="n">
        <v>0</v>
      </c>
      <c r="N27" s="124" t="n">
        <v>0</v>
      </c>
      <c r="O27" s="124" t="n">
        <v>0</v>
      </c>
      <c r="P27" s="124" t="n">
        <v>0</v>
      </c>
      <c r="Q27" s="124" t="n">
        <v>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89961</v>
      </c>
      <c r="AW27" s="124" t="n">
        <v>0</v>
      </c>
      <c r="AX27" s="124" t="n">
        <v>6869</v>
      </c>
      <c r="AY27" s="124" t="n">
        <v>103718</v>
      </c>
      <c r="AZ27" s="124" t="n">
        <v>10856</v>
      </c>
      <c r="BA27" s="124" t="n">
        <v>57307</v>
      </c>
      <c r="BB27" s="124" t="n">
        <v>11612</v>
      </c>
      <c r="BC27" s="124" t="n">
        <v>7791</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147301</v>
      </c>
      <c r="F28" s="138" t="n">
        <v>0</v>
      </c>
      <c r="G28" s="123" t="n">
        <v>0</v>
      </c>
      <c r="H28" s="123" t="n">
        <v>4</v>
      </c>
      <c r="I28" s="123" t="n">
        <v>147297</v>
      </c>
      <c r="J28" s="139" t="n">
        <v>0</v>
      </c>
      <c r="K28" s="134" t="n">
        <v>0</v>
      </c>
      <c r="L28" s="124" t="n">
        <v>0</v>
      </c>
      <c r="M28" s="124" t="n">
        <v>0</v>
      </c>
      <c r="N28" s="124" t="n">
        <v>0</v>
      </c>
      <c r="O28" s="124" t="n">
        <v>0</v>
      </c>
      <c r="P28" s="124" t="n">
        <v>0</v>
      </c>
      <c r="Q28" s="124" t="n">
        <v>0</v>
      </c>
      <c r="R28" s="124" t="n">
        <v>0</v>
      </c>
      <c r="S28" s="124" t="n">
        <v>0</v>
      </c>
      <c r="T28" s="124" t="n">
        <v>0</v>
      </c>
      <c r="U28" s="124" t="n">
        <v>0</v>
      </c>
      <c r="V28" s="129" t="n">
        <v>0</v>
      </c>
      <c r="W28" s="128" t="n">
        <v>0</v>
      </c>
      <c r="X28" s="124" t="n">
        <v>0</v>
      </c>
      <c r="Y28" s="124" t="n">
        <v>0</v>
      </c>
      <c r="Z28" s="124" t="n">
        <v>0</v>
      </c>
      <c r="AA28" s="124" t="n">
        <v>0</v>
      </c>
      <c r="AB28" s="124" t="n">
        <v>0</v>
      </c>
      <c r="AC28" s="124" t="n">
        <v>0</v>
      </c>
      <c r="AD28" s="124" t="n">
        <v>0</v>
      </c>
      <c r="AE28" s="124" t="n">
        <v>0</v>
      </c>
      <c r="AF28" s="124" t="n">
        <v>0</v>
      </c>
      <c r="AG28" s="124" t="n">
        <v>0</v>
      </c>
      <c r="AH28" s="129" t="n">
        <v>0</v>
      </c>
      <c r="AI28" s="128" t="n">
        <v>0</v>
      </c>
      <c r="AJ28" s="124" t="n">
        <v>0</v>
      </c>
      <c r="AK28" s="124" t="n">
        <v>1</v>
      </c>
      <c r="AL28" s="124" t="n">
        <v>2</v>
      </c>
      <c r="AM28" s="124" t="n">
        <v>0</v>
      </c>
      <c r="AN28" s="124" t="n">
        <v>0</v>
      </c>
      <c r="AO28" s="124" t="n">
        <v>0</v>
      </c>
      <c r="AP28" s="124" t="n">
        <v>0</v>
      </c>
      <c r="AQ28" s="124" t="n">
        <v>0</v>
      </c>
      <c r="AR28" s="124" t="n">
        <v>1</v>
      </c>
      <c r="AS28" s="124" t="n">
        <v>0</v>
      </c>
      <c r="AT28" s="129" t="n">
        <v>0</v>
      </c>
      <c r="AU28" s="128" t="n">
        <v>187</v>
      </c>
      <c r="AV28" s="124" t="n">
        <v>2724</v>
      </c>
      <c r="AW28" s="124" t="n">
        <v>4878</v>
      </c>
      <c r="AX28" s="124" t="n">
        <v>10361</v>
      </c>
      <c r="AY28" s="124" t="n">
        <v>18924</v>
      </c>
      <c r="AZ28" s="124" t="n">
        <v>28882</v>
      </c>
      <c r="BA28" s="124" t="n">
        <v>30439</v>
      </c>
      <c r="BB28" s="124" t="n">
        <v>27147</v>
      </c>
      <c r="BC28" s="124" t="n">
        <v>23755</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13057</v>
      </c>
      <c r="F29" s="138" t="n">
        <v>0</v>
      </c>
      <c r="G29" s="123" t="n">
        <v>0</v>
      </c>
      <c r="H29" s="123" t="n">
        <v>0</v>
      </c>
      <c r="I29" s="123" t="n">
        <v>13057</v>
      </c>
      <c r="J29" s="139" t="n">
        <v>0</v>
      </c>
      <c r="K29" s="134" t="n">
        <v>0</v>
      </c>
      <c r="L29" s="124" t="n">
        <v>0</v>
      </c>
      <c r="M29" s="124" t="n">
        <v>0</v>
      </c>
      <c r="N29" s="124" t="n">
        <v>0</v>
      </c>
      <c r="O29" s="124" t="n">
        <v>0</v>
      </c>
      <c r="P29" s="124" t="n">
        <v>0</v>
      </c>
      <c r="Q29" s="124" t="n">
        <v>0</v>
      </c>
      <c r="R29" s="124" t="n">
        <v>0</v>
      </c>
      <c r="S29" s="124" t="n">
        <v>0</v>
      </c>
      <c r="T29" s="124" t="n">
        <v>0</v>
      </c>
      <c r="U29" s="124" t="n">
        <v>0</v>
      </c>
      <c r="V29" s="129" t="n">
        <v>0</v>
      </c>
      <c r="W29" s="128" t="n">
        <v>0</v>
      </c>
      <c r="X29" s="124" t="n">
        <v>0</v>
      </c>
      <c r="Y29" s="124" t="n">
        <v>0</v>
      </c>
      <c r="Z29" s="124" t="n">
        <v>0</v>
      </c>
      <c r="AA29" s="124" t="n">
        <v>0</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449</v>
      </c>
      <c r="AW29" s="124" t="n">
        <v>479</v>
      </c>
      <c r="AX29" s="124" t="n">
        <v>621</v>
      </c>
      <c r="AY29" s="124" t="n">
        <v>2392</v>
      </c>
      <c r="AZ29" s="124" t="n">
        <v>2169</v>
      </c>
      <c r="BA29" s="124" t="n">
        <v>2462</v>
      </c>
      <c r="BB29" s="124" t="n">
        <v>2716</v>
      </c>
      <c r="BC29" s="124" t="n">
        <v>1769</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53598</v>
      </c>
      <c r="F30" s="138" t="n">
        <v>0</v>
      </c>
      <c r="G30" s="123" t="n">
        <v>0</v>
      </c>
      <c r="H30" s="123" t="n">
        <v>6</v>
      </c>
      <c r="I30" s="123" t="n">
        <v>53592</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0</v>
      </c>
      <c r="AA30" s="124" t="n">
        <v>0</v>
      </c>
      <c r="AB30" s="124" t="n">
        <v>0</v>
      </c>
      <c r="AC30" s="124" t="n">
        <v>0</v>
      </c>
      <c r="AD30" s="124" t="n">
        <v>0</v>
      </c>
      <c r="AE30" s="124" t="n">
        <v>0</v>
      </c>
      <c r="AF30" s="124" t="n">
        <v>0</v>
      </c>
      <c r="AG30" s="124" t="n">
        <v>0</v>
      </c>
      <c r="AH30" s="129" t="n">
        <v>0</v>
      </c>
      <c r="AI30" s="128" t="n">
        <v>0</v>
      </c>
      <c r="AJ30" s="124" t="n">
        <v>0</v>
      </c>
      <c r="AK30" s="124" t="n">
        <v>0</v>
      </c>
      <c r="AL30" s="124" t="n">
        <v>3</v>
      </c>
      <c r="AM30" s="124" t="n">
        <v>1</v>
      </c>
      <c r="AN30" s="124" t="n">
        <v>0</v>
      </c>
      <c r="AO30" s="124" t="n">
        <v>0</v>
      </c>
      <c r="AP30" s="124" t="n">
        <v>0</v>
      </c>
      <c r="AQ30" s="124" t="n">
        <v>1</v>
      </c>
      <c r="AR30" s="124" t="n">
        <v>1</v>
      </c>
      <c r="AS30" s="124" t="n">
        <v>0</v>
      </c>
      <c r="AT30" s="129" t="n">
        <v>0</v>
      </c>
      <c r="AU30" s="128" t="n">
        <v>109</v>
      </c>
      <c r="AV30" s="124" t="n">
        <v>1888</v>
      </c>
      <c r="AW30" s="124" t="n">
        <v>3703</v>
      </c>
      <c r="AX30" s="124" t="n">
        <v>6454</v>
      </c>
      <c r="AY30" s="124" t="n">
        <v>8471</v>
      </c>
      <c r="AZ30" s="124" t="n">
        <v>8376</v>
      </c>
      <c r="BA30" s="124" t="n">
        <v>8113</v>
      </c>
      <c r="BB30" s="124" t="n">
        <v>10058</v>
      </c>
      <c r="BC30" s="124" t="n">
        <v>6420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2084</v>
      </c>
      <c r="F31" s="138" t="n">
        <v>0</v>
      </c>
      <c r="G31" s="123" t="n">
        <v>0</v>
      </c>
      <c r="H31" s="123" t="n">
        <v>0</v>
      </c>
      <c r="I31" s="123" t="n">
        <v>2084</v>
      </c>
      <c r="J31" s="139" t="n">
        <v>0</v>
      </c>
      <c r="K31" s="134" t="n">
        <v>0</v>
      </c>
      <c r="L31" s="124" t="n">
        <v>0</v>
      </c>
      <c r="M31" s="124" t="n">
        <v>0</v>
      </c>
      <c r="N31" s="124" t="n">
        <v>0</v>
      </c>
      <c r="O31" s="124" t="n">
        <v>0</v>
      </c>
      <c r="P31" s="124" t="n">
        <v>0</v>
      </c>
      <c r="Q31" s="124" t="n">
        <v>0</v>
      </c>
      <c r="R31" s="124" t="n">
        <v>0</v>
      </c>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9</v>
      </c>
      <c r="AW31" s="124" t="n">
        <v>19</v>
      </c>
      <c r="AX31" s="124" t="n">
        <v>82</v>
      </c>
      <c r="AY31" s="124" t="n">
        <v>304</v>
      </c>
      <c r="AZ31" s="124" t="n">
        <v>329</v>
      </c>
      <c r="BA31" s="124" t="n">
        <v>421</v>
      </c>
      <c r="BB31" s="124" t="n">
        <v>493</v>
      </c>
      <c r="BC31" s="124" t="n">
        <v>427</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17154</v>
      </c>
      <c r="F32" s="138" t="n">
        <v>0</v>
      </c>
      <c r="G32" s="123" t="n">
        <v>0</v>
      </c>
      <c r="H32" s="123" t="n">
        <v>0</v>
      </c>
      <c r="I32" s="123" t="n">
        <v>17154</v>
      </c>
      <c r="J32" s="139" t="n">
        <v>0</v>
      </c>
      <c r="K32" s="134" t="n">
        <v>0</v>
      </c>
      <c r="L32" s="124" t="n">
        <v>0</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0</v>
      </c>
      <c r="AI32" s="128" t="n">
        <v>0</v>
      </c>
      <c r="AJ32" s="124" t="n">
        <v>0</v>
      </c>
      <c r="AK32" s="124" t="n">
        <v>0</v>
      </c>
      <c r="AL32" s="124" t="n">
        <v>0</v>
      </c>
      <c r="AM32" s="124" t="n">
        <v>0</v>
      </c>
      <c r="AN32" s="124" t="n">
        <v>0</v>
      </c>
      <c r="AO32" s="124" t="n">
        <v>0</v>
      </c>
      <c r="AP32" s="124" t="n">
        <v>0</v>
      </c>
      <c r="AQ32" s="124" t="n">
        <v>0</v>
      </c>
      <c r="AR32" s="124" t="n">
        <v>0</v>
      </c>
      <c r="AS32" s="124" t="n">
        <v>0</v>
      </c>
      <c r="AT32" s="129" t="n">
        <v>0</v>
      </c>
      <c r="AU32" s="128" t="n">
        <v>0</v>
      </c>
      <c r="AV32" s="124" t="n">
        <v>163</v>
      </c>
      <c r="AW32" s="124" t="n">
        <v>578</v>
      </c>
      <c r="AX32" s="124" t="n">
        <v>2499</v>
      </c>
      <c r="AY32" s="124" t="n">
        <v>2919</v>
      </c>
      <c r="AZ32" s="124" t="n">
        <v>2613</v>
      </c>
      <c r="BA32" s="124" t="n">
        <v>2626</v>
      </c>
      <c r="BB32" s="124" t="n">
        <v>3235</v>
      </c>
      <c r="BC32" s="124" t="n">
        <v>2521</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12296</v>
      </c>
      <c r="F33" s="138" t="n">
        <v>0</v>
      </c>
      <c r="G33" s="123" t="n">
        <v>0</v>
      </c>
      <c r="H33" s="123" t="n">
        <v>3</v>
      </c>
      <c r="I33" s="123" t="n">
        <v>12293</v>
      </c>
      <c r="J33" s="139" t="n">
        <v>0</v>
      </c>
      <c r="K33" s="134" t="n">
        <v>0</v>
      </c>
      <c r="L33" s="124" t="n">
        <v>0</v>
      </c>
      <c r="M33" s="124" t="n">
        <v>0</v>
      </c>
      <c r="N33" s="124" t="n">
        <v>0</v>
      </c>
      <c r="O33" s="124" t="n">
        <v>0</v>
      </c>
      <c r="P33" s="124" t="n">
        <v>0</v>
      </c>
      <c r="Q33" s="124" t="n">
        <v>0</v>
      </c>
      <c r="R33" s="124" t="n">
        <v>0</v>
      </c>
      <c r="S33" s="124" t="n">
        <v>0</v>
      </c>
      <c r="T33" s="124" t="n">
        <v>0</v>
      </c>
      <c r="U33" s="124" t="n">
        <v>0</v>
      </c>
      <c r="V33" s="129" t="n">
        <v>0</v>
      </c>
      <c r="W33" s="128" t="n">
        <v>0</v>
      </c>
      <c r="X33" s="124" t="n">
        <v>0</v>
      </c>
      <c r="Y33" s="124" t="n">
        <v>0</v>
      </c>
      <c r="Z33" s="124" t="n">
        <v>0</v>
      </c>
      <c r="AA33" s="124" t="n">
        <v>0</v>
      </c>
      <c r="AB33" s="124" t="n">
        <v>0</v>
      </c>
      <c r="AC33" s="124" t="n">
        <v>0</v>
      </c>
      <c r="AD33" s="124" t="n">
        <v>0</v>
      </c>
      <c r="AE33" s="124" t="n">
        <v>0</v>
      </c>
      <c r="AF33" s="124" t="n">
        <v>0</v>
      </c>
      <c r="AG33" s="124" t="n">
        <v>0</v>
      </c>
      <c r="AH33" s="129" t="n">
        <v>0</v>
      </c>
      <c r="AI33" s="128" t="n">
        <v>0</v>
      </c>
      <c r="AJ33" s="124" t="n">
        <v>0</v>
      </c>
      <c r="AK33" s="124" t="n">
        <v>0</v>
      </c>
      <c r="AL33" s="124" t="n">
        <v>3</v>
      </c>
      <c r="AM33" s="124" t="n">
        <v>0</v>
      </c>
      <c r="AN33" s="124" t="n">
        <v>0</v>
      </c>
      <c r="AO33" s="124" t="n">
        <v>0</v>
      </c>
      <c r="AP33" s="124" t="n">
        <v>0</v>
      </c>
      <c r="AQ33" s="124" t="n">
        <v>0</v>
      </c>
      <c r="AR33" s="124" t="n">
        <v>0</v>
      </c>
      <c r="AS33" s="124" t="n">
        <v>0</v>
      </c>
      <c r="AT33" s="129" t="n">
        <v>0</v>
      </c>
      <c r="AU33" s="128" t="n">
        <v>0</v>
      </c>
      <c r="AV33" s="124" t="n">
        <v>586</v>
      </c>
      <c r="AW33" s="124" t="n">
        <v>834</v>
      </c>
      <c r="AX33" s="124" t="n">
        <v>715</v>
      </c>
      <c r="AY33" s="124" t="n">
        <v>1413</v>
      </c>
      <c r="AZ33" s="124" t="n">
        <v>1909</v>
      </c>
      <c r="BA33" s="124" t="n">
        <v>1275</v>
      </c>
      <c r="BB33" s="124" t="n">
        <v>2209</v>
      </c>
      <c r="BC33" s="124" t="n">
        <v>3352</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402</v>
      </c>
      <c r="F34" s="138" t="n">
        <v>0</v>
      </c>
      <c r="G34" s="123" t="n">
        <v>0</v>
      </c>
      <c r="H34" s="123" t="n">
        <v>0</v>
      </c>
      <c r="I34" s="123" t="n">
        <v>402</v>
      </c>
      <c r="J34" s="139" t="n">
        <v>0</v>
      </c>
      <c r="K34" s="134" t="n">
        <v>0</v>
      </c>
      <c r="L34" s="124" t="n">
        <v>0</v>
      </c>
      <c r="M34" s="124" t="n">
        <v>0</v>
      </c>
      <c r="N34" s="124" t="n">
        <v>0</v>
      </c>
      <c r="O34" s="124" t="n">
        <v>0</v>
      </c>
      <c r="P34" s="124" t="n">
        <v>0</v>
      </c>
      <c r="Q34" s="124" t="n">
        <v>0</v>
      </c>
      <c r="R34" s="124" t="n">
        <v>0</v>
      </c>
      <c r="S34" s="124" t="n">
        <v>0</v>
      </c>
      <c r="T34" s="124" t="n">
        <v>0</v>
      </c>
      <c r="U34" s="124" t="n">
        <v>0</v>
      </c>
      <c r="V34" s="129" t="n">
        <v>0</v>
      </c>
      <c r="W34" s="128" t="n">
        <v>0</v>
      </c>
      <c r="X34" s="124" t="n">
        <v>0</v>
      </c>
      <c r="Y34" s="124" t="n">
        <v>0</v>
      </c>
      <c r="Z34" s="124" t="n">
        <v>0</v>
      </c>
      <c r="AA34" s="124" t="n">
        <v>0</v>
      </c>
      <c r="AB34" s="124" t="n">
        <v>0</v>
      </c>
      <c r="AC34" s="124" t="n">
        <v>0</v>
      </c>
      <c r="AD34" s="124" t="n">
        <v>0</v>
      </c>
      <c r="AE34" s="124" t="n">
        <v>0</v>
      </c>
      <c r="AF34" s="124" t="n">
        <v>0</v>
      </c>
      <c r="AG34" s="124" t="n">
        <v>0</v>
      </c>
      <c r="AH34" s="129" t="n">
        <v>0</v>
      </c>
      <c r="AI34" s="128" t="n">
        <v>0</v>
      </c>
      <c r="AJ34" s="124" t="n">
        <v>0</v>
      </c>
      <c r="AK34" s="124" t="n">
        <v>0</v>
      </c>
      <c r="AL34" s="124" t="n">
        <v>0</v>
      </c>
      <c r="AM34" s="124" t="n">
        <v>0</v>
      </c>
      <c r="AN34" s="124" t="n">
        <v>0</v>
      </c>
      <c r="AO34" s="124" t="n">
        <v>0</v>
      </c>
      <c r="AP34" s="124" t="n">
        <v>0</v>
      </c>
      <c r="AQ34" s="124" t="n">
        <v>0</v>
      </c>
      <c r="AR34" s="124" t="n">
        <v>0</v>
      </c>
      <c r="AS34" s="124" t="n">
        <v>0</v>
      </c>
      <c r="AT34" s="129" t="n">
        <v>0</v>
      </c>
      <c r="AU34" s="128" t="n">
        <v>0</v>
      </c>
      <c r="AV34" s="124" t="n">
        <v>5</v>
      </c>
      <c r="AW34" s="124" t="n">
        <v>19</v>
      </c>
      <c r="AX34" s="124" t="n">
        <v>36</v>
      </c>
      <c r="AY34" s="124" t="n">
        <v>90</v>
      </c>
      <c r="AZ34" s="124" t="n">
        <v>77</v>
      </c>
      <c r="BA34" s="124" t="n">
        <v>33</v>
      </c>
      <c r="BB34" s="124" t="n">
        <v>39</v>
      </c>
      <c r="BC34" s="124" t="n">
        <v>103</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18237</v>
      </c>
      <c r="F35" s="138" t="n">
        <v>0</v>
      </c>
      <c r="G35" s="123" t="n">
        <v>0</v>
      </c>
      <c r="H35" s="123" t="n">
        <v>0</v>
      </c>
      <c r="I35" s="123" t="n">
        <v>18237</v>
      </c>
      <c r="J35" s="139" t="n">
        <v>0</v>
      </c>
      <c r="K35" s="134" t="n">
        <v>0</v>
      </c>
      <c r="L35" s="124" t="n">
        <v>0</v>
      </c>
      <c r="M35" s="124" t="n">
        <v>0</v>
      </c>
      <c r="N35" s="124" t="n">
        <v>0</v>
      </c>
      <c r="O35" s="124" t="n">
        <v>0</v>
      </c>
      <c r="P35" s="124" t="n">
        <v>0</v>
      </c>
      <c r="Q35" s="124" t="n">
        <v>0</v>
      </c>
      <c r="R35" s="124" t="n">
        <v>0</v>
      </c>
      <c r="S35" s="124" t="n">
        <v>0</v>
      </c>
      <c r="T35" s="124" t="n">
        <v>0</v>
      </c>
      <c r="U35" s="124" t="n">
        <v>0</v>
      </c>
      <c r="V35" s="129" t="n">
        <v>0</v>
      </c>
      <c r="W35" s="128" t="n">
        <v>0</v>
      </c>
      <c r="X35" s="124" t="n">
        <v>0</v>
      </c>
      <c r="Y35" s="124" t="n">
        <v>0</v>
      </c>
      <c r="Z35" s="124" t="n">
        <v>0</v>
      </c>
      <c r="AA35" s="124" t="n">
        <v>0</v>
      </c>
      <c r="AB35" s="124" t="n">
        <v>0</v>
      </c>
      <c r="AC35" s="124" t="n">
        <v>0</v>
      </c>
      <c r="AD35" s="124" t="n">
        <v>0</v>
      </c>
      <c r="AE35" s="124" t="n">
        <v>0</v>
      </c>
      <c r="AF35" s="124" t="n">
        <v>0</v>
      </c>
      <c r="AG35" s="124" t="n">
        <v>0</v>
      </c>
      <c r="AH35" s="129" t="n">
        <v>0</v>
      </c>
      <c r="AI35" s="128" t="n">
        <v>0</v>
      </c>
      <c r="AJ35" s="124" t="n">
        <v>0</v>
      </c>
      <c r="AK35" s="124" t="n">
        <v>0</v>
      </c>
      <c r="AL35" s="124" t="n">
        <v>0</v>
      </c>
      <c r="AM35" s="124" t="n">
        <v>0</v>
      </c>
      <c r="AN35" s="124" t="n">
        <v>0</v>
      </c>
      <c r="AO35" s="124" t="n">
        <v>0</v>
      </c>
      <c r="AP35" s="124" t="n">
        <v>0</v>
      </c>
      <c r="AQ35" s="124" t="n">
        <v>0</v>
      </c>
      <c r="AR35" s="124" t="n">
        <v>0</v>
      </c>
      <c r="AS35" s="124" t="n">
        <v>0</v>
      </c>
      <c r="AT35" s="129" t="n">
        <v>0</v>
      </c>
      <c r="AU35" s="128" t="n">
        <v>5</v>
      </c>
      <c r="AV35" s="124" t="n">
        <v>426</v>
      </c>
      <c r="AW35" s="124" t="n">
        <v>720</v>
      </c>
      <c r="AX35" s="124" t="n">
        <v>1242</v>
      </c>
      <c r="AY35" s="124" t="n">
        <v>2624</v>
      </c>
      <c r="AZ35" s="124" t="n">
        <v>3293</v>
      </c>
      <c r="BA35" s="124" t="n">
        <v>3626</v>
      </c>
      <c r="BB35" s="124" t="n">
        <v>3983</v>
      </c>
      <c r="BC35" s="124" t="n">
        <v>2318</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617</v>
      </c>
      <c r="F36" s="138" t="n">
        <v>0</v>
      </c>
      <c r="G36" s="123" t="n">
        <v>0</v>
      </c>
      <c r="H36" s="123" t="n">
        <v>0</v>
      </c>
      <c r="I36" s="123" t="n">
        <v>617</v>
      </c>
      <c r="J36" s="139" t="n">
        <v>0</v>
      </c>
      <c r="K36" s="134" t="n">
        <v>0</v>
      </c>
      <c r="L36" s="124" t="n">
        <v>0</v>
      </c>
      <c r="M36" s="124" t="n">
        <v>0</v>
      </c>
      <c r="N36" s="124" t="n">
        <v>0</v>
      </c>
      <c r="O36" s="124" t="n">
        <v>0</v>
      </c>
      <c r="P36" s="124" t="n">
        <v>0</v>
      </c>
      <c r="Q36" s="124" t="n">
        <v>0</v>
      </c>
      <c r="R36" s="124" t="n">
        <v>0</v>
      </c>
      <c r="S36" s="124" t="n">
        <v>0</v>
      </c>
      <c r="T36" s="124" t="n">
        <v>0</v>
      </c>
      <c r="U36" s="124" t="n">
        <v>0</v>
      </c>
      <c r="V36" s="129" t="n">
        <v>0</v>
      </c>
      <c r="W36" s="128" t="n">
        <v>0</v>
      </c>
      <c r="X36" s="124" t="n">
        <v>0</v>
      </c>
      <c r="Y36" s="124" t="n">
        <v>0</v>
      </c>
      <c r="Z36" s="124" t="n">
        <v>0</v>
      </c>
      <c r="AA36" s="124" t="n">
        <v>0</v>
      </c>
      <c r="AB36" s="124" t="n">
        <v>0</v>
      </c>
      <c r="AC36" s="124" t="n">
        <v>0</v>
      </c>
      <c r="AD36" s="124" t="n">
        <v>0</v>
      </c>
      <c r="AE36" s="124" t="n">
        <v>0</v>
      </c>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5</v>
      </c>
      <c r="AW36" s="124" t="n">
        <v>19</v>
      </c>
      <c r="AX36" s="124" t="n">
        <v>34</v>
      </c>
      <c r="AY36" s="124" t="n">
        <v>50</v>
      </c>
      <c r="AZ36" s="124" t="n">
        <v>86</v>
      </c>
      <c r="BA36" s="124" t="n">
        <v>116</v>
      </c>
      <c r="BB36" s="124" t="n">
        <v>188</v>
      </c>
      <c r="BC36" s="124" t="n">
        <v>119</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514</v>
      </c>
      <c r="F37" s="138" t="n">
        <v>0</v>
      </c>
      <c r="G37" s="123" t="n">
        <v>0</v>
      </c>
      <c r="H37" s="123" t="n">
        <v>0</v>
      </c>
      <c r="I37" s="123" t="n">
        <v>514</v>
      </c>
      <c r="J37" s="139" t="n">
        <v>0</v>
      </c>
      <c r="K37" s="134" t="n">
        <v>0</v>
      </c>
      <c r="L37" s="124" t="n">
        <v>0</v>
      </c>
      <c r="M37" s="124" t="n">
        <v>0</v>
      </c>
      <c r="N37" s="124" t="n">
        <v>0</v>
      </c>
      <c r="O37" s="124" t="n">
        <v>0</v>
      </c>
      <c r="P37" s="124" t="n">
        <v>0</v>
      </c>
      <c r="Q37" s="124" t="n">
        <v>0</v>
      </c>
      <c r="R37" s="124" t="n">
        <v>0</v>
      </c>
      <c r="S37" s="124" t="n">
        <v>0</v>
      </c>
      <c r="T37" s="124" t="n">
        <v>0</v>
      </c>
      <c r="U37" s="124" t="n">
        <v>0</v>
      </c>
      <c r="V37" s="129" t="n">
        <v>0</v>
      </c>
      <c r="W37" s="128" t="n">
        <v>0</v>
      </c>
      <c r="X37" s="124" t="n">
        <v>0</v>
      </c>
      <c r="Y37" s="124" t="n">
        <v>0</v>
      </c>
      <c r="Z37" s="124" t="n">
        <v>0</v>
      </c>
      <c r="AA37" s="124" t="n">
        <v>0</v>
      </c>
      <c r="AB37" s="124" t="n">
        <v>0</v>
      </c>
      <c r="AC37" s="124" t="n">
        <v>0</v>
      </c>
      <c r="AD37" s="124" t="n">
        <v>0</v>
      </c>
      <c r="AE37" s="124" t="n">
        <v>0</v>
      </c>
      <c r="AF37" s="124" t="n">
        <v>0</v>
      </c>
      <c r="AG37" s="124" t="n">
        <v>0</v>
      </c>
      <c r="AH37" s="129" t="n">
        <v>0</v>
      </c>
      <c r="AI37" s="128" t="n">
        <v>0</v>
      </c>
      <c r="AJ37" s="124" t="n">
        <v>0</v>
      </c>
      <c r="AK37" s="124" t="n">
        <v>0</v>
      </c>
      <c r="AL37" s="124" t="n">
        <v>0</v>
      </c>
      <c r="AM37" s="124" t="n">
        <v>0</v>
      </c>
      <c r="AN37" s="124" t="n">
        <v>0</v>
      </c>
      <c r="AO37" s="124" t="n">
        <v>0</v>
      </c>
      <c r="AP37" s="124" t="n">
        <v>0</v>
      </c>
      <c r="AQ37" s="124" t="n">
        <v>0</v>
      </c>
      <c r="AR37" s="124" t="n">
        <v>0</v>
      </c>
      <c r="AS37" s="124" t="n">
        <v>0</v>
      </c>
      <c r="AT37" s="129" t="n">
        <v>0</v>
      </c>
      <c r="AU37" s="128" t="n">
        <v>0</v>
      </c>
      <c r="AV37" s="124" t="n">
        <v>0</v>
      </c>
      <c r="AW37" s="124" t="n">
        <v>1</v>
      </c>
      <c r="AX37" s="124" t="n">
        <v>2</v>
      </c>
      <c r="AY37" s="124" t="n">
        <v>25</v>
      </c>
      <c r="AZ37" s="124" t="n">
        <v>52</v>
      </c>
      <c r="BA37" s="124" t="n">
        <v>95</v>
      </c>
      <c r="BB37" s="124" t="n">
        <v>234</v>
      </c>
      <c r="BC37" s="124" t="n">
        <v>105</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v>
      </c>
      <c r="F38" s="138" t="n">
        <v>0</v>
      </c>
      <c r="G38" s="123" t="n">
        <v>0</v>
      </c>
      <c r="H38" s="123" t="n">
        <v>0</v>
      </c>
      <c r="I38" s="123" t="n">
        <v>1</v>
      </c>
      <c r="J38" s="139" t="n">
        <v>0</v>
      </c>
      <c r="K38" s="134" t="n">
        <v>0</v>
      </c>
      <c r="L38" s="124" t="n">
        <v>0</v>
      </c>
      <c r="M38" s="124" t="n">
        <v>0</v>
      </c>
      <c r="N38" s="124" t="n">
        <v>0</v>
      </c>
      <c r="O38" s="124" t="n">
        <v>0</v>
      </c>
      <c r="P38" s="124" t="n">
        <v>0</v>
      </c>
      <c r="Q38" s="124" t="n">
        <v>0</v>
      </c>
      <c r="R38" s="124" t="n">
        <v>0</v>
      </c>
      <c r="S38" s="124" t="n">
        <v>0</v>
      </c>
      <c r="T38" s="124" t="n">
        <v>0</v>
      </c>
      <c r="U38" s="124" t="n">
        <v>0</v>
      </c>
      <c r="V38" s="129" t="n">
        <v>0</v>
      </c>
      <c r="W38" s="128" t="n">
        <v>0</v>
      </c>
      <c r="X38" s="124" t="n">
        <v>0</v>
      </c>
      <c r="Y38" s="124" t="n">
        <v>0</v>
      </c>
      <c r="Z38" s="124" t="n">
        <v>0</v>
      </c>
      <c r="AA38" s="124" t="n">
        <v>0</v>
      </c>
      <c r="AB38" s="124" t="n">
        <v>0</v>
      </c>
      <c r="AC38" s="124" t="n">
        <v>0</v>
      </c>
      <c r="AD38" s="124" t="n">
        <v>0</v>
      </c>
      <c r="AE38" s="124" t="n">
        <v>0</v>
      </c>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1</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t="n">
        <v>0</v>
      </c>
      <c r="L39" s="124" t="n">
        <v>0</v>
      </c>
      <c r="M39" s="124" t="n">
        <v>0</v>
      </c>
      <c r="N39" s="124" t="n">
        <v>0</v>
      </c>
      <c r="O39" s="124" t="n">
        <v>0</v>
      </c>
      <c r="P39" s="124" t="n">
        <v>0</v>
      </c>
      <c r="Q39" s="124" t="n">
        <v>0</v>
      </c>
      <c r="R39" s="124" t="n">
        <v>0</v>
      </c>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t="n">
        <v>0</v>
      </c>
      <c r="L40" s="124" t="n">
        <v>0</v>
      </c>
      <c r="M40" s="124" t="n">
        <v>0</v>
      </c>
      <c r="N40" s="124" t="n">
        <v>0</v>
      </c>
      <c r="O40" s="124" t="n">
        <v>0</v>
      </c>
      <c r="P40" s="124" t="n">
        <v>0</v>
      </c>
      <c r="Q40" s="124" t="n">
        <v>0</v>
      </c>
      <c r="R40" s="124" t="n">
        <v>0</v>
      </c>
      <c r="S40" s="124" t="n">
        <v>0</v>
      </c>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42</v>
      </c>
      <c r="F41" s="138" t="n">
        <v>0</v>
      </c>
      <c r="G41" s="123" t="n">
        <v>0</v>
      </c>
      <c r="H41" s="123" t="n">
        <v>0</v>
      </c>
      <c r="I41" s="123" t="n">
        <v>42</v>
      </c>
      <c r="J41" s="139" t="n">
        <v>0</v>
      </c>
      <c r="K41" s="134" t="n">
        <v>0</v>
      </c>
      <c r="L41" s="124" t="n">
        <v>0</v>
      </c>
      <c r="M41" s="124" t="n">
        <v>0</v>
      </c>
      <c r="N41" s="124" t="n">
        <v>0</v>
      </c>
      <c r="O41" s="124" t="n">
        <v>0</v>
      </c>
      <c r="P41" s="124" t="n">
        <v>0</v>
      </c>
      <c r="Q41" s="124" t="n">
        <v>0</v>
      </c>
      <c r="R41" s="124" t="n">
        <v>0</v>
      </c>
      <c r="S41" s="124" t="n">
        <v>0</v>
      </c>
      <c r="T41" s="124" t="n">
        <v>0</v>
      </c>
      <c r="U41" s="124" t="n">
        <v>0</v>
      </c>
      <c r="V41" s="129" t="n">
        <v>0</v>
      </c>
      <c r="W41" s="128" t="n">
        <v>0</v>
      </c>
      <c r="X41" s="124" t="n">
        <v>0</v>
      </c>
      <c r="Y41" s="124" t="n">
        <v>0</v>
      </c>
      <c r="Z41" s="124" t="n">
        <v>0</v>
      </c>
      <c r="AA41" s="124" t="n">
        <v>0</v>
      </c>
      <c r="AB41" s="124" t="n">
        <v>0</v>
      </c>
      <c r="AC41" s="124" t="n">
        <v>0</v>
      </c>
      <c r="AD41" s="124" t="n">
        <v>0</v>
      </c>
      <c r="AE41" s="124" t="n">
        <v>0</v>
      </c>
      <c r="AF41" s="124" t="n">
        <v>0</v>
      </c>
      <c r="AG41" s="124" t="n">
        <v>0</v>
      </c>
      <c r="AH41" s="129" t="n">
        <v>0</v>
      </c>
      <c r="AI41" s="128" t="n">
        <v>0</v>
      </c>
      <c r="AJ41" s="124" t="n">
        <v>0</v>
      </c>
      <c r="AK41" s="124" t="n">
        <v>0</v>
      </c>
      <c r="AL41" s="124" t="n">
        <v>0</v>
      </c>
      <c r="AM41" s="124" t="n">
        <v>0</v>
      </c>
      <c r="AN41" s="124" t="n">
        <v>0</v>
      </c>
      <c r="AO41" s="124" t="n">
        <v>0</v>
      </c>
      <c r="AP41" s="124" t="n">
        <v>0</v>
      </c>
      <c r="AQ41" s="124" t="n">
        <v>0</v>
      </c>
      <c r="AR41" s="124" t="n">
        <v>0</v>
      </c>
      <c r="AS41" s="124" t="n">
        <v>0</v>
      </c>
      <c r="AT41" s="129" t="n">
        <v>0</v>
      </c>
      <c r="AU41" s="128" t="n">
        <v>0</v>
      </c>
      <c r="AV41" s="124" t="n">
        <v>0</v>
      </c>
      <c r="AW41" s="124" t="n">
        <v>0</v>
      </c>
      <c r="AX41" s="124" t="n">
        <v>4</v>
      </c>
      <c r="AY41" s="124" t="n">
        <v>3</v>
      </c>
      <c r="AZ41" s="124" t="n">
        <v>8</v>
      </c>
      <c r="BA41" s="124" t="n">
        <v>11</v>
      </c>
      <c r="BB41" s="124" t="n">
        <v>10</v>
      </c>
      <c r="BC41" s="124" t="n">
        <v>6</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17</v>
      </c>
      <c r="F42" s="138" t="n">
        <v>0</v>
      </c>
      <c r="G42" s="123" t="n">
        <v>0</v>
      </c>
      <c r="H42" s="123" t="n">
        <v>0</v>
      </c>
      <c r="I42" s="123" t="n">
        <v>17</v>
      </c>
      <c r="J42" s="139" t="n">
        <v>0</v>
      </c>
      <c r="K42" s="134" t="n">
        <v>0</v>
      </c>
      <c r="L42" s="124" t="n">
        <v>0</v>
      </c>
      <c r="M42" s="124" t="n">
        <v>0</v>
      </c>
      <c r="N42" s="124" t="n">
        <v>0</v>
      </c>
      <c r="O42" s="124" t="n">
        <v>0</v>
      </c>
      <c r="P42" s="124" t="n">
        <v>0</v>
      </c>
      <c r="Q42" s="124" t="n">
        <v>0</v>
      </c>
      <c r="R42" s="124" t="n">
        <v>0</v>
      </c>
      <c r="S42" s="124" t="n">
        <v>0</v>
      </c>
      <c r="T42" s="124" t="n">
        <v>0</v>
      </c>
      <c r="U42" s="124" t="n">
        <v>0</v>
      </c>
      <c r="V42" s="129" t="n">
        <v>0</v>
      </c>
      <c r="W42" s="128" t="n">
        <v>0</v>
      </c>
      <c r="X42" s="124" t="n">
        <v>0</v>
      </c>
      <c r="Y42" s="124" t="n">
        <v>0</v>
      </c>
      <c r="Z42" s="124" t="n">
        <v>0</v>
      </c>
      <c r="AA42" s="124" t="n">
        <v>0</v>
      </c>
      <c r="AB42" s="124" t="n">
        <v>0</v>
      </c>
      <c r="AC42" s="124" t="n">
        <v>0</v>
      </c>
      <c r="AD42" s="124" t="n">
        <v>0</v>
      </c>
      <c r="AE42" s="124" t="n">
        <v>0</v>
      </c>
      <c r="AF42" s="124" t="n">
        <v>0</v>
      </c>
      <c r="AG42" s="124" t="n">
        <v>0</v>
      </c>
      <c r="AH42" s="129" t="n">
        <v>0</v>
      </c>
      <c r="AI42" s="128" t="n">
        <v>0</v>
      </c>
      <c r="AJ42" s="124" t="n">
        <v>0</v>
      </c>
      <c r="AK42" s="124" t="n">
        <v>0</v>
      </c>
      <c r="AL42" s="124" t="n">
        <v>0</v>
      </c>
      <c r="AM42" s="124" t="n">
        <v>0</v>
      </c>
      <c r="AN42" s="124" t="n">
        <v>0</v>
      </c>
      <c r="AO42" s="124" t="n">
        <v>0</v>
      </c>
      <c r="AP42" s="124" t="n">
        <v>0</v>
      </c>
      <c r="AQ42" s="124" t="n">
        <v>0</v>
      </c>
      <c r="AR42" s="124" t="n">
        <v>0</v>
      </c>
      <c r="AS42" s="124" t="n">
        <v>0</v>
      </c>
      <c r="AT42" s="129" t="n">
        <v>0</v>
      </c>
      <c r="AU42" s="128" t="n">
        <v>0</v>
      </c>
      <c r="AV42" s="124" t="n">
        <v>0</v>
      </c>
      <c r="AW42" s="124" t="n">
        <v>1</v>
      </c>
      <c r="AX42" s="124" t="n">
        <v>2</v>
      </c>
      <c r="AY42" s="124" t="n">
        <v>0</v>
      </c>
      <c r="AZ42" s="124" t="n">
        <v>3</v>
      </c>
      <c r="BA42" s="124" t="n">
        <v>5</v>
      </c>
      <c r="BB42" s="124" t="n">
        <v>5</v>
      </c>
      <c r="BC42" s="124" t="n">
        <v>1</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10</v>
      </c>
      <c r="F43" s="138" t="n">
        <v>0</v>
      </c>
      <c r="G43" s="123" t="n">
        <v>0</v>
      </c>
      <c r="H43" s="123" t="n">
        <v>0</v>
      </c>
      <c r="I43" s="123" t="n">
        <v>10</v>
      </c>
      <c r="J43" s="139" t="n">
        <v>0</v>
      </c>
      <c r="K43" s="134" t="n">
        <v>0</v>
      </c>
      <c r="L43" s="124" t="n">
        <v>0</v>
      </c>
      <c r="M43" s="124" t="n">
        <v>0</v>
      </c>
      <c r="N43" s="124" t="n">
        <v>0</v>
      </c>
      <c r="O43" s="124" t="n">
        <v>0</v>
      </c>
      <c r="P43" s="124" t="n">
        <v>0</v>
      </c>
      <c r="Q43" s="124" t="n">
        <v>0</v>
      </c>
      <c r="R43" s="124" t="n">
        <v>0</v>
      </c>
      <c r="S43" s="124" t="n">
        <v>0</v>
      </c>
      <c r="T43" s="124" t="n">
        <v>0</v>
      </c>
      <c r="U43" s="124" t="n">
        <v>0</v>
      </c>
      <c r="V43" s="129" t="n">
        <v>0</v>
      </c>
      <c r="W43" s="128" t="n">
        <v>0</v>
      </c>
      <c r="X43" s="124" t="n">
        <v>0</v>
      </c>
      <c r="Y43" s="124" t="n">
        <v>0</v>
      </c>
      <c r="Z43" s="124" t="n">
        <v>0</v>
      </c>
      <c r="AA43" s="124" t="n">
        <v>0</v>
      </c>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0</v>
      </c>
      <c r="AO43" s="124" t="n">
        <v>0</v>
      </c>
      <c r="AP43" s="124" t="n">
        <v>0</v>
      </c>
      <c r="AQ43" s="124" t="n">
        <v>0</v>
      </c>
      <c r="AR43" s="124" t="n">
        <v>0</v>
      </c>
      <c r="AS43" s="124" t="n">
        <v>0</v>
      </c>
      <c r="AT43" s="129" t="n">
        <v>0</v>
      </c>
      <c r="AU43" s="128" t="n">
        <v>0</v>
      </c>
      <c r="AV43" s="124" t="n">
        <v>0</v>
      </c>
      <c r="AW43" s="124" t="n">
        <v>1</v>
      </c>
      <c r="AX43" s="124" t="n">
        <v>3</v>
      </c>
      <c r="AY43" s="124" t="n">
        <v>0</v>
      </c>
      <c r="AZ43" s="124" t="n">
        <v>2</v>
      </c>
      <c r="BA43" s="124" t="n">
        <v>0</v>
      </c>
      <c r="BB43" s="124" t="n">
        <v>2</v>
      </c>
      <c r="BC43" s="124" t="n">
        <v>2</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16</v>
      </c>
      <c r="F44" s="138" t="n">
        <v>0</v>
      </c>
      <c r="G44" s="123" t="n">
        <v>0</v>
      </c>
      <c r="H44" s="123" t="n">
        <v>0</v>
      </c>
      <c r="I44" s="123" t="n">
        <v>16</v>
      </c>
      <c r="J44" s="139" t="n">
        <v>0</v>
      </c>
      <c r="K44" s="134" t="n">
        <v>0</v>
      </c>
      <c r="L44" s="124" t="n">
        <v>0</v>
      </c>
      <c r="M44" s="124" t="n">
        <v>0</v>
      </c>
      <c r="N44" s="124" t="n">
        <v>0</v>
      </c>
      <c r="O44" s="124" t="n">
        <v>0</v>
      </c>
      <c r="P44" s="124" t="n">
        <v>0</v>
      </c>
      <c r="Q44" s="124" t="n">
        <v>0</v>
      </c>
      <c r="R44" s="124" t="n">
        <v>0</v>
      </c>
      <c r="S44" s="124" t="n">
        <v>0</v>
      </c>
      <c r="T44" s="124" t="n">
        <v>0</v>
      </c>
      <c r="U44" s="124" t="n">
        <v>0</v>
      </c>
      <c r="V44" s="129" t="n">
        <v>0</v>
      </c>
      <c r="W44" s="128" t="n">
        <v>0</v>
      </c>
      <c r="X44" s="124" t="n">
        <v>0</v>
      </c>
      <c r="Y44" s="124" t="n">
        <v>0</v>
      </c>
      <c r="Z44" s="124" t="n">
        <v>0</v>
      </c>
      <c r="AA44" s="124" t="n">
        <v>0</v>
      </c>
      <c r="AB44" s="124" t="n">
        <v>0</v>
      </c>
      <c r="AC44" s="124" t="n">
        <v>0</v>
      </c>
      <c r="AD44" s="124" t="n">
        <v>0</v>
      </c>
      <c r="AE44" s="124" t="n">
        <v>0</v>
      </c>
      <c r="AF44" s="124" t="n">
        <v>0</v>
      </c>
      <c r="AG44" s="124" t="n">
        <v>0</v>
      </c>
      <c r="AH44" s="129" t="n">
        <v>0</v>
      </c>
      <c r="AI44" s="128" t="n">
        <v>0</v>
      </c>
      <c r="AJ44" s="124" t="n">
        <v>0</v>
      </c>
      <c r="AK44" s="124" t="n">
        <v>0</v>
      </c>
      <c r="AL44" s="124" t="n">
        <v>0</v>
      </c>
      <c r="AM44" s="124" t="n">
        <v>0</v>
      </c>
      <c r="AN44" s="124" t="n">
        <v>0</v>
      </c>
      <c r="AO44" s="124" t="n">
        <v>0</v>
      </c>
      <c r="AP44" s="124" t="n">
        <v>0</v>
      </c>
      <c r="AQ44" s="124" t="n">
        <v>0</v>
      </c>
      <c r="AR44" s="124" t="n">
        <v>0</v>
      </c>
      <c r="AS44" s="124" t="n">
        <v>0</v>
      </c>
      <c r="AT44" s="129" t="n">
        <v>0</v>
      </c>
      <c r="AU44" s="128" t="n">
        <v>0</v>
      </c>
      <c r="AV44" s="124" t="n">
        <v>0</v>
      </c>
      <c r="AW44" s="124" t="n">
        <v>1</v>
      </c>
      <c r="AX44" s="124" t="n">
        <v>0</v>
      </c>
      <c r="AY44" s="124" t="n">
        <v>4</v>
      </c>
      <c r="AZ44" s="124" t="n">
        <v>4</v>
      </c>
      <c r="BA44" s="124" t="n">
        <v>1</v>
      </c>
      <c r="BB44" s="124" t="n">
        <v>5</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t="n">
        <v>0</v>
      </c>
      <c r="L45" s="124" t="n">
        <v>0</v>
      </c>
      <c r="M45" s="124" t="n">
        <v>0</v>
      </c>
      <c r="N45" s="124" t="n">
        <v>0</v>
      </c>
      <c r="O45" s="124" t="n">
        <v>0</v>
      </c>
      <c r="P45" s="124" t="n">
        <v>0</v>
      </c>
      <c r="Q45" s="124" t="n">
        <v>0</v>
      </c>
      <c r="R45" s="124" t="n">
        <v>0</v>
      </c>
      <c r="S45" s="124" t="n">
        <v>0</v>
      </c>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12070</v>
      </c>
      <c r="F46" s="138" t="n">
        <v>0</v>
      </c>
      <c r="G46" s="123" t="n">
        <v>0</v>
      </c>
      <c r="H46" s="123" t="n">
        <v>0</v>
      </c>
      <c r="I46" s="123" t="n">
        <v>12070</v>
      </c>
      <c r="J46" s="139" t="n">
        <v>0</v>
      </c>
      <c r="K46" s="134" t="n">
        <v>0</v>
      </c>
      <c r="L46" s="124" t="n">
        <v>0</v>
      </c>
      <c r="M46" s="124" t="n">
        <v>0</v>
      </c>
      <c r="N46" s="124" t="n">
        <v>0</v>
      </c>
      <c r="O46" s="124" t="n">
        <v>0</v>
      </c>
      <c r="P46" s="124" t="n">
        <v>0</v>
      </c>
      <c r="Q46" s="124" t="n">
        <v>0</v>
      </c>
      <c r="R46" s="124" t="n">
        <v>0</v>
      </c>
      <c r="S46" s="124" t="n">
        <v>0</v>
      </c>
      <c r="T46" s="124" t="n">
        <v>0</v>
      </c>
      <c r="U46" s="124" t="n">
        <v>0</v>
      </c>
      <c r="V46" s="129" t="n">
        <v>0</v>
      </c>
      <c r="W46" s="128" t="n">
        <v>0</v>
      </c>
      <c r="X46" s="124" t="n">
        <v>0</v>
      </c>
      <c r="Y46" s="124" t="n">
        <v>0</v>
      </c>
      <c r="Z46" s="124" t="n">
        <v>0</v>
      </c>
      <c r="AA46" s="124" t="n">
        <v>0</v>
      </c>
      <c r="AB46" s="124" t="n">
        <v>0</v>
      </c>
      <c r="AC46" s="124" t="n">
        <v>0</v>
      </c>
      <c r="AD46" s="124" t="n">
        <v>0</v>
      </c>
      <c r="AE46" s="124" t="n">
        <v>0</v>
      </c>
      <c r="AF46" s="124" t="n">
        <v>0</v>
      </c>
      <c r="AG46" s="124" t="n">
        <v>0</v>
      </c>
      <c r="AH46" s="129" t="n">
        <v>0</v>
      </c>
      <c r="AI46" s="128" t="n">
        <v>0</v>
      </c>
      <c r="AJ46" s="124" t="n">
        <v>0</v>
      </c>
      <c r="AK46" s="124" t="n">
        <v>0</v>
      </c>
      <c r="AL46" s="124" t="n">
        <v>0</v>
      </c>
      <c r="AM46" s="124" t="n">
        <v>0</v>
      </c>
      <c r="AN46" s="124" t="n">
        <v>0</v>
      </c>
      <c r="AO46" s="124" t="n">
        <v>0</v>
      </c>
      <c r="AP46" s="124" t="n">
        <v>0</v>
      </c>
      <c r="AQ46" s="124" t="n">
        <v>0</v>
      </c>
      <c r="AR46" s="124" t="n">
        <v>0</v>
      </c>
      <c r="AS46" s="124" t="n">
        <v>0</v>
      </c>
      <c r="AT46" s="129" t="n">
        <v>0</v>
      </c>
      <c r="AU46" s="128" t="n">
        <v>1</v>
      </c>
      <c r="AV46" s="124" t="n">
        <v>309</v>
      </c>
      <c r="AW46" s="124" t="n">
        <v>423</v>
      </c>
      <c r="AX46" s="124" t="n">
        <v>837</v>
      </c>
      <c r="AY46" s="124" t="n">
        <v>1783</v>
      </c>
      <c r="AZ46" s="124" t="n">
        <v>2180</v>
      </c>
      <c r="BA46" s="124" t="n">
        <v>2432</v>
      </c>
      <c r="BB46" s="124" t="n">
        <v>2575</v>
      </c>
      <c r="BC46" s="124" t="n">
        <v>1530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63</v>
      </c>
      <c r="F47" s="138" t="n">
        <v>0</v>
      </c>
      <c r="G47" s="123" t="n">
        <v>0</v>
      </c>
      <c r="H47" s="123" t="n">
        <v>0</v>
      </c>
      <c r="I47" s="123" t="n">
        <v>63</v>
      </c>
      <c r="J47" s="139" t="n">
        <v>0</v>
      </c>
      <c r="K47" s="134" t="n">
        <v>0</v>
      </c>
      <c r="L47" s="124" t="n">
        <v>0</v>
      </c>
      <c r="M47" s="124" t="n">
        <v>0</v>
      </c>
      <c r="N47" s="124" t="n">
        <v>0</v>
      </c>
      <c r="O47" s="124" t="n">
        <v>0</v>
      </c>
      <c r="P47" s="124" t="n">
        <v>0</v>
      </c>
      <c r="Q47" s="124" t="n">
        <v>0</v>
      </c>
      <c r="R47" s="124" t="n">
        <v>0</v>
      </c>
      <c r="S47" s="124" t="n">
        <v>0</v>
      </c>
      <c r="T47" s="124" t="n">
        <v>0</v>
      </c>
      <c r="U47" s="124" t="n">
        <v>0</v>
      </c>
      <c r="V47" s="129" t="n">
        <v>0</v>
      </c>
      <c r="W47" s="128" t="n">
        <v>0</v>
      </c>
      <c r="X47" s="124" t="n">
        <v>0</v>
      </c>
      <c r="Y47" s="124" t="n">
        <v>0</v>
      </c>
      <c r="Z47" s="124" t="n">
        <v>0</v>
      </c>
      <c r="AA47" s="124" t="n">
        <v>0</v>
      </c>
      <c r="AB47" s="124" t="n">
        <v>0</v>
      </c>
      <c r="AC47" s="124" t="n">
        <v>0</v>
      </c>
      <c r="AD47" s="124" t="n">
        <v>0</v>
      </c>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1</v>
      </c>
      <c r="AW47" s="124" t="n">
        <v>10</v>
      </c>
      <c r="AX47" s="124" t="n">
        <v>9</v>
      </c>
      <c r="AY47" s="124" t="n">
        <v>9</v>
      </c>
      <c r="AZ47" s="124" t="n">
        <v>9</v>
      </c>
      <c r="BA47" s="124" t="n">
        <v>11</v>
      </c>
      <c r="BB47" s="124" t="n">
        <v>7</v>
      </c>
      <c r="BC47" s="124" t="n">
        <v>7</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2</v>
      </c>
      <c r="F48" s="138" t="n">
        <v>0</v>
      </c>
      <c r="G48" s="123" t="n">
        <v>0</v>
      </c>
      <c r="H48" s="123" t="n">
        <v>0</v>
      </c>
      <c r="I48" s="123" t="n">
        <v>2</v>
      </c>
      <c r="J48" s="139" t="n">
        <v>0</v>
      </c>
      <c r="K48" s="134" t="n">
        <v>0</v>
      </c>
      <c r="L48" s="124" t="n">
        <v>0</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1</v>
      </c>
      <c r="AY48" s="124" t="n">
        <v>0</v>
      </c>
      <c r="AZ48" s="124" t="n">
        <v>0</v>
      </c>
      <c r="BA48" s="124" t="n">
        <v>0</v>
      </c>
      <c r="BB48" s="124" t="n">
        <v>1</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56</v>
      </c>
      <c r="F49" s="138" t="n">
        <v>0</v>
      </c>
      <c r="G49" s="123" t="n">
        <v>0</v>
      </c>
      <c r="H49" s="123" t="n">
        <v>0</v>
      </c>
      <c r="I49" s="123" t="n">
        <v>56</v>
      </c>
      <c r="J49" s="139" t="n">
        <v>0</v>
      </c>
      <c r="K49" s="134" t="n">
        <v>0</v>
      </c>
      <c r="L49" s="124" t="n">
        <v>0</v>
      </c>
      <c r="M49" s="124" t="n">
        <v>0</v>
      </c>
      <c r="N49" s="124" t="n">
        <v>0</v>
      </c>
      <c r="O49" s="124" t="n">
        <v>0</v>
      </c>
      <c r="P49" s="124" t="n">
        <v>0</v>
      </c>
      <c r="Q49" s="124" t="n">
        <v>0</v>
      </c>
      <c r="R49" s="124" t="n">
        <v>0</v>
      </c>
      <c r="S49" s="124" t="n">
        <v>0</v>
      </c>
      <c r="T49" s="124" t="n">
        <v>0</v>
      </c>
      <c r="U49" s="124" t="n">
        <v>0</v>
      </c>
      <c r="V49" s="129" t="n">
        <v>0</v>
      </c>
      <c r="W49" s="128" t="n">
        <v>0</v>
      </c>
      <c r="X49" s="124" t="n">
        <v>0</v>
      </c>
      <c r="Y49" s="124" t="n">
        <v>0</v>
      </c>
      <c r="Z49" s="124" t="n">
        <v>0</v>
      </c>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6</v>
      </c>
      <c r="AX49" s="124" t="n">
        <v>4</v>
      </c>
      <c r="AY49" s="124" t="n">
        <v>4</v>
      </c>
      <c r="AZ49" s="124" t="n">
        <v>10</v>
      </c>
      <c r="BA49" s="124" t="n">
        <v>14</v>
      </c>
      <c r="BB49" s="124" t="n">
        <v>11</v>
      </c>
      <c r="BC49" s="124" t="n">
        <v>7</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11058</v>
      </c>
      <c r="F50" s="138" t="n">
        <v>0</v>
      </c>
      <c r="G50" s="123" t="n">
        <v>0</v>
      </c>
      <c r="H50" s="123" t="n">
        <v>0</v>
      </c>
      <c r="I50" s="123" t="n">
        <v>11058</v>
      </c>
      <c r="J50" s="139" t="n">
        <v>0</v>
      </c>
      <c r="K50" s="134" t="n">
        <v>0</v>
      </c>
      <c r="L50" s="124" t="n">
        <v>0</v>
      </c>
      <c r="M50" s="124" t="n">
        <v>0</v>
      </c>
      <c r="N50" s="124" t="n">
        <v>0</v>
      </c>
      <c r="O50" s="124" t="n">
        <v>0</v>
      </c>
      <c r="P50" s="124" t="n">
        <v>0</v>
      </c>
      <c r="Q50" s="124" t="n">
        <v>0</v>
      </c>
      <c r="R50" s="124" t="n">
        <v>0</v>
      </c>
      <c r="S50" s="124" t="n">
        <v>0</v>
      </c>
      <c r="T50" s="124" t="n">
        <v>0</v>
      </c>
      <c r="U50" s="124" t="n">
        <v>0</v>
      </c>
      <c r="V50" s="129" t="n">
        <v>0</v>
      </c>
      <c r="W50" s="128" t="n">
        <v>0</v>
      </c>
      <c r="X50" s="124" t="n">
        <v>0</v>
      </c>
      <c r="Y50" s="124" t="n">
        <v>0</v>
      </c>
      <c r="Z50" s="124" t="n">
        <v>0</v>
      </c>
      <c r="AA50" s="124" t="n">
        <v>0</v>
      </c>
      <c r="AB50" s="124" t="n">
        <v>0</v>
      </c>
      <c r="AC50" s="124" t="n">
        <v>0</v>
      </c>
      <c r="AD50" s="124" t="n">
        <v>0</v>
      </c>
      <c r="AE50" s="124" t="n">
        <v>0</v>
      </c>
      <c r="AF50" s="124" t="n">
        <v>0</v>
      </c>
      <c r="AG50" s="124" t="n">
        <v>0</v>
      </c>
      <c r="AH50" s="129" t="n">
        <v>0</v>
      </c>
      <c r="AI50" s="128" t="n">
        <v>0</v>
      </c>
      <c r="AJ50" s="124" t="n">
        <v>0</v>
      </c>
      <c r="AK50" s="124" t="n">
        <v>0</v>
      </c>
      <c r="AL50" s="124" t="n">
        <v>0</v>
      </c>
      <c r="AM50" s="124" t="n">
        <v>0</v>
      </c>
      <c r="AN50" s="124" t="n">
        <v>0</v>
      </c>
      <c r="AO50" s="124" t="n">
        <v>0</v>
      </c>
      <c r="AP50" s="124" t="n">
        <v>0</v>
      </c>
      <c r="AQ50" s="124" t="n">
        <v>0</v>
      </c>
      <c r="AR50" s="124" t="n">
        <v>0</v>
      </c>
      <c r="AS50" s="124" t="n">
        <v>0</v>
      </c>
      <c r="AT50" s="129" t="n">
        <v>0</v>
      </c>
      <c r="AU50" s="128" t="n">
        <v>0</v>
      </c>
      <c r="AV50" s="124" t="n">
        <v>275</v>
      </c>
      <c r="AW50" s="124" t="n">
        <v>389</v>
      </c>
      <c r="AX50" s="124" t="n">
        <v>659</v>
      </c>
      <c r="AY50" s="124" t="n">
        <v>1637</v>
      </c>
      <c r="AZ50" s="124" t="n">
        <v>2019</v>
      </c>
      <c r="BA50" s="124" t="n">
        <v>2314</v>
      </c>
      <c r="BB50" s="124" t="n">
        <v>2373</v>
      </c>
      <c r="BC50" s="124" t="n">
        <v>1392</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285</v>
      </c>
      <c r="F51" s="138" t="n">
        <v>0</v>
      </c>
      <c r="G51" s="123" t="n">
        <v>0</v>
      </c>
      <c r="H51" s="123" t="n">
        <v>0</v>
      </c>
      <c r="I51" s="123" t="n">
        <v>285</v>
      </c>
      <c r="J51" s="139" t="n">
        <v>0</v>
      </c>
      <c r="K51" s="134" t="n">
        <v>0</v>
      </c>
      <c r="L51" s="124" t="n">
        <v>0</v>
      </c>
      <c r="M51" s="124" t="n">
        <v>0</v>
      </c>
      <c r="N51" s="124" t="n">
        <v>0</v>
      </c>
      <c r="O51" s="124" t="n">
        <v>0</v>
      </c>
      <c r="P51" s="124" t="n">
        <v>0</v>
      </c>
      <c r="Q51" s="124" t="n">
        <v>0</v>
      </c>
      <c r="R51" s="124" t="n">
        <v>0</v>
      </c>
      <c r="S51" s="124" t="n">
        <v>0</v>
      </c>
      <c r="T51" s="124" t="n">
        <v>0</v>
      </c>
      <c r="U51" s="124" t="n">
        <v>0</v>
      </c>
      <c r="V51" s="129" t="n">
        <v>0</v>
      </c>
      <c r="W51" s="128" t="n">
        <v>0</v>
      </c>
      <c r="X51" s="124" t="n">
        <v>0</v>
      </c>
      <c r="Y51" s="124" t="n">
        <v>0</v>
      </c>
      <c r="Z51" s="124" t="n">
        <v>0</v>
      </c>
      <c r="AA51" s="124" t="n">
        <v>0</v>
      </c>
      <c r="AB51" s="124" t="n">
        <v>0</v>
      </c>
      <c r="AC51" s="124" t="n">
        <v>0</v>
      </c>
      <c r="AD51" s="124" t="n">
        <v>0</v>
      </c>
      <c r="AE51" s="124" t="n">
        <v>0</v>
      </c>
      <c r="AF51" s="124" t="n">
        <v>0</v>
      </c>
      <c r="AG51" s="124" t="n">
        <v>0</v>
      </c>
      <c r="AH51" s="129" t="n">
        <v>0</v>
      </c>
      <c r="AI51" s="128" t="n">
        <v>0</v>
      </c>
      <c r="AJ51" s="124" t="n">
        <v>0</v>
      </c>
      <c r="AK51" s="124" t="n">
        <v>0</v>
      </c>
      <c r="AL51" s="124" t="n">
        <v>0</v>
      </c>
      <c r="AM51" s="124" t="n">
        <v>0</v>
      </c>
      <c r="AN51" s="124" t="n">
        <v>0</v>
      </c>
      <c r="AO51" s="124" t="n">
        <v>0</v>
      </c>
      <c r="AP51" s="124" t="n">
        <v>0</v>
      </c>
      <c r="AQ51" s="124" t="n">
        <v>0</v>
      </c>
      <c r="AR51" s="124" t="n">
        <v>0</v>
      </c>
      <c r="AS51" s="124" t="n">
        <v>0</v>
      </c>
      <c r="AT51" s="129" t="n">
        <v>0</v>
      </c>
      <c r="AU51" s="128" t="n">
        <v>0</v>
      </c>
      <c r="AV51" s="124" t="n">
        <v>12</v>
      </c>
      <c r="AW51" s="124" t="n">
        <v>11</v>
      </c>
      <c r="AX51" s="124" t="n">
        <v>13</v>
      </c>
      <c r="AY51" s="124" t="n">
        <v>37</v>
      </c>
      <c r="AZ51" s="124" t="n">
        <v>50</v>
      </c>
      <c r="BA51" s="124" t="n">
        <v>44</v>
      </c>
      <c r="BB51" s="124" t="n">
        <v>90</v>
      </c>
      <c r="BC51" s="124" t="n">
        <v>28</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132</v>
      </c>
      <c r="F52" s="138" t="n">
        <v>0</v>
      </c>
      <c r="G52" s="123" t="n">
        <v>0</v>
      </c>
      <c r="H52" s="123" t="n">
        <v>0</v>
      </c>
      <c r="I52" s="123" t="n">
        <v>132</v>
      </c>
      <c r="J52" s="139" t="n">
        <v>0</v>
      </c>
      <c r="K52" s="134" t="n">
        <v>0</v>
      </c>
      <c r="L52" s="124" t="n">
        <v>0</v>
      </c>
      <c r="M52" s="124" t="n">
        <v>0</v>
      </c>
      <c r="N52" s="124" t="n">
        <v>0</v>
      </c>
      <c r="O52" s="124" t="n">
        <v>0</v>
      </c>
      <c r="P52" s="124" t="n">
        <v>0</v>
      </c>
      <c r="Q52" s="124" t="n">
        <v>0</v>
      </c>
      <c r="R52" s="124" t="n">
        <v>0</v>
      </c>
      <c r="S52" s="124" t="n">
        <v>0</v>
      </c>
      <c r="T52" s="124" t="n">
        <v>0</v>
      </c>
      <c r="U52" s="124" t="n">
        <v>0</v>
      </c>
      <c r="V52" s="129" t="n">
        <v>0</v>
      </c>
      <c r="W52" s="128" t="n">
        <v>0</v>
      </c>
      <c r="X52" s="124" t="n">
        <v>0</v>
      </c>
      <c r="Y52" s="124" t="n">
        <v>0</v>
      </c>
      <c r="Z52" s="124" t="n">
        <v>0</v>
      </c>
      <c r="AA52" s="124" t="n">
        <v>0</v>
      </c>
      <c r="AB52" s="124" t="n">
        <v>0</v>
      </c>
      <c r="AC52" s="124" t="n">
        <v>0</v>
      </c>
      <c r="AD52" s="124" t="n">
        <v>0</v>
      </c>
      <c r="AE52" s="124" t="n">
        <v>0</v>
      </c>
      <c r="AF52" s="124" t="n">
        <v>0</v>
      </c>
      <c r="AG52" s="124" t="n">
        <v>0</v>
      </c>
      <c r="AH52" s="129" t="n">
        <v>0</v>
      </c>
      <c r="AI52" s="128" t="n">
        <v>0</v>
      </c>
      <c r="AJ52" s="124" t="n">
        <v>0</v>
      </c>
      <c r="AK52" s="124" t="n">
        <v>0</v>
      </c>
      <c r="AL52" s="124" t="n">
        <v>0</v>
      </c>
      <c r="AM52" s="124" t="n">
        <v>0</v>
      </c>
      <c r="AN52" s="124" t="n">
        <v>0</v>
      </c>
      <c r="AO52" s="124" t="n">
        <v>0</v>
      </c>
      <c r="AP52" s="124" t="n">
        <v>0</v>
      </c>
      <c r="AQ52" s="124" t="n">
        <v>0</v>
      </c>
      <c r="AR52" s="124" t="n">
        <v>0</v>
      </c>
      <c r="AS52" s="124" t="n">
        <v>0</v>
      </c>
      <c r="AT52" s="129" t="n">
        <v>0</v>
      </c>
      <c r="AU52" s="128" t="n">
        <v>0</v>
      </c>
      <c r="AV52" s="124" t="n">
        <v>13</v>
      </c>
      <c r="AW52" s="124" t="n">
        <v>3</v>
      </c>
      <c r="AX52" s="124" t="n">
        <v>7</v>
      </c>
      <c r="AY52" s="124" t="n">
        <v>15</v>
      </c>
      <c r="AZ52" s="124" t="n">
        <v>31</v>
      </c>
      <c r="BA52" s="124" t="n">
        <v>25</v>
      </c>
      <c r="BB52" s="124" t="n">
        <v>27</v>
      </c>
      <c r="BC52" s="124" t="n">
        <v>11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41</v>
      </c>
      <c r="F53" s="138" t="n">
        <v>0</v>
      </c>
      <c r="G53" s="123" t="n">
        <v>0</v>
      </c>
      <c r="H53" s="123" t="n">
        <v>0</v>
      </c>
      <c r="I53" s="123" t="n">
        <v>41</v>
      </c>
      <c r="J53" s="139" t="n">
        <v>0</v>
      </c>
      <c r="K53" s="134" t="n">
        <v>0</v>
      </c>
      <c r="L53" s="124" t="n">
        <v>0</v>
      </c>
      <c r="M53" s="124" t="n">
        <v>0</v>
      </c>
      <c r="N53" s="124" t="n">
        <v>0</v>
      </c>
      <c r="O53" s="124" t="n">
        <v>0</v>
      </c>
      <c r="P53" s="124" t="n">
        <v>0</v>
      </c>
      <c r="Q53" s="124" t="n">
        <v>0</v>
      </c>
      <c r="R53" s="124" t="n">
        <v>0</v>
      </c>
      <c r="S53" s="124" t="n">
        <v>0</v>
      </c>
      <c r="T53" s="124" t="n">
        <v>0</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3</v>
      </c>
      <c r="AX53" s="124" t="n">
        <v>3</v>
      </c>
      <c r="AY53" s="124" t="n">
        <v>4</v>
      </c>
      <c r="AZ53" s="124" t="n">
        <v>5</v>
      </c>
      <c r="BA53" s="124" t="n">
        <v>7</v>
      </c>
      <c r="BB53" s="124" t="n">
        <v>14</v>
      </c>
      <c r="BC53" s="124" t="n">
        <v>5</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196</v>
      </c>
      <c r="F54" s="138" t="n">
        <v>0</v>
      </c>
      <c r="G54" s="123" t="n">
        <v>0</v>
      </c>
      <c r="H54" s="123" t="n">
        <v>0</v>
      </c>
      <c r="I54" s="123" t="n">
        <v>196</v>
      </c>
      <c r="J54" s="139" t="n">
        <v>0</v>
      </c>
      <c r="K54" s="134" t="n">
        <v>0</v>
      </c>
      <c r="L54" s="124" t="n">
        <v>0</v>
      </c>
      <c r="M54" s="124" t="n">
        <v>0</v>
      </c>
      <c r="N54" s="124" t="n">
        <v>0</v>
      </c>
      <c r="O54" s="124" t="n">
        <v>0</v>
      </c>
      <c r="P54" s="124" t="n">
        <v>0</v>
      </c>
      <c r="Q54" s="124" t="n">
        <v>0</v>
      </c>
      <c r="R54" s="124" t="n">
        <v>0</v>
      </c>
      <c r="S54" s="124" t="n">
        <v>0</v>
      </c>
      <c r="T54" s="124" t="n">
        <v>0</v>
      </c>
      <c r="U54" s="124" t="n">
        <v>0</v>
      </c>
      <c r="V54" s="129" t="n">
        <v>0</v>
      </c>
      <c r="W54" s="128" t="n">
        <v>0</v>
      </c>
      <c r="X54" s="124" t="n">
        <v>0</v>
      </c>
      <c r="Y54" s="124" t="n">
        <v>0</v>
      </c>
      <c r="Z54" s="124" t="n">
        <v>0</v>
      </c>
      <c r="AA54" s="124" t="n">
        <v>0</v>
      </c>
      <c r="AB54" s="124" t="n">
        <v>0</v>
      </c>
      <c r="AC54" s="124" t="n">
        <v>0</v>
      </c>
      <c r="AD54" s="124" t="n">
        <v>0</v>
      </c>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1</v>
      </c>
      <c r="AX54" s="124" t="n">
        <v>153</v>
      </c>
      <c r="AY54" s="124" t="n">
        <v>6</v>
      </c>
      <c r="AZ54" s="124" t="n">
        <v>3</v>
      </c>
      <c r="BA54" s="124" t="n">
        <v>13</v>
      </c>
      <c r="BB54" s="124" t="n">
        <v>11</v>
      </c>
      <c r="BC54" s="124" t="n">
        <v>9</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165</v>
      </c>
      <c r="F55" s="138" t="n">
        <v>0</v>
      </c>
      <c r="G55" s="123" t="n">
        <v>0</v>
      </c>
      <c r="H55" s="123" t="n">
        <v>0</v>
      </c>
      <c r="I55" s="123" t="n">
        <v>165</v>
      </c>
      <c r="J55" s="139" t="n">
        <v>0</v>
      </c>
      <c r="K55" s="134" t="n">
        <v>0</v>
      </c>
      <c r="L55" s="124" t="n">
        <v>0</v>
      </c>
      <c r="M55" s="124" t="n">
        <v>0</v>
      </c>
      <c r="N55" s="124" t="n">
        <v>0</v>
      </c>
      <c r="O55" s="124" t="n">
        <v>0</v>
      </c>
      <c r="P55" s="124" t="n">
        <v>0</v>
      </c>
      <c r="Q55" s="124" t="n">
        <v>0</v>
      </c>
      <c r="R55" s="124" t="n">
        <v>0</v>
      </c>
      <c r="S55" s="124" t="n">
        <v>0</v>
      </c>
      <c r="T55" s="124" t="n">
        <v>0</v>
      </c>
      <c r="U55" s="124" t="n">
        <v>0</v>
      </c>
      <c r="V55" s="129" t="n">
        <v>0</v>
      </c>
      <c r="W55" s="128" t="n">
        <v>0</v>
      </c>
      <c r="X55" s="124" t="n">
        <v>0</v>
      </c>
      <c r="Y55" s="124" t="n">
        <v>0</v>
      </c>
      <c r="Z55" s="124" t="n">
        <v>0</v>
      </c>
      <c r="AA55" s="124" t="n">
        <v>0</v>
      </c>
      <c r="AB55" s="124" t="n">
        <v>0</v>
      </c>
      <c r="AC55" s="124" t="n">
        <v>0</v>
      </c>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154</v>
      </c>
      <c r="AY55" s="124" t="n">
        <v>1</v>
      </c>
      <c r="AZ55" s="124" t="n">
        <v>1</v>
      </c>
      <c r="BA55" s="124" t="n">
        <v>6</v>
      </c>
      <c r="BB55" s="124" t="n">
        <v>3</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71</v>
      </c>
      <c r="F56" s="138" t="n">
        <v>0</v>
      </c>
      <c r="G56" s="123" t="n">
        <v>0</v>
      </c>
      <c r="H56" s="123" t="n">
        <v>0</v>
      </c>
      <c r="I56" s="123" t="n">
        <v>71</v>
      </c>
      <c r="J56" s="139" t="n">
        <v>0</v>
      </c>
      <c r="K56" s="134" t="n">
        <v>0</v>
      </c>
      <c r="L56" s="124" t="n">
        <v>0</v>
      </c>
      <c r="M56" s="124" t="n">
        <v>0</v>
      </c>
      <c r="N56" s="124" t="n">
        <v>0</v>
      </c>
      <c r="O56" s="124" t="n">
        <v>0</v>
      </c>
      <c r="P56" s="124" t="n">
        <v>0</v>
      </c>
      <c r="Q56" s="124" t="n">
        <v>0</v>
      </c>
      <c r="R56" s="124" t="n">
        <v>0</v>
      </c>
      <c r="S56" s="124" t="n">
        <v>0</v>
      </c>
      <c r="T56" s="124" t="n">
        <v>0</v>
      </c>
      <c r="U56" s="124" t="n">
        <v>0</v>
      </c>
      <c r="V56" s="129" t="n">
        <v>0</v>
      </c>
      <c r="W56" s="128" t="n">
        <v>0</v>
      </c>
      <c r="X56" s="124" t="n">
        <v>0</v>
      </c>
      <c r="Y56" s="124" t="n">
        <v>0</v>
      </c>
      <c r="Z56" s="124" t="n">
        <v>0</v>
      </c>
      <c r="AA56" s="124" t="n">
        <v>0</v>
      </c>
      <c r="AB56" s="124" t="n">
        <v>0</v>
      </c>
      <c r="AC56" s="124" t="n">
        <v>0</v>
      </c>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2</v>
      </c>
      <c r="AX56" s="124" t="n">
        <v>9</v>
      </c>
      <c r="AY56" s="124" t="n">
        <v>7</v>
      </c>
      <c r="AZ56" s="124" t="n">
        <v>5</v>
      </c>
      <c r="BA56" s="124" t="n">
        <v>17</v>
      </c>
      <c r="BB56" s="124" t="n">
        <v>23</v>
      </c>
      <c r="BC56" s="124" t="n">
        <v>8</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70</v>
      </c>
      <c r="F57" s="138" t="n">
        <v>0</v>
      </c>
      <c r="G57" s="123" t="n">
        <v>0</v>
      </c>
      <c r="H57" s="123" t="n">
        <v>0</v>
      </c>
      <c r="I57" s="123" t="n">
        <v>70</v>
      </c>
      <c r="J57" s="139" t="n">
        <v>0</v>
      </c>
      <c r="K57" s="134" t="n">
        <v>0</v>
      </c>
      <c r="L57" s="124" t="n">
        <v>0</v>
      </c>
      <c r="M57" s="124" t="n">
        <v>0</v>
      </c>
      <c r="N57" s="124" t="n">
        <v>0</v>
      </c>
      <c r="O57" s="124" t="n">
        <v>0</v>
      </c>
      <c r="P57" s="124" t="n">
        <v>0</v>
      </c>
      <c r="Q57" s="124" t="n">
        <v>0</v>
      </c>
      <c r="R57" s="124" t="n">
        <v>0</v>
      </c>
      <c r="S57" s="124" t="n">
        <v>0</v>
      </c>
      <c r="T57" s="124" t="n">
        <v>0</v>
      </c>
      <c r="U57" s="124" t="n">
        <v>0</v>
      </c>
      <c r="V57" s="129" t="n">
        <v>0</v>
      </c>
      <c r="W57" s="128" t="n">
        <v>0</v>
      </c>
      <c r="X57" s="124" t="n">
        <v>0</v>
      </c>
      <c r="Y57" s="124" t="n">
        <v>0</v>
      </c>
      <c r="Z57" s="124" t="n">
        <v>0</v>
      </c>
      <c r="AA57" s="124" t="n">
        <v>0</v>
      </c>
      <c r="AB57" s="124" t="n">
        <v>0</v>
      </c>
      <c r="AC57" s="124" t="n">
        <v>0</v>
      </c>
      <c r="AD57" s="124" t="n">
        <v>0</v>
      </c>
      <c r="AE57" s="124" t="n">
        <v>0</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1</v>
      </c>
      <c r="AW57" s="124" t="n">
        <v>5</v>
      </c>
      <c r="AX57" s="124" t="n">
        <v>15</v>
      </c>
      <c r="AY57" s="124" t="n">
        <v>9</v>
      </c>
      <c r="AZ57" s="124" t="n">
        <v>11</v>
      </c>
      <c r="BA57" s="124" t="n">
        <v>13</v>
      </c>
      <c r="BB57" s="124" t="n">
        <v>11</v>
      </c>
      <c r="BC57" s="124" t="n">
        <v>5</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80</v>
      </c>
      <c r="F58" s="138" t="n">
        <v>0</v>
      </c>
      <c r="G58" s="123" t="n">
        <v>0</v>
      </c>
      <c r="H58" s="123" t="n">
        <v>0</v>
      </c>
      <c r="I58" s="123" t="n">
        <v>80</v>
      </c>
      <c r="J58" s="139" t="n">
        <v>0</v>
      </c>
      <c r="K58" s="134" t="n">
        <v>0</v>
      </c>
      <c r="L58" s="124" t="n">
        <v>0</v>
      </c>
      <c r="M58" s="124" t="n">
        <v>0</v>
      </c>
      <c r="N58" s="124" t="n">
        <v>0</v>
      </c>
      <c r="O58" s="124" t="n">
        <v>0</v>
      </c>
      <c r="P58" s="124" t="n">
        <v>0</v>
      </c>
      <c r="Q58" s="124" t="n">
        <v>0</v>
      </c>
      <c r="R58" s="124" t="n">
        <v>0</v>
      </c>
      <c r="S58" s="124" t="n">
        <v>0</v>
      </c>
      <c r="T58" s="124" t="n">
        <v>0</v>
      </c>
      <c r="U58" s="124" t="n">
        <v>0</v>
      </c>
      <c r="V58" s="129" t="n">
        <v>0</v>
      </c>
      <c r="W58" s="128" t="n">
        <v>0</v>
      </c>
      <c r="X58" s="124" t="n">
        <v>0</v>
      </c>
      <c r="Y58" s="124" t="n">
        <v>0</v>
      </c>
      <c r="Z58" s="124" t="n">
        <v>0</v>
      </c>
      <c r="AA58" s="124" t="n">
        <v>0</v>
      </c>
      <c r="AB58" s="124" t="n">
        <v>0</v>
      </c>
      <c r="AC58" s="124" t="n">
        <v>0</v>
      </c>
      <c r="AD58" s="124" t="n">
        <v>0</v>
      </c>
      <c r="AE58" s="124" t="n">
        <v>0</v>
      </c>
      <c r="AF58" s="124" t="n">
        <v>0</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0</v>
      </c>
      <c r="AV58" s="124" t="n">
        <v>0</v>
      </c>
      <c r="AW58" s="124" t="n">
        <v>7</v>
      </c>
      <c r="AX58" s="124" t="n">
        <v>7</v>
      </c>
      <c r="AY58" s="124" t="n">
        <v>14</v>
      </c>
      <c r="AZ58" s="124" t="n">
        <v>8</v>
      </c>
      <c r="BA58" s="124" t="n">
        <v>15</v>
      </c>
      <c r="BB58" s="124" t="n">
        <v>23</v>
      </c>
      <c r="BC58" s="124" t="n">
        <v>6</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7</v>
      </c>
      <c r="F59" s="138" t="n">
        <v>0</v>
      </c>
      <c r="G59" s="123" t="n">
        <v>0</v>
      </c>
      <c r="H59" s="123" t="n">
        <v>0</v>
      </c>
      <c r="I59" s="123" t="n">
        <v>7</v>
      </c>
      <c r="J59" s="139" t="n">
        <v>0</v>
      </c>
      <c r="K59" s="134" t="n">
        <v>0</v>
      </c>
      <c r="L59" s="124" t="n">
        <v>0</v>
      </c>
      <c r="M59" s="124" t="n">
        <v>0</v>
      </c>
      <c r="N59" s="124" t="n">
        <v>0</v>
      </c>
      <c r="O59" s="124" t="n">
        <v>0</v>
      </c>
      <c r="P59" s="124" t="n">
        <v>0</v>
      </c>
      <c r="Q59" s="124" t="n">
        <v>0</v>
      </c>
      <c r="R59" s="124" t="n">
        <v>0</v>
      </c>
      <c r="S59" s="124" t="n">
        <v>0</v>
      </c>
      <c r="T59" s="124" t="n">
        <v>0</v>
      </c>
      <c r="U59" s="124" t="n">
        <v>0</v>
      </c>
      <c r="V59" s="129" t="n">
        <v>0</v>
      </c>
      <c r="W59" s="128" t="n">
        <v>0</v>
      </c>
      <c r="X59" s="124" t="n">
        <v>0</v>
      </c>
      <c r="Y59" s="124" t="n">
        <v>0</v>
      </c>
      <c r="Z59" s="124" t="n">
        <v>0</v>
      </c>
      <c r="AA59" s="124" t="n">
        <v>0</v>
      </c>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1</v>
      </c>
      <c r="AY59" s="124" t="n">
        <v>3</v>
      </c>
      <c r="AZ59" s="124" t="n">
        <v>0</v>
      </c>
      <c r="BA59" s="124" t="n">
        <v>1</v>
      </c>
      <c r="BB59" s="124" t="n">
        <v>1</v>
      </c>
      <c r="BC59" s="124" t="n">
        <v>1</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123</v>
      </c>
      <c r="F60" s="138" t="n">
        <v>0</v>
      </c>
      <c r="G60" s="123" t="n">
        <v>0</v>
      </c>
      <c r="H60" s="123" t="n">
        <v>0</v>
      </c>
      <c r="I60" s="123" t="n">
        <v>123</v>
      </c>
      <c r="J60" s="139" t="n">
        <v>0</v>
      </c>
      <c r="K60" s="134" t="n">
        <v>0</v>
      </c>
      <c r="L60" s="124" t="n">
        <v>0</v>
      </c>
      <c r="M60" s="124" t="n">
        <v>0</v>
      </c>
      <c r="N60" s="124" t="n">
        <v>0</v>
      </c>
      <c r="O60" s="124" t="n">
        <v>0</v>
      </c>
      <c r="P60" s="124" t="n">
        <v>0</v>
      </c>
      <c r="Q60" s="124" t="n">
        <v>0</v>
      </c>
      <c r="R60" s="124" t="n">
        <v>0</v>
      </c>
      <c r="S60" s="124" t="n">
        <v>0</v>
      </c>
      <c r="T60" s="124" t="n">
        <v>0</v>
      </c>
      <c r="U60" s="124" t="n">
        <v>0</v>
      </c>
      <c r="V60" s="129" t="n">
        <v>0</v>
      </c>
      <c r="W60" s="128" t="n">
        <v>0</v>
      </c>
      <c r="X60" s="124" t="n">
        <v>0</v>
      </c>
      <c r="Y60" s="124" t="n">
        <v>0</v>
      </c>
      <c r="Z60" s="124" t="n">
        <v>0</v>
      </c>
      <c r="AA60" s="124" t="n">
        <v>0</v>
      </c>
      <c r="AB60" s="124" t="n">
        <v>0</v>
      </c>
      <c r="AC60" s="124" t="n">
        <v>0</v>
      </c>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2</v>
      </c>
      <c r="AW60" s="124" t="n">
        <v>16</v>
      </c>
      <c r="AX60" s="124" t="n">
        <v>17</v>
      </c>
      <c r="AY60" s="124" t="n">
        <v>20</v>
      </c>
      <c r="AZ60" s="124" t="n">
        <v>11</v>
      </c>
      <c r="BA60" s="124" t="n">
        <v>21</v>
      </c>
      <c r="BB60" s="124" t="n">
        <v>28</v>
      </c>
      <c r="BC60" s="124" t="n">
        <v>8</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50</v>
      </c>
      <c r="F61" s="138" t="n">
        <v>0</v>
      </c>
      <c r="G61" s="123" t="n">
        <v>0</v>
      </c>
      <c r="H61" s="123" t="n">
        <v>0</v>
      </c>
      <c r="I61" s="123" t="n">
        <v>50</v>
      </c>
      <c r="J61" s="139" t="n">
        <v>0</v>
      </c>
      <c r="K61" s="134" t="n">
        <v>0</v>
      </c>
      <c r="L61" s="124" t="n">
        <v>0</v>
      </c>
      <c r="M61" s="124" t="n">
        <v>0</v>
      </c>
      <c r="N61" s="124" t="n">
        <v>0</v>
      </c>
      <c r="O61" s="124" t="n">
        <v>0</v>
      </c>
      <c r="P61" s="124" t="n">
        <v>0</v>
      </c>
      <c r="Q61" s="124" t="n">
        <v>0</v>
      </c>
      <c r="R61" s="124" t="n">
        <v>0</v>
      </c>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2</v>
      </c>
      <c r="AY61" s="124" t="n">
        <v>3</v>
      </c>
      <c r="AZ61" s="124" t="n">
        <v>13</v>
      </c>
      <c r="BA61" s="124" t="n">
        <v>8</v>
      </c>
      <c r="BB61" s="124" t="n">
        <v>18</v>
      </c>
      <c r="BC61" s="124" t="n">
        <v>6</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3</v>
      </c>
      <c r="F62" s="138" t="n">
        <v>0</v>
      </c>
      <c r="G62" s="123" t="n">
        <v>0</v>
      </c>
      <c r="H62" s="123" t="n">
        <v>0</v>
      </c>
      <c r="I62" s="123" t="n">
        <v>3</v>
      </c>
      <c r="J62" s="139" t="n">
        <v>0</v>
      </c>
      <c r="K62" s="134" t="n">
        <v>0</v>
      </c>
      <c r="L62" s="124" t="n">
        <v>0</v>
      </c>
      <c r="M62" s="124" t="n">
        <v>0</v>
      </c>
      <c r="N62" s="124" t="n">
        <v>0</v>
      </c>
      <c r="O62" s="124" t="n">
        <v>0</v>
      </c>
      <c r="P62" s="124" t="n">
        <v>0</v>
      </c>
      <c r="Q62" s="124" t="n">
        <v>0</v>
      </c>
      <c r="R62" s="124" t="n">
        <v>0</v>
      </c>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1</v>
      </c>
      <c r="BA62" s="124" t="n">
        <v>0</v>
      </c>
      <c r="BB62" s="124" t="n">
        <v>1</v>
      </c>
      <c r="BC62" s="124" t="n">
        <v>1</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99</v>
      </c>
      <c r="F63" s="138" t="n">
        <v>0</v>
      </c>
      <c r="G63" s="123" t="n">
        <v>0</v>
      </c>
      <c r="H63" s="123" t="n">
        <v>0</v>
      </c>
      <c r="I63" s="123" t="n">
        <v>99</v>
      </c>
      <c r="J63" s="139" t="n">
        <v>0</v>
      </c>
      <c r="K63" s="134" t="n">
        <v>0</v>
      </c>
      <c r="L63" s="124" t="n">
        <v>0</v>
      </c>
      <c r="M63" s="124" t="n">
        <v>0</v>
      </c>
      <c r="N63" s="124" t="n">
        <v>0</v>
      </c>
      <c r="O63" s="124" t="n">
        <v>0</v>
      </c>
      <c r="P63" s="124" t="n">
        <v>0</v>
      </c>
      <c r="Q63" s="124" t="n">
        <v>0</v>
      </c>
      <c r="R63" s="124" t="n">
        <v>0</v>
      </c>
      <c r="S63" s="124" t="n">
        <v>0</v>
      </c>
      <c r="T63" s="124" t="n">
        <v>0</v>
      </c>
      <c r="U63" s="124" t="n">
        <v>0</v>
      </c>
      <c r="V63" s="129" t="n">
        <v>0</v>
      </c>
      <c r="W63" s="128" t="n">
        <v>0</v>
      </c>
      <c r="X63" s="124" t="n">
        <v>0</v>
      </c>
      <c r="Y63" s="124" t="n">
        <v>0</v>
      </c>
      <c r="Z63" s="124" t="n">
        <v>0</v>
      </c>
      <c r="AA63" s="124" t="n">
        <v>0</v>
      </c>
      <c r="AB63" s="124" t="n">
        <v>0</v>
      </c>
      <c r="AC63" s="124" t="n">
        <v>0</v>
      </c>
      <c r="AD63" s="124" t="n">
        <v>0</v>
      </c>
      <c r="AE63" s="124" t="n">
        <v>0</v>
      </c>
      <c r="AF63" s="124" t="n">
        <v>0</v>
      </c>
      <c r="AG63" s="124" t="n">
        <v>0</v>
      </c>
      <c r="AH63" s="129" t="n">
        <v>0</v>
      </c>
      <c r="AI63" s="128" t="n">
        <v>0</v>
      </c>
      <c r="AJ63" s="124" t="n">
        <v>0</v>
      </c>
      <c r="AK63" s="124" t="n">
        <v>0</v>
      </c>
      <c r="AL63" s="124" t="n">
        <v>0</v>
      </c>
      <c r="AM63" s="124" t="n">
        <v>0</v>
      </c>
      <c r="AN63" s="124" t="n">
        <v>0</v>
      </c>
      <c r="AO63" s="124" t="n">
        <v>0</v>
      </c>
      <c r="AP63" s="124" t="n">
        <v>0</v>
      </c>
      <c r="AQ63" s="124" t="n">
        <v>0</v>
      </c>
      <c r="AR63" s="124" t="n">
        <v>0</v>
      </c>
      <c r="AS63" s="124" t="n">
        <v>0</v>
      </c>
      <c r="AT63" s="129" t="n">
        <v>0</v>
      </c>
      <c r="AU63" s="128" t="n">
        <v>0</v>
      </c>
      <c r="AV63" s="124" t="n">
        <v>3</v>
      </c>
      <c r="AW63" s="124" t="n">
        <v>8</v>
      </c>
      <c r="AX63" s="124" t="n">
        <v>15</v>
      </c>
      <c r="AY63" s="124" t="n">
        <v>11</v>
      </c>
      <c r="AZ63" s="124" t="n">
        <v>16</v>
      </c>
      <c r="BA63" s="124" t="n">
        <v>16</v>
      </c>
      <c r="BB63" s="124" t="n">
        <v>23</v>
      </c>
      <c r="BC63" s="124" t="n">
        <v>7</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332</v>
      </c>
      <c r="F64" s="138" t="n">
        <v>0</v>
      </c>
      <c r="G64" s="123" t="n">
        <v>0</v>
      </c>
      <c r="H64" s="123" t="n">
        <v>0</v>
      </c>
      <c r="I64" s="123" t="n">
        <v>332</v>
      </c>
      <c r="J64" s="139" t="n">
        <v>0</v>
      </c>
      <c r="K64" s="134" t="n">
        <v>0</v>
      </c>
      <c r="L64" s="124" t="n">
        <v>0</v>
      </c>
      <c r="M64" s="124" t="n">
        <v>0</v>
      </c>
      <c r="N64" s="124" t="n">
        <v>0</v>
      </c>
      <c r="O64" s="124" t="n">
        <v>0</v>
      </c>
      <c r="P64" s="124" t="n">
        <v>0</v>
      </c>
      <c r="Q64" s="124" t="n">
        <v>0</v>
      </c>
      <c r="R64" s="124" t="n">
        <v>0</v>
      </c>
      <c r="S64" s="124" t="n">
        <v>0</v>
      </c>
      <c r="T64" s="124" t="n">
        <v>0</v>
      </c>
      <c r="U64" s="124" t="n">
        <v>0</v>
      </c>
      <c r="V64" s="129" t="n">
        <v>0</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2</v>
      </c>
      <c r="AW64" s="124" t="n">
        <v>40</v>
      </c>
      <c r="AX64" s="124" t="n">
        <v>45</v>
      </c>
      <c r="AY64" s="124" t="n">
        <v>95</v>
      </c>
      <c r="AZ64" s="124" t="n">
        <v>49</v>
      </c>
      <c r="BA64" s="124" t="n">
        <v>39</v>
      </c>
      <c r="BB64" s="124" t="n">
        <v>57</v>
      </c>
      <c r="BC64" s="124" t="n">
        <v>5</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307</v>
      </c>
      <c r="F65" s="138" t="n">
        <v>0</v>
      </c>
      <c r="G65" s="123" t="n">
        <v>0</v>
      </c>
      <c r="H65" s="123" t="n">
        <v>0</v>
      </c>
      <c r="I65" s="123" t="n">
        <v>307</v>
      </c>
      <c r="J65" s="139" t="n">
        <v>0</v>
      </c>
      <c r="K65" s="134" t="n">
        <v>0</v>
      </c>
      <c r="L65" s="124" t="n">
        <v>0</v>
      </c>
      <c r="M65" s="124" t="n">
        <v>0</v>
      </c>
      <c r="N65" s="124" t="n">
        <v>0</v>
      </c>
      <c r="O65" s="124" t="n">
        <v>0</v>
      </c>
      <c r="P65" s="124" t="n">
        <v>0</v>
      </c>
      <c r="Q65" s="124" t="n">
        <v>0</v>
      </c>
      <c r="R65" s="124" t="n">
        <v>0</v>
      </c>
      <c r="S65" s="124" t="n">
        <v>0</v>
      </c>
      <c r="T65" s="124" t="n">
        <v>0</v>
      </c>
      <c r="U65" s="124" t="n">
        <v>0</v>
      </c>
      <c r="V65" s="129" t="n">
        <v>0</v>
      </c>
      <c r="W65" s="128" t="n">
        <v>0</v>
      </c>
      <c r="X65" s="124" t="n">
        <v>0</v>
      </c>
      <c r="Y65" s="124" t="n">
        <v>0</v>
      </c>
      <c r="Z65" s="124" t="n">
        <v>0</v>
      </c>
      <c r="AA65" s="124" t="n">
        <v>0</v>
      </c>
      <c r="AB65" s="124" t="n">
        <v>0</v>
      </c>
      <c r="AC65" s="124" t="n">
        <v>0</v>
      </c>
      <c r="AD65" s="124" t="n">
        <v>0</v>
      </c>
      <c r="AE65" s="124" t="n">
        <v>0</v>
      </c>
      <c r="AF65" s="124" t="n">
        <v>0</v>
      </c>
      <c r="AG65" s="124" t="n">
        <v>0</v>
      </c>
      <c r="AH65" s="129" t="n">
        <v>0</v>
      </c>
      <c r="AI65" s="128" t="n">
        <v>0</v>
      </c>
      <c r="AJ65" s="124" t="n">
        <v>0</v>
      </c>
      <c r="AK65" s="124" t="n">
        <v>0</v>
      </c>
      <c r="AL65" s="124" t="n">
        <v>0</v>
      </c>
      <c r="AM65" s="124" t="n">
        <v>0</v>
      </c>
      <c r="AN65" s="124" t="n">
        <v>0</v>
      </c>
      <c r="AO65" s="124" t="n">
        <v>0</v>
      </c>
      <c r="AP65" s="124" t="n">
        <v>0</v>
      </c>
      <c r="AQ65" s="124" t="n">
        <v>0</v>
      </c>
      <c r="AR65" s="124" t="n">
        <v>0</v>
      </c>
      <c r="AS65" s="124" t="n">
        <v>0</v>
      </c>
      <c r="AT65" s="129" t="n">
        <v>0</v>
      </c>
      <c r="AU65" s="128" t="n">
        <v>0</v>
      </c>
      <c r="AV65" s="124" t="n">
        <v>6</v>
      </c>
      <c r="AW65" s="124" t="n">
        <v>28</v>
      </c>
      <c r="AX65" s="124" t="n">
        <v>40</v>
      </c>
      <c r="AY65" s="124" t="n">
        <v>49</v>
      </c>
      <c r="AZ65" s="124" t="n">
        <v>51</v>
      </c>
      <c r="BA65" s="124" t="n">
        <v>41</v>
      </c>
      <c r="BB65" s="124" t="n">
        <v>82</v>
      </c>
      <c r="BC65" s="124" t="n">
        <v>10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23</v>
      </c>
      <c r="F66" s="138" t="n">
        <v>0</v>
      </c>
      <c r="G66" s="123" t="n">
        <v>0</v>
      </c>
      <c r="H66" s="123" t="n">
        <v>4</v>
      </c>
      <c r="I66" s="123" t="n">
        <v>19</v>
      </c>
      <c r="J66" s="139" t="n">
        <v>0</v>
      </c>
      <c r="K66" s="134" t="n">
        <v>0</v>
      </c>
      <c r="L66" s="124" t="n">
        <v>0</v>
      </c>
      <c r="M66" s="124" t="n">
        <v>0</v>
      </c>
      <c r="N66" s="124" t="n">
        <v>0</v>
      </c>
      <c r="O66" s="124" t="n">
        <v>0</v>
      </c>
      <c r="P66" s="124" t="n">
        <v>0</v>
      </c>
      <c r="Q66" s="124" t="n">
        <v>0</v>
      </c>
      <c r="R66" s="124" t="n">
        <v>0</v>
      </c>
      <c r="S66" s="124" t="n">
        <v>0</v>
      </c>
      <c r="T66" s="124" t="n">
        <v>0</v>
      </c>
      <c r="U66" s="124" t="n">
        <v>0</v>
      </c>
      <c r="V66" s="129" t="n">
        <v>0</v>
      </c>
      <c r="W66" s="128" t="n">
        <v>0</v>
      </c>
      <c r="X66" s="124" t="n">
        <v>0</v>
      </c>
      <c r="Y66" s="124" t="n">
        <v>0</v>
      </c>
      <c r="Z66" s="124" t="n">
        <v>0</v>
      </c>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0</v>
      </c>
      <c r="AP66" s="124" t="n">
        <v>0</v>
      </c>
      <c r="AQ66" s="124" t="n">
        <v>0</v>
      </c>
      <c r="AR66" s="124" t="n">
        <v>0</v>
      </c>
      <c r="AS66" s="124" t="n">
        <v>3</v>
      </c>
      <c r="AT66" s="129" t="n">
        <v>1</v>
      </c>
      <c r="AU66" s="128" t="n">
        <v>0</v>
      </c>
      <c r="AV66" s="124" t="n">
        <v>0</v>
      </c>
      <c r="AW66" s="124" t="n">
        <v>1</v>
      </c>
      <c r="AX66" s="124" t="n">
        <v>1</v>
      </c>
      <c r="AY66" s="124" t="n">
        <v>3</v>
      </c>
      <c r="AZ66" s="124" t="n">
        <v>4</v>
      </c>
      <c r="BA66" s="124" t="n">
        <v>2</v>
      </c>
      <c r="BB66" s="124" t="n">
        <v>2</v>
      </c>
      <c r="BC66" s="124" t="n">
        <v>6</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1276</v>
      </c>
      <c r="F67" s="138" t="n">
        <v>0</v>
      </c>
      <c r="G67" s="123" t="n">
        <v>0</v>
      </c>
      <c r="H67" s="123" t="n">
        <v>0</v>
      </c>
      <c r="I67" s="123" t="n">
        <v>1276</v>
      </c>
      <c r="J67" s="139" t="n">
        <v>0</v>
      </c>
      <c r="K67" s="134" t="n">
        <v>0</v>
      </c>
      <c r="L67" s="124" t="n">
        <v>0</v>
      </c>
      <c r="M67" s="124" t="n">
        <v>0</v>
      </c>
      <c r="N67" s="124" t="n">
        <v>0</v>
      </c>
      <c r="O67" s="124" t="n">
        <v>0</v>
      </c>
      <c r="P67" s="124" t="n">
        <v>0</v>
      </c>
      <c r="Q67" s="124" t="n">
        <v>0</v>
      </c>
      <c r="R67" s="124" t="n">
        <v>0</v>
      </c>
      <c r="S67" s="124" t="n">
        <v>0</v>
      </c>
      <c r="T67" s="124" t="n">
        <v>0</v>
      </c>
      <c r="U67" s="124" t="n">
        <v>0</v>
      </c>
      <c r="V67" s="129" t="n">
        <v>0</v>
      </c>
      <c r="W67" s="128" t="n">
        <v>0</v>
      </c>
      <c r="X67" s="124" t="n">
        <v>0</v>
      </c>
      <c r="Y67" s="124" t="n">
        <v>0</v>
      </c>
      <c r="Z67" s="124" t="n">
        <v>0</v>
      </c>
      <c r="AA67" s="124" t="n">
        <v>0</v>
      </c>
      <c r="AB67" s="124" t="n">
        <v>0</v>
      </c>
      <c r="AC67" s="124" t="n">
        <v>0</v>
      </c>
      <c r="AD67" s="124" t="n">
        <v>0</v>
      </c>
      <c r="AE67" s="124" t="n">
        <v>0</v>
      </c>
      <c r="AF67" s="124" t="n">
        <v>0</v>
      </c>
      <c r="AG67" s="124" t="n">
        <v>0</v>
      </c>
      <c r="AH67" s="129" t="n">
        <v>0</v>
      </c>
      <c r="AI67" s="128" t="n">
        <v>0</v>
      </c>
      <c r="AJ67" s="124" t="n">
        <v>0</v>
      </c>
      <c r="AK67" s="124" t="n">
        <v>0</v>
      </c>
      <c r="AL67" s="124" t="n">
        <v>0</v>
      </c>
      <c r="AM67" s="124" t="n">
        <v>0</v>
      </c>
      <c r="AN67" s="124" t="n">
        <v>0</v>
      </c>
      <c r="AO67" s="124" t="n">
        <v>0</v>
      </c>
      <c r="AP67" s="124" t="n">
        <v>0</v>
      </c>
      <c r="AQ67" s="124" t="n">
        <v>0</v>
      </c>
      <c r="AR67" s="124" t="n">
        <v>0</v>
      </c>
      <c r="AS67" s="124" t="n">
        <v>0</v>
      </c>
      <c r="AT67" s="129" t="n">
        <v>0</v>
      </c>
      <c r="AU67" s="128" t="n">
        <v>1</v>
      </c>
      <c r="AV67" s="124" t="n">
        <v>63</v>
      </c>
      <c r="AW67" s="124" t="n">
        <v>63</v>
      </c>
      <c r="AX67" s="124" t="n">
        <v>115</v>
      </c>
      <c r="AY67" s="124" t="n">
        <v>123</v>
      </c>
      <c r="AZ67" s="124" t="n">
        <v>142</v>
      </c>
      <c r="BA67" s="124" t="n">
        <v>161</v>
      </c>
      <c r="BB67" s="124" t="n">
        <v>280</v>
      </c>
      <c r="BC67" s="124" t="n">
        <v>328</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7473</v>
      </c>
      <c r="F68" s="138" t="n">
        <v>0</v>
      </c>
      <c r="G68" s="123" t="n">
        <v>0</v>
      </c>
      <c r="H68" s="123" t="n">
        <v>1</v>
      </c>
      <c r="I68" s="123" t="n">
        <v>7472</v>
      </c>
      <c r="J68" s="139" t="n">
        <v>0</v>
      </c>
      <c r="K68" s="134" t="n">
        <v>0</v>
      </c>
      <c r="L68" s="124" t="n">
        <v>0</v>
      </c>
      <c r="M68" s="124" t="n">
        <v>0</v>
      </c>
      <c r="N68" s="124" t="n">
        <v>0</v>
      </c>
      <c r="O68" s="124" t="n">
        <v>0</v>
      </c>
      <c r="P68" s="124" t="n">
        <v>0</v>
      </c>
      <c r="Q68" s="124" t="n">
        <v>0</v>
      </c>
      <c r="R68" s="124" t="n">
        <v>0</v>
      </c>
      <c r="S68" s="124" t="n">
        <v>0</v>
      </c>
      <c r="T68" s="124" t="n">
        <v>0</v>
      </c>
      <c r="U68" s="124" t="n">
        <v>0</v>
      </c>
      <c r="V68" s="129" t="n">
        <v>0</v>
      </c>
      <c r="W68" s="128" t="n">
        <v>0</v>
      </c>
      <c r="X68" s="124" t="n">
        <v>0</v>
      </c>
      <c r="Y68" s="124" t="n">
        <v>0</v>
      </c>
      <c r="Z68" s="124" t="n">
        <v>0</v>
      </c>
      <c r="AA68" s="124" t="n">
        <v>0</v>
      </c>
      <c r="AB68" s="124" t="n">
        <v>0</v>
      </c>
      <c r="AC68" s="124" t="n">
        <v>0</v>
      </c>
      <c r="AD68" s="124" t="n">
        <v>0</v>
      </c>
      <c r="AE68" s="124" t="n">
        <v>0</v>
      </c>
      <c r="AF68" s="124" t="n">
        <v>0</v>
      </c>
      <c r="AG68" s="124" t="n">
        <v>0</v>
      </c>
      <c r="AH68" s="129" t="n">
        <v>0</v>
      </c>
      <c r="AI68" s="128" t="n">
        <v>0</v>
      </c>
      <c r="AJ68" s="124" t="n">
        <v>0</v>
      </c>
      <c r="AK68" s="124" t="n">
        <v>0</v>
      </c>
      <c r="AL68" s="124" t="n">
        <v>1</v>
      </c>
      <c r="AM68" s="124" t="n">
        <v>0</v>
      </c>
      <c r="AN68" s="124" t="n">
        <v>0</v>
      </c>
      <c r="AO68" s="124" t="n">
        <v>0</v>
      </c>
      <c r="AP68" s="124" t="n">
        <v>0</v>
      </c>
      <c r="AQ68" s="124" t="n">
        <v>0</v>
      </c>
      <c r="AR68" s="124" t="n">
        <v>0</v>
      </c>
      <c r="AS68" s="124" t="n">
        <v>0</v>
      </c>
      <c r="AT68" s="129" t="n">
        <v>0</v>
      </c>
      <c r="AU68" s="128" t="n">
        <v>0</v>
      </c>
      <c r="AV68" s="124" t="n">
        <v>14</v>
      </c>
      <c r="AW68" s="124" t="n">
        <v>350</v>
      </c>
      <c r="AX68" s="124" t="n">
        <v>744</v>
      </c>
      <c r="AY68" s="124" t="n">
        <v>966</v>
      </c>
      <c r="AZ68" s="124" t="n">
        <v>1057</v>
      </c>
      <c r="BA68" s="124" t="n">
        <v>1436</v>
      </c>
      <c r="BB68" s="124" t="n">
        <v>1740</v>
      </c>
      <c r="BC68" s="124" t="n">
        <v>1165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1781</v>
      </c>
      <c r="F69" s="138" t="n">
        <v>0</v>
      </c>
      <c r="G69" s="123" t="n">
        <v>0</v>
      </c>
      <c r="H69" s="123" t="n">
        <v>0</v>
      </c>
      <c r="I69" s="123" t="n">
        <v>1781</v>
      </c>
      <c r="J69" s="139" t="n">
        <v>0</v>
      </c>
      <c r="K69" s="134" t="n">
        <v>0</v>
      </c>
      <c r="L69" s="124" t="n">
        <v>0</v>
      </c>
      <c r="M69" s="124" t="n">
        <v>0</v>
      </c>
      <c r="N69" s="124" t="n">
        <v>0</v>
      </c>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0</v>
      </c>
      <c r="AI69" s="128" t="n">
        <v>0</v>
      </c>
      <c r="AJ69" s="124" t="n">
        <v>0</v>
      </c>
      <c r="AK69" s="124" t="n">
        <v>0</v>
      </c>
      <c r="AL69" s="124" t="n">
        <v>0</v>
      </c>
      <c r="AM69" s="124" t="n">
        <v>0</v>
      </c>
      <c r="AN69" s="124" t="n">
        <v>0</v>
      </c>
      <c r="AO69" s="124" t="n">
        <v>0</v>
      </c>
      <c r="AP69" s="124" t="n">
        <v>0</v>
      </c>
      <c r="AQ69" s="124" t="n">
        <v>0</v>
      </c>
      <c r="AR69" s="124" t="n">
        <v>0</v>
      </c>
      <c r="AS69" s="124" t="n">
        <v>0</v>
      </c>
      <c r="AT69" s="129" t="n">
        <v>0</v>
      </c>
      <c r="AU69" s="128" t="n">
        <v>0</v>
      </c>
      <c r="AV69" s="124" t="n">
        <v>9</v>
      </c>
      <c r="AW69" s="124" t="n">
        <v>129</v>
      </c>
      <c r="AX69" s="124" t="n">
        <v>237</v>
      </c>
      <c r="AY69" s="124" t="n">
        <v>298</v>
      </c>
      <c r="AZ69" s="124" t="n">
        <v>206</v>
      </c>
      <c r="BA69" s="124" t="n">
        <v>375</v>
      </c>
      <c r="BB69" s="124" t="n">
        <v>357</v>
      </c>
      <c r="BC69" s="124" t="n">
        <v>170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71</v>
      </c>
      <c r="F70" s="138" t="n">
        <v>0</v>
      </c>
      <c r="G70" s="123" t="n">
        <v>0</v>
      </c>
      <c r="H70" s="123" t="n">
        <v>2</v>
      </c>
      <c r="I70" s="123" t="n">
        <v>69</v>
      </c>
      <c r="J70" s="139" t="n">
        <v>0</v>
      </c>
      <c r="K70" s="134" t="n">
        <v>0</v>
      </c>
      <c r="L70" s="124" t="n">
        <v>0</v>
      </c>
      <c r="M70" s="124" t="n">
        <v>0</v>
      </c>
      <c r="N70" s="124" t="n">
        <v>0</v>
      </c>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2</v>
      </c>
      <c r="AS70" s="124" t="n">
        <v>0</v>
      </c>
      <c r="AT70" s="129" t="n">
        <v>0</v>
      </c>
      <c r="AU70" s="128" t="n">
        <v>0</v>
      </c>
      <c r="AV70" s="124" t="n">
        <v>7</v>
      </c>
      <c r="AW70" s="124" t="n">
        <v>0</v>
      </c>
      <c r="AX70" s="124" t="n">
        <v>0</v>
      </c>
      <c r="AY70" s="124" t="n">
        <v>39</v>
      </c>
      <c r="AZ70" s="124" t="n">
        <v>9</v>
      </c>
      <c r="BA70" s="124" t="n">
        <v>0</v>
      </c>
      <c r="BB70" s="124" t="n">
        <v>11</v>
      </c>
      <c r="BC70" s="124" t="n">
        <v>3</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t="n">
        <v>0</v>
      </c>
      <c r="AE71" s="123" t="n">
        <v>0</v>
      </c>
      <c r="AF71" s="123"/>
      <c r="AG71" s="123"/>
      <c r="AH71" s="131"/>
      <c r="AI71" s="130" t="n">
        <v>0</v>
      </c>
      <c r="AJ71" s="123" t="n">
        <v>0</v>
      </c>
      <c r="AK71" s="123" t="n">
        <v>0</v>
      </c>
      <c r="AL71" s="123" t="n">
        <v>0</v>
      </c>
      <c r="AM71" s="123" t="n">
        <v>18</v>
      </c>
      <c r="AN71" s="123" t="n">
        <v>0</v>
      </c>
      <c r="AO71" s="123"/>
      <c r="AP71" s="123" t="n">
        <v>0</v>
      </c>
      <c r="AQ71" s="123" t="n">
        <v>43</v>
      </c>
      <c r="AR71" s="123" t="n">
        <v>0</v>
      </c>
      <c r="AS71" s="123" t="n">
        <v>0</v>
      </c>
      <c r="AT71" s="131" t="n">
        <v>0</v>
      </c>
      <c r="AU71" s="130" t="n">
        <v>10.5</v>
      </c>
      <c r="AV71" s="123" t="n">
        <v>11.5</v>
      </c>
      <c r="AW71" s="123" t="n">
        <v>20.5</v>
      </c>
      <c r="AX71" s="123" t="n">
        <v>14</v>
      </c>
      <c r="AY71" s="123" t="n">
        <v>13</v>
      </c>
      <c r="AZ71" s="123" t="n">
        <v>28</v>
      </c>
      <c r="BA71" s="123" t="n">
        <v>21</v>
      </c>
      <c r="BB71" s="123" t="n">
        <v>22.5</v>
      </c>
      <c r="BC71" s="123" t="n">
        <v>21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t="n">
        <v>0</v>
      </c>
      <c r="AE72" s="123" t="n">
        <v>0</v>
      </c>
      <c r="AF72" s="123"/>
      <c r="AG72" s="123"/>
      <c r="AH72" s="131"/>
      <c r="AI72" s="130" t="n">
        <v>0</v>
      </c>
      <c r="AJ72" s="123" t="n">
        <v>0</v>
      </c>
      <c r="AK72" s="123" t="n">
        <v>0</v>
      </c>
      <c r="AL72" s="123" t="n">
        <v>0</v>
      </c>
      <c r="AM72" s="123" t="n">
        <v>0</v>
      </c>
      <c r="AN72" s="123" t="n">
        <v>0</v>
      </c>
      <c r="AO72" s="123"/>
      <c r="AP72" s="123" t="n">
        <v>0</v>
      </c>
      <c r="AQ72" s="123" t="n">
        <v>0</v>
      </c>
      <c r="AR72" s="123" t="n">
        <v>0</v>
      </c>
      <c r="AS72" s="123" t="n">
        <v>0</v>
      </c>
      <c r="AT72" s="131" t="n">
        <v>0</v>
      </c>
      <c r="AU72" s="130" t="n">
        <v>10.5</v>
      </c>
      <c r="AV72" s="123" t="n">
        <v>8.5</v>
      </c>
      <c r="AW72" s="123" t="n">
        <v>26</v>
      </c>
      <c r="AX72" s="123" t="n">
        <v>20</v>
      </c>
      <c r="AY72" s="123" t="n">
        <v>15</v>
      </c>
      <c r="AZ72" s="123" t="n">
        <v>54</v>
      </c>
      <c r="BA72" s="123" t="n">
        <v>53</v>
      </c>
      <c r="BB72" s="123" t="n">
        <v>46.5</v>
      </c>
      <c r="BC72" s="123" t="n">
        <v>49</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t="n">
        <v>0</v>
      </c>
      <c r="AE73" s="123" t="n">
        <v>0</v>
      </c>
      <c r="AF73" s="123"/>
      <c r="AG73" s="123"/>
      <c r="AH73" s="131"/>
      <c r="AI73" s="130" t="n">
        <v>0</v>
      </c>
      <c r="AJ73" s="123" t="n">
        <v>0</v>
      </c>
      <c r="AK73" s="123" t="n">
        <v>0</v>
      </c>
      <c r="AL73" s="123" t="n">
        <v>0</v>
      </c>
      <c r="AM73" s="123" t="n">
        <v>0</v>
      </c>
      <c r="AN73" s="123" t="n">
        <v>0</v>
      </c>
      <c r="AO73" s="123"/>
      <c r="AP73" s="123" t="n">
        <v>0</v>
      </c>
      <c r="AQ73" s="123" t="n">
        <v>0</v>
      </c>
      <c r="AR73" s="123" t="n">
        <v>0</v>
      </c>
      <c r="AS73" s="123" t="n">
        <v>0</v>
      </c>
      <c r="AT73" s="131" t="n">
        <v>0</v>
      </c>
      <c r="AU73" s="130" t="n">
        <v>7</v>
      </c>
      <c r="AV73" s="123" t="n">
        <v>0</v>
      </c>
      <c r="AW73" s="123" t="n">
        <v>8.5</v>
      </c>
      <c r="AX73" s="123" t="n">
        <v>0</v>
      </c>
      <c r="AY73" s="123" t="n">
        <v>0</v>
      </c>
      <c r="AZ73" s="123" t="n">
        <v>36</v>
      </c>
      <c r="BA73" s="123" t="n">
        <v>28</v>
      </c>
      <c r="BB73" s="123" t="n">
        <v>24.5</v>
      </c>
      <c r="BC73" s="123" t="n">
        <v>27</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t="n">
        <v>0</v>
      </c>
      <c r="AE74" s="123" t="n">
        <v>0</v>
      </c>
      <c r="AF74" s="123"/>
      <c r="AG74" s="123"/>
      <c r="AH74" s="131"/>
      <c r="AI74" s="130" t="n">
        <v>0</v>
      </c>
      <c r="AJ74" s="123" t="n">
        <v>0</v>
      </c>
      <c r="AK74" s="123" t="n">
        <v>0</v>
      </c>
      <c r="AL74" s="123" t="n">
        <v>0</v>
      </c>
      <c r="AM74" s="123" t="n">
        <v>0</v>
      </c>
      <c r="AN74" s="123" t="n">
        <v>0</v>
      </c>
      <c r="AO74" s="123"/>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210</v>
      </c>
      <c r="F75" s="140" t="n">
        <v>0</v>
      </c>
      <c r="G75" s="141" t="n">
        <v>0</v>
      </c>
      <c r="H75" s="141" t="n">
        <v>0</v>
      </c>
      <c r="I75" s="141" t="n">
        <v>210</v>
      </c>
      <c r="J75" s="142" t="n">
        <v>0</v>
      </c>
      <c r="K75" s="155" t="n">
        <v>0</v>
      </c>
      <c r="L75" s="156" t="n">
        <v>0</v>
      </c>
      <c r="M75" s="156" t="n">
        <v>0</v>
      </c>
      <c r="N75" s="156" t="n">
        <v>0</v>
      </c>
      <c r="O75" s="156" t="n">
        <v>0</v>
      </c>
      <c r="P75" s="156" t="n">
        <v>0</v>
      </c>
      <c r="Q75" s="156" t="n">
        <v>0</v>
      </c>
      <c r="R75" s="156" t="n">
        <v>0</v>
      </c>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8</v>
      </c>
      <c r="AY75" s="156" t="n">
        <v>13</v>
      </c>
      <c r="AZ75" s="156" t="n">
        <v>24</v>
      </c>
      <c r="BA75" s="156" t="n">
        <v>30</v>
      </c>
      <c r="BB75" s="156" t="n">
        <v>32</v>
      </c>
      <c r="BC75" s="156" t="n">
        <v>103</v>
      </c>
      <c r="BD75" s="156"/>
      <c r="BE75" s="156"/>
      <c r="BF75" s="157"/>
      <c r="BG75" s="158"/>
      <c r="BH75" s="156"/>
      <c r="BI75" s="156"/>
      <c r="BJ75" s="156"/>
      <c r="BK75" s="156"/>
      <c r="BL75" s="156"/>
      <c r="BM75" s="156"/>
      <c r="BN75" s="156"/>
      <c r="BO75" s="156"/>
      <c r="BP75" s="156"/>
      <c r="BQ75" s="156"/>
      <c r="BR75" s="157"/>
      <c r="BS75" s="112"/>
    </row>
  </sheetData>
  <mergeCells count="5">
    <mergeCell ref="BG23:BR23"/>
    <mergeCell ref="K23:V23"/>
    <mergeCell ref="W23:AH23"/>
    <mergeCell ref="AI23:AT23"/>
    <mergeCell ref="AU23:BF23"/>
  </mergeCells>
  <pageMargins left="0.7" right="0.7" top="0.75" bottom="0.75" header="0.3" footer="0.3"/>
  <pageSetup paperSize="9" orientation="portrait" r:id="rId2"/>
  <legacyDrawing r:id="rIdvml"/>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23"/>
  </sheetPr>
  <dimension ref="A1"/>
  <sheetViews>
    <sheetView showGridLines="0" topLeftCell="B47" zoomScale="85" zoomScaleNormal="85" workbookViewId="0">
      <pane xSplit="5" topLeftCell="AC1" activePane="topRight" state="frozen"/>
      <selection activeCell="C1" sqref="C1"/>
      <selection pane="topRight" activeCell="AY51" sqref="AY51"/>
    </sheetView>
  </sheetViews>
  <sheetFormatPr defaultRowHeight="15.0" baseColWidth="10"/>
  <cols>
    <col min="1" max="1" width="6.140625" hidden="1" customWidth="1"/>
    <col min="2" max="2" width="7" hidden="0" customWidth="1"/>
    <col min="3" max="3" width="51.85546875" hidden="0" customWidth="1"/>
    <col min="4" max="4" width="11.85546875" hidden="0" customWidth="1"/>
    <col min="5" max="5" width="11.85546875" hidden="0" customWidth="1"/>
    <col min="6" max="6" width="11.85546875" hidden="0" customWidth="1"/>
    <col min="7" max="7" width="15.85546875" hidden="0" customWidth="1"/>
    <col min="8" max="8" width="7" hidden="0" customWidth="1"/>
    <col min="9" max="9" width="7" hidden="0" customWidth="1"/>
    <col min="10" max="10" width="7" hidden="0" customWidth="1"/>
    <col min="11" max="11" width="7" hidden="0" customWidth="1"/>
    <col min="12" max="12" width="7" hidden="0" customWidth="1"/>
    <col min="13" max="13" width="7" hidden="0" customWidth="1"/>
    <col min="14" max="14" width="7" hidden="0" customWidth="1"/>
    <col min="15" max="15" width="7" hidden="0" customWidth="1"/>
    <col min="16" max="16" width="7" hidden="0" customWidth="1"/>
    <col min="17" max="17" width="7" hidden="0" customWidth="1"/>
    <col min="18" max="18" width="7" hidden="0" customWidth="1"/>
    <col min="19" max="19" width="7" hidden="0" customWidth="1"/>
    <col min="20" max="20" width="7" hidden="0" customWidth="1"/>
    <col min="21" max="21" width="7" hidden="0" customWidth="1"/>
    <col min="22" max="22" width="7" hidden="0" customWidth="1"/>
    <col min="23" max="23" width="7" hidden="0" customWidth="1"/>
    <col min="24" max="24" width="7" hidden="0" customWidth="1"/>
    <col min="25" max="25" width="7" hidden="0" customWidth="1"/>
    <col min="26" max="26" width="7" hidden="0" customWidth="1"/>
    <col min="27" max="27" width="7" hidden="0" customWidth="1"/>
    <col min="28" max="28" width="7" hidden="0" customWidth="1"/>
    <col min="29" max="29" width="7" hidden="0" customWidth="1"/>
    <col min="30" max="30" width="7" hidden="0" customWidth="1"/>
    <col min="31" max="31" width="7" hidden="0" customWidth="1"/>
    <col min="32" max="32" width="7" hidden="0" customWidth="1"/>
    <col min="33" max="33" width="7" hidden="0" customWidth="1"/>
    <col min="34" max="34" width="7" hidden="0" customWidth="1"/>
    <col min="35" max="35" width="7" hidden="0" customWidth="1"/>
    <col min="36" max="36" width="7" hidden="0" customWidth="1"/>
    <col min="37" max="37" width="6.7109375" hidden="1" customWidth="1"/>
    <col min="38" max="38" width="6.7109375" hidden="1"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7"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 min="71" max="71" width="6.7109375" hidden="0" customWidth="1"/>
  </cols>
  <sheetData>
    <row r="1">
      <c r="B1" s="108"/>
      <c r="C1" s="107" t="s">
        <v>60</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row>
    <row r="2">
      <c r="D2" s="264"/>
    </row>
    <row r="3">
      <c r="C3" s="265" t="s">
        <v>174</v>
      </c>
      <c r="D3" s="265" t="s">
        <v>25</v>
      </c>
    </row>
    <row r="4">
      <c r="C4" s="265" t="s">
        <v>176</v>
      </c>
      <c r="D4" s="264" t="s">
        <v>26</v>
      </c>
    </row>
    <row r="5">
      <c r="C5" s="265" t="s">
        <v>180</v>
      </c>
      <c r="D5" s="264" t="n">
        <v>13</v>
      </c>
    </row>
    <row r="6">
      <c r="C6" s="265" t="s">
        <v>177</v>
      </c>
      <c r="D6" s="266" t="n">
        <f t="array" ref="D6:E6">'National summary'!C5:D5</f>
        <v>44805</v>
      </c>
      <c r="E6" s="276" t="n">
        <v>0</v>
      </c>
    </row>
    <row r="7">
      <c r="B7" s="56"/>
      <c r="C7" s="267" t="s">
        <v>181</v>
      </c>
      <c r="D7" s="264" t="s">
        <v>2</v>
      </c>
      <c r="J7" s="308"/>
    </row>
    <row r="8">
      <c r="D8" s="267"/>
      <c r="E8" s="268"/>
      <c r="F8" s="268"/>
      <c r="G8" s="181"/>
      <c r="J8" s="327" t="s">
        <v>385</v>
      </c>
      <c r="BN8" s="20"/>
      <c r="BO8" s="20"/>
      <c r="BP8" s="20"/>
      <c r="BQ8" s="20"/>
      <c r="BR8" s="20"/>
      <c r="BS8" s="20"/>
    </row>
    <row r="9" ht="15.75" customHeight="1">
      <c r="C9" s="265" t="s">
        <v>178</v>
      </c>
      <c r="D9" s="267"/>
      <c r="E9" s="268"/>
      <c r="F9" s="268"/>
      <c r="G9" s="181"/>
      <c r="J9" s="310"/>
      <c r="BN9" s="20"/>
      <c r="BO9" s="20"/>
      <c r="BP9" s="20"/>
      <c r="BQ9" s="20"/>
      <c r="BR9" s="20"/>
      <c r="BS9" s="20"/>
    </row>
    <row r="10" ht="15.75" customHeight="1">
      <c r="B10" s="56"/>
      <c r="C10" s="181"/>
      <c r="D10" s="358"/>
      <c r="E10" s="359"/>
      <c r="F10" s="360"/>
      <c r="G10" s="294"/>
      <c r="J10" s="304" t="str">
        <f>"Data Quality Updates for "&amp;D3</f>
        <v>Data Quality Updates for Halton</v>
      </c>
      <c r="L10" s="289"/>
      <c r="M10" s="289"/>
      <c r="BN10" s="20"/>
      <c r="BO10" s="20"/>
      <c r="BP10" s="20"/>
      <c r="BQ10" s="20"/>
      <c r="BR10" s="20"/>
      <c r="BS10" s="20"/>
    </row>
    <row r="11" ht="45.75" customHeight="1">
      <c r="A11" s="356" t="s">
        <v>69</v>
      </c>
      <c r="B11" s="357" t="s">
        <v>70</v>
      </c>
      <c r="C11" s="362" t="s">
        <v>71</v>
      </c>
      <c r="D11" s="353" t="s">
        <v>64</v>
      </c>
      <c r="E11" s="354" t="s">
        <v>72</v>
      </c>
      <c r="F11" s="355" t="s">
        <v>73</v>
      </c>
      <c r="G11" s="355" t="s">
        <v>193</v>
      </c>
      <c r="H11" s="115"/>
      <c r="I11" s="115"/>
      <c r="J11" s="305" t="s">
        <v>210</v>
      </c>
      <c r="K11" s="346" t="s">
        <v>213</v>
      </c>
      <c r="L11" s="347"/>
      <c r="M11" s="347"/>
      <c r="N11" s="347"/>
      <c r="O11" s="347"/>
      <c r="P11" s="347"/>
      <c r="Q11" s="347"/>
      <c r="R11" s="347"/>
      <c r="S11" s="347"/>
      <c r="T11" s="347"/>
      <c r="U11" s="347"/>
      <c r="V11" s="347"/>
      <c r="W11" s="347"/>
      <c r="X11" s="347"/>
      <c r="Y11" s="347"/>
      <c r="Z11" s="347"/>
      <c r="AA11" s="347"/>
      <c r="AB11" s="347"/>
      <c r="AC11" s="347"/>
      <c r="AD11" s="347"/>
      <c r="AE11" s="347"/>
      <c r="AF11" s="347"/>
      <c r="AG11" s="347"/>
      <c r="AH11" s="347"/>
      <c r="AI11" s="347"/>
      <c r="AJ11" s="347"/>
      <c r="AK11" s="347"/>
      <c r="AL11" s="347"/>
      <c r="AM11" s="347"/>
      <c r="AN11" s="348"/>
      <c r="AO11" s="346" t="s">
        <v>211</v>
      </c>
      <c r="AP11" s="347"/>
      <c r="AQ11" s="347"/>
      <c r="AR11" s="347"/>
      <c r="AS11" s="347"/>
      <c r="AT11" s="348"/>
      <c r="AU11" s="340" t="s">
        <v>281</v>
      </c>
      <c r="AV11" s="341"/>
      <c r="AW11" s="336" t="s">
        <v>282</v>
      </c>
      <c r="AX11" s="337"/>
      <c r="AY11" s="340" t="s">
        <v>212</v>
      </c>
      <c r="AZ11" s="341"/>
      <c r="BA11" s="115"/>
      <c r="BB11" s="115"/>
      <c r="BC11" s="115"/>
      <c r="BD11" s="115"/>
      <c r="BE11" s="115"/>
      <c r="BF11" s="115"/>
      <c r="BG11" s="115"/>
      <c r="BH11" s="115"/>
      <c r="BI11" s="115"/>
      <c r="BJ11" s="115"/>
      <c r="BK11" s="115"/>
      <c r="BL11" s="115"/>
      <c r="BM11" s="115"/>
      <c r="BN11" s="115"/>
      <c r="BO11" s="115"/>
      <c r="BP11" s="115"/>
      <c r="BQ11" s="115"/>
    </row>
    <row r="12" ht="15.75" customHeight="1">
      <c r="A12" s="349"/>
      <c r="B12" s="350" t="s">
        <v>74</v>
      </c>
      <c r="C12" s="363" t="s">
        <v>75</v>
      </c>
      <c r="D12" s="298" t="n">
        <f>VLOOKUP(B12,$B$51:$F$99,5,FALSE)</f>
        <v>16000</v>
      </c>
      <c r="E12" s="292"/>
      <c r="F12" s="351"/>
      <c r="G12" s="287"/>
      <c r="H12" s="175"/>
      <c r="I12" s="118" t="n">
        <v>1</v>
      </c>
      <c r="J12" s="311" t="str">
        <f>$D$4&amp;" - "&amp;I12</f>
        <v>01F - 1</v>
      </c>
      <c r="K12" s="319" t="s">
        <v>315</v>
      </c>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20"/>
      <c r="AO12" s="319" t="s">
        <v>316</v>
      </c>
      <c r="AP12" s="309"/>
      <c r="AQ12" s="309"/>
      <c r="AR12" s="309"/>
      <c r="AS12" s="309"/>
      <c r="AT12" s="320"/>
      <c r="AU12" s="314" t="s">
        <v>317</v>
      </c>
      <c r="AV12" s="315"/>
      <c r="AW12" s="316" t="s">
        <v>242</v>
      </c>
      <c r="AX12" s="318"/>
      <c r="AY12" s="314" t="n">
        <v>44700</v>
      </c>
      <c r="AZ12" s="315"/>
      <c r="BA12" s="175"/>
      <c r="BB12" s="175"/>
      <c r="BC12" s="175"/>
      <c r="BD12" s="175"/>
      <c r="BE12" s="175"/>
      <c r="BF12" s="175"/>
      <c r="BG12" s="175"/>
      <c r="BH12" s="175"/>
      <c r="BI12" s="175"/>
      <c r="BJ12" s="175"/>
      <c r="BK12" s="175"/>
      <c r="BL12" s="175"/>
      <c r="BM12" s="175"/>
      <c r="BN12" s="175"/>
      <c r="BO12" s="175"/>
      <c r="BP12" s="175"/>
      <c r="BQ12" s="175"/>
    </row>
    <row r="13" ht="15.75" customHeight="1">
      <c r="A13" s="230"/>
      <c r="B13" s="226"/>
      <c r="C13" s="321" t="s">
        <v>77</v>
      </c>
      <c r="D13" s="322" t="n">
        <f>SUM(D14:D15)</f>
        <v>4628</v>
      </c>
      <c r="E13" s="291" t="n">
        <f>Eligible</f>
        <v>16000</v>
      </c>
      <c r="F13" s="199"/>
      <c r="G13" s="323"/>
      <c r="H13" s="175"/>
      <c r="I13" s="118"/>
      <c r="J13" s="311"/>
      <c r="K13" s="31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20"/>
      <c r="AO13" s="319"/>
      <c r="AP13" s="309"/>
      <c r="AQ13" s="309"/>
      <c r="AR13" s="309"/>
      <c r="AS13" s="309"/>
      <c r="AT13" s="320"/>
      <c r="AU13" s="314"/>
      <c r="AV13" s="315"/>
      <c r="AW13" s="316"/>
      <c r="AX13" s="318"/>
      <c r="AY13" s="314"/>
      <c r="AZ13" s="315"/>
      <c r="BA13" s="175"/>
      <c r="BB13" s="175"/>
      <c r="BC13" s="175"/>
      <c r="BD13" s="175"/>
      <c r="BE13" s="175"/>
      <c r="BF13" s="175"/>
      <c r="BG13" s="175"/>
      <c r="BH13" s="175"/>
      <c r="BI13" s="175"/>
      <c r="BJ13" s="175"/>
      <c r="BK13" s="175"/>
      <c r="BL13" s="175"/>
      <c r="BM13" s="175"/>
      <c r="BN13" s="175"/>
      <c r="BO13" s="175"/>
      <c r="BP13" s="175"/>
      <c r="BQ13" s="175"/>
    </row>
    <row r="14" ht="15.75" customHeight="1">
      <c r="A14" s="232" t="n">
        <v>1</v>
      </c>
      <c r="B14" s="225" t="s">
        <v>76</v>
      </c>
      <c r="C14" s="364" t="s">
        <v>324</v>
      </c>
      <c r="D14" s="300" t="n">
        <f>VLOOKUP(B14,$B$51:$F$99,5,FALSE)</f>
        <v>3956</v>
      </c>
      <c r="E14" s="328" t="n">
        <f>Eligible</f>
        <v>16000</v>
      </c>
      <c r="F14" s="288" t="n">
        <f>IF(E14=0,0,(D14/E14))</f>
        <v>0.24725</v>
      </c>
      <c r="G14" s="288"/>
      <c r="H14" s="115"/>
      <c r="I14" s="118" t="n">
        <v>2</v>
      </c>
      <c r="J14" s="311" t="str">
        <f t="shared" ref="J14:J42" si="0">$D$4&amp;" - "&amp;I14</f>
        <v>01F - 2</v>
      </c>
      <c r="K14" s="319" t="s">
        <v>337</v>
      </c>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20"/>
      <c r="AO14" s="319"/>
      <c r="AP14" s="309"/>
      <c r="AQ14" s="309"/>
      <c r="AR14" s="309"/>
      <c r="AS14" s="309"/>
      <c r="AT14" s="320"/>
      <c r="AU14" s="314" t="s">
        <v>197</v>
      </c>
      <c r="AV14" s="315"/>
      <c r="AW14" s="316" t="s">
        <v>242</v>
      </c>
      <c r="AX14" s="318"/>
      <c r="AY14" s="314" t="n">
        <v>44759</v>
      </c>
      <c r="AZ14" s="315"/>
      <c r="BA14" s="115"/>
      <c r="BB14" s="115"/>
      <c r="BC14" s="115"/>
      <c r="BD14" s="115"/>
      <c r="BE14" s="115"/>
      <c r="BF14" s="115"/>
      <c r="BG14" s="115"/>
      <c r="BH14" s="115"/>
      <c r="BI14" s="115"/>
      <c r="BJ14" s="115"/>
      <c r="BK14" s="115"/>
      <c r="BL14" s="115"/>
      <c r="BM14" s="115"/>
      <c r="BN14" s="115"/>
      <c r="BO14" s="115"/>
      <c r="BP14" s="115"/>
      <c r="BQ14" s="115"/>
    </row>
    <row r="15" ht="15.75" customHeight="1">
      <c r="A15" s="232"/>
      <c r="B15" s="225" t="s">
        <v>318</v>
      </c>
      <c r="C15" s="364" t="s">
        <v>325</v>
      </c>
      <c r="D15" s="300" t="n">
        <f>VLOOKUP(B15,$B$51:$F$99,5,FALSE)</f>
        <v>672</v>
      </c>
      <c r="E15" s="328" t="n">
        <f>Eligible</f>
        <v>16000</v>
      </c>
      <c r="F15" s="288"/>
      <c r="G15" s="288"/>
      <c r="H15" s="115"/>
      <c r="I15" s="118"/>
      <c r="J15" s="311"/>
      <c r="K15" s="31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c r="AN15" s="320"/>
      <c r="AO15" s="319"/>
      <c r="AP15" s="309"/>
      <c r="AQ15" s="309"/>
      <c r="AR15" s="309"/>
      <c r="AS15" s="309"/>
      <c r="AT15" s="320"/>
      <c r="AU15" s="312"/>
      <c r="AV15" s="313"/>
      <c r="AW15" s="316"/>
      <c r="AX15" s="318"/>
      <c r="AY15" s="312"/>
      <c r="AZ15" s="313"/>
      <c r="BA15" s="115"/>
      <c r="BB15" s="115"/>
      <c r="BC15" s="115"/>
      <c r="BD15" s="115"/>
      <c r="BE15" s="115"/>
      <c r="BF15" s="115"/>
      <c r="BG15" s="115"/>
      <c r="BH15" s="115"/>
      <c r="BI15" s="115"/>
      <c r="BJ15" s="115"/>
      <c r="BK15" s="115"/>
      <c r="BL15" s="115"/>
      <c r="BM15" s="115"/>
      <c r="BN15" s="115"/>
      <c r="BO15" s="115"/>
      <c r="BP15" s="115"/>
      <c r="BQ15" s="115"/>
    </row>
    <row r="16" ht="15.75" customHeight="1">
      <c r="A16" s="232"/>
      <c r="B16" s="224" t="n">
        <v>2</v>
      </c>
      <c r="C16" s="364" t="s">
        <v>78</v>
      </c>
      <c r="D16" s="300" t="n">
        <f>VLOOKUP(B16,$B$51:$F$99,5,FALSE)</f>
        <v>1418</v>
      </c>
      <c r="E16" s="328" t="n">
        <f>Invited</f>
        <v>3956</v>
      </c>
      <c r="F16" s="288" t="n">
        <f t="shared" ref="F16:F37" si="1">IF(E16=0,0,(D16/E16))</f>
        <v>0.35844287158746208</v>
      </c>
      <c r="G16" s="236"/>
      <c r="H16" s="115"/>
      <c r="I16" s="118" t="n">
        <v>3</v>
      </c>
      <c r="J16" s="311" t="str">
        <f t="shared" si="0"/>
        <v>01F - 3</v>
      </c>
      <c r="K16" s="31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20"/>
      <c r="AO16" s="319"/>
      <c r="AP16" s="309"/>
      <c r="AQ16" s="309"/>
      <c r="AR16" s="309"/>
      <c r="AS16" s="309"/>
      <c r="AT16" s="320"/>
      <c r="AU16" s="312"/>
      <c r="AV16" s="313"/>
      <c r="AW16" s="316"/>
      <c r="AX16" s="318"/>
      <c r="AY16" s="312"/>
      <c r="AZ16" s="313"/>
      <c r="BA16" s="115"/>
      <c r="BB16" s="115"/>
      <c r="BC16" s="115"/>
      <c r="BD16" s="115"/>
      <c r="BE16" s="115"/>
      <c r="BF16" s="115"/>
      <c r="BG16" s="115"/>
      <c r="BH16" s="115"/>
      <c r="BI16" s="115"/>
      <c r="BJ16" s="115"/>
      <c r="BK16" s="115"/>
      <c r="BL16" s="115"/>
      <c r="BM16" s="115"/>
      <c r="BN16" s="115"/>
      <c r="BO16" s="115"/>
      <c r="BP16" s="115"/>
      <c r="BQ16" s="115"/>
    </row>
    <row r="17" ht="15.75" customHeight="1">
      <c r="A17" s="234"/>
      <c r="B17" s="224"/>
      <c r="C17" s="365" t="s">
        <v>83</v>
      </c>
      <c r="D17" s="299" t="n">
        <f>SUM(D18:D19)</f>
        <v>649</v>
      </c>
      <c r="E17" s="291" t="n">
        <f t="shared" ref="E17:E22" si="2">Accepted</f>
        <v>1418</v>
      </c>
      <c r="F17" s="352" t="n">
        <f>IF(E17=0,0,(D17/E17))</f>
        <v>0.45768688293370946</v>
      </c>
      <c r="G17" s="361"/>
      <c r="H17" s="175"/>
      <c r="I17" s="118" t="n">
        <v>4</v>
      </c>
      <c r="J17" s="311" t="str">
        <f t="shared" si="0"/>
        <v>01F - 4</v>
      </c>
      <c r="K17" s="31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20"/>
      <c r="AO17" s="319"/>
      <c r="AP17" s="309"/>
      <c r="AQ17" s="309"/>
      <c r="AR17" s="309"/>
      <c r="AS17" s="309"/>
      <c r="AT17" s="320"/>
      <c r="AU17" s="312"/>
      <c r="AV17" s="313"/>
      <c r="AW17" s="316"/>
      <c r="AX17" s="318"/>
      <c r="AY17" s="312"/>
      <c r="AZ17" s="313"/>
      <c r="BA17" s="175"/>
      <c r="BB17" s="175"/>
      <c r="BC17" s="175"/>
      <c r="BD17" s="175"/>
      <c r="BE17" s="175"/>
      <c r="BF17" s="175"/>
      <c r="BG17" s="175"/>
      <c r="BH17" s="175"/>
      <c r="BI17" s="175"/>
      <c r="BJ17" s="175"/>
      <c r="BK17" s="175"/>
      <c r="BL17" s="175"/>
      <c r="BM17" s="175"/>
      <c r="BN17" s="175"/>
      <c r="BO17" s="175"/>
      <c r="BP17" s="175"/>
      <c r="BQ17" s="175"/>
    </row>
    <row r="18" ht="15.75" customHeight="1">
      <c r="A18" s="232" t="s">
        <v>79</v>
      </c>
      <c r="B18" s="224" t="s">
        <v>79</v>
      </c>
      <c r="C18" s="364" t="s">
        <v>80</v>
      </c>
      <c r="D18" s="300" t="n">
        <f>VLOOKUP(B18,$B$51:$F$99,5,FALSE)</f>
        <v>0</v>
      </c>
      <c r="E18" s="328" t="n">
        <f t="shared" si="2"/>
        <v>1418</v>
      </c>
      <c r="F18" s="288" t="n">
        <f t="shared" si="1"/>
        <v>0</v>
      </c>
      <c r="G18" s="288"/>
      <c r="H18" s="115"/>
      <c r="I18" s="118" t="n">
        <v>5</v>
      </c>
      <c r="J18" s="311" t="str">
        <f t="shared" si="0"/>
        <v>01F - 5</v>
      </c>
      <c r="K18" s="31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20"/>
      <c r="AO18" s="319"/>
      <c r="AP18" s="309"/>
      <c r="AQ18" s="309"/>
      <c r="AR18" s="309"/>
      <c r="AS18" s="309"/>
      <c r="AT18" s="320"/>
      <c r="AU18" s="312"/>
      <c r="AV18" s="313"/>
      <c r="AW18" s="316"/>
      <c r="AX18" s="318"/>
      <c r="AY18" s="312"/>
      <c r="AZ18" s="313"/>
      <c r="BA18" s="115"/>
      <c r="BB18" s="115"/>
      <c r="BC18" s="115"/>
      <c r="BD18" s="115"/>
      <c r="BE18" s="115"/>
      <c r="BF18" s="115"/>
      <c r="BG18" s="115"/>
      <c r="BH18" s="115"/>
      <c r="BI18" s="115"/>
      <c r="BJ18" s="115"/>
      <c r="BK18" s="115"/>
      <c r="BL18" s="115"/>
      <c r="BM18" s="115"/>
      <c r="BN18" s="115"/>
      <c r="BO18" s="115"/>
      <c r="BP18" s="115"/>
      <c r="BQ18" s="115"/>
    </row>
    <row r="19" ht="15.75" customHeight="1">
      <c r="A19" s="232" t="s">
        <v>81</v>
      </c>
      <c r="B19" s="224" t="s">
        <v>81</v>
      </c>
      <c r="C19" s="364" t="s">
        <v>82</v>
      </c>
      <c r="D19" s="300" t="n">
        <f>VLOOKUP(B19,$B$51:$F$99,5,FALSE)</f>
        <v>649</v>
      </c>
      <c r="E19" s="328" t="n">
        <f t="shared" si="2"/>
        <v>1418</v>
      </c>
      <c r="F19" s="288" t="n">
        <f t="shared" si="1"/>
        <v>0.45768688293370946</v>
      </c>
      <c r="G19" s="288"/>
      <c r="H19" s="115"/>
      <c r="I19" s="118" t="n">
        <v>6</v>
      </c>
      <c r="J19" s="311" t="str">
        <f t="shared" si="0"/>
        <v>01F - 6</v>
      </c>
      <c r="K19" s="31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20"/>
      <c r="AO19" s="319"/>
      <c r="AP19" s="309"/>
      <c r="AQ19" s="309"/>
      <c r="AR19" s="309"/>
      <c r="AS19" s="309"/>
      <c r="AT19" s="320"/>
      <c r="AU19" s="312"/>
      <c r="AV19" s="313"/>
      <c r="AW19" s="316"/>
      <c r="AX19" s="318"/>
      <c r="AY19" s="312"/>
      <c r="AZ19" s="313"/>
      <c r="BA19" s="115"/>
      <c r="BB19" s="115"/>
      <c r="BC19" s="115"/>
      <c r="BD19" s="115"/>
      <c r="BE19" s="115"/>
      <c r="BF19" s="115"/>
      <c r="BG19" s="115"/>
      <c r="BH19" s="115"/>
      <c r="BI19" s="115"/>
      <c r="BJ19" s="115"/>
      <c r="BK19" s="115"/>
      <c r="BL19" s="115"/>
      <c r="BM19" s="115"/>
      <c r="BN19" s="115"/>
      <c r="BO19" s="115"/>
      <c r="BP19" s="115"/>
      <c r="BQ19" s="115"/>
    </row>
    <row r="20" ht="15.75" customHeight="1">
      <c r="A20" s="234"/>
      <c r="B20" s="224"/>
      <c r="C20" s="365" t="s">
        <v>88</v>
      </c>
      <c r="D20" s="299" t="n">
        <f>SUM(D21:D22)</f>
        <v>0</v>
      </c>
      <c r="E20" s="291" t="n">
        <f t="shared" si="2"/>
        <v>1418</v>
      </c>
      <c r="F20" s="352" t="n">
        <f>IF(E20=0,0,(D20/E20))</f>
        <v>0</v>
      </c>
      <c r="G20" s="288"/>
      <c r="H20" s="175"/>
      <c r="I20" s="118" t="n">
        <v>7</v>
      </c>
      <c r="J20" s="311" t="str">
        <f t="shared" si="0"/>
        <v>01F - 7</v>
      </c>
      <c r="K20" s="31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20"/>
      <c r="AO20" s="319"/>
      <c r="AP20" s="309"/>
      <c r="AQ20" s="309"/>
      <c r="AR20" s="309"/>
      <c r="AS20" s="309"/>
      <c r="AT20" s="320"/>
      <c r="AU20" s="312"/>
      <c r="AV20" s="313"/>
      <c r="AW20" s="316"/>
      <c r="AX20" s="318"/>
      <c r="AY20" s="312"/>
      <c r="AZ20" s="313"/>
      <c r="BA20" s="175"/>
      <c r="BB20" s="175"/>
      <c r="BC20" s="175"/>
      <c r="BD20" s="175"/>
      <c r="BE20" s="175"/>
      <c r="BF20" s="175"/>
      <c r="BG20" s="175"/>
      <c r="BH20" s="175"/>
      <c r="BI20" s="175"/>
      <c r="BJ20" s="175"/>
      <c r="BK20" s="175"/>
      <c r="BL20" s="175"/>
      <c r="BM20" s="175"/>
      <c r="BN20" s="175"/>
      <c r="BO20" s="175"/>
      <c r="BP20" s="175"/>
      <c r="BQ20" s="175"/>
    </row>
    <row r="21" ht="15.75" customHeight="1">
      <c r="A21" s="232" t="s">
        <v>84</v>
      </c>
      <c r="B21" s="224" t="s">
        <v>84</v>
      </c>
      <c r="C21" s="364" t="s">
        <v>85</v>
      </c>
      <c r="D21" s="300" t="n">
        <f t="shared" ref="D21:D26" si="3">VLOOKUP(B21,$B$51:$F$99,5,FALSE)</f>
        <v>0</v>
      </c>
      <c r="E21" s="328" t="n">
        <f t="shared" si="2"/>
        <v>1418</v>
      </c>
      <c r="F21" s="288" t="n">
        <f t="shared" si="1"/>
        <v>0</v>
      </c>
      <c r="G21" s="288"/>
      <c r="H21" s="115"/>
      <c r="I21" s="118" t="n">
        <v>8</v>
      </c>
      <c r="J21" s="311" t="str">
        <f t="shared" si="0"/>
        <v>01F - 8</v>
      </c>
      <c r="K21" s="31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20"/>
      <c r="AO21" s="319"/>
      <c r="AP21" s="309"/>
      <c r="AQ21" s="309"/>
      <c r="AR21" s="309"/>
      <c r="AS21" s="309"/>
      <c r="AT21" s="320"/>
      <c r="AU21" s="312"/>
      <c r="AV21" s="313"/>
      <c r="AW21" s="316"/>
      <c r="AX21" s="318"/>
      <c r="AY21" s="312"/>
      <c r="AZ21" s="313"/>
      <c r="BA21" s="115"/>
      <c r="BB21" s="115"/>
      <c r="BC21" s="115"/>
      <c r="BD21" s="115"/>
      <c r="BE21" s="115"/>
      <c r="BF21" s="115"/>
      <c r="BG21" s="115"/>
      <c r="BH21" s="115"/>
      <c r="BI21" s="115"/>
      <c r="BJ21" s="115"/>
      <c r="BK21" s="115"/>
      <c r="BL21" s="115"/>
      <c r="BM21" s="115"/>
      <c r="BN21" s="115"/>
      <c r="BO21" s="115"/>
      <c r="BP21" s="115"/>
      <c r="BQ21" s="115"/>
    </row>
    <row r="22" ht="15.75" customHeight="1">
      <c r="A22" s="232" t="s">
        <v>86</v>
      </c>
      <c r="B22" s="224" t="s">
        <v>86</v>
      </c>
      <c r="C22" s="364" t="s">
        <v>87</v>
      </c>
      <c r="D22" s="300" t="n">
        <f t="shared" si="3"/>
        <v>0</v>
      </c>
      <c r="E22" s="328" t="n">
        <f t="shared" si="2"/>
        <v>1418</v>
      </c>
      <c r="F22" s="288" t="n">
        <f t="shared" si="1"/>
        <v>0</v>
      </c>
      <c r="G22" s="288"/>
      <c r="H22" s="115"/>
      <c r="I22" s="118" t="n">
        <v>9</v>
      </c>
      <c r="J22" s="311" t="str">
        <f t="shared" si="0"/>
        <v>01F - 9</v>
      </c>
      <c r="K22" s="31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20"/>
      <c r="AO22" s="319"/>
      <c r="AP22" s="309"/>
      <c r="AQ22" s="309"/>
      <c r="AR22" s="309"/>
      <c r="AS22" s="309"/>
      <c r="AT22" s="320"/>
      <c r="AU22" s="312"/>
      <c r="AV22" s="313"/>
      <c r="AW22" s="316"/>
      <c r="AX22" s="318"/>
      <c r="AY22" s="312"/>
      <c r="AZ22" s="313"/>
      <c r="BA22" s="115"/>
      <c r="BB22" s="115"/>
      <c r="BC22" s="115"/>
      <c r="BD22" s="115"/>
      <c r="BE22" s="115"/>
      <c r="BF22" s="115"/>
      <c r="BG22" s="115"/>
      <c r="BH22" s="115"/>
      <c r="BI22" s="115"/>
      <c r="BJ22" s="115"/>
      <c r="BK22" s="115"/>
      <c r="BL22" s="115"/>
      <c r="BM22" s="115"/>
      <c r="BN22" s="115"/>
      <c r="BO22" s="115"/>
      <c r="BP22" s="115"/>
      <c r="BQ22" s="115"/>
    </row>
    <row r="23" ht="15.75" customHeight="1">
      <c r="A23" s="234" t="n">
        <v>4</v>
      </c>
      <c r="B23" s="224" t="n">
        <v>4</v>
      </c>
      <c r="C23" s="365" t="s">
        <v>89</v>
      </c>
      <c r="D23" s="299" t="n">
        <f t="shared" si="3"/>
        <v>493</v>
      </c>
      <c r="E23" s="291" t="n">
        <f>D17</f>
        <v>649</v>
      </c>
      <c r="F23" s="352" t="n">
        <f t="shared" si="1"/>
        <v>0.75963020030816641</v>
      </c>
      <c r="G23" s="288"/>
      <c r="H23" s="175"/>
      <c r="I23" s="118" t="n">
        <v>10</v>
      </c>
      <c r="J23" s="311" t="str">
        <f t="shared" si="0"/>
        <v>01F - 10</v>
      </c>
      <c r="K23" s="31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20"/>
      <c r="AO23" s="319"/>
      <c r="AP23" s="309"/>
      <c r="AQ23" s="309"/>
      <c r="AR23" s="309"/>
      <c r="AS23" s="309"/>
      <c r="AT23" s="320"/>
      <c r="AU23" s="312"/>
      <c r="AV23" s="313"/>
      <c r="AW23" s="316"/>
      <c r="AX23" s="318"/>
      <c r="AY23" s="312"/>
      <c r="AZ23" s="313"/>
      <c r="BA23" s="175"/>
      <c r="BB23" s="175"/>
      <c r="BC23" s="175"/>
      <c r="BD23" s="175"/>
      <c r="BE23" s="175"/>
      <c r="BF23" s="175"/>
      <c r="BG23" s="175"/>
      <c r="BH23" s="175"/>
      <c r="BI23" s="175"/>
      <c r="BJ23" s="175"/>
      <c r="BK23" s="175"/>
      <c r="BL23" s="175"/>
      <c r="BM23" s="175"/>
      <c r="BN23" s="175"/>
      <c r="BO23" s="175"/>
      <c r="BP23" s="175"/>
      <c r="BQ23" s="175"/>
    </row>
    <row r="24" ht="15.75" customHeight="1">
      <c r="A24" s="234"/>
      <c r="B24" s="225" t="s">
        <v>328</v>
      </c>
      <c r="C24" s="364" t="s">
        <v>329</v>
      </c>
      <c r="D24" s="300" t="n">
        <f t="shared" si="3"/>
        <v>0</v>
      </c>
      <c r="E24" s="328" t="n">
        <f>LDCT_scan</f>
        <v>493</v>
      </c>
      <c r="F24" s="352" t="n">
        <f t="shared" si="1"/>
        <v>0</v>
      </c>
      <c r="G24" s="288"/>
      <c r="H24" s="175"/>
      <c r="I24" s="118"/>
      <c r="J24" s="311"/>
      <c r="K24" s="31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20"/>
      <c r="AO24" s="319"/>
      <c r="AP24" s="309"/>
      <c r="AQ24" s="309"/>
      <c r="AR24" s="309"/>
      <c r="AS24" s="309"/>
      <c r="AT24" s="320"/>
      <c r="AU24" s="312"/>
      <c r="AV24" s="313"/>
      <c r="AW24" s="324"/>
      <c r="AX24" s="324"/>
      <c r="AY24" s="312"/>
      <c r="AZ24" s="313"/>
      <c r="BA24" s="175"/>
      <c r="BB24" s="175"/>
      <c r="BC24" s="175"/>
      <c r="BD24" s="175"/>
      <c r="BE24" s="175"/>
      <c r="BF24" s="175"/>
      <c r="BG24" s="175"/>
      <c r="BH24" s="175"/>
      <c r="BI24" s="175"/>
      <c r="BJ24" s="175"/>
      <c r="BK24" s="175"/>
      <c r="BL24" s="175"/>
      <c r="BM24" s="175"/>
      <c r="BN24" s="175"/>
      <c r="BO24" s="175"/>
      <c r="BP24" s="175"/>
      <c r="BQ24" s="175"/>
    </row>
    <row r="25" ht="15.75" customHeight="1">
      <c r="A25" s="234" t="s">
        <v>95</v>
      </c>
      <c r="B25" s="224" t="s">
        <v>95</v>
      </c>
      <c r="C25" s="365" t="s">
        <v>96</v>
      </c>
      <c r="D25" s="299" t="n">
        <f t="shared" si="3"/>
        <v>732</v>
      </c>
      <c r="E25" s="291" t="n">
        <f>LDCT_scan</f>
        <v>493</v>
      </c>
      <c r="F25" s="352" t="n">
        <f>IF(E25=0,0,(D25/E25))</f>
        <v>1.484787018255578</v>
      </c>
      <c r="G25" s="288"/>
      <c r="H25" s="175"/>
      <c r="I25" s="118" t="n">
        <v>12</v>
      </c>
      <c r="J25" s="311" t="str">
        <f t="shared" si="0"/>
        <v>01F - 12</v>
      </c>
      <c r="K25" s="31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20"/>
      <c r="AO25" s="319"/>
      <c r="AP25" s="309"/>
      <c r="AQ25" s="309"/>
      <c r="AR25" s="309"/>
      <c r="AS25" s="309"/>
      <c r="AT25" s="320"/>
      <c r="AU25" s="312"/>
      <c r="AV25" s="313"/>
      <c r="AW25" s="309"/>
      <c r="AX25" s="309"/>
      <c r="AY25" s="312"/>
      <c r="AZ25" s="313"/>
      <c r="BA25" s="175"/>
      <c r="BB25" s="175"/>
      <c r="BC25" s="175"/>
      <c r="BD25" s="175"/>
      <c r="BE25" s="175"/>
      <c r="BF25" s="175"/>
      <c r="BG25" s="175"/>
      <c r="BH25" s="175"/>
      <c r="BI25" s="175"/>
      <c r="BJ25" s="175"/>
      <c r="BK25" s="175"/>
      <c r="BL25" s="175"/>
      <c r="BM25" s="175"/>
      <c r="BN25" s="175"/>
      <c r="BO25" s="175"/>
      <c r="BP25" s="175"/>
      <c r="BQ25" s="175"/>
    </row>
    <row r="26" ht="15.75" customHeight="1">
      <c r="A26" s="232" t="s">
        <v>92</v>
      </c>
      <c r="B26" s="225" t="s">
        <v>92</v>
      </c>
      <c r="C26" s="364" t="s">
        <v>93</v>
      </c>
      <c r="D26" s="300" t="n">
        <f t="shared" si="3"/>
        <v>0</v>
      </c>
      <c r="E26" s="328" t="n">
        <f>LDCT_scan</f>
        <v>493</v>
      </c>
      <c r="F26" s="288" t="n">
        <f t="shared" si="1"/>
        <v>0</v>
      </c>
      <c r="G26" s="246"/>
      <c r="H26" s="115"/>
      <c r="I26" s="118" t="n">
        <v>13</v>
      </c>
      <c r="J26" s="311" t="str">
        <f t="shared" si="0"/>
        <v>01F - 13</v>
      </c>
      <c r="K26" s="31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20"/>
      <c r="AO26" s="319"/>
      <c r="AP26" s="309"/>
      <c r="AQ26" s="309"/>
      <c r="AR26" s="309"/>
      <c r="AS26" s="309"/>
      <c r="AT26" s="320"/>
      <c r="AU26" s="312"/>
      <c r="AV26" s="313"/>
      <c r="AW26" s="309"/>
      <c r="AX26" s="309"/>
      <c r="AY26" s="312"/>
      <c r="AZ26" s="313"/>
      <c r="BA26" s="115"/>
      <c r="BB26" s="115"/>
      <c r="BC26" s="115"/>
      <c r="BD26" s="115"/>
      <c r="BE26" s="115"/>
      <c r="BF26" s="115"/>
      <c r="BG26" s="115"/>
      <c r="BH26" s="115"/>
      <c r="BI26" s="115"/>
      <c r="BJ26" s="115"/>
      <c r="BK26" s="115"/>
      <c r="BL26" s="115"/>
      <c r="BM26" s="115"/>
      <c r="BN26" s="115"/>
      <c r="BO26" s="115"/>
      <c r="BP26" s="115"/>
      <c r="BQ26" s="115"/>
    </row>
    <row r="27" ht="15.75" customHeight="1">
      <c r="A27" s="234"/>
      <c r="B27" s="224"/>
      <c r="C27" s="365" t="s">
        <v>182</v>
      </c>
      <c r="D27" s="299" t="n">
        <f>SUM(D28:D30)</f>
        <v>50</v>
      </c>
      <c r="E27" s="293"/>
      <c r="F27" s="352"/>
      <c r="G27" s="288"/>
      <c r="H27" s="175"/>
      <c r="I27" s="118" t="n">
        <v>14</v>
      </c>
      <c r="J27" s="311" t="str">
        <f t="shared" si="0"/>
        <v>01F - 14</v>
      </c>
      <c r="K27" s="31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20"/>
      <c r="AO27" s="319"/>
      <c r="AP27" s="309"/>
      <c r="AQ27" s="309"/>
      <c r="AR27" s="309"/>
      <c r="AS27" s="309"/>
      <c r="AT27" s="320"/>
      <c r="AU27" s="312"/>
      <c r="AV27" s="313"/>
      <c r="AW27" s="309"/>
      <c r="AX27" s="309"/>
      <c r="AY27" s="312"/>
      <c r="AZ27" s="313"/>
      <c r="BA27" s="175"/>
      <c r="BB27" s="175"/>
      <c r="BC27" s="175"/>
      <c r="BD27" s="175"/>
      <c r="BE27" s="175"/>
      <c r="BF27" s="175"/>
      <c r="BG27" s="175"/>
      <c r="BH27" s="175"/>
      <c r="BI27" s="175"/>
      <c r="BJ27" s="175"/>
      <c r="BK27" s="175"/>
      <c r="BL27" s="175"/>
      <c r="BM27" s="175"/>
      <c r="BN27" s="175"/>
      <c r="BO27" s="175"/>
      <c r="BP27" s="175"/>
      <c r="BQ27" s="175"/>
    </row>
    <row r="28" ht="15.75" customHeight="1">
      <c r="A28" s="232" t="s">
        <v>90</v>
      </c>
      <c r="B28" s="225" t="s">
        <v>98</v>
      </c>
      <c r="C28" s="364" t="s">
        <v>99</v>
      </c>
      <c r="D28" s="300" t="n">
        <f>VLOOKUP(B28,$B$51:$F$99,5,FALSE)</f>
        <v>50</v>
      </c>
      <c r="E28" s="286"/>
      <c r="F28" s="288"/>
      <c r="G28" s="288"/>
      <c r="H28" s="115"/>
      <c r="I28" s="118" t="n">
        <v>15</v>
      </c>
      <c r="J28" s="311" t="str">
        <f t="shared" si="0"/>
        <v>01F - 15</v>
      </c>
      <c r="K28" s="31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20"/>
      <c r="AO28" s="319"/>
      <c r="AP28" s="309"/>
      <c r="AQ28" s="309"/>
      <c r="AR28" s="309"/>
      <c r="AS28" s="309"/>
      <c r="AT28" s="320"/>
      <c r="AU28" s="312"/>
      <c r="AV28" s="313"/>
      <c r="AW28" s="309"/>
      <c r="AX28" s="309"/>
      <c r="AY28" s="312"/>
      <c r="AZ28" s="313"/>
      <c r="BA28" s="115"/>
      <c r="BB28" s="115"/>
      <c r="BC28" s="115"/>
      <c r="BD28" s="115"/>
      <c r="BE28" s="115"/>
      <c r="BF28" s="115"/>
      <c r="BG28" s="115"/>
      <c r="BH28" s="115"/>
      <c r="BI28" s="115"/>
      <c r="BJ28" s="115"/>
      <c r="BK28" s="115"/>
      <c r="BL28" s="115"/>
      <c r="BM28" s="115"/>
      <c r="BN28" s="115"/>
      <c r="BO28" s="115"/>
      <c r="BP28" s="115"/>
      <c r="BQ28" s="115"/>
    </row>
    <row r="29" ht="15.75" customHeight="1">
      <c r="A29" s="232" t="s">
        <v>98</v>
      </c>
      <c r="B29" s="225" t="s">
        <v>100</v>
      </c>
      <c r="C29" s="364" t="s">
        <v>101</v>
      </c>
      <c r="D29" s="300" t="n">
        <f>VLOOKUP(B29,$B$51:$F$99,5,FALSE)</f>
        <v>0</v>
      </c>
      <c r="E29" s="286"/>
      <c r="F29" s="288"/>
      <c r="G29" s="288"/>
      <c r="H29" s="115"/>
      <c r="I29" s="118" t="n">
        <v>16</v>
      </c>
      <c r="J29" s="311" t="str">
        <f t="shared" si="0"/>
        <v>01F - 16</v>
      </c>
      <c r="K29" s="31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20"/>
      <c r="AO29" s="319"/>
      <c r="AP29" s="309"/>
      <c r="AQ29" s="309"/>
      <c r="AR29" s="309"/>
      <c r="AS29" s="309"/>
      <c r="AT29" s="320"/>
      <c r="AU29" s="312"/>
      <c r="AV29" s="313"/>
      <c r="AW29" s="309"/>
      <c r="AX29" s="309"/>
      <c r="AY29" s="312"/>
      <c r="AZ29" s="313"/>
      <c r="BA29" s="115"/>
      <c r="BB29" s="115"/>
      <c r="BC29" s="115"/>
      <c r="BD29" s="115"/>
      <c r="BE29" s="115"/>
      <c r="BF29" s="115"/>
      <c r="BG29" s="115"/>
      <c r="BH29" s="115"/>
      <c r="BI29" s="115"/>
      <c r="BJ29" s="115"/>
      <c r="BK29" s="115"/>
      <c r="BL29" s="115"/>
      <c r="BM29" s="115"/>
      <c r="BN29" s="115"/>
      <c r="BO29" s="115"/>
      <c r="BP29" s="115"/>
      <c r="BQ29" s="115"/>
    </row>
    <row r="30" ht="15.75" customHeight="1">
      <c r="A30" s="232" t="s">
        <v>100</v>
      </c>
      <c r="B30" s="225" t="s">
        <v>102</v>
      </c>
      <c r="C30" s="364" t="s">
        <v>103</v>
      </c>
      <c r="D30" s="300" t="n">
        <f>VLOOKUP(B30,$B$51:$F$99,5,FALSE)</f>
        <v>0</v>
      </c>
      <c r="E30" s="286"/>
      <c r="F30" s="288"/>
      <c r="G30" s="288"/>
      <c r="H30" s="115"/>
      <c r="I30" s="118" t="n">
        <v>17</v>
      </c>
      <c r="J30" s="311" t="str">
        <f t="shared" si="0"/>
        <v>01F - 17</v>
      </c>
      <c r="K30" s="31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20"/>
      <c r="AO30" s="319"/>
      <c r="AP30" s="309"/>
      <c r="AQ30" s="309"/>
      <c r="AR30" s="309"/>
      <c r="AS30" s="309"/>
      <c r="AT30" s="320"/>
      <c r="AU30" s="312"/>
      <c r="AV30" s="313"/>
      <c r="AW30" s="309"/>
      <c r="AX30" s="309"/>
      <c r="AY30" s="312"/>
      <c r="AZ30" s="313"/>
      <c r="BA30" s="115"/>
      <c r="BB30" s="115"/>
      <c r="BC30" s="115"/>
      <c r="BD30" s="115"/>
      <c r="BE30" s="115"/>
      <c r="BF30" s="115"/>
      <c r="BG30" s="115"/>
      <c r="BH30" s="115"/>
      <c r="BI30" s="115"/>
      <c r="BJ30" s="115"/>
      <c r="BK30" s="115"/>
      <c r="BL30" s="115"/>
      <c r="BM30" s="115"/>
      <c r="BN30" s="115"/>
      <c r="BO30" s="115"/>
      <c r="BP30" s="115"/>
      <c r="BQ30" s="115"/>
    </row>
    <row r="31" ht="15.75" customHeight="1">
      <c r="A31" s="234"/>
      <c r="B31" s="224"/>
      <c r="C31" s="365" t="s">
        <v>94</v>
      </c>
      <c r="D31" s="299" t="n">
        <f>SUM(D25,D27)</f>
        <v>782</v>
      </c>
      <c r="E31" s="291"/>
      <c r="F31" s="352"/>
      <c r="G31" s="361"/>
      <c r="H31" s="175"/>
      <c r="I31" s="118" t="n">
        <v>18</v>
      </c>
      <c r="J31" s="311" t="str">
        <f t="shared" si="0"/>
        <v>01F - 18</v>
      </c>
      <c r="K31" s="31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20"/>
      <c r="AO31" s="319"/>
      <c r="AP31" s="309"/>
      <c r="AQ31" s="309"/>
      <c r="AR31" s="309"/>
      <c r="AS31" s="309"/>
      <c r="AT31" s="320"/>
      <c r="AU31" s="312"/>
      <c r="AV31" s="313"/>
      <c r="AW31" s="309"/>
      <c r="AX31" s="309"/>
      <c r="AY31" s="312"/>
      <c r="AZ31" s="313"/>
      <c r="BA31" s="175"/>
      <c r="BB31" s="175"/>
      <c r="BC31" s="175"/>
      <c r="BD31" s="175"/>
      <c r="BE31" s="175"/>
      <c r="BF31" s="175"/>
      <c r="BG31" s="175"/>
      <c r="BH31" s="175"/>
      <c r="BI31" s="175"/>
      <c r="BJ31" s="175"/>
      <c r="BK31" s="175"/>
      <c r="BL31" s="175"/>
      <c r="BM31" s="175"/>
      <c r="BN31" s="175"/>
      <c r="BO31" s="175"/>
      <c r="BP31" s="175"/>
      <c r="BQ31" s="175"/>
    </row>
    <row r="32" ht="15.75" customHeight="1">
      <c r="A32" s="232" t="n">
        <v>14</v>
      </c>
      <c r="B32" s="225" t="n">
        <v>14</v>
      </c>
      <c r="C32" s="364" t="s">
        <v>114</v>
      </c>
      <c r="D32" s="301" t="n">
        <f>VLOOKUP(B32,$B$51:$F$99,5,FALSE)</f>
        <v>11</v>
      </c>
      <c r="E32" s="328" t="n">
        <f>$D$17</f>
        <v>649</v>
      </c>
      <c r="F32" s="288" t="n">
        <f>IF(E32=0,0,(D32/E32))</f>
        <v>1.6949152542372881E-2</v>
      </c>
      <c r="G32" s="288"/>
      <c r="H32" s="115"/>
      <c r="I32" s="118" t="n">
        <v>19</v>
      </c>
      <c r="J32" s="311" t="str">
        <f t="shared" si="0"/>
        <v>01F - 19</v>
      </c>
      <c r="K32" s="31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20"/>
      <c r="AO32" s="319"/>
      <c r="AP32" s="309"/>
      <c r="AQ32" s="309"/>
      <c r="AR32" s="309"/>
      <c r="AS32" s="309"/>
      <c r="AT32" s="320"/>
      <c r="AU32" s="312"/>
      <c r="AV32" s="313"/>
      <c r="AW32" s="309"/>
      <c r="AX32" s="309"/>
      <c r="AY32" s="312"/>
      <c r="AZ32" s="313"/>
      <c r="BA32" s="115"/>
      <c r="BB32" s="115"/>
      <c r="BC32" s="115"/>
      <c r="BD32" s="115"/>
      <c r="BE32" s="115"/>
      <c r="BF32" s="115"/>
      <c r="BG32" s="115"/>
      <c r="BH32" s="115"/>
      <c r="BI32" s="115"/>
      <c r="BJ32" s="115"/>
      <c r="BK32" s="115"/>
      <c r="BL32" s="115"/>
      <c r="BM32" s="115"/>
      <c r="BN32" s="115"/>
      <c r="BO32" s="115"/>
      <c r="BP32" s="115"/>
      <c r="BQ32" s="115"/>
    </row>
    <row r="33" ht="15.75" customHeight="1">
      <c r="A33" s="234"/>
      <c r="B33" s="224"/>
      <c r="C33" s="365" t="s">
        <v>202</v>
      </c>
      <c r="D33" s="299" t="n">
        <f>SUM(D34:D37)</f>
        <v>14</v>
      </c>
      <c r="E33" s="291" t="n">
        <f>$D$17</f>
        <v>649</v>
      </c>
      <c r="F33" s="352" t="n">
        <f t="shared" si="1"/>
        <v>2.1571648690292759E-2</v>
      </c>
      <c r="G33" s="288"/>
      <c r="H33" s="175"/>
      <c r="I33" s="118" t="n">
        <v>20</v>
      </c>
      <c r="J33" s="311" t="str">
        <f t="shared" si="0"/>
        <v>01F - 20</v>
      </c>
      <c r="K33" s="31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20"/>
      <c r="AO33" s="319"/>
      <c r="AP33" s="309"/>
      <c r="AQ33" s="309"/>
      <c r="AR33" s="309"/>
      <c r="AS33" s="309"/>
      <c r="AT33" s="320"/>
      <c r="AU33" s="312"/>
      <c r="AV33" s="313"/>
      <c r="AW33" s="309"/>
      <c r="AX33" s="309"/>
      <c r="AY33" s="312"/>
      <c r="AZ33" s="313"/>
      <c r="BA33" s="175"/>
      <c r="BB33" s="175"/>
      <c r="BC33" s="175"/>
      <c r="BD33" s="175"/>
      <c r="BE33" s="175"/>
      <c r="BF33" s="175"/>
      <c r="BG33" s="175"/>
      <c r="BH33" s="175"/>
      <c r="BI33" s="175"/>
      <c r="BJ33" s="175"/>
      <c r="BK33" s="175"/>
      <c r="BL33" s="175"/>
      <c r="BM33" s="175"/>
      <c r="BN33" s="175"/>
      <c r="BO33" s="175"/>
      <c r="BP33" s="175"/>
      <c r="BQ33" s="175"/>
    </row>
    <row r="34" ht="15.75" customHeight="1">
      <c r="A34" s="242" t="s">
        <v>106</v>
      </c>
      <c r="B34" s="243" t="s">
        <v>106</v>
      </c>
      <c r="C34" s="281" t="s">
        <v>107</v>
      </c>
      <c r="D34" s="301" t="n">
        <f>VLOOKUP(B34,$B$51:$F$99,5,FALSE)</f>
        <v>6</v>
      </c>
      <c r="E34" s="282" t="n">
        <f>$D$33</f>
        <v>14</v>
      </c>
      <c r="F34" s="288" t="n">
        <f t="shared" si="1"/>
        <v>0.42857142857142855</v>
      </c>
      <c r="G34" s="177"/>
      <c r="H34" s="283"/>
      <c r="I34" s="118" t="n">
        <v>21</v>
      </c>
      <c r="J34" s="311" t="str">
        <f t="shared" si="0"/>
        <v>01F - 21</v>
      </c>
      <c r="K34" s="344"/>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45"/>
      <c r="AO34" s="344"/>
      <c r="AP34" s="307"/>
      <c r="AQ34" s="307"/>
      <c r="AR34" s="307"/>
      <c r="AS34" s="307"/>
      <c r="AT34" s="345"/>
      <c r="AU34" s="312"/>
      <c r="AV34" s="313"/>
      <c r="AW34" s="307"/>
      <c r="AX34" s="307"/>
      <c r="AY34" s="312"/>
      <c r="AZ34" s="313"/>
      <c r="BA34" s="283"/>
      <c r="BB34" s="283"/>
      <c r="BC34" s="283"/>
      <c r="BD34" s="283"/>
      <c r="BE34" s="283"/>
      <c r="BF34" s="283"/>
      <c r="BG34" s="283"/>
      <c r="BH34" s="283"/>
      <c r="BI34" s="283"/>
      <c r="BJ34" s="283"/>
      <c r="BK34" s="283"/>
      <c r="BL34" s="283"/>
      <c r="BM34" s="283"/>
      <c r="BN34" s="283"/>
      <c r="BO34" s="283"/>
      <c r="BP34" s="283"/>
      <c r="BQ34" s="283"/>
    </row>
    <row r="35" ht="15.75" customHeight="1">
      <c r="A35" s="242" t="s">
        <v>108</v>
      </c>
      <c r="B35" s="243" t="s">
        <v>108</v>
      </c>
      <c r="C35" s="281" t="s">
        <v>109</v>
      </c>
      <c r="D35" s="301" t="n">
        <f>VLOOKUP(B35,$B$51:$F$99,5,FALSE)</f>
        <v>5</v>
      </c>
      <c r="E35" s="282" t="n">
        <f>$D$33</f>
        <v>14</v>
      </c>
      <c r="F35" s="288" t="n">
        <f t="shared" si="1"/>
        <v>0.35714285714285715</v>
      </c>
      <c r="G35" s="177"/>
      <c r="H35" s="283"/>
      <c r="I35" s="118" t="n">
        <v>22</v>
      </c>
      <c r="J35" s="311" t="str">
        <f t="shared" si="0"/>
        <v>01F - 22</v>
      </c>
      <c r="K35" s="344"/>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45"/>
      <c r="AO35" s="344"/>
      <c r="AP35" s="307"/>
      <c r="AQ35" s="307"/>
      <c r="AR35" s="307"/>
      <c r="AS35" s="307"/>
      <c r="AT35" s="345"/>
      <c r="AU35" s="312"/>
      <c r="AV35" s="313"/>
      <c r="AW35" s="307"/>
      <c r="AX35" s="307"/>
      <c r="AY35" s="312"/>
      <c r="AZ35" s="313"/>
      <c r="BA35" s="283"/>
      <c r="BB35" s="283"/>
      <c r="BC35" s="283"/>
      <c r="BD35" s="283"/>
      <c r="BE35" s="283"/>
      <c r="BF35" s="283"/>
      <c r="BG35" s="283"/>
      <c r="BH35" s="283"/>
      <c r="BI35" s="283"/>
      <c r="BJ35" s="283"/>
      <c r="BK35" s="283"/>
      <c r="BL35" s="283"/>
      <c r="BM35" s="283"/>
      <c r="BN35" s="283"/>
      <c r="BO35" s="283"/>
      <c r="BP35" s="283"/>
      <c r="BQ35" s="283"/>
    </row>
    <row r="36" ht="15.75" customHeight="1">
      <c r="A36" s="242" t="s">
        <v>110</v>
      </c>
      <c r="B36" s="243" t="s">
        <v>110</v>
      </c>
      <c r="C36" s="281" t="s">
        <v>111</v>
      </c>
      <c r="D36" s="301" t="n">
        <f>VLOOKUP(B36,$B$51:$F$99,5,FALSE)</f>
        <v>1</v>
      </c>
      <c r="E36" s="282" t="n">
        <f>$D$33</f>
        <v>14</v>
      </c>
      <c r="F36" s="288" t="n">
        <f t="shared" si="1"/>
        <v>7.1428571428571425E-2</v>
      </c>
      <c r="G36" s="177"/>
      <c r="H36" s="283"/>
      <c r="I36" s="118" t="n">
        <v>23</v>
      </c>
      <c r="J36" s="311" t="str">
        <f t="shared" si="0"/>
        <v>01F - 23</v>
      </c>
      <c r="K36" s="344"/>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45"/>
      <c r="AO36" s="344"/>
      <c r="AP36" s="307"/>
      <c r="AQ36" s="307"/>
      <c r="AR36" s="307"/>
      <c r="AS36" s="307"/>
      <c r="AT36" s="345"/>
      <c r="AU36" s="312"/>
      <c r="AV36" s="313"/>
      <c r="AW36" s="307"/>
      <c r="AX36" s="307"/>
      <c r="AY36" s="312"/>
      <c r="AZ36" s="313"/>
      <c r="BA36" s="283"/>
      <c r="BB36" s="283"/>
      <c r="BC36" s="283"/>
      <c r="BD36" s="283"/>
      <c r="BE36" s="283"/>
      <c r="BF36" s="283"/>
      <c r="BG36" s="283"/>
      <c r="BH36" s="283"/>
      <c r="BI36" s="283"/>
      <c r="BJ36" s="283"/>
      <c r="BK36" s="283"/>
      <c r="BL36" s="283"/>
      <c r="BM36" s="283"/>
      <c r="BN36" s="283"/>
      <c r="BO36" s="283"/>
      <c r="BP36" s="283"/>
      <c r="BQ36" s="283"/>
    </row>
    <row r="37" ht="15.75" customHeight="1">
      <c r="A37" s="242" t="s">
        <v>112</v>
      </c>
      <c r="B37" s="243" t="s">
        <v>112</v>
      </c>
      <c r="C37" s="281" t="s">
        <v>113</v>
      </c>
      <c r="D37" s="301" t="n">
        <f>VLOOKUP(B37,$B$51:$F$99,5,FALSE)</f>
        <v>2</v>
      </c>
      <c r="E37" s="282" t="n">
        <f>$D$33</f>
        <v>14</v>
      </c>
      <c r="F37" s="288" t="n">
        <f t="shared" si="1"/>
        <v>0.14285714285714285</v>
      </c>
      <c r="G37" s="177"/>
      <c r="H37" s="283"/>
      <c r="I37" s="118" t="n">
        <v>24</v>
      </c>
      <c r="J37" s="311" t="str">
        <f t="shared" si="0"/>
        <v>01F - 24</v>
      </c>
      <c r="K37" s="344"/>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45"/>
      <c r="AO37" s="344"/>
      <c r="AP37" s="307"/>
      <c r="AQ37" s="307"/>
      <c r="AR37" s="307"/>
      <c r="AS37" s="307"/>
      <c r="AT37" s="345"/>
      <c r="AU37" s="312"/>
      <c r="AV37" s="313"/>
      <c r="AW37" s="307"/>
      <c r="AX37" s="307"/>
      <c r="AY37" s="312"/>
      <c r="AZ37" s="313"/>
      <c r="BA37" s="283"/>
      <c r="BB37" s="283"/>
      <c r="BC37" s="283"/>
      <c r="BD37" s="283"/>
      <c r="BE37" s="283"/>
      <c r="BF37" s="283"/>
      <c r="BG37" s="283"/>
      <c r="BH37" s="283"/>
      <c r="BI37" s="283"/>
      <c r="BJ37" s="283"/>
      <c r="BK37" s="283"/>
      <c r="BL37" s="283"/>
      <c r="BM37" s="283"/>
      <c r="BN37" s="283"/>
      <c r="BO37" s="283"/>
      <c r="BP37" s="283"/>
      <c r="BQ37" s="283"/>
    </row>
    <row r="38" ht="15.75" customHeight="1">
      <c r="A38" s="234" t="n">
        <v>7</v>
      </c>
      <c r="B38" s="224" t="n">
        <v>7</v>
      </c>
      <c r="C38" s="365" t="s">
        <v>104</v>
      </c>
      <c r="D38" s="299" t="n">
        <f>VLOOKUP(B38,$B$51:$F$99,5,FALSE)</f>
        <v>0</v>
      </c>
      <c r="E38" s="291"/>
      <c r="F38" s="352"/>
      <c r="G38" s="288"/>
      <c r="H38" s="175"/>
      <c r="I38" s="118" t="n">
        <v>25</v>
      </c>
      <c r="J38" s="311" t="str">
        <f t="shared" si="0"/>
        <v>01F - 25</v>
      </c>
      <c r="K38" s="344"/>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45"/>
      <c r="AO38" s="344"/>
      <c r="AP38" s="307"/>
      <c r="AQ38" s="307"/>
      <c r="AR38" s="307"/>
      <c r="AS38" s="307"/>
      <c r="AT38" s="345"/>
      <c r="AU38" s="312"/>
      <c r="AV38" s="313"/>
      <c r="AW38" s="307"/>
      <c r="AX38" s="307"/>
      <c r="AY38" s="312"/>
      <c r="AZ38" s="313"/>
      <c r="BA38" s="175"/>
      <c r="BB38" s="175"/>
      <c r="BC38" s="175"/>
      <c r="BD38" s="175"/>
      <c r="BE38" s="175"/>
      <c r="BF38" s="175"/>
      <c r="BG38" s="175"/>
      <c r="BH38" s="175"/>
      <c r="BI38" s="175"/>
      <c r="BJ38" s="175"/>
      <c r="BK38" s="175"/>
      <c r="BL38" s="175"/>
      <c r="BM38" s="175"/>
      <c r="BN38" s="175"/>
      <c r="BO38" s="175"/>
      <c r="BP38" s="175"/>
      <c r="BQ38" s="175"/>
    </row>
    <row r="39" ht="15.75" customHeight="1">
      <c r="A39" s="184"/>
      <c r="B39" s="185"/>
      <c r="C39" s="285" t="s">
        <v>201</v>
      </c>
      <c r="D39" s="302"/>
      <c r="E39" s="185"/>
      <c r="F39" s="186"/>
      <c r="G39" s="177"/>
      <c r="H39" s="284"/>
      <c r="I39" s="118" t="n">
        <v>26</v>
      </c>
      <c r="J39" s="311" t="str">
        <f t="shared" si="0"/>
        <v>01F - 26</v>
      </c>
      <c r="K39" s="344"/>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45"/>
      <c r="AO39" s="344"/>
      <c r="AP39" s="307"/>
      <c r="AQ39" s="307"/>
      <c r="AR39" s="307"/>
      <c r="AS39" s="307"/>
      <c r="AT39" s="345"/>
      <c r="AU39" s="312"/>
      <c r="AV39" s="313"/>
      <c r="AW39" s="307"/>
      <c r="AX39" s="307"/>
      <c r="AY39" s="312"/>
      <c r="AZ39" s="313"/>
      <c r="BA39" s="284"/>
      <c r="BB39" s="284"/>
      <c r="BC39" s="284"/>
      <c r="BD39" s="284"/>
      <c r="BE39" s="284"/>
      <c r="BF39" s="284"/>
      <c r="BG39" s="284"/>
      <c r="BH39" s="284"/>
      <c r="BI39" s="284"/>
      <c r="BJ39" s="284"/>
      <c r="BK39" s="284"/>
      <c r="BL39" s="284"/>
      <c r="BM39" s="284"/>
      <c r="BN39" s="284"/>
      <c r="BO39" s="284"/>
      <c r="BP39" s="284"/>
      <c r="BQ39" s="284"/>
    </row>
    <row r="40" ht="15.75" customHeight="1">
      <c r="A40" s="242"/>
      <c r="B40" s="243" t="s">
        <v>166</v>
      </c>
      <c r="C40" s="281" t="s">
        <v>167</v>
      </c>
      <c r="D40" s="301" t="n">
        <f>VLOOKUP(B40,$B$51:$F$99,5,FALSE)</f>
        <v>312</v>
      </c>
      <c r="E40" s="282" t="n">
        <f>D17</f>
        <v>649</v>
      </c>
      <c r="F40" s="290" t="n">
        <f>IFERROR(D40/E40,0)</f>
        <v>0.48073959938366717</v>
      </c>
      <c r="G40" s="177"/>
      <c r="H40" s="283"/>
      <c r="I40" s="118" t="n">
        <v>27</v>
      </c>
      <c r="J40" s="311" t="str">
        <f t="shared" si="0"/>
        <v>01F - 27</v>
      </c>
      <c r="K40" s="344"/>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45"/>
      <c r="AO40" s="344"/>
      <c r="AP40" s="307"/>
      <c r="AQ40" s="307"/>
      <c r="AR40" s="307"/>
      <c r="AS40" s="307"/>
      <c r="AT40" s="345"/>
      <c r="AU40" s="312"/>
      <c r="AV40" s="313"/>
      <c r="AW40" s="307"/>
      <c r="AX40" s="307"/>
      <c r="AY40" s="312"/>
      <c r="AZ40" s="313"/>
      <c r="BA40" s="283"/>
      <c r="BB40" s="283"/>
      <c r="BC40" s="283"/>
      <c r="BD40" s="283"/>
      <c r="BE40" s="283"/>
      <c r="BF40" s="283"/>
      <c r="BG40" s="283"/>
      <c r="BH40" s="283"/>
      <c r="BI40" s="283"/>
      <c r="BJ40" s="283"/>
      <c r="BK40" s="283"/>
      <c r="BL40" s="283"/>
      <c r="BM40" s="283"/>
      <c r="BN40" s="283"/>
      <c r="BO40" s="283"/>
      <c r="BP40" s="283"/>
      <c r="BQ40" s="283"/>
    </row>
    <row r="41" ht="15.75" customHeight="1">
      <c r="A41" s="242"/>
      <c r="B41" s="243" t="s">
        <v>164</v>
      </c>
      <c r="C41" s="281" t="s">
        <v>165</v>
      </c>
      <c r="D41" s="301" t="n">
        <f>VLOOKUP(B41,$B$51:$F$99,5,FALSE)</f>
        <v>89</v>
      </c>
      <c r="E41" s="282" t="n">
        <f>D40</f>
        <v>312</v>
      </c>
      <c r="F41" s="290" t="n">
        <f>IF(E41=0,0,D41/E41)</f>
        <v>0.28525641025641024</v>
      </c>
      <c r="G41" s="177"/>
      <c r="H41" s="283"/>
      <c r="I41" s="118" t="n">
        <v>28</v>
      </c>
      <c r="J41" s="311" t="str">
        <f t="shared" si="0"/>
        <v>01F - 28</v>
      </c>
      <c r="K41" s="344"/>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45"/>
      <c r="AO41" s="344"/>
      <c r="AP41" s="307"/>
      <c r="AQ41" s="307"/>
      <c r="AR41" s="307"/>
      <c r="AS41" s="307"/>
      <c r="AT41" s="345"/>
      <c r="AU41" s="312"/>
      <c r="AV41" s="313"/>
      <c r="AW41" s="307"/>
      <c r="AX41" s="307"/>
      <c r="AY41" s="312"/>
      <c r="AZ41" s="313"/>
      <c r="BA41" s="283"/>
      <c r="BB41" s="283"/>
      <c r="BC41" s="283"/>
      <c r="BD41" s="283"/>
      <c r="BE41" s="283"/>
      <c r="BF41" s="283"/>
      <c r="BG41" s="283"/>
      <c r="BH41" s="283"/>
      <c r="BI41" s="283"/>
      <c r="BJ41" s="283"/>
      <c r="BK41" s="283"/>
      <c r="BL41" s="283"/>
      <c r="BM41" s="283"/>
      <c r="BN41" s="283"/>
      <c r="BO41" s="283"/>
      <c r="BP41" s="283"/>
      <c r="BQ41" s="283"/>
    </row>
    <row r="42" ht="15.75" customHeight="1">
      <c r="A42" s="242"/>
      <c r="B42" s="243" t="n">
        <v>9</v>
      </c>
      <c r="C42" s="281" t="s">
        <v>168</v>
      </c>
      <c r="D42" s="301" t="n">
        <f>VLOOKUP(B42,$B$51:$F$99,5,FALSE)</f>
        <v>0</v>
      </c>
      <c r="E42" s="282" t="n">
        <f>D41</f>
        <v>89</v>
      </c>
      <c r="F42" s="290" t="n">
        <f>IF(E42=0,0,D42/E42)</f>
        <v>0</v>
      </c>
      <c r="G42" s="177"/>
      <c r="H42" s="283"/>
      <c r="I42" s="118" t="n">
        <v>29</v>
      </c>
      <c r="J42" s="311" t="str">
        <f t="shared" si="0"/>
        <v>01F - 29</v>
      </c>
      <c r="K42" s="342"/>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43"/>
      <c r="AO42" s="342"/>
      <c r="AP42" s="306"/>
      <c r="AQ42" s="306"/>
      <c r="AR42" s="306"/>
      <c r="AS42" s="306"/>
      <c r="AT42" s="343"/>
      <c r="AU42" s="338"/>
      <c r="AV42" s="339"/>
      <c r="AW42" s="306"/>
      <c r="AX42" s="306"/>
      <c r="AY42" s="338"/>
      <c r="AZ42" s="339"/>
      <c r="BA42" s="283"/>
      <c r="BB42" s="283"/>
      <c r="BC42" s="283"/>
      <c r="BD42" s="283"/>
      <c r="BE42" s="283"/>
      <c r="BF42" s="283"/>
      <c r="BG42" s="283"/>
      <c r="BH42" s="283"/>
      <c r="BI42" s="283"/>
      <c r="BJ42" s="283"/>
      <c r="BK42" s="283"/>
      <c r="BL42" s="283"/>
      <c r="BM42" s="283"/>
      <c r="BN42" s="283"/>
      <c r="BO42" s="283"/>
      <c r="BP42" s="283"/>
      <c r="BQ42" s="283"/>
    </row>
    <row r="43">
      <c r="B43" s="331"/>
      <c r="D43" s="174"/>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row>
    <row r="44">
      <c r="B44" s="331"/>
      <c r="D44" s="174"/>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row>
    <row r="45">
      <c r="B45" s="331"/>
      <c r="D45" s="174"/>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row>
    <row r="46">
      <c r="B46" s="56"/>
    </row>
    <row r="47">
      <c r="B47" s="56"/>
      <c r="C47" s="267" t="s">
        <v>115</v>
      </c>
    </row>
    <row r="48" ht="15.75" customHeight="1">
      <c r="B48" s="56"/>
    </row>
    <row r="49" ht="16.5" customHeight="1">
      <c r="B49" s="303"/>
      <c r="C49" s="329"/>
      <c r="D49" s="303"/>
      <c r="E49" s="303"/>
      <c r="F49" s="303"/>
      <c r="G49" s="295"/>
      <c r="H49" s="303"/>
      <c r="I49" s="303"/>
      <c r="J49" s="303"/>
      <c r="K49" s="303"/>
      <c r="L49" s="303" t="s">
        <v>116</v>
      </c>
      <c r="M49" s="303"/>
      <c r="N49" s="303"/>
      <c r="O49" s="303"/>
      <c r="P49" s="303"/>
      <c r="Q49" s="303"/>
      <c r="R49" s="303"/>
      <c r="S49" s="303"/>
      <c r="T49" s="303"/>
      <c r="U49" s="303"/>
      <c r="V49" s="303"/>
      <c r="W49" s="303"/>
      <c r="X49" s="303" t="s">
        <v>117</v>
      </c>
      <c r="Y49" s="303"/>
      <c r="Z49" s="303"/>
      <c r="AA49" s="303"/>
      <c r="AB49" s="303"/>
      <c r="AC49" s="303"/>
      <c r="AD49" s="303"/>
      <c r="AE49" s="303"/>
      <c r="AF49" s="303"/>
      <c r="AG49" s="303"/>
      <c r="AH49" s="303"/>
      <c r="AI49" s="303"/>
      <c r="AJ49" s="303" t="s">
        <v>118</v>
      </c>
      <c r="AK49" s="303"/>
      <c r="AL49" s="303"/>
      <c r="AM49" s="303"/>
      <c r="AN49" s="303"/>
      <c r="AO49" s="303"/>
      <c r="AP49" s="303"/>
      <c r="AQ49" s="303"/>
      <c r="AR49" s="303"/>
      <c r="AS49" s="303"/>
      <c r="AT49" s="303"/>
      <c r="AU49" s="303"/>
      <c r="AV49" s="303" t="s">
        <v>119</v>
      </c>
      <c r="AW49" s="303"/>
      <c r="AX49" s="303"/>
      <c r="AY49" s="303"/>
      <c r="AZ49" s="303"/>
      <c r="BA49" s="303"/>
      <c r="BB49" s="303"/>
      <c r="BC49" s="303"/>
      <c r="BD49" s="303"/>
      <c r="BE49" s="303"/>
      <c r="BF49" s="303"/>
      <c r="BG49" s="303"/>
      <c r="BH49" s="303" t="s">
        <v>120</v>
      </c>
      <c r="BI49" s="303"/>
      <c r="BJ49" s="303"/>
      <c r="BK49" s="303"/>
      <c r="BL49" s="303"/>
      <c r="BM49" s="303"/>
      <c r="BN49" s="303"/>
      <c r="BO49" s="303"/>
      <c r="BP49" s="303"/>
      <c r="BQ49" s="303"/>
      <c r="BR49" s="303"/>
      <c r="BS49" s="303"/>
    </row>
    <row r="50" ht="46.5" customHeight="1">
      <c r="B50" s="330" t="s">
        <v>121</v>
      </c>
      <c r="C50" s="317" t="s">
        <v>122</v>
      </c>
      <c r="D50" s="296" t="s">
        <v>123</v>
      </c>
      <c r="E50" s="325" t="s">
        <v>124</v>
      </c>
      <c r="F50" s="325" t="s">
        <v>125</v>
      </c>
      <c r="G50" s="325" t="s">
        <v>116</v>
      </c>
      <c r="H50" s="325" t="s">
        <v>117</v>
      </c>
      <c r="I50" s="325" t="s">
        <v>118</v>
      </c>
      <c r="J50" s="325" t="s">
        <v>119</v>
      </c>
      <c r="K50" s="325" t="s">
        <v>120</v>
      </c>
      <c r="L50" s="326" t="n">
        <v>43556</v>
      </c>
      <c r="M50" s="326" t="n">
        <v>43586</v>
      </c>
      <c r="N50" s="326" t="n">
        <v>43617</v>
      </c>
      <c r="O50" s="326" t="n">
        <v>43647</v>
      </c>
      <c r="P50" s="326" t="n">
        <v>43678</v>
      </c>
      <c r="Q50" s="326" t="n">
        <v>43709</v>
      </c>
      <c r="R50" s="326" t="n">
        <v>43739</v>
      </c>
      <c r="S50" s="326" t="n">
        <v>43770</v>
      </c>
      <c r="T50" s="326" t="n">
        <v>43800</v>
      </c>
      <c r="U50" s="326" t="n">
        <v>43831</v>
      </c>
      <c r="V50" s="326" t="n">
        <v>43862</v>
      </c>
      <c r="W50" s="326" t="n">
        <v>43891</v>
      </c>
      <c r="X50" s="326" t="n">
        <v>43922</v>
      </c>
      <c r="Y50" s="326" t="n">
        <v>43952</v>
      </c>
      <c r="Z50" s="326" t="n">
        <v>43983</v>
      </c>
      <c r="AA50" s="326" t="n">
        <v>44013</v>
      </c>
      <c r="AB50" s="326" t="n">
        <v>44044</v>
      </c>
      <c r="AC50" s="326" t="n">
        <v>44075</v>
      </c>
      <c r="AD50" s="326" t="n">
        <v>44105</v>
      </c>
      <c r="AE50" s="326" t="n">
        <v>44136</v>
      </c>
      <c r="AF50" s="326" t="n">
        <v>44166</v>
      </c>
      <c r="AG50" s="326" t="n">
        <v>44197</v>
      </c>
      <c r="AH50" s="326" t="n">
        <v>44228</v>
      </c>
      <c r="AI50" s="326" t="n">
        <v>44256</v>
      </c>
      <c r="AJ50" s="326" t="n">
        <v>44287</v>
      </c>
      <c r="AK50" s="326" t="n">
        <v>44317</v>
      </c>
      <c r="AL50" s="326" t="n">
        <v>44348</v>
      </c>
      <c r="AM50" s="326" t="n">
        <v>44378</v>
      </c>
      <c r="AN50" s="326" t="n">
        <v>44409</v>
      </c>
      <c r="AO50" s="326" t="n">
        <v>44440</v>
      </c>
      <c r="AP50" s="326" t="n">
        <v>44470</v>
      </c>
      <c r="AQ50" s="326" t="n">
        <v>44501</v>
      </c>
      <c r="AR50" s="326" t="n">
        <v>44531</v>
      </c>
      <c r="AS50" s="326" t="n">
        <v>44562</v>
      </c>
      <c r="AT50" s="326" t="n">
        <v>44593</v>
      </c>
      <c r="AU50" s="326" t="n">
        <v>44621</v>
      </c>
      <c r="AV50" s="326" t="n">
        <v>44652</v>
      </c>
      <c r="AW50" s="326" t="n">
        <v>44682</v>
      </c>
      <c r="AX50" s="326" t="n">
        <v>44713</v>
      </c>
      <c r="AY50" s="326" t="n">
        <v>44743</v>
      </c>
      <c r="AZ50" s="326" t="n">
        <v>44774</v>
      </c>
      <c r="BA50" s="326" t="n">
        <v>44805</v>
      </c>
      <c r="BB50" s="326" t="n">
        <v>44835</v>
      </c>
      <c r="BC50" s="326" t="n">
        <v>44866</v>
      </c>
      <c r="BD50" s="326" t="n">
        <v>44896</v>
      </c>
      <c r="BE50" s="326" t="n">
        <v>44927</v>
      </c>
      <c r="BF50" s="326" t="n">
        <v>44958</v>
      </c>
      <c r="BG50" s="326" t="n">
        <v>44986</v>
      </c>
      <c r="BH50" s="326" t="n">
        <v>45017</v>
      </c>
      <c r="BI50" s="326" t="n">
        <v>45047</v>
      </c>
      <c r="BJ50" s="326" t="n">
        <v>45078</v>
      </c>
      <c r="BK50" s="326" t="n">
        <v>45108</v>
      </c>
      <c r="BL50" s="326" t="n">
        <v>45139</v>
      </c>
      <c r="BM50" s="326" t="n">
        <v>45170</v>
      </c>
      <c r="BN50" s="326" t="n">
        <v>45200</v>
      </c>
      <c r="BO50" s="326" t="n">
        <v>45231</v>
      </c>
      <c r="BP50" s="326" t="n">
        <v>45261</v>
      </c>
      <c r="BQ50" s="326" t="n">
        <v>45292</v>
      </c>
      <c r="BR50" s="326" t="n">
        <v>45323</v>
      </c>
      <c r="BS50" s="326" t="n">
        <v>45352</v>
      </c>
      <c r="BT50" s="120"/>
      <c r="BU50" s="120"/>
    </row>
    <row r="51" ht="16.5" customHeight="1">
      <c r="B51" s="333" t="s">
        <v>76</v>
      </c>
      <c r="C51" s="332" t="s">
        <v>324</v>
      </c>
      <c r="D51" s="297" t="s">
        <v>126</v>
      </c>
      <c r="E51" s="334" t="b">
        <f t="shared" ref="E51:E94" si="4">SUM(G51:K51)=F51</f>
        <v>1</v>
      </c>
      <c r="F51" s="334" t="n">
        <f t="shared" ref="F51:F94" si="5">SUM(L51:BS51)</f>
        <v>3956</v>
      </c>
      <c r="G51" s="333" t="n">
        <f t="shared" ref="G51:G94" si="6">SUM(L51:W51)</f>
        <v>0</v>
      </c>
      <c r="H51" s="334" t="n">
        <f>SUM(X51:AI51)</f>
        <v>0</v>
      </c>
      <c r="I51" s="334" t="n">
        <f>SUM(AJ51:AU51)</f>
        <v>3956</v>
      </c>
      <c r="J51" s="334" t="n">
        <f t="shared" ref="J51:J94" si="7">SUM(AV51:BG51)</f>
        <v>0</v>
      </c>
      <c r="K51" s="334" t="n">
        <f t="shared" ref="K51:K94" si="8">SUM(BH51:BS51)</f>
        <v>0</v>
      </c>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t="n">
        <v>0</v>
      </c>
      <c r="AN51" s="335" t="n">
        <v>0</v>
      </c>
      <c r="AO51" s="335" t="n">
        <v>0</v>
      </c>
      <c r="AP51" s="335" t="n">
        <v>0</v>
      </c>
      <c r="AQ51" s="335" t="n">
        <v>0</v>
      </c>
      <c r="AR51" s="335" t="n">
        <v>1803</v>
      </c>
      <c r="AS51" s="335" t="n">
        <v>162</v>
      </c>
      <c r="AT51" s="335" t="n">
        <v>1991</v>
      </c>
      <c r="AU51" s="335" t="n">
        <v>0</v>
      </c>
      <c r="AV51" s="335" t="n">
        <v>0</v>
      </c>
      <c r="AW51" s="335" t="n">
        <v>0</v>
      </c>
      <c r="AX51" s="335" t="n">
        <v>0</v>
      </c>
      <c r="AY51" s="335" t="n">
        <v>0</v>
      </c>
      <c r="AZ51" s="335"/>
      <c r="BA51" s="335"/>
      <c r="BB51" s="335"/>
      <c r="BC51" s="335"/>
      <c r="BD51" s="335"/>
      <c r="BE51" s="335"/>
      <c r="BF51" s="335"/>
      <c r="BG51" s="335"/>
      <c r="BH51" s="335"/>
      <c r="BI51" s="335"/>
      <c r="BJ51" s="335"/>
      <c r="BK51" s="335"/>
      <c r="BL51" s="335"/>
      <c r="BM51" s="335"/>
      <c r="BN51" s="335"/>
      <c r="BO51" s="335"/>
      <c r="BP51" s="335"/>
      <c r="BQ51" s="335"/>
      <c r="BR51" s="335"/>
      <c r="BS51" s="335"/>
    </row>
    <row r="52" ht="16.5" customHeight="1">
      <c r="B52" s="333" t="s">
        <v>318</v>
      </c>
      <c r="C52" s="332" t="s">
        <v>325</v>
      </c>
      <c r="D52" s="297" t="s">
        <v>126</v>
      </c>
      <c r="E52" s="334" t="b">
        <f>SUM(G52:K52)=F52</f>
        <v>1</v>
      </c>
      <c r="F52" s="334" t="n">
        <f>SUM(L52:BS52)</f>
        <v>672</v>
      </c>
      <c r="G52" s="333" t="n">
        <f>SUM(L52:W52)</f>
        <v>0</v>
      </c>
      <c r="H52" s="334" t="n">
        <f>SUM(X52:AI52)</f>
        <v>0</v>
      </c>
      <c r="I52" s="334" t="n">
        <f>SUM(AJ52:AU52)</f>
        <v>0</v>
      </c>
      <c r="J52" s="334" t="n">
        <f>SUM(AV52:BG52)</f>
        <v>672</v>
      </c>
      <c r="K52" s="334" t="n">
        <f>SUM(BH52:BS52)</f>
        <v>0</v>
      </c>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t="n">
        <v>0</v>
      </c>
      <c r="AL52" s="335" t="n">
        <v>0</v>
      </c>
      <c r="AM52" s="335" t="n">
        <v>0</v>
      </c>
      <c r="AN52" s="335" t="n">
        <v>0</v>
      </c>
      <c r="AO52" s="335" t="n">
        <v>0</v>
      </c>
      <c r="AP52" s="335" t="n">
        <v>0</v>
      </c>
      <c r="AQ52" s="335" t="n">
        <v>0</v>
      </c>
      <c r="AR52" s="335" t="n">
        <v>0</v>
      </c>
      <c r="AS52" s="335" t="n">
        <v>0</v>
      </c>
      <c r="AT52" s="335" t="n">
        <v>0</v>
      </c>
      <c r="AU52" s="335" t="n">
        <v>0</v>
      </c>
      <c r="AV52" s="335" t="n">
        <v>388</v>
      </c>
      <c r="AW52" s="335" t="n">
        <v>284</v>
      </c>
      <c r="AX52" s="335" t="n">
        <v>0</v>
      </c>
      <c r="AY52" s="335" t="n">
        <v>0</v>
      </c>
      <c r="AZ52" s="335"/>
      <c r="BA52" s="335"/>
      <c r="BB52" s="335"/>
      <c r="BC52" s="335"/>
      <c r="BD52" s="335"/>
      <c r="BE52" s="335"/>
      <c r="BF52" s="335"/>
      <c r="BG52" s="335"/>
      <c r="BH52" s="335"/>
      <c r="BI52" s="335"/>
      <c r="BJ52" s="335"/>
      <c r="BK52" s="335"/>
      <c r="BL52" s="335"/>
      <c r="BM52" s="335"/>
      <c r="BN52" s="335"/>
      <c r="BO52" s="335"/>
      <c r="BP52" s="335"/>
      <c r="BQ52" s="335"/>
      <c r="BR52" s="335"/>
      <c r="BS52" s="335"/>
    </row>
    <row r="53" ht="16.5" customHeight="1">
      <c r="B53" s="333" t="s">
        <v>74</v>
      </c>
      <c r="C53" s="332" t="s">
        <v>75</v>
      </c>
      <c r="D53" s="297" t="s">
        <v>126</v>
      </c>
      <c r="E53" s="334" t="b">
        <f t="shared" si="4"/>
        <v>1</v>
      </c>
      <c r="F53" s="334" t="n">
        <f t="shared" si="5"/>
        <v>16000</v>
      </c>
      <c r="G53" s="333" t="n">
        <f t="shared" si="6"/>
        <v>0</v>
      </c>
      <c r="H53" s="334" t="n">
        <f t="shared" ref="H53:H94" si="9">SUM(X53:AI53)</f>
        <v>0</v>
      </c>
      <c r="I53" s="334" t="n">
        <f t="shared" ref="I53:I94" si="10">SUM(AJ53:AU53)</f>
        <v>16000</v>
      </c>
      <c r="J53" s="334" t="n">
        <f t="shared" si="7"/>
        <v>0</v>
      </c>
      <c r="K53" s="334" t="n">
        <f t="shared" si="8"/>
        <v>0</v>
      </c>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t="n">
        <v>0</v>
      </c>
      <c r="AN53" s="335" t="n">
        <v>0</v>
      </c>
      <c r="AO53" s="335" t="n">
        <v>0</v>
      </c>
      <c r="AP53" s="335" t="n">
        <v>0</v>
      </c>
      <c r="AQ53" s="335" t="n">
        <v>0</v>
      </c>
      <c r="AR53" s="335" t="n">
        <v>16000</v>
      </c>
      <c r="AS53" s="335" t="n">
        <v>0</v>
      </c>
      <c r="AT53" s="335" t="n">
        <v>0</v>
      </c>
      <c r="AU53" s="335" t="n">
        <v>0</v>
      </c>
      <c r="AV53" s="335" t="n">
        <v>0</v>
      </c>
      <c r="AW53" s="335" t="n">
        <v>0</v>
      </c>
      <c r="AX53" s="335" t="n">
        <v>0</v>
      </c>
      <c r="AY53" s="335" t="n">
        <v>0</v>
      </c>
      <c r="AZ53" s="335"/>
      <c r="BA53" s="335"/>
      <c r="BB53" s="335"/>
      <c r="BC53" s="335"/>
      <c r="BD53" s="335"/>
      <c r="BE53" s="335"/>
      <c r="BF53" s="335"/>
      <c r="BG53" s="335"/>
      <c r="BH53" s="335"/>
      <c r="BI53" s="335"/>
      <c r="BJ53" s="335"/>
      <c r="BK53" s="335"/>
      <c r="BL53" s="335"/>
      <c r="BM53" s="335"/>
      <c r="BN53" s="335"/>
      <c r="BO53" s="335"/>
      <c r="BP53" s="335"/>
      <c r="BQ53" s="335"/>
      <c r="BR53" s="335"/>
      <c r="BS53" s="335"/>
    </row>
    <row r="54" ht="16.5" customHeight="1">
      <c r="B54" s="333" t="n">
        <v>2</v>
      </c>
      <c r="C54" s="332" t="s">
        <v>78</v>
      </c>
      <c r="D54" s="297" t="s">
        <v>126</v>
      </c>
      <c r="E54" s="334" t="b">
        <f t="shared" si="4"/>
        <v>1</v>
      </c>
      <c r="F54" s="334" t="n">
        <f t="shared" si="5"/>
        <v>1418</v>
      </c>
      <c r="G54" s="333" t="n">
        <f t="shared" si="6"/>
        <v>0</v>
      </c>
      <c r="H54" s="334" t="n">
        <f t="shared" si="9"/>
        <v>0</v>
      </c>
      <c r="I54" s="334" t="n">
        <f t="shared" si="10"/>
        <v>1413</v>
      </c>
      <c r="J54" s="334" t="n">
        <f t="shared" si="7"/>
        <v>5</v>
      </c>
      <c r="K54" s="334" t="n">
        <f t="shared" si="8"/>
        <v>0</v>
      </c>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t="n">
        <v>0</v>
      </c>
      <c r="AN54" s="335" t="n">
        <v>0</v>
      </c>
      <c r="AO54" s="335" t="n">
        <v>0</v>
      </c>
      <c r="AP54" s="335" t="n">
        <v>0</v>
      </c>
      <c r="AQ54" s="335" t="n">
        <v>0</v>
      </c>
      <c r="AR54" s="335" t="n">
        <v>277</v>
      </c>
      <c r="AS54" s="335" t="n">
        <v>343</v>
      </c>
      <c r="AT54" s="335" t="n">
        <v>288</v>
      </c>
      <c r="AU54" s="335" t="n">
        <v>505</v>
      </c>
      <c r="AV54" s="335" t="n">
        <v>5</v>
      </c>
      <c r="AW54" s="335" t="n">
        <v>0</v>
      </c>
      <c r="AX54" s="335" t="n">
        <v>0</v>
      </c>
      <c r="AY54" s="335" t="n">
        <v>0</v>
      </c>
      <c r="AZ54" s="335"/>
      <c r="BA54" s="335"/>
      <c r="BB54" s="335"/>
      <c r="BC54" s="335"/>
      <c r="BD54" s="335"/>
      <c r="BE54" s="335"/>
      <c r="BF54" s="335"/>
      <c r="BG54" s="335"/>
      <c r="BH54" s="335"/>
      <c r="BI54" s="335"/>
      <c r="BJ54" s="335"/>
      <c r="BK54" s="335"/>
      <c r="BL54" s="335"/>
      <c r="BM54" s="335"/>
      <c r="BN54" s="335"/>
      <c r="BO54" s="335"/>
      <c r="BP54" s="335"/>
      <c r="BQ54" s="335"/>
      <c r="BR54" s="335"/>
      <c r="BS54" s="335"/>
    </row>
    <row r="55" ht="16.5" customHeight="1">
      <c r="B55" s="333" t="s">
        <v>79</v>
      </c>
      <c r="C55" s="332" t="s">
        <v>127</v>
      </c>
      <c r="D55" s="297" t="s">
        <v>126</v>
      </c>
      <c r="E55" s="334" t="b">
        <f t="shared" si="4"/>
        <v>1</v>
      </c>
      <c r="F55" s="334" t="n">
        <f t="shared" si="5"/>
        <v>0</v>
      </c>
      <c r="G55" s="333" t="n">
        <f t="shared" si="6"/>
        <v>0</v>
      </c>
      <c r="H55" s="334" t="n">
        <f t="shared" si="9"/>
        <v>0</v>
      </c>
      <c r="I55" s="334" t="n">
        <f t="shared" si="10"/>
        <v>0</v>
      </c>
      <c r="J55" s="334" t="n">
        <f t="shared" si="7"/>
        <v>0</v>
      </c>
      <c r="K55" s="334" t="n">
        <f t="shared" si="8"/>
        <v>0</v>
      </c>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t="n">
        <v>0</v>
      </c>
      <c r="AN55" s="335" t="n">
        <v>0</v>
      </c>
      <c r="AO55" s="335" t="n">
        <v>0</v>
      </c>
      <c r="AP55" s="335" t="n">
        <v>0</v>
      </c>
      <c r="AQ55" s="335" t="n">
        <v>0</v>
      </c>
      <c r="AR55" s="335" t="n">
        <v>0</v>
      </c>
      <c r="AS55" s="335" t="n">
        <v>0</v>
      </c>
      <c r="AT55" s="335" t="n">
        <v>0</v>
      </c>
      <c r="AU55" s="335" t="n">
        <v>0</v>
      </c>
      <c r="AV55" s="335" t="n">
        <v>0</v>
      </c>
      <c r="AW55" s="335" t="n">
        <v>0</v>
      </c>
      <c r="AX55" s="335" t="n">
        <v>0</v>
      </c>
      <c r="AY55" s="335" t="n">
        <v>0</v>
      </c>
      <c r="AZ55" s="335"/>
      <c r="BA55" s="335"/>
      <c r="BB55" s="335"/>
      <c r="BC55" s="335"/>
      <c r="BD55" s="335"/>
      <c r="BE55" s="335"/>
      <c r="BF55" s="335"/>
      <c r="BG55" s="335"/>
      <c r="BH55" s="335"/>
      <c r="BI55" s="335"/>
      <c r="BJ55" s="335"/>
      <c r="BK55" s="335"/>
      <c r="BL55" s="335"/>
      <c r="BM55" s="335"/>
      <c r="BN55" s="335"/>
      <c r="BO55" s="335"/>
      <c r="BP55" s="335"/>
      <c r="BQ55" s="335"/>
      <c r="BR55" s="335"/>
      <c r="BS55" s="335"/>
    </row>
    <row r="56" ht="16.5" customHeight="1">
      <c r="B56" s="333" t="s">
        <v>81</v>
      </c>
      <c r="C56" s="332" t="s">
        <v>128</v>
      </c>
      <c r="D56" s="297" t="s">
        <v>126</v>
      </c>
      <c r="E56" s="334" t="b">
        <f t="shared" si="4"/>
        <v>1</v>
      </c>
      <c r="F56" s="334" t="n">
        <f t="shared" si="5"/>
        <v>649</v>
      </c>
      <c r="G56" s="333" t="n">
        <f t="shared" si="6"/>
        <v>0</v>
      </c>
      <c r="H56" s="334" t="n">
        <f t="shared" si="9"/>
        <v>0</v>
      </c>
      <c r="I56" s="334" t="n">
        <f t="shared" si="10"/>
        <v>644</v>
      </c>
      <c r="J56" s="334" t="n">
        <f t="shared" si="7"/>
        <v>5</v>
      </c>
      <c r="K56" s="334" t="n">
        <f t="shared" si="8"/>
        <v>0</v>
      </c>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t="n">
        <v>0</v>
      </c>
      <c r="AN56" s="335" t="n">
        <v>0</v>
      </c>
      <c r="AO56" s="335" t="n">
        <v>0</v>
      </c>
      <c r="AP56" s="335" t="n">
        <v>0</v>
      </c>
      <c r="AQ56" s="335" t="n">
        <v>0</v>
      </c>
      <c r="AR56" s="335" t="n">
        <v>110</v>
      </c>
      <c r="AS56" s="335" t="n">
        <v>476</v>
      </c>
      <c r="AT56" s="335" t="n">
        <v>6</v>
      </c>
      <c r="AU56" s="335" t="n">
        <v>52</v>
      </c>
      <c r="AV56" s="335" t="n">
        <v>0</v>
      </c>
      <c r="AW56" s="335" t="n">
        <v>4</v>
      </c>
      <c r="AX56" s="335" t="n">
        <v>1</v>
      </c>
      <c r="AY56" s="335" t="n">
        <v>0</v>
      </c>
      <c r="AZ56" s="335"/>
      <c r="BA56" s="335"/>
      <c r="BB56" s="335"/>
      <c r="BC56" s="335"/>
      <c r="BD56" s="335"/>
      <c r="BE56" s="335"/>
      <c r="BF56" s="335"/>
      <c r="BG56" s="335"/>
      <c r="BH56" s="335"/>
      <c r="BI56" s="335"/>
      <c r="BJ56" s="335"/>
      <c r="BK56" s="335"/>
      <c r="BL56" s="335"/>
      <c r="BM56" s="335"/>
      <c r="BN56" s="335"/>
      <c r="BO56" s="335"/>
      <c r="BP56" s="335"/>
      <c r="BQ56" s="335"/>
      <c r="BR56" s="335"/>
      <c r="BS56" s="335"/>
    </row>
    <row r="57" ht="16.5" customHeight="1">
      <c r="B57" s="333" t="s">
        <v>84</v>
      </c>
      <c r="C57" s="332" t="s">
        <v>129</v>
      </c>
      <c r="D57" s="297" t="s">
        <v>126</v>
      </c>
      <c r="E57" s="334" t="b">
        <f t="shared" si="4"/>
        <v>1</v>
      </c>
      <c r="F57" s="334" t="n">
        <f t="shared" si="5"/>
        <v>0</v>
      </c>
      <c r="G57" s="333" t="n">
        <f t="shared" si="6"/>
        <v>0</v>
      </c>
      <c r="H57" s="334" t="n">
        <f t="shared" si="9"/>
        <v>0</v>
      </c>
      <c r="I57" s="334" t="n">
        <f t="shared" si="10"/>
        <v>0</v>
      </c>
      <c r="J57" s="334" t="n">
        <f t="shared" si="7"/>
        <v>0</v>
      </c>
      <c r="K57" s="334" t="n">
        <f t="shared" si="8"/>
        <v>0</v>
      </c>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t="n">
        <v>0</v>
      </c>
      <c r="AN57" s="335" t="n">
        <v>0</v>
      </c>
      <c r="AO57" s="335" t="n">
        <v>0</v>
      </c>
      <c r="AP57" s="335" t="n">
        <v>0</v>
      </c>
      <c r="AQ57" s="335" t="n">
        <v>0</v>
      </c>
      <c r="AR57" s="335" t="n">
        <v>0</v>
      </c>
      <c r="AS57" s="335" t="n">
        <v>0</v>
      </c>
      <c r="AT57" s="335" t="n">
        <v>0</v>
      </c>
      <c r="AU57" s="335" t="n">
        <v>0</v>
      </c>
      <c r="AV57" s="335" t="n">
        <v>0</v>
      </c>
      <c r="AW57" s="335" t="n">
        <v>0</v>
      </c>
      <c r="AX57" s="335" t="n">
        <v>0</v>
      </c>
      <c r="AY57" s="335" t="n">
        <v>0</v>
      </c>
      <c r="AZ57" s="335"/>
      <c r="BA57" s="335"/>
      <c r="BB57" s="335"/>
      <c r="BC57" s="335"/>
      <c r="BD57" s="335"/>
      <c r="BE57" s="335"/>
      <c r="BF57" s="335"/>
      <c r="BG57" s="335"/>
      <c r="BH57" s="335"/>
      <c r="BI57" s="335"/>
      <c r="BJ57" s="335"/>
      <c r="BK57" s="335"/>
      <c r="BL57" s="335"/>
      <c r="BM57" s="335"/>
      <c r="BN57" s="335"/>
      <c r="BO57" s="335"/>
      <c r="BP57" s="335"/>
      <c r="BQ57" s="335"/>
      <c r="BR57" s="335"/>
      <c r="BS57" s="335"/>
    </row>
    <row r="58" ht="16.5" customHeight="1">
      <c r="B58" s="333" t="s">
        <v>86</v>
      </c>
      <c r="C58" s="332" t="s">
        <v>130</v>
      </c>
      <c r="D58" s="297" t="s">
        <v>126</v>
      </c>
      <c r="E58" s="334" t="b">
        <f t="shared" si="4"/>
        <v>1</v>
      </c>
      <c r="F58" s="334" t="n">
        <f t="shared" si="5"/>
        <v>0</v>
      </c>
      <c r="G58" s="333" t="n">
        <f t="shared" si="6"/>
        <v>0</v>
      </c>
      <c r="H58" s="334" t="n">
        <f t="shared" si="9"/>
        <v>0</v>
      </c>
      <c r="I58" s="334" t="n">
        <f t="shared" si="10"/>
        <v>0</v>
      </c>
      <c r="J58" s="334" t="n">
        <f t="shared" si="7"/>
        <v>0</v>
      </c>
      <c r="K58" s="334" t="n">
        <f t="shared" si="8"/>
        <v>0</v>
      </c>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t="n">
        <v>0</v>
      </c>
      <c r="AN58" s="335" t="n">
        <v>0</v>
      </c>
      <c r="AO58" s="335" t="n">
        <v>0</v>
      </c>
      <c r="AP58" s="335" t="n">
        <v>0</v>
      </c>
      <c r="AQ58" s="335" t="n">
        <v>0</v>
      </c>
      <c r="AR58" s="335" t="n">
        <v>0</v>
      </c>
      <c r="AS58" s="335" t="n">
        <v>0</v>
      </c>
      <c r="AT58" s="335" t="n">
        <v>0</v>
      </c>
      <c r="AU58" s="335" t="n">
        <v>0</v>
      </c>
      <c r="AV58" s="335" t="n">
        <v>0</v>
      </c>
      <c r="AW58" s="335" t="n">
        <v>0</v>
      </c>
      <c r="AX58" s="335" t="n">
        <v>0</v>
      </c>
      <c r="AY58" s="335" t="n">
        <v>0</v>
      </c>
      <c r="AZ58" s="335"/>
      <c r="BA58" s="335"/>
      <c r="BB58" s="335"/>
      <c r="BC58" s="335"/>
      <c r="BD58" s="335"/>
      <c r="BE58" s="335"/>
      <c r="BF58" s="335"/>
      <c r="BG58" s="335"/>
      <c r="BH58" s="335"/>
      <c r="BI58" s="335"/>
      <c r="BJ58" s="335"/>
      <c r="BK58" s="335"/>
      <c r="BL58" s="335"/>
      <c r="BM58" s="335"/>
      <c r="BN58" s="335"/>
      <c r="BO58" s="335"/>
      <c r="BP58" s="335"/>
      <c r="BQ58" s="335"/>
      <c r="BR58" s="335"/>
      <c r="BS58" s="335"/>
    </row>
    <row r="59" ht="16.5" customHeight="1">
      <c r="B59" s="333" t="n">
        <v>4</v>
      </c>
      <c r="C59" s="332" t="s">
        <v>327</v>
      </c>
      <c r="D59" s="297" t="s">
        <v>126</v>
      </c>
      <c r="E59" s="334" t="b">
        <f t="shared" si="4"/>
        <v>1</v>
      </c>
      <c r="F59" s="334" t="n">
        <f t="shared" si="5"/>
        <v>493</v>
      </c>
      <c r="G59" s="333" t="n">
        <f t="shared" si="6"/>
        <v>0</v>
      </c>
      <c r="H59" s="334" t="n">
        <f t="shared" si="9"/>
        <v>0</v>
      </c>
      <c r="I59" s="334" t="n">
        <f t="shared" si="10"/>
        <v>490</v>
      </c>
      <c r="J59" s="334" t="n">
        <f t="shared" si="7"/>
        <v>3</v>
      </c>
      <c r="K59" s="334" t="n">
        <f t="shared" si="8"/>
        <v>0</v>
      </c>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t="n">
        <v>0</v>
      </c>
      <c r="AN59" s="335" t="n">
        <v>0</v>
      </c>
      <c r="AO59" s="335" t="n">
        <v>0</v>
      </c>
      <c r="AP59" s="335" t="n">
        <v>0</v>
      </c>
      <c r="AQ59" s="335" t="n">
        <v>0</v>
      </c>
      <c r="AR59" s="335" t="n">
        <v>101</v>
      </c>
      <c r="AS59" s="335" t="n">
        <v>350</v>
      </c>
      <c r="AT59" s="335" t="n">
        <v>5</v>
      </c>
      <c r="AU59" s="335" t="n">
        <v>34</v>
      </c>
      <c r="AV59" s="335" t="n">
        <v>0</v>
      </c>
      <c r="AW59" s="335" t="n">
        <v>3</v>
      </c>
      <c r="AX59" s="335" t="n">
        <v>0</v>
      </c>
      <c r="AY59" s="335" t="n">
        <v>0</v>
      </c>
      <c r="AZ59" s="335"/>
      <c r="BA59" s="335"/>
      <c r="BB59" s="335"/>
      <c r="BC59" s="335"/>
      <c r="BD59" s="335"/>
      <c r="BE59" s="335"/>
      <c r="BF59" s="335"/>
      <c r="BG59" s="335"/>
      <c r="BH59" s="335"/>
      <c r="BI59" s="335"/>
      <c r="BJ59" s="335"/>
      <c r="BK59" s="335"/>
      <c r="BL59" s="335"/>
      <c r="BM59" s="335"/>
      <c r="BN59" s="335"/>
      <c r="BO59" s="335"/>
      <c r="BP59" s="335"/>
      <c r="BQ59" s="335"/>
      <c r="BR59" s="335"/>
      <c r="BS59" s="335"/>
    </row>
    <row r="60" ht="16.5" customHeight="1">
      <c r="B60" s="333" t="s">
        <v>328</v>
      </c>
      <c r="C60" s="332" t="s">
        <v>329</v>
      </c>
      <c r="D60" s="297" t="s">
        <v>126</v>
      </c>
      <c r="E60" s="334" t="b">
        <f>SUM(G60:K60)=F60</f>
        <v>1</v>
      </c>
      <c r="F60" s="334" t="n">
        <f>SUM(L60:BS60)</f>
        <v>0</v>
      </c>
      <c r="G60" s="333" t="n">
        <f>SUM(L60:W60)</f>
        <v>0</v>
      </c>
      <c r="H60" s="334" t="n">
        <f>SUM(X60:AI60)</f>
        <v>0</v>
      </c>
      <c r="I60" s="334" t="n">
        <f>SUM(AJ60:AU60)</f>
        <v>0</v>
      </c>
      <c r="J60" s="334" t="n">
        <f>SUM(AV60:BG60)</f>
        <v>0</v>
      </c>
      <c r="K60" s="334" t="n">
        <f>SUM(BH60:BS60)</f>
        <v>0</v>
      </c>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t="n">
        <v>0</v>
      </c>
      <c r="AL60" s="335" t="n">
        <v>0</v>
      </c>
      <c r="AM60" s="335" t="n">
        <v>0</v>
      </c>
      <c r="AN60" s="335" t="n">
        <v>0</v>
      </c>
      <c r="AO60" s="335" t="n">
        <v>0</v>
      </c>
      <c r="AP60" s="335" t="n">
        <v>0</v>
      </c>
      <c r="AQ60" s="335" t="n">
        <v>0</v>
      </c>
      <c r="AR60" s="335" t="n">
        <v>0</v>
      </c>
      <c r="AS60" s="335" t="n">
        <v>0</v>
      </c>
      <c r="AT60" s="335" t="n">
        <v>0</v>
      </c>
      <c r="AU60" s="335" t="n">
        <v>0</v>
      </c>
      <c r="AV60" s="335" t="n">
        <v>0</v>
      </c>
      <c r="AW60" s="335" t="n">
        <v>0</v>
      </c>
      <c r="AX60" s="335" t="n">
        <v>0</v>
      </c>
      <c r="AY60" s="335" t="n">
        <v>0</v>
      </c>
      <c r="AZ60" s="335"/>
      <c r="BA60" s="335"/>
      <c r="BB60" s="335"/>
      <c r="BC60" s="335"/>
      <c r="BD60" s="335"/>
      <c r="BE60" s="335"/>
      <c r="BF60" s="335"/>
      <c r="BG60" s="335"/>
      <c r="BH60" s="335"/>
      <c r="BI60" s="335"/>
      <c r="BJ60" s="335"/>
      <c r="BK60" s="335"/>
      <c r="BL60" s="335"/>
      <c r="BM60" s="335"/>
      <c r="BN60" s="335"/>
      <c r="BO60" s="335"/>
      <c r="BP60" s="335"/>
      <c r="BQ60" s="335"/>
      <c r="BR60" s="335"/>
      <c r="BS60" s="335"/>
    </row>
    <row r="61" ht="16.5" customHeight="1">
      <c r="B61" s="333" t="s">
        <v>95</v>
      </c>
      <c r="C61" s="332" t="s">
        <v>96</v>
      </c>
      <c r="D61" s="297" t="s">
        <v>126</v>
      </c>
      <c r="E61" s="334" t="b">
        <f t="shared" si="4"/>
        <v>1</v>
      </c>
      <c r="F61" s="334" t="n">
        <f t="shared" si="5"/>
        <v>732</v>
      </c>
      <c r="G61" s="333" t="n">
        <f t="shared" si="6"/>
        <v>0</v>
      </c>
      <c r="H61" s="334" t="n">
        <f t="shared" si="9"/>
        <v>0</v>
      </c>
      <c r="I61" s="334" t="n">
        <f t="shared" si="10"/>
        <v>453</v>
      </c>
      <c r="J61" s="334" t="n">
        <f t="shared" si="7"/>
        <v>279</v>
      </c>
      <c r="K61" s="334" t="n">
        <f t="shared" si="8"/>
        <v>0</v>
      </c>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t="n">
        <v>0</v>
      </c>
      <c r="AN61" s="335" t="n">
        <v>0</v>
      </c>
      <c r="AO61" s="335" t="n">
        <v>0</v>
      </c>
      <c r="AP61" s="335" t="n">
        <v>0</v>
      </c>
      <c r="AQ61" s="335" t="n">
        <v>0</v>
      </c>
      <c r="AR61" s="335" t="n">
        <v>0</v>
      </c>
      <c r="AS61" s="335" t="n">
        <v>344</v>
      </c>
      <c r="AT61" s="335" t="n">
        <v>4</v>
      </c>
      <c r="AU61" s="335" t="n">
        <v>105</v>
      </c>
      <c r="AV61" s="335" t="n">
        <v>242</v>
      </c>
      <c r="AW61" s="335" t="n">
        <v>30</v>
      </c>
      <c r="AX61" s="335" t="n">
        <v>7</v>
      </c>
      <c r="AY61" s="335" t="n">
        <v>0</v>
      </c>
      <c r="AZ61" s="335"/>
      <c r="BA61" s="335"/>
      <c r="BB61" s="335"/>
      <c r="BC61" s="335"/>
      <c r="BD61" s="335"/>
      <c r="BE61" s="335"/>
      <c r="BF61" s="335"/>
      <c r="BG61" s="335"/>
      <c r="BH61" s="335"/>
      <c r="BI61" s="335"/>
      <c r="BJ61" s="335"/>
      <c r="BK61" s="335"/>
      <c r="BL61" s="335"/>
      <c r="BM61" s="335"/>
      <c r="BN61" s="335"/>
      <c r="BO61" s="335"/>
      <c r="BP61" s="335"/>
      <c r="BQ61" s="335"/>
      <c r="BR61" s="335"/>
      <c r="BS61" s="335"/>
    </row>
    <row r="62" ht="16.5" customHeight="1">
      <c r="B62" s="333" t="s">
        <v>92</v>
      </c>
      <c r="C62" s="332" t="s">
        <v>93</v>
      </c>
      <c r="D62" s="297" t="s">
        <v>126</v>
      </c>
      <c r="E62" s="334" t="b">
        <f t="shared" si="4"/>
        <v>1</v>
      </c>
      <c r="F62" s="334" t="n">
        <f t="shared" si="5"/>
        <v>0</v>
      </c>
      <c r="G62" s="333" t="n">
        <f t="shared" si="6"/>
        <v>0</v>
      </c>
      <c r="H62" s="334" t="n">
        <f t="shared" si="9"/>
        <v>0</v>
      </c>
      <c r="I62" s="334" t="n">
        <f t="shared" si="10"/>
        <v>0</v>
      </c>
      <c r="J62" s="334" t="n">
        <f t="shared" si="7"/>
        <v>0</v>
      </c>
      <c r="K62" s="334" t="n">
        <f t="shared" si="8"/>
        <v>0</v>
      </c>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t="n">
        <v>0</v>
      </c>
      <c r="AN62" s="335" t="n">
        <v>0</v>
      </c>
      <c r="AO62" s="335" t="n">
        <v>0</v>
      </c>
      <c r="AP62" s="335" t="n">
        <v>0</v>
      </c>
      <c r="AQ62" s="335" t="n">
        <v>0</v>
      </c>
      <c r="AR62" s="335" t="n">
        <v>0</v>
      </c>
      <c r="AS62" s="335" t="n">
        <v>0</v>
      </c>
      <c r="AT62" s="335" t="n">
        <v>0</v>
      </c>
      <c r="AU62" s="335" t="n">
        <v>0</v>
      </c>
      <c r="AV62" s="335" t="n">
        <v>0</v>
      </c>
      <c r="AW62" s="335" t="n">
        <v>0</v>
      </c>
      <c r="AX62" s="335" t="n">
        <v>0</v>
      </c>
      <c r="AY62" s="335" t="n">
        <v>0</v>
      </c>
      <c r="AZ62" s="335"/>
      <c r="BA62" s="335"/>
      <c r="BB62" s="335"/>
      <c r="BC62" s="335"/>
      <c r="BD62" s="335"/>
      <c r="BE62" s="335"/>
      <c r="BF62" s="335"/>
      <c r="BG62" s="335"/>
      <c r="BH62" s="335"/>
      <c r="BI62" s="335"/>
      <c r="BJ62" s="335"/>
      <c r="BK62" s="335"/>
      <c r="BL62" s="335"/>
      <c r="BM62" s="335"/>
      <c r="BN62" s="335"/>
      <c r="BO62" s="335"/>
      <c r="BP62" s="335"/>
      <c r="BQ62" s="335"/>
      <c r="BR62" s="335"/>
      <c r="BS62" s="335"/>
    </row>
    <row r="63" ht="16.5" customHeight="1">
      <c r="B63" s="333" t="s">
        <v>90</v>
      </c>
      <c r="C63" s="332" t="s">
        <v>91</v>
      </c>
      <c r="D63" s="297" t="s">
        <v>126</v>
      </c>
      <c r="E63" s="334" t="e">
        <f t="shared" si="4"/>
        <v>#N/A</v>
      </c>
      <c r="F63" s="334" t="e">
        <f t="shared" si="5"/>
        <v>#N/A</v>
      </c>
      <c r="G63" s="333" t="n">
        <f t="shared" si="6"/>
        <v>0</v>
      </c>
      <c r="H63" s="334" t="n">
        <f t="shared" si="9"/>
        <v>0</v>
      </c>
      <c r="I63" s="334" t="n">
        <f t="shared" si="10"/>
        <v>0</v>
      </c>
      <c r="J63" s="334" t="e">
        <f t="shared" si="7"/>
        <v>#N/A</v>
      </c>
      <c r="K63" s="334" t="n">
        <f t="shared" si="8"/>
        <v>0</v>
      </c>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t="n">
        <v>0</v>
      </c>
      <c r="AN63" s="335" t="n">
        <v>0</v>
      </c>
      <c r="AO63" s="335" t="n">
        <v>0</v>
      </c>
      <c r="AP63" s="335" t="n">
        <v>0</v>
      </c>
      <c r="AQ63" s="335" t="n">
        <v>0</v>
      </c>
      <c r="AR63" s="335" t="n">
        <v>0</v>
      </c>
      <c r="AS63" s="335" t="n">
        <v>0</v>
      </c>
      <c r="AT63" s="335" t="n">
        <v>0</v>
      </c>
      <c r="AU63" s="335" t="n">
        <v>0</v>
      </c>
      <c r="AV63" s="335" t="e">
        <v>#N/A</v>
      </c>
      <c r="AW63" s="335" t="e">
        <v>#N/A</v>
      </c>
      <c r="AX63" s="335" t="e">
        <v>#N/A</v>
      </c>
      <c r="AY63" s="335" t="e">
        <v>#N/A</v>
      </c>
      <c r="AZ63" s="335"/>
      <c r="BA63" s="335"/>
      <c r="BB63" s="335"/>
      <c r="BC63" s="335"/>
      <c r="BD63" s="335"/>
      <c r="BE63" s="335"/>
      <c r="BF63" s="335"/>
      <c r="BG63" s="335"/>
      <c r="BH63" s="335"/>
      <c r="BI63" s="335"/>
      <c r="BJ63" s="335"/>
      <c r="BK63" s="335"/>
      <c r="BL63" s="335"/>
      <c r="BM63" s="335"/>
      <c r="BN63" s="335"/>
      <c r="BO63" s="335"/>
      <c r="BP63" s="335"/>
      <c r="BQ63" s="335"/>
      <c r="BR63" s="335"/>
      <c r="BS63" s="335"/>
    </row>
    <row r="64" ht="16.5" customHeight="1">
      <c r="B64" s="333" t="s">
        <v>98</v>
      </c>
      <c r="C64" s="332" t="s">
        <v>99</v>
      </c>
      <c r="D64" s="297" t="s">
        <v>126</v>
      </c>
      <c r="E64" s="334" t="b">
        <f t="shared" si="4"/>
        <v>1</v>
      </c>
      <c r="F64" s="334" t="n">
        <f t="shared" si="5"/>
        <v>50</v>
      </c>
      <c r="G64" s="333" t="n">
        <f t="shared" si="6"/>
        <v>0</v>
      </c>
      <c r="H64" s="334" t="n">
        <f t="shared" si="9"/>
        <v>0</v>
      </c>
      <c r="I64" s="334" t="n">
        <f t="shared" si="10"/>
        <v>0</v>
      </c>
      <c r="J64" s="334" t="n">
        <f t="shared" si="7"/>
        <v>50</v>
      </c>
      <c r="K64" s="334" t="n">
        <f t="shared" si="8"/>
        <v>0</v>
      </c>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t="n">
        <v>0</v>
      </c>
      <c r="AN64" s="335" t="n">
        <v>0</v>
      </c>
      <c r="AO64" s="335" t="n">
        <v>0</v>
      </c>
      <c r="AP64" s="335" t="n">
        <v>0</v>
      </c>
      <c r="AQ64" s="335" t="n">
        <v>0</v>
      </c>
      <c r="AR64" s="335" t="n">
        <v>0</v>
      </c>
      <c r="AS64" s="335" t="n">
        <v>0</v>
      </c>
      <c r="AT64" s="335" t="n">
        <v>0</v>
      </c>
      <c r="AU64" s="335" t="n">
        <v>0</v>
      </c>
      <c r="AV64" s="335" t="n">
        <v>27</v>
      </c>
      <c r="AW64" s="335" t="n">
        <v>1</v>
      </c>
      <c r="AX64" s="335" t="n">
        <v>22</v>
      </c>
      <c r="AY64" s="335" t="n">
        <v>0</v>
      </c>
      <c r="AZ64" s="335"/>
      <c r="BA64" s="335"/>
      <c r="BB64" s="335"/>
      <c r="BC64" s="335"/>
      <c r="BD64" s="335"/>
      <c r="BE64" s="335"/>
      <c r="BF64" s="335"/>
      <c r="BG64" s="335"/>
      <c r="BH64" s="335"/>
      <c r="BI64" s="335"/>
      <c r="BJ64" s="335"/>
      <c r="BK64" s="335"/>
      <c r="BL64" s="335"/>
      <c r="BM64" s="335"/>
      <c r="BN64" s="335"/>
      <c r="BO64" s="335"/>
      <c r="BP64" s="335"/>
      <c r="BQ64" s="335"/>
      <c r="BR64" s="335"/>
      <c r="BS64" s="335"/>
      <c r="BT64" s="112"/>
      <c r="BU64" s="112"/>
    </row>
    <row r="65" ht="16.5" customHeight="1">
      <c r="B65" s="333" t="s">
        <v>100</v>
      </c>
      <c r="C65" s="332" t="s">
        <v>101</v>
      </c>
      <c r="D65" s="297" t="s">
        <v>126</v>
      </c>
      <c r="E65" s="334" t="b">
        <f t="shared" si="4"/>
        <v>1</v>
      </c>
      <c r="F65" s="334" t="n">
        <f t="shared" si="5"/>
        <v>0</v>
      </c>
      <c r="G65" s="333" t="n">
        <f t="shared" si="6"/>
        <v>0</v>
      </c>
      <c r="H65" s="334" t="n">
        <f t="shared" si="9"/>
        <v>0</v>
      </c>
      <c r="I65" s="334" t="n">
        <f t="shared" si="10"/>
        <v>0</v>
      </c>
      <c r="J65" s="334" t="n">
        <f t="shared" si="7"/>
        <v>0</v>
      </c>
      <c r="K65" s="334" t="n">
        <f t="shared" si="8"/>
        <v>0</v>
      </c>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t="n">
        <v>0</v>
      </c>
      <c r="AN65" s="335" t="n">
        <v>0</v>
      </c>
      <c r="AO65" s="335" t="n">
        <v>0</v>
      </c>
      <c r="AP65" s="335" t="n">
        <v>0</v>
      </c>
      <c r="AQ65" s="335" t="n">
        <v>0</v>
      </c>
      <c r="AR65" s="335" t="n">
        <v>0</v>
      </c>
      <c r="AS65" s="335" t="n">
        <v>0</v>
      </c>
      <c r="AT65" s="335" t="n">
        <v>0</v>
      </c>
      <c r="AU65" s="335" t="n">
        <v>0</v>
      </c>
      <c r="AV65" s="335" t="n">
        <v>0</v>
      </c>
      <c r="AW65" s="335" t="n">
        <v>0</v>
      </c>
      <c r="AX65" s="335" t="n">
        <v>0</v>
      </c>
      <c r="AY65" s="335" t="n">
        <v>0</v>
      </c>
      <c r="AZ65" s="335"/>
      <c r="BA65" s="335"/>
      <c r="BB65" s="335"/>
      <c r="BC65" s="335"/>
      <c r="BD65" s="335"/>
      <c r="BE65" s="335"/>
      <c r="BF65" s="335"/>
      <c r="BG65" s="335"/>
      <c r="BH65" s="335"/>
      <c r="BI65" s="335"/>
      <c r="BJ65" s="335"/>
      <c r="BK65" s="335"/>
      <c r="BL65" s="335"/>
      <c r="BM65" s="335"/>
      <c r="BN65" s="335"/>
      <c r="BO65" s="335"/>
      <c r="BP65" s="335"/>
      <c r="BQ65" s="335"/>
      <c r="BR65" s="335"/>
      <c r="BS65" s="335"/>
      <c r="BT65" s="112"/>
      <c r="BU65" s="112"/>
    </row>
    <row r="66" ht="16.5" customHeight="1">
      <c r="B66" s="333" t="s">
        <v>102</v>
      </c>
      <c r="C66" s="332" t="s">
        <v>103</v>
      </c>
      <c r="D66" s="297" t="s">
        <v>126</v>
      </c>
      <c r="E66" s="334" t="b">
        <f t="shared" si="4"/>
        <v>1</v>
      </c>
      <c r="F66" s="334" t="n">
        <f t="shared" si="5"/>
        <v>0</v>
      </c>
      <c r="G66" s="333" t="n">
        <f t="shared" si="6"/>
        <v>0</v>
      </c>
      <c r="H66" s="334" t="n">
        <f t="shared" si="9"/>
        <v>0</v>
      </c>
      <c r="I66" s="334" t="n">
        <f t="shared" si="10"/>
        <v>0</v>
      </c>
      <c r="J66" s="334" t="n">
        <f t="shared" si="7"/>
        <v>0</v>
      </c>
      <c r="K66" s="334" t="n">
        <f t="shared" si="8"/>
        <v>0</v>
      </c>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t="n">
        <v>0</v>
      </c>
      <c r="AN66" s="335" t="n">
        <v>0</v>
      </c>
      <c r="AO66" s="335" t="n">
        <v>0</v>
      </c>
      <c r="AP66" s="335" t="n">
        <v>0</v>
      </c>
      <c r="AQ66" s="335" t="n">
        <v>0</v>
      </c>
      <c r="AR66" s="335" t="n">
        <v>0</v>
      </c>
      <c r="AS66" s="335" t="n">
        <v>0</v>
      </c>
      <c r="AT66" s="335" t="n">
        <v>0</v>
      </c>
      <c r="AU66" s="335" t="n">
        <v>0</v>
      </c>
      <c r="AV66" s="335" t="n">
        <v>0</v>
      </c>
      <c r="AW66" s="335" t="n">
        <v>0</v>
      </c>
      <c r="AX66" s="335" t="n">
        <v>0</v>
      </c>
      <c r="AY66" s="335" t="n">
        <v>0</v>
      </c>
      <c r="AZ66" s="335"/>
      <c r="BA66" s="335"/>
      <c r="BB66" s="335"/>
      <c r="BC66" s="335"/>
      <c r="BD66" s="335"/>
      <c r="BE66" s="335"/>
      <c r="BF66" s="335"/>
      <c r="BG66" s="335"/>
      <c r="BH66" s="335"/>
      <c r="BI66" s="335"/>
      <c r="BJ66" s="335"/>
      <c r="BK66" s="335"/>
      <c r="BL66" s="335"/>
      <c r="BM66" s="335"/>
      <c r="BN66" s="335"/>
      <c r="BO66" s="335"/>
      <c r="BP66" s="335"/>
      <c r="BQ66" s="335"/>
      <c r="BR66" s="335"/>
      <c r="BS66" s="335"/>
      <c r="BT66" s="112"/>
      <c r="BU66" s="112"/>
    </row>
    <row r="67" ht="16.5" customHeight="1">
      <c r="B67" s="333" t="s">
        <v>106</v>
      </c>
      <c r="C67" s="332" t="s">
        <v>107</v>
      </c>
      <c r="D67" s="297" t="s">
        <v>126</v>
      </c>
      <c r="E67" s="334" t="b">
        <f t="shared" si="4"/>
        <v>1</v>
      </c>
      <c r="F67" s="334" t="n">
        <f t="shared" si="5"/>
        <v>6</v>
      </c>
      <c r="G67" s="333" t="n">
        <f t="shared" si="6"/>
        <v>0</v>
      </c>
      <c r="H67" s="334" t="n">
        <f t="shared" si="9"/>
        <v>0</v>
      </c>
      <c r="I67" s="334" t="n">
        <f t="shared" si="10"/>
        <v>2</v>
      </c>
      <c r="J67" s="334" t="n">
        <f t="shared" si="7"/>
        <v>4</v>
      </c>
      <c r="K67" s="334" t="n">
        <f t="shared" si="8"/>
        <v>0</v>
      </c>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t="n">
        <v>0</v>
      </c>
      <c r="AN67" s="335" t="n">
        <v>0</v>
      </c>
      <c r="AO67" s="335" t="n">
        <v>0</v>
      </c>
      <c r="AP67" s="335" t="n">
        <v>0</v>
      </c>
      <c r="AQ67" s="335" t="n">
        <v>0</v>
      </c>
      <c r="AR67" s="335" t="n">
        <v>0</v>
      </c>
      <c r="AS67" s="335" t="n">
        <v>0</v>
      </c>
      <c r="AT67" s="335" t="n">
        <v>0</v>
      </c>
      <c r="AU67" s="335" t="n">
        <v>2</v>
      </c>
      <c r="AV67" s="335" t="n">
        <v>1</v>
      </c>
      <c r="AW67" s="335" t="n">
        <v>0</v>
      </c>
      <c r="AX67" s="335" t="n">
        <v>2</v>
      </c>
      <c r="AY67" s="335" t="n">
        <v>1</v>
      </c>
      <c r="AZ67" s="335"/>
      <c r="BA67" s="335"/>
      <c r="BB67" s="335"/>
      <c r="BC67" s="335"/>
      <c r="BD67" s="335"/>
      <c r="BE67" s="335"/>
      <c r="BF67" s="335"/>
      <c r="BG67" s="335"/>
      <c r="BH67" s="335"/>
      <c r="BI67" s="335"/>
      <c r="BJ67" s="335"/>
      <c r="BK67" s="335"/>
      <c r="BL67" s="335"/>
      <c r="BM67" s="335"/>
      <c r="BN67" s="335"/>
      <c r="BO67" s="335"/>
      <c r="BP67" s="335"/>
      <c r="BQ67" s="335"/>
      <c r="BR67" s="335"/>
      <c r="BS67" s="335"/>
      <c r="BT67" s="112"/>
      <c r="BU67" s="112"/>
    </row>
    <row r="68" ht="16.5" customHeight="1">
      <c r="B68" s="333" t="s">
        <v>108</v>
      </c>
      <c r="C68" s="332" t="s">
        <v>109</v>
      </c>
      <c r="D68" s="297" t="s">
        <v>126</v>
      </c>
      <c r="E68" s="334" t="b">
        <f t="shared" si="4"/>
        <v>1</v>
      </c>
      <c r="F68" s="334" t="n">
        <f t="shared" si="5"/>
        <v>5</v>
      </c>
      <c r="G68" s="333" t="n">
        <f t="shared" si="6"/>
        <v>0</v>
      </c>
      <c r="H68" s="334" t="n">
        <f t="shared" si="9"/>
        <v>0</v>
      </c>
      <c r="I68" s="334" t="n">
        <f t="shared" si="10"/>
        <v>3</v>
      </c>
      <c r="J68" s="334" t="n">
        <f t="shared" si="7"/>
        <v>2</v>
      </c>
      <c r="K68" s="334" t="n">
        <f t="shared" si="8"/>
        <v>0</v>
      </c>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t="n">
        <v>0</v>
      </c>
      <c r="AN68" s="335" t="n">
        <v>0</v>
      </c>
      <c r="AO68" s="335" t="n">
        <v>0</v>
      </c>
      <c r="AP68" s="335" t="n">
        <v>0</v>
      </c>
      <c r="AQ68" s="335" t="n">
        <v>0</v>
      </c>
      <c r="AR68" s="335" t="n">
        <v>0</v>
      </c>
      <c r="AS68" s="335" t="n">
        <v>0</v>
      </c>
      <c r="AT68" s="335" t="n">
        <v>3</v>
      </c>
      <c r="AU68" s="335" t="n">
        <v>0</v>
      </c>
      <c r="AV68" s="335" t="n">
        <v>0</v>
      </c>
      <c r="AW68" s="335" t="n">
        <v>1</v>
      </c>
      <c r="AX68" s="335" t="n">
        <v>0</v>
      </c>
      <c r="AY68" s="335" t="n">
        <v>1</v>
      </c>
      <c r="AZ68" s="335"/>
      <c r="BA68" s="335"/>
      <c r="BB68" s="335"/>
      <c r="BC68" s="335"/>
      <c r="BD68" s="335"/>
      <c r="BE68" s="335"/>
      <c r="BF68" s="335"/>
      <c r="BG68" s="335"/>
      <c r="BH68" s="335"/>
      <c r="BI68" s="335"/>
      <c r="BJ68" s="335"/>
      <c r="BK68" s="335"/>
      <c r="BL68" s="335"/>
      <c r="BM68" s="335"/>
      <c r="BN68" s="335"/>
      <c r="BO68" s="335"/>
      <c r="BP68" s="335"/>
      <c r="BQ68" s="335"/>
      <c r="BR68" s="335"/>
      <c r="BS68" s="335"/>
      <c r="BT68" s="112"/>
      <c r="BU68" s="112"/>
    </row>
    <row r="69" ht="16.5" customHeight="1">
      <c r="B69" s="333" t="s">
        <v>110</v>
      </c>
      <c r="C69" s="332" t="s">
        <v>111</v>
      </c>
      <c r="D69" s="297" t="s">
        <v>126</v>
      </c>
      <c r="E69" s="334" t="b">
        <f t="shared" si="4"/>
        <v>1</v>
      </c>
      <c r="F69" s="334" t="n">
        <f t="shared" si="5"/>
        <v>1</v>
      </c>
      <c r="G69" s="333" t="n">
        <f t="shared" si="6"/>
        <v>0</v>
      </c>
      <c r="H69" s="334" t="n">
        <f t="shared" si="9"/>
        <v>0</v>
      </c>
      <c r="I69" s="334" t="n">
        <f t="shared" si="10"/>
        <v>1</v>
      </c>
      <c r="J69" s="334" t="n">
        <f t="shared" si="7"/>
        <v>0</v>
      </c>
      <c r="K69" s="334" t="n">
        <f t="shared" si="8"/>
        <v>0</v>
      </c>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t="n">
        <v>0</v>
      </c>
      <c r="AN69" s="335" t="n">
        <v>0</v>
      </c>
      <c r="AO69" s="335" t="n">
        <v>0</v>
      </c>
      <c r="AP69" s="335" t="n">
        <v>0</v>
      </c>
      <c r="AQ69" s="335" t="n">
        <v>0</v>
      </c>
      <c r="AR69" s="335" t="n">
        <v>0</v>
      </c>
      <c r="AS69" s="335" t="n">
        <v>0</v>
      </c>
      <c r="AT69" s="335" t="n">
        <v>0</v>
      </c>
      <c r="AU69" s="335" t="n">
        <v>1</v>
      </c>
      <c r="AV69" s="335" t="n">
        <v>0</v>
      </c>
      <c r="AW69" s="335" t="n">
        <v>0</v>
      </c>
      <c r="AX69" s="335" t="n">
        <v>0</v>
      </c>
      <c r="AY69" s="335" t="n">
        <v>0</v>
      </c>
      <c r="AZ69" s="335"/>
      <c r="BA69" s="335"/>
      <c r="BB69" s="335"/>
      <c r="BC69" s="335"/>
      <c r="BD69" s="335"/>
      <c r="BE69" s="335"/>
      <c r="BF69" s="335"/>
      <c r="BG69" s="335"/>
      <c r="BH69" s="335"/>
      <c r="BI69" s="335"/>
      <c r="BJ69" s="335"/>
      <c r="BK69" s="335"/>
      <c r="BL69" s="335"/>
      <c r="BM69" s="335"/>
      <c r="BN69" s="335"/>
      <c r="BO69" s="335"/>
      <c r="BP69" s="335"/>
      <c r="BQ69" s="335"/>
      <c r="BR69" s="335"/>
      <c r="BS69" s="335"/>
      <c r="BT69" s="112"/>
      <c r="BU69" s="112"/>
    </row>
    <row r="70" ht="16.5" customHeight="1">
      <c r="B70" s="333" t="s">
        <v>112</v>
      </c>
      <c r="C70" s="332" t="s">
        <v>113</v>
      </c>
      <c r="D70" s="297" t="s">
        <v>126</v>
      </c>
      <c r="E70" s="334" t="b">
        <f t="shared" si="4"/>
        <v>1</v>
      </c>
      <c r="F70" s="334" t="n">
        <f t="shared" si="5"/>
        <v>2</v>
      </c>
      <c r="G70" s="333" t="n">
        <f t="shared" si="6"/>
        <v>0</v>
      </c>
      <c r="H70" s="334" t="n">
        <f t="shared" si="9"/>
        <v>0</v>
      </c>
      <c r="I70" s="334" t="n">
        <f t="shared" si="10"/>
        <v>0</v>
      </c>
      <c r="J70" s="334" t="n">
        <f t="shared" si="7"/>
        <v>2</v>
      </c>
      <c r="K70" s="334" t="n">
        <f t="shared" si="8"/>
        <v>0</v>
      </c>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t="n">
        <v>0</v>
      </c>
      <c r="AN70" s="335" t="n">
        <v>0</v>
      </c>
      <c r="AO70" s="335" t="n">
        <v>0</v>
      </c>
      <c r="AP70" s="335" t="n">
        <v>0</v>
      </c>
      <c r="AQ70" s="335" t="n">
        <v>0</v>
      </c>
      <c r="AR70" s="335" t="n">
        <v>0</v>
      </c>
      <c r="AS70" s="335" t="n">
        <v>0</v>
      </c>
      <c r="AT70" s="335" t="n">
        <v>0</v>
      </c>
      <c r="AU70" s="335" t="n">
        <v>0</v>
      </c>
      <c r="AV70" s="335" t="n">
        <v>0</v>
      </c>
      <c r="AW70" s="335" t="n">
        <v>1</v>
      </c>
      <c r="AX70" s="335" t="n">
        <v>0</v>
      </c>
      <c r="AY70" s="335" t="n">
        <v>1</v>
      </c>
      <c r="AZ70" s="335"/>
      <c r="BA70" s="335"/>
      <c r="BB70" s="335"/>
      <c r="BC70" s="335"/>
      <c r="BD70" s="335"/>
      <c r="BE70" s="335"/>
      <c r="BF70" s="335"/>
      <c r="BG70" s="335"/>
      <c r="BH70" s="335"/>
      <c r="BI70" s="335"/>
      <c r="BJ70" s="335"/>
      <c r="BK70" s="335"/>
      <c r="BL70" s="335"/>
      <c r="BM70" s="335"/>
      <c r="BN70" s="335"/>
      <c r="BO70" s="335"/>
      <c r="BP70" s="335"/>
      <c r="BQ70" s="335"/>
      <c r="BR70" s="335"/>
      <c r="BS70" s="335"/>
      <c r="BT70" s="112"/>
      <c r="BU70" s="112"/>
    </row>
    <row r="71" ht="16.5" customHeight="1">
      <c r="B71" s="333" t="n">
        <v>7</v>
      </c>
      <c r="C71" s="332" t="s">
        <v>131</v>
      </c>
      <c r="D71" s="297" t="s">
        <v>126</v>
      </c>
      <c r="E71" s="334" t="b">
        <f t="shared" si="4"/>
        <v>1</v>
      </c>
      <c r="F71" s="334" t="n">
        <f t="shared" si="5"/>
        <v>0</v>
      </c>
      <c r="G71" s="333" t="n">
        <f t="shared" si="6"/>
        <v>0</v>
      </c>
      <c r="H71" s="334" t="n">
        <f t="shared" si="9"/>
        <v>0</v>
      </c>
      <c r="I71" s="334" t="n">
        <f t="shared" si="10"/>
        <v>0</v>
      </c>
      <c r="J71" s="334" t="n">
        <f t="shared" si="7"/>
        <v>0</v>
      </c>
      <c r="K71" s="334" t="n">
        <f t="shared" si="8"/>
        <v>0</v>
      </c>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t="n">
        <v>0</v>
      </c>
      <c r="AN71" s="335" t="n">
        <v>0</v>
      </c>
      <c r="AO71" s="335" t="n">
        <v>0</v>
      </c>
      <c r="AP71" s="335" t="n">
        <v>0</v>
      </c>
      <c r="AQ71" s="335" t="n">
        <v>0</v>
      </c>
      <c r="AR71" s="335" t="n">
        <v>0</v>
      </c>
      <c r="AS71" s="335" t="n">
        <v>0</v>
      </c>
      <c r="AT71" s="335" t="n">
        <v>0</v>
      </c>
      <c r="AU71" s="335" t="n">
        <v>0</v>
      </c>
      <c r="AV71" s="335" t="n">
        <v>0</v>
      </c>
      <c r="AW71" s="335" t="n">
        <v>0</v>
      </c>
      <c r="AX71" s="335" t="n">
        <v>0</v>
      </c>
      <c r="AY71" s="335" t="n">
        <v>0</v>
      </c>
      <c r="AZ71" s="335"/>
      <c r="BA71" s="335"/>
      <c r="BB71" s="335"/>
      <c r="BC71" s="335"/>
      <c r="BD71" s="335"/>
      <c r="BE71" s="335"/>
      <c r="BF71" s="335"/>
      <c r="BG71" s="335"/>
      <c r="BH71" s="335"/>
      <c r="BI71" s="335"/>
      <c r="BJ71" s="335"/>
      <c r="BK71" s="335"/>
      <c r="BL71" s="335"/>
      <c r="BM71" s="335"/>
      <c r="BN71" s="335"/>
      <c r="BO71" s="335"/>
      <c r="BP71" s="335"/>
      <c r="BQ71" s="335"/>
      <c r="BR71" s="335"/>
      <c r="BS71" s="335"/>
      <c r="BT71" s="112"/>
      <c r="BU71" s="112"/>
    </row>
    <row r="72" ht="16.5" customHeight="1">
      <c r="B72" s="333" t="s">
        <v>132</v>
      </c>
      <c r="C72" s="332" t="s">
        <v>133</v>
      </c>
      <c r="D72" s="297" t="s">
        <v>126</v>
      </c>
      <c r="E72" s="334" t="b">
        <f t="shared" si="4"/>
        <v>1</v>
      </c>
      <c r="F72" s="334" t="n">
        <f t="shared" si="5"/>
        <v>0</v>
      </c>
      <c r="G72" s="333" t="n">
        <f t="shared" si="6"/>
        <v>0</v>
      </c>
      <c r="H72" s="334" t="n">
        <f t="shared" si="9"/>
        <v>0</v>
      </c>
      <c r="I72" s="334" t="n">
        <f t="shared" si="10"/>
        <v>0</v>
      </c>
      <c r="J72" s="334" t="n">
        <f t="shared" si="7"/>
        <v>0</v>
      </c>
      <c r="K72" s="334" t="n">
        <f t="shared" si="8"/>
        <v>0</v>
      </c>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t="n">
        <v>0</v>
      </c>
      <c r="AN72" s="335" t="n">
        <v>0</v>
      </c>
      <c r="AO72" s="335" t="n">
        <v>0</v>
      </c>
      <c r="AP72" s="335" t="n">
        <v>0</v>
      </c>
      <c r="AQ72" s="335" t="n">
        <v>0</v>
      </c>
      <c r="AR72" s="335" t="n">
        <v>0</v>
      </c>
      <c r="AS72" s="335" t="n">
        <v>0</v>
      </c>
      <c r="AT72" s="335" t="n">
        <v>0</v>
      </c>
      <c r="AU72" s="335" t="n">
        <v>0</v>
      </c>
      <c r="AV72" s="335" t="n">
        <v>0</v>
      </c>
      <c r="AW72" s="335" t="n">
        <v>0</v>
      </c>
      <c r="AX72" s="335" t="n">
        <v>0</v>
      </c>
      <c r="AY72" s="335" t="n">
        <v>0</v>
      </c>
      <c r="AZ72" s="335"/>
      <c r="BA72" s="335"/>
      <c r="BB72" s="335"/>
      <c r="BC72" s="335"/>
      <c r="BD72" s="335"/>
      <c r="BE72" s="335"/>
      <c r="BF72" s="335"/>
      <c r="BG72" s="335"/>
      <c r="BH72" s="335"/>
      <c r="BI72" s="335"/>
      <c r="BJ72" s="335"/>
      <c r="BK72" s="335"/>
      <c r="BL72" s="335"/>
      <c r="BM72" s="335"/>
      <c r="BN72" s="335"/>
      <c r="BO72" s="335"/>
      <c r="BP72" s="335"/>
      <c r="BQ72" s="335"/>
      <c r="BR72" s="335"/>
      <c r="BS72" s="335"/>
      <c r="BT72" s="112"/>
      <c r="BU72" s="112"/>
    </row>
    <row r="73" ht="16.5" customHeight="1">
      <c r="B73" s="333" t="s">
        <v>134</v>
      </c>
      <c r="C73" s="332" t="s">
        <v>135</v>
      </c>
      <c r="D73" s="297" t="s">
        <v>126</v>
      </c>
      <c r="E73" s="334" t="b">
        <f t="shared" si="4"/>
        <v>1</v>
      </c>
      <c r="F73" s="334" t="n">
        <f t="shared" si="5"/>
        <v>0</v>
      </c>
      <c r="G73" s="333" t="n">
        <f t="shared" si="6"/>
        <v>0</v>
      </c>
      <c r="H73" s="334" t="n">
        <f t="shared" si="9"/>
        <v>0</v>
      </c>
      <c r="I73" s="334" t="n">
        <f t="shared" si="10"/>
        <v>0</v>
      </c>
      <c r="J73" s="334" t="n">
        <f t="shared" si="7"/>
        <v>0</v>
      </c>
      <c r="K73" s="334" t="n">
        <f t="shared" si="8"/>
        <v>0</v>
      </c>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t="n">
        <v>0</v>
      </c>
      <c r="AN73" s="335" t="n">
        <v>0</v>
      </c>
      <c r="AO73" s="335" t="n">
        <v>0</v>
      </c>
      <c r="AP73" s="335" t="n">
        <v>0</v>
      </c>
      <c r="AQ73" s="335" t="n">
        <v>0</v>
      </c>
      <c r="AR73" s="335" t="n">
        <v>0</v>
      </c>
      <c r="AS73" s="335" t="n">
        <v>0</v>
      </c>
      <c r="AT73" s="335" t="n">
        <v>0</v>
      </c>
      <c r="AU73" s="335" t="n">
        <v>0</v>
      </c>
      <c r="AV73" s="335" t="n">
        <v>0</v>
      </c>
      <c r="AW73" s="335" t="n">
        <v>0</v>
      </c>
      <c r="AX73" s="335" t="n">
        <v>0</v>
      </c>
      <c r="AY73" s="335" t="n">
        <v>0</v>
      </c>
      <c r="AZ73" s="335"/>
      <c r="BA73" s="335"/>
      <c r="BB73" s="335"/>
      <c r="BC73" s="335"/>
      <c r="BD73" s="335"/>
      <c r="BE73" s="335"/>
      <c r="BF73" s="335"/>
      <c r="BG73" s="335"/>
      <c r="BH73" s="335"/>
      <c r="BI73" s="335"/>
      <c r="BJ73" s="335"/>
      <c r="BK73" s="335"/>
      <c r="BL73" s="335"/>
      <c r="BM73" s="335"/>
      <c r="BN73" s="335"/>
      <c r="BO73" s="335"/>
      <c r="BP73" s="335"/>
      <c r="BQ73" s="335"/>
      <c r="BR73" s="335"/>
      <c r="BS73" s="335"/>
      <c r="BT73" s="112"/>
      <c r="BU73" s="112"/>
    </row>
    <row r="74" ht="16.5" customHeight="1">
      <c r="B74" s="333" t="s">
        <v>136</v>
      </c>
      <c r="C74" s="332" t="s">
        <v>137</v>
      </c>
      <c r="D74" s="297" t="s">
        <v>126</v>
      </c>
      <c r="E74" s="334" t="b">
        <f t="shared" si="4"/>
        <v>1</v>
      </c>
      <c r="F74" s="334" t="n">
        <f t="shared" si="5"/>
        <v>0</v>
      </c>
      <c r="G74" s="333" t="n">
        <f t="shared" si="6"/>
        <v>0</v>
      </c>
      <c r="H74" s="334" t="n">
        <f t="shared" si="9"/>
        <v>0</v>
      </c>
      <c r="I74" s="334" t="n">
        <f t="shared" si="10"/>
        <v>0</v>
      </c>
      <c r="J74" s="334" t="n">
        <f t="shared" si="7"/>
        <v>0</v>
      </c>
      <c r="K74" s="334" t="n">
        <f t="shared" si="8"/>
        <v>0</v>
      </c>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t="n">
        <v>0</v>
      </c>
      <c r="AN74" s="335" t="n">
        <v>0</v>
      </c>
      <c r="AO74" s="335" t="n">
        <v>0</v>
      </c>
      <c r="AP74" s="335" t="n">
        <v>0</v>
      </c>
      <c r="AQ74" s="335" t="n">
        <v>0</v>
      </c>
      <c r="AR74" s="335" t="n">
        <v>0</v>
      </c>
      <c r="AS74" s="335" t="n">
        <v>0</v>
      </c>
      <c r="AT74" s="335" t="n">
        <v>0</v>
      </c>
      <c r="AU74" s="335" t="n">
        <v>0</v>
      </c>
      <c r="AV74" s="335" t="n">
        <v>0</v>
      </c>
      <c r="AW74" s="335" t="n">
        <v>0</v>
      </c>
      <c r="AX74" s="335" t="n">
        <v>0</v>
      </c>
      <c r="AY74" s="335" t="n">
        <v>0</v>
      </c>
      <c r="AZ74" s="335"/>
      <c r="BA74" s="335"/>
      <c r="BB74" s="335"/>
      <c r="BC74" s="335"/>
      <c r="BD74" s="335"/>
      <c r="BE74" s="335"/>
      <c r="BF74" s="335"/>
      <c r="BG74" s="335"/>
      <c r="BH74" s="335"/>
      <c r="BI74" s="335"/>
      <c r="BJ74" s="335"/>
      <c r="BK74" s="335"/>
      <c r="BL74" s="335"/>
      <c r="BM74" s="335"/>
      <c r="BN74" s="335"/>
      <c r="BO74" s="335"/>
      <c r="BP74" s="335"/>
      <c r="BQ74" s="335"/>
      <c r="BR74" s="335"/>
      <c r="BS74" s="335"/>
      <c r="BT74" s="112"/>
      <c r="BU74" s="112"/>
    </row>
    <row r="75" ht="16.5" customHeight="1">
      <c r="B75" s="333" t="s">
        <v>138</v>
      </c>
      <c r="C75" s="332" t="s">
        <v>139</v>
      </c>
      <c r="D75" s="297" t="s">
        <v>126</v>
      </c>
      <c r="E75" s="334" t="b">
        <f t="shared" si="4"/>
        <v>1</v>
      </c>
      <c r="F75" s="334" t="n">
        <f t="shared" si="5"/>
        <v>0</v>
      </c>
      <c r="G75" s="333" t="n">
        <f t="shared" si="6"/>
        <v>0</v>
      </c>
      <c r="H75" s="334" t="n">
        <f t="shared" si="9"/>
        <v>0</v>
      </c>
      <c r="I75" s="334" t="n">
        <f t="shared" si="10"/>
        <v>0</v>
      </c>
      <c r="J75" s="334" t="n">
        <f t="shared" si="7"/>
        <v>0</v>
      </c>
      <c r="K75" s="334" t="n">
        <f t="shared" si="8"/>
        <v>0</v>
      </c>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t="n">
        <v>0</v>
      </c>
      <c r="AN75" s="335" t="n">
        <v>0</v>
      </c>
      <c r="AO75" s="335" t="n">
        <v>0</v>
      </c>
      <c r="AP75" s="335" t="n">
        <v>0</v>
      </c>
      <c r="AQ75" s="335" t="n">
        <v>0</v>
      </c>
      <c r="AR75" s="335" t="n">
        <v>0</v>
      </c>
      <c r="AS75" s="335" t="n">
        <v>0</v>
      </c>
      <c r="AT75" s="335" t="n">
        <v>0</v>
      </c>
      <c r="AU75" s="335" t="n">
        <v>0</v>
      </c>
      <c r="AV75" s="335" t="n">
        <v>0</v>
      </c>
      <c r="AW75" s="335" t="n">
        <v>0</v>
      </c>
      <c r="AX75" s="335" t="n">
        <v>0</v>
      </c>
      <c r="AY75" s="335" t="n">
        <v>0</v>
      </c>
      <c r="AZ75" s="335"/>
      <c r="BA75" s="335"/>
      <c r="BB75" s="335"/>
      <c r="BC75" s="335"/>
      <c r="BD75" s="335"/>
      <c r="BE75" s="335"/>
      <c r="BF75" s="335"/>
      <c r="BG75" s="335"/>
      <c r="BH75" s="335"/>
      <c r="BI75" s="335"/>
      <c r="BJ75" s="335"/>
      <c r="BK75" s="335"/>
      <c r="BL75" s="335"/>
      <c r="BM75" s="335"/>
      <c r="BN75" s="335"/>
      <c r="BO75" s="335"/>
      <c r="BP75" s="335"/>
      <c r="BQ75" s="335"/>
      <c r="BR75" s="335"/>
      <c r="BS75" s="335"/>
      <c r="BT75" s="112"/>
      <c r="BU75" s="112"/>
    </row>
    <row r="76" ht="16.5" customHeight="1">
      <c r="B76" s="333" t="s">
        <v>140</v>
      </c>
      <c r="C76" s="332" t="s">
        <v>141</v>
      </c>
      <c r="D76" s="297" t="s">
        <v>126</v>
      </c>
      <c r="E76" s="334" t="b">
        <f t="shared" si="4"/>
        <v>1</v>
      </c>
      <c r="F76" s="334" t="n">
        <f t="shared" si="5"/>
        <v>0</v>
      </c>
      <c r="G76" s="333" t="n">
        <f t="shared" si="6"/>
        <v>0</v>
      </c>
      <c r="H76" s="334" t="n">
        <f t="shared" si="9"/>
        <v>0</v>
      </c>
      <c r="I76" s="334" t="n">
        <f t="shared" si="10"/>
        <v>0</v>
      </c>
      <c r="J76" s="334" t="n">
        <f t="shared" si="7"/>
        <v>0</v>
      </c>
      <c r="K76" s="334" t="n">
        <f t="shared" si="8"/>
        <v>0</v>
      </c>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t="n">
        <v>0</v>
      </c>
      <c r="AN76" s="335" t="n">
        <v>0</v>
      </c>
      <c r="AO76" s="335" t="n">
        <v>0</v>
      </c>
      <c r="AP76" s="335" t="n">
        <v>0</v>
      </c>
      <c r="AQ76" s="335" t="n">
        <v>0</v>
      </c>
      <c r="AR76" s="335" t="n">
        <v>0</v>
      </c>
      <c r="AS76" s="335" t="n">
        <v>0</v>
      </c>
      <c r="AT76" s="335" t="n">
        <v>0</v>
      </c>
      <c r="AU76" s="335" t="n">
        <v>0</v>
      </c>
      <c r="AV76" s="335" t="n">
        <v>0</v>
      </c>
      <c r="AW76" s="335" t="n">
        <v>0</v>
      </c>
      <c r="AX76" s="335" t="n">
        <v>0</v>
      </c>
      <c r="AY76" s="335" t="n">
        <v>0</v>
      </c>
      <c r="AZ76" s="335"/>
      <c r="BA76" s="335"/>
      <c r="BB76" s="335"/>
      <c r="BC76" s="335"/>
      <c r="BD76" s="335"/>
      <c r="BE76" s="335"/>
      <c r="BF76" s="335"/>
      <c r="BG76" s="335"/>
      <c r="BH76" s="335"/>
      <c r="BI76" s="335"/>
      <c r="BJ76" s="335"/>
      <c r="BK76" s="335"/>
      <c r="BL76" s="335"/>
      <c r="BM76" s="335"/>
      <c r="BN76" s="335"/>
      <c r="BO76" s="335"/>
      <c r="BP76" s="335"/>
      <c r="BQ76" s="335"/>
      <c r="BR76" s="335"/>
      <c r="BS76" s="335"/>
      <c r="BT76" s="112"/>
      <c r="BU76" s="112"/>
    </row>
    <row r="77" ht="16.5" customHeight="1">
      <c r="B77" s="333" t="s">
        <v>142</v>
      </c>
      <c r="C77" s="332" t="s">
        <v>143</v>
      </c>
      <c r="D77" s="297" t="s">
        <v>126</v>
      </c>
      <c r="E77" s="334" t="b">
        <f t="shared" si="4"/>
        <v>1</v>
      </c>
      <c r="F77" s="334" t="n">
        <f t="shared" si="5"/>
        <v>0</v>
      </c>
      <c r="G77" s="333" t="n">
        <f t="shared" si="6"/>
        <v>0</v>
      </c>
      <c r="H77" s="334" t="n">
        <f t="shared" si="9"/>
        <v>0</v>
      </c>
      <c r="I77" s="334" t="n">
        <f t="shared" si="10"/>
        <v>0</v>
      </c>
      <c r="J77" s="334" t="n">
        <f t="shared" si="7"/>
        <v>0</v>
      </c>
      <c r="K77" s="334" t="n">
        <f t="shared" si="8"/>
        <v>0</v>
      </c>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t="n">
        <v>0</v>
      </c>
      <c r="AN77" s="335" t="n">
        <v>0</v>
      </c>
      <c r="AO77" s="335" t="n">
        <v>0</v>
      </c>
      <c r="AP77" s="335" t="n">
        <v>0</v>
      </c>
      <c r="AQ77" s="335" t="n">
        <v>0</v>
      </c>
      <c r="AR77" s="335" t="n">
        <v>0</v>
      </c>
      <c r="AS77" s="335" t="n">
        <v>0</v>
      </c>
      <c r="AT77" s="335" t="n">
        <v>0</v>
      </c>
      <c r="AU77" s="335" t="n">
        <v>0</v>
      </c>
      <c r="AV77" s="335" t="n">
        <v>0</v>
      </c>
      <c r="AW77" s="335" t="n">
        <v>0</v>
      </c>
      <c r="AX77" s="335" t="n">
        <v>0</v>
      </c>
      <c r="AY77" s="335" t="n">
        <v>0</v>
      </c>
      <c r="AZ77" s="335"/>
      <c r="BA77" s="335"/>
      <c r="BB77" s="335"/>
      <c r="BC77" s="335"/>
      <c r="BD77" s="335"/>
      <c r="BE77" s="335"/>
      <c r="BF77" s="335"/>
      <c r="BG77" s="335"/>
      <c r="BH77" s="335"/>
      <c r="BI77" s="335"/>
      <c r="BJ77" s="335"/>
      <c r="BK77" s="335"/>
      <c r="BL77" s="335"/>
      <c r="BM77" s="335"/>
      <c r="BN77" s="335"/>
      <c r="BO77" s="335"/>
      <c r="BP77" s="335"/>
      <c r="BQ77" s="335"/>
      <c r="BR77" s="335"/>
      <c r="BS77" s="335"/>
      <c r="BT77" s="112"/>
      <c r="BU77" s="112"/>
    </row>
    <row r="78" ht="16.5" customHeight="1">
      <c r="B78" s="333" t="s">
        <v>144</v>
      </c>
      <c r="C78" s="332" t="s">
        <v>145</v>
      </c>
      <c r="D78" s="297" t="s">
        <v>126</v>
      </c>
      <c r="E78" s="334" t="b">
        <f t="shared" si="4"/>
        <v>1</v>
      </c>
      <c r="F78" s="334" t="n">
        <f t="shared" si="5"/>
        <v>0</v>
      </c>
      <c r="G78" s="333" t="n">
        <f t="shared" si="6"/>
        <v>0</v>
      </c>
      <c r="H78" s="334" t="n">
        <f t="shared" si="9"/>
        <v>0</v>
      </c>
      <c r="I78" s="334" t="n">
        <f t="shared" si="10"/>
        <v>0</v>
      </c>
      <c r="J78" s="334" t="n">
        <f t="shared" si="7"/>
        <v>0</v>
      </c>
      <c r="K78" s="334" t="n">
        <f t="shared" si="8"/>
        <v>0</v>
      </c>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t="n">
        <v>0</v>
      </c>
      <c r="AN78" s="335" t="n">
        <v>0</v>
      </c>
      <c r="AO78" s="335" t="n">
        <v>0</v>
      </c>
      <c r="AP78" s="335" t="n">
        <v>0</v>
      </c>
      <c r="AQ78" s="335" t="n">
        <v>0</v>
      </c>
      <c r="AR78" s="335" t="n">
        <v>0</v>
      </c>
      <c r="AS78" s="335" t="n">
        <v>0</v>
      </c>
      <c r="AT78" s="335" t="n">
        <v>0</v>
      </c>
      <c r="AU78" s="335" t="n">
        <v>0</v>
      </c>
      <c r="AV78" s="335" t="n">
        <v>0</v>
      </c>
      <c r="AW78" s="335" t="n">
        <v>0</v>
      </c>
      <c r="AX78" s="335" t="n">
        <v>0</v>
      </c>
      <c r="AY78" s="335" t="n">
        <v>0</v>
      </c>
      <c r="AZ78" s="335"/>
      <c r="BA78" s="335"/>
      <c r="BB78" s="335"/>
      <c r="BC78" s="335"/>
      <c r="BD78" s="335"/>
      <c r="BE78" s="335"/>
      <c r="BF78" s="335"/>
      <c r="BG78" s="335"/>
      <c r="BH78" s="335"/>
      <c r="BI78" s="335"/>
      <c r="BJ78" s="335"/>
      <c r="BK78" s="335"/>
      <c r="BL78" s="335"/>
      <c r="BM78" s="335"/>
      <c r="BN78" s="335"/>
      <c r="BO78" s="335"/>
      <c r="BP78" s="335"/>
      <c r="BQ78" s="335"/>
      <c r="BR78" s="335"/>
      <c r="BS78" s="335"/>
      <c r="BT78" s="112"/>
      <c r="BU78" s="112"/>
    </row>
    <row r="79" ht="16.5" customHeight="1">
      <c r="B79" s="333" t="s">
        <v>146</v>
      </c>
      <c r="C79" s="332" t="s">
        <v>147</v>
      </c>
      <c r="D79" s="297" t="s">
        <v>126</v>
      </c>
      <c r="E79" s="334" t="b">
        <f t="shared" si="4"/>
        <v>1</v>
      </c>
      <c r="F79" s="334" t="n">
        <f t="shared" si="5"/>
        <v>0</v>
      </c>
      <c r="G79" s="333" t="n">
        <f t="shared" si="6"/>
        <v>0</v>
      </c>
      <c r="H79" s="334" t="n">
        <f t="shared" si="9"/>
        <v>0</v>
      </c>
      <c r="I79" s="334" t="n">
        <f t="shared" si="10"/>
        <v>0</v>
      </c>
      <c r="J79" s="334" t="n">
        <f t="shared" si="7"/>
        <v>0</v>
      </c>
      <c r="K79" s="334" t="n">
        <f t="shared" si="8"/>
        <v>0</v>
      </c>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t="n">
        <v>0</v>
      </c>
      <c r="AN79" s="335" t="n">
        <v>0</v>
      </c>
      <c r="AO79" s="335" t="n">
        <v>0</v>
      </c>
      <c r="AP79" s="335" t="n">
        <v>0</v>
      </c>
      <c r="AQ79" s="335" t="n">
        <v>0</v>
      </c>
      <c r="AR79" s="335" t="n">
        <v>0</v>
      </c>
      <c r="AS79" s="335" t="n">
        <v>0</v>
      </c>
      <c r="AT79" s="335" t="n">
        <v>0</v>
      </c>
      <c r="AU79" s="335" t="n">
        <v>0</v>
      </c>
      <c r="AV79" s="335" t="n">
        <v>0</v>
      </c>
      <c r="AW79" s="335" t="n">
        <v>0</v>
      </c>
      <c r="AX79" s="335" t="n">
        <v>0</v>
      </c>
      <c r="AY79" s="335" t="n">
        <v>0</v>
      </c>
      <c r="AZ79" s="335"/>
      <c r="BA79" s="335"/>
      <c r="BB79" s="335"/>
      <c r="BC79" s="335"/>
      <c r="BD79" s="335"/>
      <c r="BE79" s="335"/>
      <c r="BF79" s="335"/>
      <c r="BG79" s="335"/>
      <c r="BH79" s="335"/>
      <c r="BI79" s="335"/>
      <c r="BJ79" s="335"/>
      <c r="BK79" s="335"/>
      <c r="BL79" s="335"/>
      <c r="BM79" s="335"/>
      <c r="BN79" s="335"/>
      <c r="BO79" s="335"/>
      <c r="BP79" s="335"/>
      <c r="BQ79" s="335"/>
      <c r="BR79" s="335"/>
      <c r="BS79" s="335"/>
      <c r="BT79" s="112"/>
      <c r="BU79" s="112"/>
    </row>
    <row r="80" ht="16.5" customHeight="1">
      <c r="B80" s="333" t="s">
        <v>148</v>
      </c>
      <c r="C80" s="332" t="s">
        <v>149</v>
      </c>
      <c r="D80" s="297" t="s">
        <v>126</v>
      </c>
      <c r="E80" s="334" t="b">
        <f t="shared" si="4"/>
        <v>1</v>
      </c>
      <c r="F80" s="334" t="n">
        <f t="shared" si="5"/>
        <v>0</v>
      </c>
      <c r="G80" s="333" t="n">
        <f t="shared" si="6"/>
        <v>0</v>
      </c>
      <c r="H80" s="334" t="n">
        <f t="shared" si="9"/>
        <v>0</v>
      </c>
      <c r="I80" s="334" t="n">
        <f t="shared" si="10"/>
        <v>0</v>
      </c>
      <c r="J80" s="334" t="n">
        <f t="shared" si="7"/>
        <v>0</v>
      </c>
      <c r="K80" s="334" t="n">
        <f t="shared" si="8"/>
        <v>0</v>
      </c>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t="n">
        <v>0</v>
      </c>
      <c r="AN80" s="335" t="n">
        <v>0</v>
      </c>
      <c r="AO80" s="335" t="n">
        <v>0</v>
      </c>
      <c r="AP80" s="335" t="n">
        <v>0</v>
      </c>
      <c r="AQ80" s="335" t="n">
        <v>0</v>
      </c>
      <c r="AR80" s="335" t="n">
        <v>0</v>
      </c>
      <c r="AS80" s="335" t="n">
        <v>0</v>
      </c>
      <c r="AT80" s="335" t="n">
        <v>0</v>
      </c>
      <c r="AU80" s="335" t="n">
        <v>0</v>
      </c>
      <c r="AV80" s="335" t="n">
        <v>0</v>
      </c>
      <c r="AW80" s="335" t="n">
        <v>0</v>
      </c>
      <c r="AX80" s="335" t="n">
        <v>0</v>
      </c>
      <c r="AY80" s="335" t="n">
        <v>0</v>
      </c>
      <c r="AZ80" s="335"/>
      <c r="BA80" s="335"/>
      <c r="BB80" s="335"/>
      <c r="BC80" s="335"/>
      <c r="BD80" s="335"/>
      <c r="BE80" s="335"/>
      <c r="BF80" s="335"/>
      <c r="BG80" s="335"/>
      <c r="BH80" s="335"/>
      <c r="BI80" s="335"/>
      <c r="BJ80" s="335"/>
      <c r="BK80" s="335"/>
      <c r="BL80" s="335"/>
      <c r="BM80" s="335"/>
      <c r="BN80" s="335"/>
      <c r="BO80" s="335"/>
      <c r="BP80" s="335"/>
      <c r="BQ80" s="335"/>
      <c r="BR80" s="335"/>
      <c r="BS80" s="335"/>
      <c r="BT80" s="112"/>
      <c r="BU80" s="112"/>
    </row>
    <row r="81" ht="16.5" customHeight="1">
      <c r="B81" s="333" t="s">
        <v>150</v>
      </c>
      <c r="C81" s="332" t="s">
        <v>151</v>
      </c>
      <c r="D81" s="297" t="s">
        <v>126</v>
      </c>
      <c r="E81" s="334" t="b">
        <f t="shared" si="4"/>
        <v>1</v>
      </c>
      <c r="F81" s="334" t="n">
        <f t="shared" si="5"/>
        <v>0</v>
      </c>
      <c r="G81" s="333" t="n">
        <f t="shared" si="6"/>
        <v>0</v>
      </c>
      <c r="H81" s="334" t="n">
        <f t="shared" si="9"/>
        <v>0</v>
      </c>
      <c r="I81" s="334" t="n">
        <f t="shared" si="10"/>
        <v>0</v>
      </c>
      <c r="J81" s="334" t="n">
        <f t="shared" si="7"/>
        <v>0</v>
      </c>
      <c r="K81" s="334" t="n">
        <f t="shared" si="8"/>
        <v>0</v>
      </c>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t="n">
        <v>0</v>
      </c>
      <c r="AN81" s="335" t="n">
        <v>0</v>
      </c>
      <c r="AO81" s="335" t="n">
        <v>0</v>
      </c>
      <c r="AP81" s="335" t="n">
        <v>0</v>
      </c>
      <c r="AQ81" s="335" t="n">
        <v>0</v>
      </c>
      <c r="AR81" s="335" t="n">
        <v>0</v>
      </c>
      <c r="AS81" s="335" t="n">
        <v>0</v>
      </c>
      <c r="AT81" s="335" t="n">
        <v>0</v>
      </c>
      <c r="AU81" s="335" t="n">
        <v>0</v>
      </c>
      <c r="AV81" s="335" t="n">
        <v>0</v>
      </c>
      <c r="AW81" s="335" t="n">
        <v>0</v>
      </c>
      <c r="AX81" s="335" t="n">
        <v>0</v>
      </c>
      <c r="AY81" s="335" t="n">
        <v>0</v>
      </c>
      <c r="AZ81" s="335"/>
      <c r="BA81" s="335"/>
      <c r="BB81" s="335"/>
      <c r="BC81" s="335"/>
      <c r="BD81" s="335"/>
      <c r="BE81" s="335"/>
      <c r="BF81" s="335"/>
      <c r="BG81" s="335"/>
      <c r="BH81" s="335"/>
      <c r="BI81" s="335"/>
      <c r="BJ81" s="335"/>
      <c r="BK81" s="335"/>
      <c r="BL81" s="335"/>
      <c r="BM81" s="335"/>
      <c r="BN81" s="335"/>
      <c r="BO81" s="335"/>
      <c r="BP81" s="335"/>
      <c r="BQ81" s="335"/>
      <c r="BR81" s="335"/>
      <c r="BS81" s="335"/>
      <c r="BT81" s="112"/>
      <c r="BU81" s="112"/>
    </row>
    <row r="82" ht="16.5" customHeight="1">
      <c r="B82" s="333" t="s">
        <v>152</v>
      </c>
      <c r="C82" s="332" t="s">
        <v>153</v>
      </c>
      <c r="D82" s="297" t="s">
        <v>126</v>
      </c>
      <c r="E82" s="334" t="b">
        <f t="shared" si="4"/>
        <v>1</v>
      </c>
      <c r="F82" s="334" t="n">
        <f t="shared" si="5"/>
        <v>0</v>
      </c>
      <c r="G82" s="333" t="n">
        <f t="shared" si="6"/>
        <v>0</v>
      </c>
      <c r="H82" s="334" t="n">
        <f t="shared" si="9"/>
        <v>0</v>
      </c>
      <c r="I82" s="334" t="n">
        <f t="shared" si="10"/>
        <v>0</v>
      </c>
      <c r="J82" s="334" t="n">
        <f t="shared" si="7"/>
        <v>0</v>
      </c>
      <c r="K82" s="334" t="n">
        <f t="shared" si="8"/>
        <v>0</v>
      </c>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t="n">
        <v>0</v>
      </c>
      <c r="AN82" s="335" t="n">
        <v>0</v>
      </c>
      <c r="AO82" s="335" t="n">
        <v>0</v>
      </c>
      <c r="AP82" s="335" t="n">
        <v>0</v>
      </c>
      <c r="AQ82" s="335" t="n">
        <v>0</v>
      </c>
      <c r="AR82" s="335" t="n">
        <v>0</v>
      </c>
      <c r="AS82" s="335" t="n">
        <v>0</v>
      </c>
      <c r="AT82" s="335" t="n">
        <v>0</v>
      </c>
      <c r="AU82" s="335" t="n">
        <v>0</v>
      </c>
      <c r="AV82" s="335" t="n">
        <v>0</v>
      </c>
      <c r="AW82" s="335" t="n">
        <v>0</v>
      </c>
      <c r="AX82" s="335" t="n">
        <v>0</v>
      </c>
      <c r="AY82" s="335" t="n">
        <v>0</v>
      </c>
      <c r="AZ82" s="335"/>
      <c r="BA82" s="335"/>
      <c r="BB82" s="335"/>
      <c r="BC82" s="335"/>
      <c r="BD82" s="335"/>
      <c r="BE82" s="335"/>
      <c r="BF82" s="335"/>
      <c r="BG82" s="335"/>
      <c r="BH82" s="335"/>
      <c r="BI82" s="335"/>
      <c r="BJ82" s="335"/>
      <c r="BK82" s="335"/>
      <c r="BL82" s="335"/>
      <c r="BM82" s="335"/>
      <c r="BN82" s="335"/>
      <c r="BO82" s="335"/>
      <c r="BP82" s="335"/>
      <c r="BQ82" s="335"/>
      <c r="BR82" s="335"/>
      <c r="BS82" s="335"/>
      <c r="BT82" s="112"/>
      <c r="BU82" s="112"/>
    </row>
    <row r="83" ht="16.5" customHeight="1">
      <c r="B83" s="333" t="s">
        <v>154</v>
      </c>
      <c r="C83" s="332" t="s">
        <v>155</v>
      </c>
      <c r="D83" s="297" t="s">
        <v>126</v>
      </c>
      <c r="E83" s="334" t="b">
        <f t="shared" si="4"/>
        <v>1</v>
      </c>
      <c r="F83" s="334" t="n">
        <f t="shared" si="5"/>
        <v>0</v>
      </c>
      <c r="G83" s="333" t="n">
        <f t="shared" si="6"/>
        <v>0</v>
      </c>
      <c r="H83" s="334" t="n">
        <f t="shared" si="9"/>
        <v>0</v>
      </c>
      <c r="I83" s="334" t="n">
        <f t="shared" si="10"/>
        <v>0</v>
      </c>
      <c r="J83" s="334" t="n">
        <f t="shared" si="7"/>
        <v>0</v>
      </c>
      <c r="K83" s="334" t="n">
        <f t="shared" si="8"/>
        <v>0</v>
      </c>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t="n">
        <v>0</v>
      </c>
      <c r="AN83" s="335" t="n">
        <v>0</v>
      </c>
      <c r="AO83" s="335" t="n">
        <v>0</v>
      </c>
      <c r="AP83" s="335" t="n">
        <v>0</v>
      </c>
      <c r="AQ83" s="335" t="n">
        <v>0</v>
      </c>
      <c r="AR83" s="335" t="n">
        <v>0</v>
      </c>
      <c r="AS83" s="335" t="n">
        <v>0</v>
      </c>
      <c r="AT83" s="335" t="n">
        <v>0</v>
      </c>
      <c r="AU83" s="335" t="n">
        <v>0</v>
      </c>
      <c r="AV83" s="335" t="n">
        <v>0</v>
      </c>
      <c r="AW83" s="335" t="n">
        <v>0</v>
      </c>
      <c r="AX83" s="335" t="n">
        <v>0</v>
      </c>
      <c r="AY83" s="335" t="n">
        <v>0</v>
      </c>
      <c r="AZ83" s="335"/>
      <c r="BA83" s="335"/>
      <c r="BB83" s="335"/>
      <c r="BC83" s="335"/>
      <c r="BD83" s="335"/>
      <c r="BE83" s="335"/>
      <c r="BF83" s="335"/>
      <c r="BG83" s="335"/>
      <c r="BH83" s="335"/>
      <c r="BI83" s="335"/>
      <c r="BJ83" s="335"/>
      <c r="BK83" s="335"/>
      <c r="BL83" s="335"/>
      <c r="BM83" s="335"/>
      <c r="BN83" s="335"/>
      <c r="BO83" s="335"/>
      <c r="BP83" s="335"/>
      <c r="BQ83" s="335"/>
      <c r="BR83" s="335"/>
      <c r="BS83" s="335"/>
      <c r="BT83" s="112"/>
      <c r="BU83" s="112"/>
    </row>
    <row r="84" ht="16.5" customHeight="1">
      <c r="B84" s="333" t="s">
        <v>156</v>
      </c>
      <c r="C84" s="332" t="s">
        <v>157</v>
      </c>
      <c r="D84" s="297" t="s">
        <v>126</v>
      </c>
      <c r="E84" s="334" t="b">
        <f t="shared" si="4"/>
        <v>1</v>
      </c>
      <c r="F84" s="334" t="n">
        <f t="shared" si="5"/>
        <v>0</v>
      </c>
      <c r="G84" s="333" t="n">
        <f t="shared" si="6"/>
        <v>0</v>
      </c>
      <c r="H84" s="334" t="n">
        <f t="shared" si="9"/>
        <v>0</v>
      </c>
      <c r="I84" s="334" t="n">
        <f t="shared" si="10"/>
        <v>0</v>
      </c>
      <c r="J84" s="334" t="n">
        <f t="shared" si="7"/>
        <v>0</v>
      </c>
      <c r="K84" s="334" t="n">
        <f t="shared" si="8"/>
        <v>0</v>
      </c>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t="n">
        <v>0</v>
      </c>
      <c r="AN84" s="335" t="n">
        <v>0</v>
      </c>
      <c r="AO84" s="335" t="n">
        <v>0</v>
      </c>
      <c r="AP84" s="335" t="n">
        <v>0</v>
      </c>
      <c r="AQ84" s="335" t="n">
        <v>0</v>
      </c>
      <c r="AR84" s="335" t="n">
        <v>0</v>
      </c>
      <c r="AS84" s="335" t="n">
        <v>0</v>
      </c>
      <c r="AT84" s="335" t="n">
        <v>0</v>
      </c>
      <c r="AU84" s="335" t="n">
        <v>0</v>
      </c>
      <c r="AV84" s="335" t="n">
        <v>0</v>
      </c>
      <c r="AW84" s="335" t="n">
        <v>0</v>
      </c>
      <c r="AX84" s="335" t="n">
        <v>0</v>
      </c>
      <c r="AY84" s="335" t="n">
        <v>0</v>
      </c>
      <c r="AZ84" s="335"/>
      <c r="BA84" s="335"/>
      <c r="BB84" s="335"/>
      <c r="BC84" s="335"/>
      <c r="BD84" s="335"/>
      <c r="BE84" s="335"/>
      <c r="BF84" s="335"/>
      <c r="BG84" s="335"/>
      <c r="BH84" s="335"/>
      <c r="BI84" s="335"/>
      <c r="BJ84" s="335"/>
      <c r="BK84" s="335"/>
      <c r="BL84" s="335"/>
      <c r="BM84" s="335"/>
      <c r="BN84" s="335"/>
      <c r="BO84" s="335"/>
      <c r="BP84" s="335"/>
      <c r="BQ84" s="335"/>
      <c r="BR84" s="335"/>
      <c r="BS84" s="335"/>
      <c r="BT84" s="112"/>
      <c r="BU84" s="112"/>
    </row>
    <row r="85" ht="16.5" customHeight="1">
      <c r="B85" s="333" t="s">
        <v>158</v>
      </c>
      <c r="C85" s="332" t="s">
        <v>159</v>
      </c>
      <c r="D85" s="297" t="s">
        <v>126</v>
      </c>
      <c r="E85" s="334" t="b">
        <f t="shared" si="4"/>
        <v>1</v>
      </c>
      <c r="F85" s="334" t="n">
        <f t="shared" si="5"/>
        <v>0</v>
      </c>
      <c r="G85" s="333" t="n">
        <f t="shared" si="6"/>
        <v>0</v>
      </c>
      <c r="H85" s="334" t="n">
        <f t="shared" si="9"/>
        <v>0</v>
      </c>
      <c r="I85" s="334" t="n">
        <f t="shared" si="10"/>
        <v>0</v>
      </c>
      <c r="J85" s="334" t="n">
        <f t="shared" si="7"/>
        <v>0</v>
      </c>
      <c r="K85" s="334" t="n">
        <f t="shared" si="8"/>
        <v>0</v>
      </c>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t="n">
        <v>0</v>
      </c>
      <c r="AN85" s="335" t="n">
        <v>0</v>
      </c>
      <c r="AO85" s="335" t="n">
        <v>0</v>
      </c>
      <c r="AP85" s="335" t="n">
        <v>0</v>
      </c>
      <c r="AQ85" s="335" t="n">
        <v>0</v>
      </c>
      <c r="AR85" s="335" t="n">
        <v>0</v>
      </c>
      <c r="AS85" s="335" t="n">
        <v>0</v>
      </c>
      <c r="AT85" s="335" t="n">
        <v>0</v>
      </c>
      <c r="AU85" s="335" t="n">
        <v>0</v>
      </c>
      <c r="AV85" s="335" t="n">
        <v>0</v>
      </c>
      <c r="AW85" s="335" t="n">
        <v>0</v>
      </c>
      <c r="AX85" s="335" t="n">
        <v>0</v>
      </c>
      <c r="AY85" s="335" t="n">
        <v>0</v>
      </c>
      <c r="AZ85" s="335"/>
      <c r="BA85" s="335"/>
      <c r="BB85" s="335"/>
      <c r="BC85" s="335"/>
      <c r="BD85" s="335"/>
      <c r="BE85" s="335"/>
      <c r="BF85" s="335"/>
      <c r="BG85" s="335"/>
      <c r="BH85" s="335"/>
      <c r="BI85" s="335"/>
      <c r="BJ85" s="335"/>
      <c r="BK85" s="335"/>
      <c r="BL85" s="335"/>
      <c r="BM85" s="335"/>
      <c r="BN85" s="335"/>
      <c r="BO85" s="335"/>
      <c r="BP85" s="335"/>
      <c r="BQ85" s="335"/>
      <c r="BR85" s="335"/>
      <c r="BS85" s="335"/>
      <c r="BT85" s="112"/>
      <c r="BU85" s="112"/>
    </row>
    <row r="86" ht="16.5" customHeight="1">
      <c r="B86" s="333" t="s">
        <v>160</v>
      </c>
      <c r="C86" s="332" t="s">
        <v>161</v>
      </c>
      <c r="D86" s="297" t="s">
        <v>126</v>
      </c>
      <c r="E86" s="334" t="b">
        <f t="shared" si="4"/>
        <v>1</v>
      </c>
      <c r="F86" s="334" t="n">
        <f t="shared" si="5"/>
        <v>0</v>
      </c>
      <c r="G86" s="333" t="n">
        <f t="shared" si="6"/>
        <v>0</v>
      </c>
      <c r="H86" s="334" t="n">
        <f t="shared" si="9"/>
        <v>0</v>
      </c>
      <c r="I86" s="334" t="n">
        <f t="shared" si="10"/>
        <v>0</v>
      </c>
      <c r="J86" s="334" t="n">
        <f t="shared" si="7"/>
        <v>0</v>
      </c>
      <c r="K86" s="334" t="n">
        <f t="shared" si="8"/>
        <v>0</v>
      </c>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t="n">
        <v>0</v>
      </c>
      <c r="AN86" s="335" t="n">
        <v>0</v>
      </c>
      <c r="AO86" s="335" t="n">
        <v>0</v>
      </c>
      <c r="AP86" s="335" t="n">
        <v>0</v>
      </c>
      <c r="AQ86" s="335" t="n">
        <v>0</v>
      </c>
      <c r="AR86" s="335" t="n">
        <v>0</v>
      </c>
      <c r="AS86" s="335" t="n">
        <v>0</v>
      </c>
      <c r="AT86" s="335" t="n">
        <v>0</v>
      </c>
      <c r="AU86" s="335" t="n">
        <v>0</v>
      </c>
      <c r="AV86" s="335" t="n">
        <v>0</v>
      </c>
      <c r="AW86" s="335" t="n">
        <v>0</v>
      </c>
      <c r="AX86" s="335" t="n">
        <v>0</v>
      </c>
      <c r="AY86" s="335" t="n">
        <v>0</v>
      </c>
      <c r="AZ86" s="335"/>
      <c r="BA86" s="335"/>
      <c r="BB86" s="335"/>
      <c r="BC86" s="335"/>
      <c r="BD86" s="335"/>
      <c r="BE86" s="335"/>
      <c r="BF86" s="335"/>
      <c r="BG86" s="335"/>
      <c r="BH86" s="335"/>
      <c r="BI86" s="335"/>
      <c r="BJ86" s="335"/>
      <c r="BK86" s="335"/>
      <c r="BL86" s="335"/>
      <c r="BM86" s="335"/>
      <c r="BN86" s="335"/>
      <c r="BO86" s="335"/>
      <c r="BP86" s="335"/>
      <c r="BQ86" s="335"/>
      <c r="BR86" s="335"/>
      <c r="BS86" s="335"/>
      <c r="BT86" s="112"/>
      <c r="BU86" s="112"/>
    </row>
    <row r="87" ht="16.5" customHeight="1">
      <c r="B87" s="333" t="s">
        <v>162</v>
      </c>
      <c r="C87" s="332" t="s">
        <v>163</v>
      </c>
      <c r="D87" s="297" t="s">
        <v>126</v>
      </c>
      <c r="E87" s="334" t="b">
        <f t="shared" si="4"/>
        <v>1</v>
      </c>
      <c r="F87" s="334" t="n">
        <f t="shared" si="5"/>
        <v>0</v>
      </c>
      <c r="G87" s="333" t="n">
        <f t="shared" si="6"/>
        <v>0</v>
      </c>
      <c r="H87" s="334" t="n">
        <f t="shared" si="9"/>
        <v>0</v>
      </c>
      <c r="I87" s="334" t="n">
        <f t="shared" si="10"/>
        <v>0</v>
      </c>
      <c r="J87" s="334" t="n">
        <f t="shared" si="7"/>
        <v>0</v>
      </c>
      <c r="K87" s="334" t="n">
        <f t="shared" si="8"/>
        <v>0</v>
      </c>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t="n">
        <v>0</v>
      </c>
      <c r="AN87" s="335" t="n">
        <v>0</v>
      </c>
      <c r="AO87" s="335" t="n">
        <v>0</v>
      </c>
      <c r="AP87" s="335" t="n">
        <v>0</v>
      </c>
      <c r="AQ87" s="335" t="n">
        <v>0</v>
      </c>
      <c r="AR87" s="335" t="n">
        <v>0</v>
      </c>
      <c r="AS87" s="335" t="n">
        <v>0</v>
      </c>
      <c r="AT87" s="335" t="n">
        <v>0</v>
      </c>
      <c r="AU87" s="335" t="n">
        <v>0</v>
      </c>
      <c r="AV87" s="335" t="n">
        <v>0</v>
      </c>
      <c r="AW87" s="335" t="n">
        <v>0</v>
      </c>
      <c r="AX87" s="335" t="n">
        <v>0</v>
      </c>
      <c r="AY87" s="335" t="n">
        <v>0</v>
      </c>
      <c r="AZ87" s="335"/>
      <c r="BA87" s="335"/>
      <c r="BB87" s="335"/>
      <c r="BC87" s="335"/>
      <c r="BD87" s="335"/>
      <c r="BE87" s="335"/>
      <c r="BF87" s="335"/>
      <c r="BG87" s="335"/>
      <c r="BH87" s="335"/>
      <c r="BI87" s="335"/>
      <c r="BJ87" s="335"/>
      <c r="BK87" s="335"/>
      <c r="BL87" s="335"/>
      <c r="BM87" s="335"/>
      <c r="BN87" s="335"/>
      <c r="BO87" s="335"/>
      <c r="BP87" s="335"/>
      <c r="BQ87" s="335"/>
      <c r="BR87" s="335"/>
      <c r="BS87" s="335"/>
      <c r="BT87" s="112"/>
      <c r="BU87" s="112"/>
    </row>
    <row r="88" ht="16.5" customHeight="1">
      <c r="B88" s="333" t="s">
        <v>187</v>
      </c>
      <c r="C88" s="332" t="s">
        <v>183</v>
      </c>
      <c r="D88" s="297" t="s">
        <v>126</v>
      </c>
      <c r="E88" s="334" t="b">
        <f>SUM(G88:K88)=F88</f>
        <v>1</v>
      </c>
      <c r="F88" s="334" t="n">
        <f>SUM(L88:BS88)</f>
        <v>0</v>
      </c>
      <c r="G88" s="333" t="n">
        <f>SUM(L88:W88)</f>
        <v>0</v>
      </c>
      <c r="H88" s="334" t="n">
        <f>SUM(X88:AI88)</f>
        <v>0</v>
      </c>
      <c r="I88" s="334" t="n">
        <f>SUM(AJ88:AU88)</f>
        <v>0</v>
      </c>
      <c r="J88" s="334" t="n">
        <f>SUM(AV88:BG88)</f>
        <v>0</v>
      </c>
      <c r="K88" s="334" t="n">
        <f>SUM(BH88:BS88)</f>
        <v>0</v>
      </c>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t="n">
        <v>0</v>
      </c>
      <c r="AN88" s="335" t="n">
        <v>0</v>
      </c>
      <c r="AO88" s="335" t="n">
        <v>0</v>
      </c>
      <c r="AP88" s="335" t="n">
        <v>0</v>
      </c>
      <c r="AQ88" s="335" t="n">
        <v>0</v>
      </c>
      <c r="AR88" s="335" t="n">
        <v>0</v>
      </c>
      <c r="AS88" s="335" t="n">
        <v>0</v>
      </c>
      <c r="AT88" s="335" t="n">
        <v>0</v>
      </c>
      <c r="AU88" s="335" t="n">
        <v>0</v>
      </c>
      <c r="AV88" s="335" t="n">
        <v>0</v>
      </c>
      <c r="AW88" s="335" t="n">
        <v>0</v>
      </c>
      <c r="AX88" s="335" t="n">
        <v>0</v>
      </c>
      <c r="AY88" s="335" t="n">
        <v>0</v>
      </c>
      <c r="AZ88" s="335"/>
      <c r="BA88" s="335"/>
      <c r="BB88" s="335"/>
      <c r="BC88" s="335"/>
      <c r="BD88" s="335"/>
      <c r="BE88" s="335"/>
      <c r="BF88" s="335"/>
      <c r="BG88" s="335"/>
      <c r="BH88" s="335"/>
      <c r="BI88" s="335"/>
      <c r="BJ88" s="335"/>
      <c r="BK88" s="335"/>
      <c r="BL88" s="335"/>
      <c r="BM88" s="335"/>
      <c r="BN88" s="335"/>
      <c r="BO88" s="335"/>
      <c r="BP88" s="335"/>
      <c r="BQ88" s="335"/>
      <c r="BR88" s="335"/>
      <c r="BS88" s="335"/>
      <c r="BT88" s="112"/>
      <c r="BU88" s="112"/>
    </row>
    <row r="89" ht="16.5" customHeight="1">
      <c r="B89" s="333" t="s">
        <v>188</v>
      </c>
      <c r="C89" s="332" t="s">
        <v>184</v>
      </c>
      <c r="D89" s="297" t="s">
        <v>126</v>
      </c>
      <c r="E89" s="334" t="b">
        <f>SUM(G89:K89)=F89</f>
        <v>1</v>
      </c>
      <c r="F89" s="334" t="n">
        <f>SUM(L89:BS89)</f>
        <v>0</v>
      </c>
      <c r="G89" s="333" t="n">
        <f>SUM(L89:W89)</f>
        <v>0</v>
      </c>
      <c r="H89" s="334" t="n">
        <f>SUM(X89:AI89)</f>
        <v>0</v>
      </c>
      <c r="I89" s="334" t="n">
        <f>SUM(AJ89:AU89)</f>
        <v>0</v>
      </c>
      <c r="J89" s="334" t="n">
        <f>SUM(AV89:BG89)</f>
        <v>0</v>
      </c>
      <c r="K89" s="334" t="n">
        <f>SUM(BH89:BS89)</f>
        <v>0</v>
      </c>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t="n">
        <v>0</v>
      </c>
      <c r="AN89" s="335" t="n">
        <v>0</v>
      </c>
      <c r="AO89" s="335" t="n">
        <v>0</v>
      </c>
      <c r="AP89" s="335" t="n">
        <v>0</v>
      </c>
      <c r="AQ89" s="335" t="n">
        <v>0</v>
      </c>
      <c r="AR89" s="335" t="n">
        <v>0</v>
      </c>
      <c r="AS89" s="335" t="n">
        <v>0</v>
      </c>
      <c r="AT89" s="335" t="n">
        <v>0</v>
      </c>
      <c r="AU89" s="335" t="n">
        <v>0</v>
      </c>
      <c r="AV89" s="335" t="n">
        <v>0</v>
      </c>
      <c r="AW89" s="335" t="n">
        <v>0</v>
      </c>
      <c r="AX89" s="335" t="n">
        <v>0</v>
      </c>
      <c r="AY89" s="335" t="n">
        <v>0</v>
      </c>
      <c r="AZ89" s="335"/>
      <c r="BA89" s="335"/>
      <c r="BB89" s="335"/>
      <c r="BC89" s="335"/>
      <c r="BD89" s="335"/>
      <c r="BE89" s="335"/>
      <c r="BF89" s="335"/>
      <c r="BG89" s="335"/>
      <c r="BH89" s="335"/>
      <c r="BI89" s="335"/>
      <c r="BJ89" s="335"/>
      <c r="BK89" s="335"/>
      <c r="BL89" s="335"/>
      <c r="BM89" s="335"/>
      <c r="BN89" s="335"/>
      <c r="BO89" s="335"/>
      <c r="BP89" s="335"/>
      <c r="BQ89" s="335"/>
      <c r="BR89" s="335"/>
      <c r="BS89" s="335"/>
      <c r="BT89" s="112"/>
      <c r="BU89" s="112"/>
    </row>
    <row r="90" ht="16.5" customHeight="1">
      <c r="B90" s="333" t="s">
        <v>189</v>
      </c>
      <c r="C90" s="332" t="s">
        <v>185</v>
      </c>
      <c r="D90" s="297" t="s">
        <v>126</v>
      </c>
      <c r="E90" s="334" t="b">
        <f>SUM(G90:K90)=F90</f>
        <v>1</v>
      </c>
      <c r="F90" s="334" t="n">
        <f>SUM(L90:BS90)</f>
        <v>0</v>
      </c>
      <c r="G90" s="333" t="n">
        <f>SUM(L90:W90)</f>
        <v>0</v>
      </c>
      <c r="H90" s="334" t="n">
        <f>SUM(X90:AI90)</f>
        <v>0</v>
      </c>
      <c r="I90" s="334" t="n">
        <f>SUM(AJ90:AU90)</f>
        <v>0</v>
      </c>
      <c r="J90" s="334" t="n">
        <f>SUM(AV90:BG90)</f>
        <v>0</v>
      </c>
      <c r="K90" s="334" t="n">
        <f>SUM(BH90:BS90)</f>
        <v>0</v>
      </c>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t="n">
        <v>0</v>
      </c>
      <c r="AN90" s="335" t="n">
        <v>0</v>
      </c>
      <c r="AO90" s="335" t="n">
        <v>0</v>
      </c>
      <c r="AP90" s="335" t="n">
        <v>0</v>
      </c>
      <c r="AQ90" s="335" t="n">
        <v>0</v>
      </c>
      <c r="AR90" s="335" t="n">
        <v>0</v>
      </c>
      <c r="AS90" s="335" t="n">
        <v>0</v>
      </c>
      <c r="AT90" s="335" t="n">
        <v>0</v>
      </c>
      <c r="AU90" s="335" t="n">
        <v>0</v>
      </c>
      <c r="AV90" s="335" t="n">
        <v>0</v>
      </c>
      <c r="AW90" s="335" t="n">
        <v>0</v>
      </c>
      <c r="AX90" s="335" t="n">
        <v>0</v>
      </c>
      <c r="AY90" s="335" t="n">
        <v>0</v>
      </c>
      <c r="AZ90" s="335"/>
      <c r="BA90" s="335"/>
      <c r="BB90" s="335"/>
      <c r="BC90" s="335"/>
      <c r="BD90" s="335"/>
      <c r="BE90" s="335"/>
      <c r="BF90" s="335"/>
      <c r="BG90" s="335"/>
      <c r="BH90" s="335"/>
      <c r="BI90" s="335"/>
      <c r="BJ90" s="335"/>
      <c r="BK90" s="335"/>
      <c r="BL90" s="335"/>
      <c r="BM90" s="335"/>
      <c r="BN90" s="335"/>
      <c r="BO90" s="335"/>
      <c r="BP90" s="335"/>
      <c r="BQ90" s="335"/>
      <c r="BR90" s="335"/>
      <c r="BS90" s="335"/>
      <c r="BT90" s="112"/>
      <c r="BU90" s="112"/>
    </row>
    <row r="91" ht="16.5" customHeight="1">
      <c r="B91" s="333" t="s">
        <v>190</v>
      </c>
      <c r="C91" s="332" t="s">
        <v>186</v>
      </c>
      <c r="D91" s="297" t="s">
        <v>126</v>
      </c>
      <c r="E91" s="334" t="b">
        <f>SUM(G91:K91)=F91</f>
        <v>1</v>
      </c>
      <c r="F91" s="334" t="n">
        <f>SUM(L91:BS91)</f>
        <v>0</v>
      </c>
      <c r="G91" s="333" t="n">
        <f>SUM(L91:W91)</f>
        <v>0</v>
      </c>
      <c r="H91" s="334" t="n">
        <f>SUM(X91:AI91)</f>
        <v>0</v>
      </c>
      <c r="I91" s="334" t="n">
        <f>SUM(AJ91:AU91)</f>
        <v>0</v>
      </c>
      <c r="J91" s="334" t="n">
        <f>SUM(AV91:BG91)</f>
        <v>0</v>
      </c>
      <c r="K91" s="334" t="n">
        <f>SUM(BH91:BS91)</f>
        <v>0</v>
      </c>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t="n">
        <v>0</v>
      </c>
      <c r="AN91" s="335" t="n">
        <v>0</v>
      </c>
      <c r="AO91" s="335" t="n">
        <v>0</v>
      </c>
      <c r="AP91" s="335" t="n">
        <v>0</v>
      </c>
      <c r="AQ91" s="335" t="n">
        <v>0</v>
      </c>
      <c r="AR91" s="335" t="n">
        <v>0</v>
      </c>
      <c r="AS91" s="335" t="n">
        <v>0</v>
      </c>
      <c r="AT91" s="335" t="n">
        <v>0</v>
      </c>
      <c r="AU91" s="335" t="n">
        <v>0</v>
      </c>
      <c r="AV91" s="335" t="n">
        <v>0</v>
      </c>
      <c r="AW91" s="335" t="n">
        <v>0</v>
      </c>
      <c r="AX91" s="335" t="n">
        <v>0</v>
      </c>
      <c r="AY91" s="335" t="n">
        <v>0</v>
      </c>
      <c r="AZ91" s="335"/>
      <c r="BA91" s="335"/>
      <c r="BB91" s="335"/>
      <c r="BC91" s="335"/>
      <c r="BD91" s="335"/>
      <c r="BE91" s="335"/>
      <c r="BF91" s="335"/>
      <c r="BG91" s="335"/>
      <c r="BH91" s="335"/>
      <c r="BI91" s="335"/>
      <c r="BJ91" s="335"/>
      <c r="BK91" s="335"/>
      <c r="BL91" s="335"/>
      <c r="BM91" s="335"/>
      <c r="BN91" s="335"/>
      <c r="BO91" s="335"/>
      <c r="BP91" s="335"/>
      <c r="BQ91" s="335"/>
      <c r="BR91" s="335"/>
      <c r="BS91" s="335"/>
      <c r="BT91" s="112"/>
      <c r="BU91" s="112"/>
    </row>
    <row r="92" ht="16.5" customHeight="1">
      <c r="B92" s="333" t="s">
        <v>164</v>
      </c>
      <c r="C92" s="332" t="s">
        <v>165</v>
      </c>
      <c r="D92" s="297" t="s">
        <v>126</v>
      </c>
      <c r="E92" s="334" t="b">
        <f t="shared" si="4"/>
        <v>1</v>
      </c>
      <c r="F92" s="334" t="n">
        <f t="shared" si="5"/>
        <v>89</v>
      </c>
      <c r="G92" s="333" t="n">
        <f t="shared" si="6"/>
        <v>0</v>
      </c>
      <c r="H92" s="334" t="n">
        <f t="shared" si="9"/>
        <v>0</v>
      </c>
      <c r="I92" s="334" t="n">
        <f t="shared" si="10"/>
        <v>67</v>
      </c>
      <c r="J92" s="334" t="n">
        <f t="shared" si="7"/>
        <v>22</v>
      </c>
      <c r="K92" s="334" t="n">
        <f t="shared" si="8"/>
        <v>0</v>
      </c>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t="n">
        <v>0</v>
      </c>
      <c r="AN92" s="335" t="n">
        <v>0</v>
      </c>
      <c r="AO92" s="335" t="n">
        <v>0</v>
      </c>
      <c r="AP92" s="335" t="n">
        <v>0</v>
      </c>
      <c r="AQ92" s="335" t="n">
        <v>0</v>
      </c>
      <c r="AR92" s="335" t="n">
        <v>0</v>
      </c>
      <c r="AS92" s="335" t="n">
        <v>30</v>
      </c>
      <c r="AT92" s="335" t="n">
        <v>2</v>
      </c>
      <c r="AU92" s="335" t="n">
        <v>35</v>
      </c>
      <c r="AV92" s="335" t="n">
        <v>19</v>
      </c>
      <c r="AW92" s="335" t="n">
        <v>3</v>
      </c>
      <c r="AX92" s="335" t="n">
        <v>0</v>
      </c>
      <c r="AY92" s="335" t="n">
        <v>0</v>
      </c>
      <c r="AZ92" s="335"/>
      <c r="BA92" s="335"/>
      <c r="BB92" s="335"/>
      <c r="BC92" s="335"/>
      <c r="BD92" s="335"/>
      <c r="BE92" s="335"/>
      <c r="BF92" s="335"/>
      <c r="BG92" s="335"/>
      <c r="BH92" s="335"/>
      <c r="BI92" s="335"/>
      <c r="BJ92" s="335"/>
      <c r="BK92" s="335"/>
      <c r="BL92" s="335"/>
      <c r="BM92" s="335"/>
      <c r="BN92" s="335"/>
      <c r="BO92" s="335"/>
      <c r="BP92" s="335"/>
      <c r="BQ92" s="335"/>
      <c r="BR92" s="335"/>
      <c r="BS92" s="335"/>
      <c r="BT92" s="112"/>
      <c r="BU92" s="112"/>
    </row>
    <row r="93" ht="16.5" customHeight="1">
      <c r="B93" s="333" t="s">
        <v>166</v>
      </c>
      <c r="C93" s="332" t="s">
        <v>167</v>
      </c>
      <c r="D93" s="297" t="s">
        <v>126</v>
      </c>
      <c r="E93" s="334" t="b">
        <f t="shared" si="4"/>
        <v>1</v>
      </c>
      <c r="F93" s="334" t="n">
        <f t="shared" si="5"/>
        <v>312</v>
      </c>
      <c r="G93" s="333" t="n">
        <f t="shared" si="6"/>
        <v>0</v>
      </c>
      <c r="H93" s="334" t="n">
        <f t="shared" si="9"/>
        <v>0</v>
      </c>
      <c r="I93" s="334" t="n">
        <f t="shared" si="10"/>
        <v>308</v>
      </c>
      <c r="J93" s="334" t="n">
        <f t="shared" si="7"/>
        <v>4</v>
      </c>
      <c r="K93" s="334" t="n">
        <f t="shared" si="8"/>
        <v>0</v>
      </c>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t="n">
        <v>0</v>
      </c>
      <c r="AN93" s="335" t="n">
        <v>0</v>
      </c>
      <c r="AO93" s="335" t="n">
        <v>0</v>
      </c>
      <c r="AP93" s="335" t="n">
        <v>0</v>
      </c>
      <c r="AQ93" s="335" t="n">
        <v>0</v>
      </c>
      <c r="AR93" s="335" t="n">
        <v>13</v>
      </c>
      <c r="AS93" s="335" t="n">
        <v>115</v>
      </c>
      <c r="AT93" s="335" t="n">
        <v>0</v>
      </c>
      <c r="AU93" s="335" t="n">
        <v>180</v>
      </c>
      <c r="AV93" s="335" t="n">
        <v>4</v>
      </c>
      <c r="AW93" s="335" t="n">
        <v>0</v>
      </c>
      <c r="AX93" s="335" t="n">
        <v>0</v>
      </c>
      <c r="AY93" s="335" t="n">
        <v>0</v>
      </c>
      <c r="AZ93" s="335"/>
      <c r="BA93" s="335"/>
      <c r="BB93" s="335"/>
      <c r="BC93" s="335"/>
      <c r="BD93" s="335"/>
      <c r="BE93" s="335"/>
      <c r="BF93" s="335"/>
      <c r="BG93" s="335"/>
      <c r="BH93" s="335"/>
      <c r="BI93" s="335"/>
      <c r="BJ93" s="335"/>
      <c r="BK93" s="335"/>
      <c r="BL93" s="335"/>
      <c r="BM93" s="335"/>
      <c r="BN93" s="335"/>
      <c r="BO93" s="335"/>
      <c r="BP93" s="335"/>
      <c r="BQ93" s="335"/>
      <c r="BR93" s="335"/>
      <c r="BS93" s="335"/>
      <c r="BT93" s="112"/>
      <c r="BU93" s="112"/>
    </row>
    <row r="94" ht="16.5" customHeight="1">
      <c r="B94" s="333" t="n">
        <v>9</v>
      </c>
      <c r="C94" s="332" t="s">
        <v>168</v>
      </c>
      <c r="D94" s="297" t="s">
        <v>126</v>
      </c>
      <c r="E94" s="334" t="b">
        <f t="shared" si="4"/>
        <v>1</v>
      </c>
      <c r="F94" s="334" t="n">
        <f t="shared" si="5"/>
        <v>0</v>
      </c>
      <c r="G94" s="333" t="n">
        <f t="shared" si="6"/>
        <v>0</v>
      </c>
      <c r="H94" s="334" t="n">
        <f t="shared" si="9"/>
        <v>0</v>
      </c>
      <c r="I94" s="334" t="n">
        <f t="shared" si="10"/>
        <v>0</v>
      </c>
      <c r="J94" s="334" t="n">
        <f t="shared" si="7"/>
        <v>0</v>
      </c>
      <c r="K94" s="334" t="n">
        <f t="shared" si="8"/>
        <v>0</v>
      </c>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t="n">
        <v>0</v>
      </c>
      <c r="AN94" s="335" t="n">
        <v>0</v>
      </c>
      <c r="AO94" s="335" t="n">
        <v>0</v>
      </c>
      <c r="AP94" s="335" t="n">
        <v>0</v>
      </c>
      <c r="AQ94" s="335" t="n">
        <v>0</v>
      </c>
      <c r="AR94" s="335" t="n">
        <v>0</v>
      </c>
      <c r="AS94" s="335" t="n">
        <v>0</v>
      </c>
      <c r="AT94" s="335" t="n">
        <v>0</v>
      </c>
      <c r="AU94" s="335" t="n">
        <v>0</v>
      </c>
      <c r="AV94" s="335" t="n">
        <v>0</v>
      </c>
      <c r="AW94" s="335" t="n">
        <v>0</v>
      </c>
      <c r="AX94" s="335" t="n">
        <v>0</v>
      </c>
      <c r="AY94" s="335" t="n">
        <v>0</v>
      </c>
      <c r="AZ94" s="335"/>
      <c r="BA94" s="335"/>
      <c r="BB94" s="335"/>
      <c r="BC94" s="335"/>
      <c r="BD94" s="335"/>
      <c r="BE94" s="335"/>
      <c r="BF94" s="335"/>
      <c r="BG94" s="335"/>
      <c r="BH94" s="335"/>
      <c r="BI94" s="335"/>
      <c r="BJ94" s="335"/>
      <c r="BK94" s="335"/>
      <c r="BL94" s="335"/>
      <c r="BM94" s="335"/>
      <c r="BN94" s="335"/>
      <c r="BO94" s="335"/>
      <c r="BP94" s="335"/>
      <c r="BQ94" s="335"/>
      <c r="BR94" s="335"/>
      <c r="BS94" s="335"/>
      <c r="BT94" s="112"/>
      <c r="BU94" s="112"/>
    </row>
    <row r="95" ht="16.5" customHeight="1">
      <c r="B95" s="333" t="n">
        <v>10</v>
      </c>
      <c r="C95" s="332" t="s">
        <v>169</v>
      </c>
      <c r="D95" s="297" t="s">
        <v>170</v>
      </c>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t="n">
        <v>0</v>
      </c>
      <c r="AN95" s="333" t="n">
        <v>0</v>
      </c>
      <c r="AO95" s="333" t="n">
        <v>0</v>
      </c>
      <c r="AP95" s="333" t="n">
        <v>0</v>
      </c>
      <c r="AQ95" s="333" t="n">
        <v>0</v>
      </c>
      <c r="AR95" s="333" t="n">
        <v>0</v>
      </c>
      <c r="AS95" s="333" t="n">
        <v>0</v>
      </c>
      <c r="AT95" s="333" t="n">
        <v>0</v>
      </c>
      <c r="AU95" s="333" t="n">
        <v>0</v>
      </c>
      <c r="AV95" s="333" t="n">
        <v>0</v>
      </c>
      <c r="AW95" s="333" t="n">
        <v>0</v>
      </c>
      <c r="AX95" s="333" t="n">
        <v>0</v>
      </c>
      <c r="AY95" s="333" t="n">
        <v>0</v>
      </c>
      <c r="AZ95" s="333"/>
      <c r="BA95" s="333"/>
      <c r="BB95" s="333"/>
      <c r="BC95" s="333"/>
      <c r="BD95" s="333"/>
      <c r="BE95" s="333"/>
      <c r="BF95" s="333"/>
      <c r="BG95" s="333"/>
      <c r="BH95" s="333"/>
      <c r="BI95" s="333"/>
      <c r="BJ95" s="333"/>
      <c r="BK95" s="333"/>
      <c r="BL95" s="333"/>
      <c r="BM95" s="333"/>
      <c r="BN95" s="333"/>
      <c r="BO95" s="333"/>
      <c r="BP95" s="333"/>
      <c r="BQ95" s="333"/>
      <c r="BR95" s="333"/>
      <c r="BS95" s="333"/>
      <c r="BT95" s="112"/>
      <c r="BU95" s="112"/>
    </row>
    <row r="96" ht="16.5" customHeight="1">
      <c r="B96" s="333" t="n">
        <v>11</v>
      </c>
      <c r="C96" s="332" t="s">
        <v>171</v>
      </c>
      <c r="D96" s="297" t="s">
        <v>170</v>
      </c>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t="n">
        <v>0</v>
      </c>
      <c r="AN96" s="333" t="n">
        <v>0</v>
      </c>
      <c r="AO96" s="333" t="n">
        <v>0</v>
      </c>
      <c r="AP96" s="333" t="n">
        <v>0</v>
      </c>
      <c r="AQ96" s="333" t="n">
        <v>0</v>
      </c>
      <c r="AR96" s="333" t="n">
        <v>0</v>
      </c>
      <c r="AS96" s="333" t="n">
        <v>0</v>
      </c>
      <c r="AT96" s="333" t="n">
        <v>0</v>
      </c>
      <c r="AU96" s="333" t="n">
        <v>0</v>
      </c>
      <c r="AV96" s="333" t="n">
        <v>0</v>
      </c>
      <c r="AW96" s="333" t="n">
        <v>0</v>
      </c>
      <c r="AX96" s="333" t="n">
        <v>0</v>
      </c>
      <c r="AY96" s="333" t="n">
        <v>0</v>
      </c>
      <c r="AZ96" s="333"/>
      <c r="BA96" s="333"/>
      <c r="BB96" s="333"/>
      <c r="BC96" s="333"/>
      <c r="BD96" s="333"/>
      <c r="BE96" s="333"/>
      <c r="BF96" s="333"/>
      <c r="BG96" s="333"/>
      <c r="BH96" s="333"/>
      <c r="BI96" s="333"/>
      <c r="BJ96" s="333"/>
      <c r="BK96" s="333"/>
      <c r="BL96" s="333"/>
      <c r="BM96" s="333"/>
      <c r="BN96" s="333"/>
      <c r="BO96" s="333"/>
      <c r="BP96" s="333"/>
      <c r="BQ96" s="333"/>
      <c r="BR96" s="333"/>
      <c r="BS96" s="333"/>
      <c r="BT96" s="112"/>
      <c r="BU96" s="112"/>
    </row>
    <row r="97" ht="16.5" customHeight="1">
      <c r="B97" s="333" t="n">
        <v>12</v>
      </c>
      <c r="C97" s="332" t="s">
        <v>172</v>
      </c>
      <c r="D97" s="297" t="s">
        <v>170</v>
      </c>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t="n">
        <v>0</v>
      </c>
      <c r="AN97" s="333" t="n">
        <v>0</v>
      </c>
      <c r="AO97" s="333" t="n">
        <v>0</v>
      </c>
      <c r="AP97" s="333" t="n">
        <v>0</v>
      </c>
      <c r="AQ97" s="333" t="n">
        <v>0</v>
      </c>
      <c r="AR97" s="333" t="n">
        <v>0</v>
      </c>
      <c r="AS97" s="333" t="n">
        <v>0</v>
      </c>
      <c r="AT97" s="333" t="n">
        <v>0</v>
      </c>
      <c r="AU97" s="333" t="n">
        <v>0</v>
      </c>
      <c r="AV97" s="333" t="n">
        <v>0</v>
      </c>
      <c r="AW97" s="333" t="n">
        <v>0</v>
      </c>
      <c r="AX97" s="333" t="n">
        <v>0</v>
      </c>
      <c r="AY97" s="333" t="n">
        <v>0</v>
      </c>
      <c r="AZ97" s="333"/>
      <c r="BA97" s="333"/>
      <c r="BB97" s="333"/>
      <c r="BC97" s="333"/>
      <c r="BD97" s="333"/>
      <c r="BE97" s="333"/>
      <c r="BF97" s="333"/>
      <c r="BG97" s="333"/>
      <c r="BH97" s="333"/>
      <c r="BI97" s="333"/>
      <c r="BJ97" s="333"/>
      <c r="BK97" s="333"/>
      <c r="BL97" s="333"/>
      <c r="BM97" s="333"/>
      <c r="BN97" s="333"/>
      <c r="BO97" s="333"/>
      <c r="BP97" s="333"/>
      <c r="BQ97" s="333"/>
      <c r="BR97" s="333"/>
      <c r="BS97" s="333"/>
      <c r="BT97" s="112"/>
      <c r="BU97" s="112"/>
    </row>
    <row r="98" ht="16.5" customHeight="1">
      <c r="B98" s="333" t="n">
        <v>13</v>
      </c>
      <c r="C98" s="332" t="s">
        <v>173</v>
      </c>
      <c r="D98" s="297" t="s">
        <v>170</v>
      </c>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t="n">
        <v>0</v>
      </c>
      <c r="AN98" s="333" t="n">
        <v>0</v>
      </c>
      <c r="AO98" s="333" t="n">
        <v>0</v>
      </c>
      <c r="AP98" s="333" t="n">
        <v>0</v>
      </c>
      <c r="AQ98" s="333" t="n">
        <v>0</v>
      </c>
      <c r="AR98" s="333" t="n">
        <v>0</v>
      </c>
      <c r="AS98" s="333" t="n">
        <v>0</v>
      </c>
      <c r="AT98" s="333" t="n">
        <v>0</v>
      </c>
      <c r="AU98" s="333" t="n">
        <v>0</v>
      </c>
      <c r="AV98" s="333" t="n">
        <v>0</v>
      </c>
      <c r="AW98" s="333" t="n">
        <v>0</v>
      </c>
      <c r="AX98" s="333" t="n">
        <v>0</v>
      </c>
      <c r="AY98" s="333" t="n">
        <v>0</v>
      </c>
      <c r="AZ98" s="333"/>
      <c r="BA98" s="333"/>
      <c r="BB98" s="333"/>
      <c r="BC98" s="333"/>
      <c r="BD98" s="333"/>
      <c r="BE98" s="333"/>
      <c r="BF98" s="333"/>
      <c r="BG98" s="333"/>
      <c r="BH98" s="333"/>
      <c r="BI98" s="333"/>
      <c r="BJ98" s="333"/>
      <c r="BK98" s="333"/>
      <c r="BL98" s="333"/>
      <c r="BM98" s="333"/>
      <c r="BN98" s="333"/>
      <c r="BO98" s="333"/>
      <c r="BP98" s="333"/>
      <c r="BQ98" s="333"/>
      <c r="BR98" s="333"/>
      <c r="BS98" s="333"/>
      <c r="BT98" s="112"/>
      <c r="BU98" s="112"/>
    </row>
    <row r="99" ht="16.5" customHeight="1">
      <c r="B99" s="333" t="n">
        <v>14</v>
      </c>
      <c r="C99" s="332" t="s">
        <v>114</v>
      </c>
      <c r="D99" s="297" t="s">
        <v>126</v>
      </c>
      <c r="E99" s="334" t="b">
        <f>SUM(G99:K99)=F99</f>
        <v>1</v>
      </c>
      <c r="F99" s="334" t="n">
        <f>SUM(L99:BS99)</f>
        <v>11</v>
      </c>
      <c r="G99" s="333" t="n">
        <f>SUM(L99:W99)</f>
        <v>0</v>
      </c>
      <c r="H99" s="334" t="n">
        <f>SUM(X99:AI99)</f>
        <v>0</v>
      </c>
      <c r="I99" s="334" t="n">
        <f>SUM(AJ99:AU99)</f>
        <v>3</v>
      </c>
      <c r="J99" s="334" t="n">
        <f>SUM(AV99:BG99)</f>
        <v>8</v>
      </c>
      <c r="K99" s="334" t="n">
        <f>SUM(BH99:BS99)</f>
        <v>0</v>
      </c>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t="n">
        <v>0</v>
      </c>
      <c r="AN99" s="333" t="n">
        <v>0</v>
      </c>
      <c r="AO99" s="333" t="n">
        <v>0</v>
      </c>
      <c r="AP99" s="333" t="n">
        <v>0</v>
      </c>
      <c r="AQ99" s="333" t="n">
        <v>0</v>
      </c>
      <c r="AR99" s="333" t="n">
        <v>0</v>
      </c>
      <c r="AS99" s="333" t="n">
        <v>2</v>
      </c>
      <c r="AT99" s="333" t="n">
        <v>1</v>
      </c>
      <c r="AU99" s="333" t="n">
        <v>0</v>
      </c>
      <c r="AV99" s="333" t="n">
        <v>5</v>
      </c>
      <c r="AW99" s="333" t="n">
        <v>0</v>
      </c>
      <c r="AX99" s="333" t="n">
        <v>3</v>
      </c>
      <c r="AY99" s="333" t="n">
        <v>0</v>
      </c>
      <c r="AZ99" s="333"/>
      <c r="BA99" s="333"/>
      <c r="BB99" s="333"/>
      <c r="BC99" s="333"/>
      <c r="BD99" s="333"/>
      <c r="BE99" s="333"/>
      <c r="BF99" s="333"/>
      <c r="BG99" s="333"/>
      <c r="BH99" s="333"/>
      <c r="BI99" s="333"/>
      <c r="BJ99" s="333"/>
      <c r="BK99" s="333"/>
      <c r="BL99" s="333"/>
      <c r="BM99" s="333"/>
      <c r="BN99" s="333"/>
      <c r="BO99" s="333"/>
      <c r="BP99" s="333"/>
      <c r="BQ99" s="333"/>
      <c r="BR99" s="333"/>
      <c r="BS99" s="333"/>
      <c r="BT99" s="112"/>
      <c r="BU99" s="112"/>
    </row>
    <row r="100" ht="15.75" customHeight="1">
      <c r="B100" s="115"/>
      <c r="D100" s="174"/>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row>
    <row r="101">
      <c r="B101" s="115"/>
      <c r="D101" s="174"/>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row>
  </sheetData>
  <mergeCells count="127">
    <mergeCell ref="K14:AN14"/>
    <mergeCell ref="AO14:AT14"/>
    <mergeCell ref="K16:AN16"/>
    <mergeCell ref="AO16:AT16"/>
    <mergeCell ref="K17:AN17"/>
    <mergeCell ref="AO17:AT17"/>
    <mergeCell ref="K11:AN11"/>
    <mergeCell ref="AO11:AT11"/>
    <mergeCell ref="K12:AN12"/>
    <mergeCell ref="AO12:AT12"/>
    <mergeCell ref="K21:AN21"/>
    <mergeCell ref="AO21:AT21"/>
    <mergeCell ref="K22:AN22"/>
    <mergeCell ref="AO22:AT22"/>
    <mergeCell ref="K23:AN23"/>
    <mergeCell ref="AO23:AT23"/>
    <mergeCell ref="K18:AN18"/>
    <mergeCell ref="AO18:AT18"/>
    <mergeCell ref="K19:AN19"/>
    <mergeCell ref="AO19:AT19"/>
    <mergeCell ref="K20:AN20"/>
    <mergeCell ref="AO20:AT20"/>
    <mergeCell ref="K27:AN27"/>
    <mergeCell ref="AO27:AT27"/>
    <mergeCell ref="K28:AN28"/>
    <mergeCell ref="AO28:AT28"/>
    <mergeCell ref="K29:AN29"/>
    <mergeCell ref="AO29:AT29"/>
    <mergeCell ref="K25:AN25"/>
    <mergeCell ref="AO25:AT25"/>
    <mergeCell ref="K26:AN26"/>
    <mergeCell ref="AO26:AT26"/>
    <mergeCell ref="K33:AN33"/>
    <mergeCell ref="AO33:AT33"/>
    <mergeCell ref="K34:AN34"/>
    <mergeCell ref="AO34:AT34"/>
    <mergeCell ref="K35:AN35"/>
    <mergeCell ref="AO35:AT35"/>
    <mergeCell ref="K30:AN30"/>
    <mergeCell ref="AO30:AT30"/>
    <mergeCell ref="K31:AN31"/>
    <mergeCell ref="AO31:AT31"/>
    <mergeCell ref="K32:AN32"/>
    <mergeCell ref="AO32:AT32"/>
    <mergeCell ref="AO40:AT40"/>
    <mergeCell ref="K41:AN41"/>
    <mergeCell ref="AO41:AT41"/>
    <mergeCell ref="K36:AN36"/>
    <mergeCell ref="AO36:AT36"/>
    <mergeCell ref="K37:AN37"/>
    <mergeCell ref="AO37:AT37"/>
    <mergeCell ref="K38:AN38"/>
    <mergeCell ref="AO38:AT38"/>
    <mergeCell ref="AY27:AZ27"/>
    <mergeCell ref="AY28:AZ28"/>
    <mergeCell ref="AY29:AZ29"/>
    <mergeCell ref="AY30:AZ30"/>
    <mergeCell ref="AY31:AZ31"/>
    <mergeCell ref="K42:AN42"/>
    <mergeCell ref="AO42:AT42"/>
    <mergeCell ref="AY11:AZ11"/>
    <mergeCell ref="AY12:AZ12"/>
    <mergeCell ref="AY14:AZ14"/>
    <mergeCell ref="AY16:AZ16"/>
    <mergeCell ref="AY17:AZ17"/>
    <mergeCell ref="AY18:AZ18"/>
    <mergeCell ref="AY19:AZ19"/>
    <mergeCell ref="AY20:AZ20"/>
    <mergeCell ref="AY21:AZ21"/>
    <mergeCell ref="AY22:AZ22"/>
    <mergeCell ref="AY23:AZ23"/>
    <mergeCell ref="AY25:AZ25"/>
    <mergeCell ref="AY26:AZ26"/>
    <mergeCell ref="K39:AN39"/>
    <mergeCell ref="AO39:AT39"/>
    <mergeCell ref="K40:AN40"/>
    <mergeCell ref="AY42:AZ42"/>
    <mergeCell ref="AY37:AZ37"/>
    <mergeCell ref="AY38:AZ38"/>
    <mergeCell ref="AY39:AZ39"/>
    <mergeCell ref="AY40:AZ40"/>
    <mergeCell ref="AY41:AZ41"/>
    <mergeCell ref="AY32:AZ32"/>
    <mergeCell ref="AY33:AZ33"/>
    <mergeCell ref="AY34:AZ34"/>
    <mergeCell ref="AY35:AZ35"/>
    <mergeCell ref="AY36:AZ36"/>
    <mergeCell ref="AU18:AV18"/>
    <mergeCell ref="AU19:AV19"/>
    <mergeCell ref="AU20:AV20"/>
    <mergeCell ref="AU21:AV21"/>
    <mergeCell ref="AU22:AV22"/>
    <mergeCell ref="AU11:AV11"/>
    <mergeCell ref="AU12:AV12"/>
    <mergeCell ref="AU14:AV14"/>
    <mergeCell ref="AU16:AV16"/>
    <mergeCell ref="AU17:AV17"/>
    <mergeCell ref="AU28:AV28"/>
    <mergeCell ref="AU29:AV29"/>
    <mergeCell ref="AU30:AV30"/>
    <mergeCell ref="AU31:AV31"/>
    <mergeCell ref="AU32:AV32"/>
    <mergeCell ref="AU23:AV23"/>
    <mergeCell ref="AU25:AV25"/>
    <mergeCell ref="AU26:AV26"/>
    <mergeCell ref="AU27:AV27"/>
    <mergeCell ref="AU38:AV38"/>
    <mergeCell ref="AU39:AV39"/>
    <mergeCell ref="AU40:AV40"/>
    <mergeCell ref="AU41:AV41"/>
    <mergeCell ref="AU42:AV42"/>
    <mergeCell ref="AU33:AV33"/>
    <mergeCell ref="AU34:AV34"/>
    <mergeCell ref="AU35:AV35"/>
    <mergeCell ref="AU36:AV36"/>
    <mergeCell ref="AU37:AV37"/>
    <mergeCell ref="AW23:AX23"/>
    <mergeCell ref="AW18:AX18"/>
    <mergeCell ref="AW19:AX19"/>
    <mergeCell ref="AW20:AX20"/>
    <mergeCell ref="AW21:AX21"/>
    <mergeCell ref="AW22:AX22"/>
    <mergeCell ref="AW11:AX11"/>
    <mergeCell ref="AW12:AX12"/>
    <mergeCell ref="AW14:AX14"/>
    <mergeCell ref="AW16:AX16"/>
    <mergeCell ref="AW17:AX17"/>
  </mergeCells>
  <hyperlinks>
    <hyperlink ref="C1" display="Go to contents" location="Contents!A1"/>
    <hyperlink ref="J8" display="Go to data receipt and caveats" location="'Data receipt and caveats'!A1"/>
  </hyperlinks>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24"/>
  </sheetPr>
  <dimension ref="A1"/>
  <sheetViews>
    <sheetView showGridLines="0" topLeftCell="B40" zoomScale="85" zoomScaleNormal="85" workbookViewId="0">
      <pane xSplit="5" topLeftCell="T1" activePane="topRight" state="frozen"/>
      <selection activeCell="C1" sqref="C1"/>
      <selection pane="topRight" activeCell="AA75" sqref="AA75"/>
    </sheetView>
  </sheetViews>
  <sheetFormatPr defaultRowHeight="15.0" baseColWidth="10"/>
  <cols>
    <col min="1" max="1" width="6.140625" hidden="1" customWidth="1"/>
    <col min="2" max="2" width="7" hidden="0" customWidth="1"/>
    <col min="3" max="3" width="51.85546875" hidden="0" customWidth="1"/>
    <col min="4" max="4" width="11.85546875" hidden="0" customWidth="1"/>
    <col min="5" max="5" width="11.85546875" hidden="0" customWidth="1"/>
    <col min="6" max="6" width="11.85546875" hidden="0" customWidth="1"/>
    <col min="7" max="7" width="15.85546875" hidden="0" customWidth="1"/>
    <col min="8" max="8" width="7" hidden="0" customWidth="1"/>
    <col min="9" max="9" width="7" hidden="0" customWidth="1"/>
    <col min="10" max="10" width="7" hidden="0" customWidth="1"/>
    <col min="11" max="11" width="7" hidden="0" customWidth="1"/>
    <col min="12" max="12" width="7" hidden="0" customWidth="1"/>
    <col min="13" max="13" width="7" hidden="0" customWidth="1"/>
    <col min="14" max="14" width="7" hidden="0" customWidth="1"/>
    <col min="15" max="15" width="7" hidden="0" customWidth="1"/>
    <col min="16" max="16" width="7" hidden="0" customWidth="1"/>
    <col min="17" max="17" width="7" hidden="0" customWidth="1"/>
    <col min="18" max="18" width="7" hidden="0" customWidth="1"/>
    <col min="19" max="19" width="7" hidden="0" customWidth="1"/>
    <col min="20" max="20" width="7" hidden="0" customWidth="1"/>
    <col min="21" max="21" width="7" hidden="0" customWidth="1"/>
    <col min="22" max="22" width="7" hidden="0" customWidth="1"/>
    <col min="23" max="23" width="7" hidden="0" customWidth="1"/>
    <col min="24" max="24" width="7" hidden="0" customWidth="1"/>
    <col min="25" max="25" width="7" hidden="0" customWidth="1"/>
    <col min="26" max="26" width="7" hidden="0" customWidth="1"/>
    <col min="27" max="27" width="7" hidden="0" customWidth="1"/>
    <col min="28" max="28" width="7" hidden="0" customWidth="1"/>
    <col min="29" max="29" width="7" hidden="0" customWidth="1"/>
    <col min="30" max="30" width="7" hidden="0" customWidth="1"/>
    <col min="31" max="31" width="7" hidden="0" customWidth="1"/>
    <col min="32" max="32" width="7" hidden="0" customWidth="1"/>
    <col min="33" max="33" width="7" hidden="0" customWidth="1"/>
    <col min="34" max="34" width="7" hidden="0" customWidth="1"/>
    <col min="35" max="35" width="7" hidden="0" customWidth="1"/>
    <col min="36" max="36" width="7" hidden="0" customWidth="1"/>
    <col min="37" max="37" width="6.7109375" hidden="1" customWidth="1"/>
    <col min="38" max="38" width="6.7109375" hidden="1" customWidth="1"/>
    <col min="39" max="39" width="6.7109375" hidden="1"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7"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 min="71" max="71" width="6.7109375" hidden="0" customWidth="1"/>
  </cols>
  <sheetData>
    <row r="1">
      <c r="B1" s="108"/>
      <c r="C1" s="107" t="s">
        <v>60</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row>
    <row r="2">
      <c r="D2" s="264"/>
    </row>
    <row r="3">
      <c r="C3" s="265" t="s">
        <v>174</v>
      </c>
      <c r="D3" s="265" t="s">
        <v>27</v>
      </c>
    </row>
    <row r="4">
      <c r="C4" s="265" t="s">
        <v>176</v>
      </c>
      <c r="D4" s="264" t="s">
        <v>28</v>
      </c>
      <c r="E4" s="108"/>
      <c r="F4" s="108"/>
      <c r="G4" s="108"/>
    </row>
    <row r="5">
      <c r="C5" s="265" t="s">
        <v>180</v>
      </c>
      <c r="D5" s="264" t="n">
        <v>14</v>
      </c>
      <c r="E5" s="108"/>
      <c r="F5" s="108"/>
      <c r="G5" s="108"/>
    </row>
    <row r="6">
      <c r="C6" s="265" t="s">
        <v>177</v>
      </c>
      <c r="D6" s="266" t="n">
        <f t="array" ref="D6:E6">'National summary'!C5:D5</f>
        <v>44805</v>
      </c>
      <c r="E6" s="276" t="n">
        <v>0</v>
      </c>
    </row>
    <row r="7">
      <c r="B7" s="56"/>
      <c r="C7" s="267" t="s">
        <v>181</v>
      </c>
      <c r="D7" s="264" t="s">
        <v>2</v>
      </c>
      <c r="J7" s="308"/>
    </row>
    <row r="8">
      <c r="D8" s="267"/>
      <c r="E8" s="268"/>
      <c r="F8" s="268"/>
      <c r="G8" s="181"/>
      <c r="J8" s="327" t="s">
        <v>385</v>
      </c>
      <c r="BN8" s="20"/>
      <c r="BO8" s="20"/>
      <c r="BP8" s="20"/>
      <c r="BQ8" s="20"/>
      <c r="BR8" s="20"/>
      <c r="BS8" s="20"/>
    </row>
    <row r="9" ht="15.75" customHeight="1">
      <c r="C9" s="265" t="s">
        <v>178</v>
      </c>
      <c r="D9" s="267"/>
      <c r="E9" s="268"/>
      <c r="F9" s="268"/>
      <c r="G9" s="181"/>
      <c r="J9" s="310"/>
      <c r="BN9" s="20"/>
      <c r="BO9" s="20"/>
      <c r="BP9" s="20"/>
      <c r="BQ9" s="20"/>
      <c r="BR9" s="20"/>
      <c r="BS9" s="20"/>
    </row>
    <row r="10" ht="15.75" customHeight="1">
      <c r="B10" s="56"/>
      <c r="C10" s="181"/>
      <c r="D10" s="358"/>
      <c r="E10" s="359"/>
      <c r="F10" s="360"/>
      <c r="G10" s="294"/>
      <c r="J10" s="304" t="str">
        <f>"Data Quality Updates for "&amp;D3</f>
        <v>Data Quality Updates for Knowsley</v>
      </c>
      <c r="L10" s="289"/>
      <c r="M10" s="289"/>
      <c r="BN10" s="20"/>
      <c r="BO10" s="20"/>
      <c r="BP10" s="20"/>
      <c r="BQ10" s="20"/>
      <c r="BR10" s="20"/>
      <c r="BS10" s="20"/>
    </row>
    <row r="11" ht="45.75" customHeight="1">
      <c r="A11" s="356" t="s">
        <v>69</v>
      </c>
      <c r="B11" s="357" t="s">
        <v>70</v>
      </c>
      <c r="C11" s="362" t="s">
        <v>71</v>
      </c>
      <c r="D11" s="353" t="s">
        <v>64</v>
      </c>
      <c r="E11" s="354" t="s">
        <v>72</v>
      </c>
      <c r="F11" s="355" t="s">
        <v>73</v>
      </c>
      <c r="G11" s="355" t="s">
        <v>193</v>
      </c>
      <c r="H11" s="115"/>
      <c r="I11" s="115"/>
      <c r="J11" s="305" t="s">
        <v>210</v>
      </c>
      <c r="K11" s="346" t="s">
        <v>213</v>
      </c>
      <c r="L11" s="347"/>
      <c r="M11" s="347"/>
      <c r="N11" s="347"/>
      <c r="O11" s="347"/>
      <c r="P11" s="347"/>
      <c r="Q11" s="347"/>
      <c r="R11" s="347"/>
      <c r="S11" s="347"/>
      <c r="T11" s="347"/>
      <c r="U11" s="347"/>
      <c r="V11" s="347"/>
      <c r="W11" s="347"/>
      <c r="X11" s="347"/>
      <c r="Y11" s="347"/>
      <c r="Z11" s="347"/>
      <c r="AA11" s="347"/>
      <c r="AB11" s="347"/>
      <c r="AC11" s="347"/>
      <c r="AD11" s="347"/>
      <c r="AE11" s="347"/>
      <c r="AF11" s="347"/>
      <c r="AG11" s="347"/>
      <c r="AH11" s="347"/>
      <c r="AI11" s="347"/>
      <c r="AJ11" s="347"/>
      <c r="AK11" s="347"/>
      <c r="AL11" s="347"/>
      <c r="AM11" s="347"/>
      <c r="AN11" s="348"/>
      <c r="AO11" s="346" t="s">
        <v>211</v>
      </c>
      <c r="AP11" s="347"/>
      <c r="AQ11" s="347"/>
      <c r="AR11" s="347"/>
      <c r="AS11" s="347"/>
      <c r="AT11" s="348"/>
      <c r="AU11" s="340" t="s">
        <v>281</v>
      </c>
      <c r="AV11" s="341"/>
      <c r="AW11" s="336" t="s">
        <v>282</v>
      </c>
      <c r="AX11" s="337"/>
      <c r="AY11" s="340" t="s">
        <v>212</v>
      </c>
      <c r="AZ11" s="341"/>
      <c r="BA11" s="115"/>
      <c r="BB11" s="115"/>
      <c r="BC11" s="115"/>
      <c r="BD11" s="115"/>
      <c r="BE11" s="115"/>
      <c r="BF11" s="115"/>
      <c r="BG11" s="115"/>
      <c r="BH11" s="115"/>
      <c r="BI11" s="115"/>
      <c r="BJ11" s="115"/>
      <c r="BK11" s="115"/>
      <c r="BL11" s="115"/>
      <c r="BM11" s="115"/>
      <c r="BN11" s="115"/>
      <c r="BO11" s="115"/>
      <c r="BP11" s="115"/>
      <c r="BQ11" s="115"/>
    </row>
    <row r="12" ht="15.75" customHeight="1">
      <c r="A12" s="349"/>
      <c r="B12" s="350" t="s">
        <v>74</v>
      </c>
      <c r="C12" s="363" t="s">
        <v>75</v>
      </c>
      <c r="D12" s="298" t="n">
        <f>VLOOKUP(B12,$B$51:$F$99,5,FALSE)</f>
        <v>17686</v>
      </c>
      <c r="E12" s="292"/>
      <c r="F12" s="351"/>
      <c r="G12" s="287"/>
      <c r="H12" s="175"/>
      <c r="I12" s="118" t="n">
        <v>1</v>
      </c>
      <c r="J12" s="311" t="str">
        <f>$D$4&amp;" - "&amp;I12</f>
        <v>01J - 1</v>
      </c>
      <c r="K12" s="319" t="s">
        <v>315</v>
      </c>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20"/>
      <c r="AO12" s="319" t="s">
        <v>316</v>
      </c>
      <c r="AP12" s="309"/>
      <c r="AQ12" s="309"/>
      <c r="AR12" s="309"/>
      <c r="AS12" s="309"/>
      <c r="AT12" s="320"/>
      <c r="AU12" s="314" t="s">
        <v>317</v>
      </c>
      <c r="AV12" s="315"/>
      <c r="AW12" s="316" t="s">
        <v>242</v>
      </c>
      <c r="AX12" s="318"/>
      <c r="AY12" s="314" t="n">
        <v>44700</v>
      </c>
      <c r="AZ12" s="315"/>
      <c r="BA12" s="175"/>
      <c r="BB12" s="175"/>
      <c r="BC12" s="175"/>
      <c r="BD12" s="175"/>
      <c r="BE12" s="175"/>
      <c r="BF12" s="175"/>
      <c r="BG12" s="175"/>
      <c r="BH12" s="175"/>
      <c r="BI12" s="175"/>
      <c r="BJ12" s="175"/>
      <c r="BK12" s="175"/>
      <c r="BL12" s="175"/>
      <c r="BM12" s="175"/>
      <c r="BN12" s="175"/>
      <c r="BO12" s="175"/>
      <c r="BP12" s="175"/>
      <c r="BQ12" s="175"/>
    </row>
    <row r="13" ht="15.75" customHeight="1">
      <c r="A13" s="230"/>
      <c r="B13" s="226"/>
      <c r="C13" s="321" t="s">
        <v>77</v>
      </c>
      <c r="D13" s="322" t="n">
        <f>SUM(D14:D15)</f>
        <v>7334</v>
      </c>
      <c r="E13" s="291" t="n">
        <f>Eligible</f>
        <v>17686</v>
      </c>
      <c r="F13" s="199"/>
      <c r="G13" s="323"/>
      <c r="H13" s="175"/>
      <c r="I13" s="118"/>
      <c r="J13" s="311"/>
      <c r="K13" s="31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20"/>
      <c r="AO13" s="319"/>
      <c r="AP13" s="309"/>
      <c r="AQ13" s="309"/>
      <c r="AR13" s="309"/>
      <c r="AS13" s="309"/>
      <c r="AT13" s="320"/>
      <c r="AU13" s="314"/>
      <c r="AV13" s="315"/>
      <c r="AW13" s="316"/>
      <c r="AX13" s="318"/>
      <c r="AY13" s="314"/>
      <c r="AZ13" s="315"/>
      <c r="BA13" s="175"/>
      <c r="BB13" s="175"/>
      <c r="BC13" s="175"/>
      <c r="BD13" s="175"/>
      <c r="BE13" s="175"/>
      <c r="BF13" s="175"/>
      <c r="BG13" s="175"/>
      <c r="BH13" s="175"/>
      <c r="BI13" s="175"/>
      <c r="BJ13" s="175"/>
      <c r="BK13" s="175"/>
      <c r="BL13" s="175"/>
      <c r="BM13" s="175"/>
      <c r="BN13" s="175"/>
      <c r="BO13" s="175"/>
      <c r="BP13" s="175"/>
      <c r="BQ13" s="175"/>
    </row>
    <row r="14" ht="15.75" customHeight="1">
      <c r="A14" s="232" t="n">
        <v>1</v>
      </c>
      <c r="B14" s="225" t="s">
        <v>76</v>
      </c>
      <c r="C14" s="364" t="s">
        <v>324</v>
      </c>
      <c r="D14" s="300" t="n">
        <f>VLOOKUP(B14,$B$51:$F$99,5,FALSE)</f>
        <v>7113</v>
      </c>
      <c r="E14" s="328" t="n">
        <f>Eligible</f>
        <v>17686</v>
      </c>
      <c r="F14" s="288" t="n">
        <f>IF(E14=0,0,(D14/E14))</f>
        <v>0.40218251724527876</v>
      </c>
      <c r="G14" s="288"/>
      <c r="H14" s="115"/>
      <c r="I14" s="118" t="n">
        <v>2</v>
      </c>
      <c r="J14" s="311" t="str">
        <f t="shared" ref="J14:J42" si="0">$D$4&amp;" - "&amp;I14</f>
        <v>01J - 2</v>
      </c>
      <c r="K14" s="319" t="s">
        <v>337</v>
      </c>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20"/>
      <c r="AO14" s="319"/>
      <c r="AP14" s="309"/>
      <c r="AQ14" s="309"/>
      <c r="AR14" s="309"/>
      <c r="AS14" s="309"/>
      <c r="AT14" s="320"/>
      <c r="AU14" s="314" t="s">
        <v>197</v>
      </c>
      <c r="AV14" s="315"/>
      <c r="AW14" s="316" t="s">
        <v>242</v>
      </c>
      <c r="AX14" s="318"/>
      <c r="AY14" s="314" t="n">
        <v>44759</v>
      </c>
      <c r="AZ14" s="315"/>
      <c r="BA14" s="115"/>
      <c r="BB14" s="115"/>
      <c r="BC14" s="115"/>
      <c r="BD14" s="115"/>
      <c r="BE14" s="115"/>
      <c r="BF14" s="115"/>
      <c r="BG14" s="115"/>
      <c r="BH14" s="115"/>
      <c r="BI14" s="115"/>
      <c r="BJ14" s="115"/>
      <c r="BK14" s="115"/>
      <c r="BL14" s="115"/>
      <c r="BM14" s="115"/>
      <c r="BN14" s="115"/>
      <c r="BO14" s="115"/>
      <c r="BP14" s="115"/>
      <c r="BQ14" s="115"/>
    </row>
    <row r="15" ht="15.75" customHeight="1">
      <c r="A15" s="232"/>
      <c r="B15" s="225" t="s">
        <v>318</v>
      </c>
      <c r="C15" s="364" t="s">
        <v>325</v>
      </c>
      <c r="D15" s="300" t="n">
        <f>VLOOKUP(B15,$B$51:$F$99,5,FALSE)</f>
        <v>221</v>
      </c>
      <c r="E15" s="328" t="n">
        <f>Eligible</f>
        <v>17686</v>
      </c>
      <c r="F15" s="288"/>
      <c r="G15" s="288"/>
      <c r="H15" s="115"/>
      <c r="I15" s="118"/>
      <c r="J15" s="311"/>
      <c r="K15" s="31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c r="AN15" s="320"/>
      <c r="AO15" s="319"/>
      <c r="AP15" s="309"/>
      <c r="AQ15" s="309"/>
      <c r="AR15" s="309"/>
      <c r="AS15" s="309"/>
      <c r="AT15" s="320"/>
      <c r="AU15" s="312"/>
      <c r="AV15" s="313"/>
      <c r="AW15" s="316"/>
      <c r="AX15" s="318"/>
      <c r="AY15" s="312"/>
      <c r="AZ15" s="313"/>
      <c r="BA15" s="115"/>
      <c r="BB15" s="115"/>
      <c r="BC15" s="115"/>
      <c r="BD15" s="115"/>
      <c r="BE15" s="115"/>
      <c r="BF15" s="115"/>
      <c r="BG15" s="115"/>
      <c r="BH15" s="115"/>
      <c r="BI15" s="115"/>
      <c r="BJ15" s="115"/>
      <c r="BK15" s="115"/>
      <c r="BL15" s="115"/>
      <c r="BM15" s="115"/>
      <c r="BN15" s="115"/>
      <c r="BO15" s="115"/>
      <c r="BP15" s="115"/>
      <c r="BQ15" s="115"/>
    </row>
    <row r="16" ht="15.75" customHeight="1">
      <c r="A16" s="232"/>
      <c r="B16" s="224" t="n">
        <v>2</v>
      </c>
      <c r="C16" s="364" t="s">
        <v>78</v>
      </c>
      <c r="D16" s="300" t="n">
        <f>VLOOKUP(B16,$B$51:$F$99,5,FALSE)</f>
        <v>2736</v>
      </c>
      <c r="E16" s="328" t="n">
        <f>Invited</f>
        <v>7113</v>
      </c>
      <c r="F16" s="288" t="n">
        <f t="shared" ref="F16:F37" si="1">IF(E16=0,0,(D16/E16))</f>
        <v>0.38464782792070856</v>
      </c>
      <c r="G16" s="236"/>
      <c r="H16" s="115"/>
      <c r="I16" s="118" t="n">
        <v>3</v>
      </c>
      <c r="J16" s="311" t="str">
        <f t="shared" si="0"/>
        <v>01J - 3</v>
      </c>
      <c r="K16" s="31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20"/>
      <c r="AO16" s="319"/>
      <c r="AP16" s="309"/>
      <c r="AQ16" s="309"/>
      <c r="AR16" s="309"/>
      <c r="AS16" s="309"/>
      <c r="AT16" s="320"/>
      <c r="AU16" s="312"/>
      <c r="AV16" s="313"/>
      <c r="AW16" s="316"/>
      <c r="AX16" s="318"/>
      <c r="AY16" s="312"/>
      <c r="AZ16" s="313"/>
      <c r="BA16" s="115"/>
      <c r="BB16" s="115"/>
      <c r="BC16" s="115"/>
      <c r="BD16" s="115"/>
      <c r="BE16" s="115"/>
      <c r="BF16" s="115"/>
      <c r="BG16" s="115"/>
      <c r="BH16" s="115"/>
      <c r="BI16" s="115"/>
      <c r="BJ16" s="115"/>
      <c r="BK16" s="115"/>
      <c r="BL16" s="115"/>
      <c r="BM16" s="115"/>
      <c r="BN16" s="115"/>
      <c r="BO16" s="115"/>
      <c r="BP16" s="115"/>
      <c r="BQ16" s="115"/>
    </row>
    <row r="17" ht="15.75" customHeight="1">
      <c r="A17" s="234"/>
      <c r="B17" s="224"/>
      <c r="C17" s="365" t="s">
        <v>83</v>
      </c>
      <c r="D17" s="299" t="n">
        <f>SUM(D18:D19)</f>
        <v>2437</v>
      </c>
      <c r="E17" s="291" t="n">
        <f t="shared" ref="E17:E22" si="2">Accepted</f>
        <v>2736</v>
      </c>
      <c r="F17" s="352" t="n">
        <f>IF(E17=0,0,(D17/E17))</f>
        <v>0.89071637426900585</v>
      </c>
      <c r="G17" s="361"/>
      <c r="H17" s="175"/>
      <c r="I17" s="118" t="n">
        <v>4</v>
      </c>
      <c r="J17" s="311" t="str">
        <f t="shared" si="0"/>
        <v>01J - 4</v>
      </c>
      <c r="K17" s="31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20"/>
      <c r="AO17" s="319"/>
      <c r="AP17" s="309"/>
      <c r="AQ17" s="309"/>
      <c r="AR17" s="309"/>
      <c r="AS17" s="309"/>
      <c r="AT17" s="320"/>
      <c r="AU17" s="312"/>
      <c r="AV17" s="313"/>
      <c r="AW17" s="316"/>
      <c r="AX17" s="318"/>
      <c r="AY17" s="312"/>
      <c r="AZ17" s="313"/>
      <c r="BA17" s="175"/>
      <c r="BB17" s="175"/>
      <c r="BC17" s="175"/>
      <c r="BD17" s="175"/>
      <c r="BE17" s="175"/>
      <c r="BF17" s="175"/>
      <c r="BG17" s="175"/>
      <c r="BH17" s="175"/>
      <c r="BI17" s="175"/>
      <c r="BJ17" s="175"/>
      <c r="BK17" s="175"/>
      <c r="BL17" s="175"/>
      <c r="BM17" s="175"/>
      <c r="BN17" s="175"/>
      <c r="BO17" s="175"/>
      <c r="BP17" s="175"/>
      <c r="BQ17" s="175"/>
    </row>
    <row r="18" ht="15.75" customHeight="1">
      <c r="A18" s="232" t="s">
        <v>79</v>
      </c>
      <c r="B18" s="224" t="s">
        <v>79</v>
      </c>
      <c r="C18" s="364" t="s">
        <v>80</v>
      </c>
      <c r="D18" s="300" t="n">
        <f>VLOOKUP(B18,$B$51:$F$99,5,FALSE)</f>
        <v>0</v>
      </c>
      <c r="E18" s="328" t="n">
        <f t="shared" si="2"/>
        <v>2736</v>
      </c>
      <c r="F18" s="288" t="n">
        <f t="shared" si="1"/>
        <v>0</v>
      </c>
      <c r="G18" s="288"/>
      <c r="H18" s="115"/>
      <c r="I18" s="118" t="n">
        <v>5</v>
      </c>
      <c r="J18" s="311" t="str">
        <f t="shared" si="0"/>
        <v>01J - 5</v>
      </c>
      <c r="K18" s="31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20"/>
      <c r="AO18" s="319"/>
      <c r="AP18" s="309"/>
      <c r="AQ18" s="309"/>
      <c r="AR18" s="309"/>
      <c r="AS18" s="309"/>
      <c r="AT18" s="320"/>
      <c r="AU18" s="312"/>
      <c r="AV18" s="313"/>
      <c r="AW18" s="316"/>
      <c r="AX18" s="318"/>
      <c r="AY18" s="312"/>
      <c r="AZ18" s="313"/>
      <c r="BA18" s="115"/>
      <c r="BB18" s="115"/>
      <c r="BC18" s="115"/>
      <c r="BD18" s="115"/>
      <c r="BE18" s="115"/>
      <c r="BF18" s="115"/>
      <c r="BG18" s="115"/>
      <c r="BH18" s="115"/>
      <c r="BI18" s="115"/>
      <c r="BJ18" s="115"/>
      <c r="BK18" s="115"/>
      <c r="BL18" s="115"/>
      <c r="BM18" s="115"/>
      <c r="BN18" s="115"/>
      <c r="BO18" s="115"/>
      <c r="BP18" s="115"/>
      <c r="BQ18" s="115"/>
    </row>
    <row r="19" ht="15.75" customHeight="1">
      <c r="A19" s="232" t="s">
        <v>81</v>
      </c>
      <c r="B19" s="224" t="s">
        <v>81</v>
      </c>
      <c r="C19" s="364" t="s">
        <v>82</v>
      </c>
      <c r="D19" s="300" t="n">
        <f>VLOOKUP(B19,$B$51:$F$99,5,FALSE)</f>
        <v>2437</v>
      </c>
      <c r="E19" s="328" t="n">
        <f t="shared" si="2"/>
        <v>2736</v>
      </c>
      <c r="F19" s="288" t="n">
        <f t="shared" si="1"/>
        <v>0.89071637426900585</v>
      </c>
      <c r="G19" s="288"/>
      <c r="H19" s="115"/>
      <c r="I19" s="118" t="n">
        <v>6</v>
      </c>
      <c r="J19" s="311" t="str">
        <f t="shared" si="0"/>
        <v>01J - 6</v>
      </c>
      <c r="K19" s="31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20"/>
      <c r="AO19" s="319"/>
      <c r="AP19" s="309"/>
      <c r="AQ19" s="309"/>
      <c r="AR19" s="309"/>
      <c r="AS19" s="309"/>
      <c r="AT19" s="320"/>
      <c r="AU19" s="312"/>
      <c r="AV19" s="313"/>
      <c r="AW19" s="316"/>
      <c r="AX19" s="318"/>
      <c r="AY19" s="312"/>
      <c r="AZ19" s="313"/>
      <c r="BA19" s="115"/>
      <c r="BB19" s="115"/>
      <c r="BC19" s="115"/>
      <c r="BD19" s="115"/>
      <c r="BE19" s="115"/>
      <c r="BF19" s="115"/>
      <c r="BG19" s="115"/>
      <c r="BH19" s="115"/>
      <c r="BI19" s="115"/>
      <c r="BJ19" s="115"/>
      <c r="BK19" s="115"/>
      <c r="BL19" s="115"/>
      <c r="BM19" s="115"/>
      <c r="BN19" s="115"/>
      <c r="BO19" s="115"/>
      <c r="BP19" s="115"/>
      <c r="BQ19" s="115"/>
    </row>
    <row r="20" ht="15.75" customHeight="1">
      <c r="A20" s="234"/>
      <c r="B20" s="224"/>
      <c r="C20" s="365" t="s">
        <v>88</v>
      </c>
      <c r="D20" s="299" t="n">
        <f>SUM(D21:D22)</f>
        <v>0</v>
      </c>
      <c r="E20" s="291" t="n">
        <f t="shared" si="2"/>
        <v>2736</v>
      </c>
      <c r="F20" s="352" t="n">
        <f>IF(E20=0,0,(D20/E20))</f>
        <v>0</v>
      </c>
      <c r="G20" s="288"/>
      <c r="H20" s="175"/>
      <c r="I20" s="118" t="n">
        <v>7</v>
      </c>
      <c r="J20" s="311" t="str">
        <f t="shared" si="0"/>
        <v>01J - 7</v>
      </c>
      <c r="K20" s="31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20"/>
      <c r="AO20" s="319"/>
      <c r="AP20" s="309"/>
      <c r="AQ20" s="309"/>
      <c r="AR20" s="309"/>
      <c r="AS20" s="309"/>
      <c r="AT20" s="320"/>
      <c r="AU20" s="312"/>
      <c r="AV20" s="313"/>
      <c r="AW20" s="316"/>
      <c r="AX20" s="318"/>
      <c r="AY20" s="312"/>
      <c r="AZ20" s="313"/>
      <c r="BA20" s="175"/>
      <c r="BB20" s="175"/>
      <c r="BC20" s="175"/>
      <c r="BD20" s="175"/>
      <c r="BE20" s="175"/>
      <c r="BF20" s="175"/>
      <c r="BG20" s="175"/>
      <c r="BH20" s="175"/>
      <c r="BI20" s="175"/>
      <c r="BJ20" s="175"/>
      <c r="BK20" s="175"/>
      <c r="BL20" s="175"/>
      <c r="BM20" s="175"/>
      <c r="BN20" s="175"/>
      <c r="BO20" s="175"/>
      <c r="BP20" s="175"/>
      <c r="BQ20" s="175"/>
    </row>
    <row r="21" ht="15.75" customHeight="1">
      <c r="A21" s="232" t="s">
        <v>84</v>
      </c>
      <c r="B21" s="224" t="s">
        <v>84</v>
      </c>
      <c r="C21" s="364" t="s">
        <v>85</v>
      </c>
      <c r="D21" s="300" t="n">
        <f t="shared" ref="D21:D26" si="3">VLOOKUP(B21,$B$51:$F$99,5,FALSE)</f>
        <v>0</v>
      </c>
      <c r="E21" s="328" t="n">
        <f t="shared" si="2"/>
        <v>2736</v>
      </c>
      <c r="F21" s="288" t="n">
        <f t="shared" si="1"/>
        <v>0</v>
      </c>
      <c r="G21" s="288"/>
      <c r="H21" s="115"/>
      <c r="I21" s="118" t="n">
        <v>8</v>
      </c>
      <c r="J21" s="311" t="str">
        <f t="shared" si="0"/>
        <v>01J - 8</v>
      </c>
      <c r="K21" s="31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20"/>
      <c r="AO21" s="319"/>
      <c r="AP21" s="309"/>
      <c r="AQ21" s="309"/>
      <c r="AR21" s="309"/>
      <c r="AS21" s="309"/>
      <c r="AT21" s="320"/>
      <c r="AU21" s="312"/>
      <c r="AV21" s="313"/>
      <c r="AW21" s="316"/>
      <c r="AX21" s="318"/>
      <c r="AY21" s="312"/>
      <c r="AZ21" s="313"/>
      <c r="BA21" s="115"/>
      <c r="BB21" s="115"/>
      <c r="BC21" s="115"/>
      <c r="BD21" s="115"/>
      <c r="BE21" s="115"/>
      <c r="BF21" s="115"/>
      <c r="BG21" s="115"/>
      <c r="BH21" s="115"/>
      <c r="BI21" s="115"/>
      <c r="BJ21" s="115"/>
      <c r="BK21" s="115"/>
      <c r="BL21" s="115"/>
      <c r="BM21" s="115"/>
      <c r="BN21" s="115"/>
      <c r="BO21" s="115"/>
      <c r="BP21" s="115"/>
      <c r="BQ21" s="115"/>
    </row>
    <row r="22" ht="15.75" customHeight="1">
      <c r="A22" s="232" t="s">
        <v>86</v>
      </c>
      <c r="B22" s="224" t="s">
        <v>86</v>
      </c>
      <c r="C22" s="364" t="s">
        <v>87</v>
      </c>
      <c r="D22" s="300" t="n">
        <f t="shared" si="3"/>
        <v>0</v>
      </c>
      <c r="E22" s="328" t="n">
        <f t="shared" si="2"/>
        <v>2736</v>
      </c>
      <c r="F22" s="288" t="n">
        <f t="shared" si="1"/>
        <v>0</v>
      </c>
      <c r="G22" s="288"/>
      <c r="H22" s="115"/>
      <c r="I22" s="118" t="n">
        <v>9</v>
      </c>
      <c r="J22" s="311" t="str">
        <f t="shared" si="0"/>
        <v>01J - 9</v>
      </c>
      <c r="K22" s="31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20"/>
      <c r="AO22" s="319"/>
      <c r="AP22" s="309"/>
      <c r="AQ22" s="309"/>
      <c r="AR22" s="309"/>
      <c r="AS22" s="309"/>
      <c r="AT22" s="320"/>
      <c r="AU22" s="312"/>
      <c r="AV22" s="313"/>
      <c r="AW22" s="316"/>
      <c r="AX22" s="318"/>
      <c r="AY22" s="312"/>
      <c r="AZ22" s="313"/>
      <c r="BA22" s="115"/>
      <c r="BB22" s="115"/>
      <c r="BC22" s="115"/>
      <c r="BD22" s="115"/>
      <c r="BE22" s="115"/>
      <c r="BF22" s="115"/>
      <c r="BG22" s="115"/>
      <c r="BH22" s="115"/>
      <c r="BI22" s="115"/>
      <c r="BJ22" s="115"/>
      <c r="BK22" s="115"/>
      <c r="BL22" s="115"/>
      <c r="BM22" s="115"/>
      <c r="BN22" s="115"/>
      <c r="BO22" s="115"/>
      <c r="BP22" s="115"/>
      <c r="BQ22" s="115"/>
    </row>
    <row r="23" ht="15.75" customHeight="1">
      <c r="A23" s="234" t="n">
        <v>4</v>
      </c>
      <c r="B23" s="224" t="n">
        <v>4</v>
      </c>
      <c r="C23" s="365" t="s">
        <v>89</v>
      </c>
      <c r="D23" s="299" t="n">
        <f t="shared" si="3"/>
        <v>2015</v>
      </c>
      <c r="E23" s="291" t="n">
        <f>D17</f>
        <v>2437</v>
      </c>
      <c r="F23" s="352" t="n">
        <f t="shared" si="1"/>
        <v>0.82683627410750926</v>
      </c>
      <c r="G23" s="288"/>
      <c r="H23" s="175"/>
      <c r="I23" s="118" t="n">
        <v>10</v>
      </c>
      <c r="J23" s="311" t="str">
        <f t="shared" si="0"/>
        <v>01J - 10</v>
      </c>
      <c r="K23" s="31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20"/>
      <c r="AO23" s="319"/>
      <c r="AP23" s="309"/>
      <c r="AQ23" s="309"/>
      <c r="AR23" s="309"/>
      <c r="AS23" s="309"/>
      <c r="AT23" s="320"/>
      <c r="AU23" s="312"/>
      <c r="AV23" s="313"/>
      <c r="AW23" s="316"/>
      <c r="AX23" s="318"/>
      <c r="AY23" s="312"/>
      <c r="AZ23" s="313"/>
      <c r="BA23" s="175"/>
      <c r="BB23" s="175"/>
      <c r="BC23" s="175"/>
      <c r="BD23" s="175"/>
      <c r="BE23" s="175"/>
      <c r="BF23" s="175"/>
      <c r="BG23" s="175"/>
      <c r="BH23" s="175"/>
      <c r="BI23" s="175"/>
      <c r="BJ23" s="175"/>
      <c r="BK23" s="175"/>
      <c r="BL23" s="175"/>
      <c r="BM23" s="175"/>
      <c r="BN23" s="175"/>
      <c r="BO23" s="175"/>
      <c r="BP23" s="175"/>
      <c r="BQ23" s="175"/>
    </row>
    <row r="24" ht="15.75" customHeight="1">
      <c r="A24" s="234"/>
      <c r="B24" s="225" t="s">
        <v>328</v>
      </c>
      <c r="C24" s="364" t="s">
        <v>329</v>
      </c>
      <c r="D24" s="300" t="n">
        <f t="shared" si="3"/>
        <v>0</v>
      </c>
      <c r="E24" s="328" t="n">
        <f>LDCT_scan</f>
        <v>2015</v>
      </c>
      <c r="F24" s="352" t="n">
        <f t="shared" si="1"/>
        <v>0</v>
      </c>
      <c r="G24" s="288"/>
      <c r="H24" s="175"/>
      <c r="I24" s="118"/>
      <c r="J24" s="311"/>
      <c r="K24" s="31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20"/>
      <c r="AO24" s="319"/>
      <c r="AP24" s="309"/>
      <c r="AQ24" s="309"/>
      <c r="AR24" s="309"/>
      <c r="AS24" s="309"/>
      <c r="AT24" s="320"/>
      <c r="AU24" s="312"/>
      <c r="AV24" s="313"/>
      <c r="AW24" s="324"/>
      <c r="AX24" s="324"/>
      <c r="AY24" s="312"/>
      <c r="AZ24" s="313"/>
      <c r="BA24" s="175"/>
      <c r="BB24" s="175"/>
      <c r="BC24" s="175"/>
      <c r="BD24" s="175"/>
      <c r="BE24" s="175"/>
      <c r="BF24" s="175"/>
      <c r="BG24" s="175"/>
      <c r="BH24" s="175"/>
      <c r="BI24" s="175"/>
      <c r="BJ24" s="175"/>
      <c r="BK24" s="175"/>
      <c r="BL24" s="175"/>
      <c r="BM24" s="175"/>
      <c r="BN24" s="175"/>
      <c r="BO24" s="175"/>
      <c r="BP24" s="175"/>
      <c r="BQ24" s="175"/>
    </row>
    <row r="25" ht="15.75" customHeight="1">
      <c r="A25" s="234" t="s">
        <v>95</v>
      </c>
      <c r="B25" s="224" t="s">
        <v>95</v>
      </c>
      <c r="C25" s="365" t="s">
        <v>96</v>
      </c>
      <c r="D25" s="299" t="n">
        <f t="shared" si="3"/>
        <v>1642</v>
      </c>
      <c r="E25" s="291" t="n">
        <f>LDCT_scan</f>
        <v>2015</v>
      </c>
      <c r="F25" s="352" t="n">
        <f>IF(E25=0,0,(D25/E25))</f>
        <v>0.81488833746898259</v>
      </c>
      <c r="G25" s="288"/>
      <c r="H25" s="175"/>
      <c r="I25" s="118" t="n">
        <v>12</v>
      </c>
      <c r="J25" s="311" t="str">
        <f t="shared" si="0"/>
        <v>01J - 12</v>
      </c>
      <c r="K25" s="31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20"/>
      <c r="AO25" s="319"/>
      <c r="AP25" s="309"/>
      <c r="AQ25" s="309"/>
      <c r="AR25" s="309"/>
      <c r="AS25" s="309"/>
      <c r="AT25" s="320"/>
      <c r="AU25" s="312"/>
      <c r="AV25" s="313"/>
      <c r="AW25" s="309"/>
      <c r="AX25" s="309"/>
      <c r="AY25" s="312"/>
      <c r="AZ25" s="313"/>
      <c r="BA25" s="175"/>
      <c r="BB25" s="175"/>
      <c r="BC25" s="175"/>
      <c r="BD25" s="175"/>
      <c r="BE25" s="175"/>
      <c r="BF25" s="175"/>
      <c r="BG25" s="175"/>
      <c r="BH25" s="175"/>
      <c r="BI25" s="175"/>
      <c r="BJ25" s="175"/>
      <c r="BK25" s="175"/>
      <c r="BL25" s="175"/>
      <c r="BM25" s="175"/>
      <c r="BN25" s="175"/>
      <c r="BO25" s="175"/>
      <c r="BP25" s="175"/>
      <c r="BQ25" s="175"/>
    </row>
    <row r="26" ht="15.75" customHeight="1">
      <c r="A26" s="232" t="s">
        <v>92</v>
      </c>
      <c r="B26" s="225" t="s">
        <v>92</v>
      </c>
      <c r="C26" s="364" t="s">
        <v>93</v>
      </c>
      <c r="D26" s="300" t="n">
        <f t="shared" si="3"/>
        <v>0</v>
      </c>
      <c r="E26" s="328" t="n">
        <f>LDCT_scan</f>
        <v>2015</v>
      </c>
      <c r="F26" s="288" t="n">
        <f t="shared" si="1"/>
        <v>0</v>
      </c>
      <c r="G26" s="246"/>
      <c r="H26" s="115"/>
      <c r="I26" s="118" t="n">
        <v>13</v>
      </c>
      <c r="J26" s="311" t="str">
        <f t="shared" si="0"/>
        <v>01J - 13</v>
      </c>
      <c r="K26" s="31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20"/>
      <c r="AO26" s="319"/>
      <c r="AP26" s="309"/>
      <c r="AQ26" s="309"/>
      <c r="AR26" s="309"/>
      <c r="AS26" s="309"/>
      <c r="AT26" s="320"/>
      <c r="AU26" s="312"/>
      <c r="AV26" s="313"/>
      <c r="AW26" s="309"/>
      <c r="AX26" s="309"/>
      <c r="AY26" s="312"/>
      <c r="AZ26" s="313"/>
      <c r="BA26" s="115"/>
      <c r="BB26" s="115"/>
      <c r="BC26" s="115"/>
      <c r="BD26" s="115"/>
      <c r="BE26" s="115"/>
      <c r="BF26" s="115"/>
      <c r="BG26" s="115"/>
      <c r="BH26" s="115"/>
      <c r="BI26" s="115"/>
      <c r="BJ26" s="115"/>
      <c r="BK26" s="115"/>
      <c r="BL26" s="115"/>
      <c r="BM26" s="115"/>
      <c r="BN26" s="115"/>
      <c r="BO26" s="115"/>
      <c r="BP26" s="115"/>
      <c r="BQ26" s="115"/>
    </row>
    <row r="27" ht="15.75" customHeight="1">
      <c r="A27" s="234"/>
      <c r="B27" s="224"/>
      <c r="C27" s="365" t="s">
        <v>182</v>
      </c>
      <c r="D27" s="299" t="n">
        <f>SUM(D28:D30)</f>
        <v>124</v>
      </c>
      <c r="E27" s="293"/>
      <c r="F27" s="352"/>
      <c r="G27" s="288"/>
      <c r="H27" s="175"/>
      <c r="I27" s="118" t="n">
        <v>14</v>
      </c>
      <c r="J27" s="311" t="str">
        <f t="shared" si="0"/>
        <v>01J - 14</v>
      </c>
      <c r="K27" s="31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20"/>
      <c r="AO27" s="319"/>
      <c r="AP27" s="309"/>
      <c r="AQ27" s="309"/>
      <c r="AR27" s="309"/>
      <c r="AS27" s="309"/>
      <c r="AT27" s="320"/>
      <c r="AU27" s="312"/>
      <c r="AV27" s="313"/>
      <c r="AW27" s="309"/>
      <c r="AX27" s="309"/>
      <c r="AY27" s="312"/>
      <c r="AZ27" s="313"/>
      <c r="BA27" s="175"/>
      <c r="BB27" s="175"/>
      <c r="BC27" s="175"/>
      <c r="BD27" s="175"/>
      <c r="BE27" s="175"/>
      <c r="BF27" s="175"/>
      <c r="BG27" s="175"/>
      <c r="BH27" s="175"/>
      <c r="BI27" s="175"/>
      <c r="BJ27" s="175"/>
      <c r="BK27" s="175"/>
      <c r="BL27" s="175"/>
      <c r="BM27" s="175"/>
      <c r="BN27" s="175"/>
      <c r="BO27" s="175"/>
      <c r="BP27" s="175"/>
      <c r="BQ27" s="175"/>
    </row>
    <row r="28" ht="15.75" customHeight="1">
      <c r="A28" s="232" t="s">
        <v>90</v>
      </c>
      <c r="B28" s="225" t="s">
        <v>98</v>
      </c>
      <c r="C28" s="364" t="s">
        <v>99</v>
      </c>
      <c r="D28" s="300" t="n">
        <f>VLOOKUP(B28,$B$51:$F$99,5,FALSE)</f>
        <v>124</v>
      </c>
      <c r="E28" s="286"/>
      <c r="F28" s="288"/>
      <c r="G28" s="288"/>
      <c r="H28" s="115"/>
      <c r="I28" s="118" t="n">
        <v>15</v>
      </c>
      <c r="J28" s="311" t="str">
        <f t="shared" si="0"/>
        <v>01J - 15</v>
      </c>
      <c r="K28" s="31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20"/>
      <c r="AO28" s="319"/>
      <c r="AP28" s="309"/>
      <c r="AQ28" s="309"/>
      <c r="AR28" s="309"/>
      <c r="AS28" s="309"/>
      <c r="AT28" s="320"/>
      <c r="AU28" s="312"/>
      <c r="AV28" s="313"/>
      <c r="AW28" s="309"/>
      <c r="AX28" s="309"/>
      <c r="AY28" s="312"/>
      <c r="AZ28" s="313"/>
      <c r="BA28" s="115"/>
      <c r="BB28" s="115"/>
      <c r="BC28" s="115"/>
      <c r="BD28" s="115"/>
      <c r="BE28" s="115"/>
      <c r="BF28" s="115"/>
      <c r="BG28" s="115"/>
      <c r="BH28" s="115"/>
      <c r="BI28" s="115"/>
      <c r="BJ28" s="115"/>
      <c r="BK28" s="115"/>
      <c r="BL28" s="115"/>
      <c r="BM28" s="115"/>
      <c r="BN28" s="115"/>
      <c r="BO28" s="115"/>
      <c r="BP28" s="115"/>
      <c r="BQ28" s="115"/>
    </row>
    <row r="29" ht="15.75" customHeight="1">
      <c r="A29" s="232" t="s">
        <v>98</v>
      </c>
      <c r="B29" s="225" t="s">
        <v>100</v>
      </c>
      <c r="C29" s="364" t="s">
        <v>101</v>
      </c>
      <c r="D29" s="300" t="n">
        <f>VLOOKUP(B29,$B$51:$F$99,5,FALSE)</f>
        <v>0</v>
      </c>
      <c r="E29" s="286"/>
      <c r="F29" s="288"/>
      <c r="G29" s="288"/>
      <c r="H29" s="115"/>
      <c r="I29" s="118" t="n">
        <v>16</v>
      </c>
      <c r="J29" s="311" t="str">
        <f t="shared" si="0"/>
        <v>01J - 16</v>
      </c>
      <c r="K29" s="31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20"/>
      <c r="AO29" s="319"/>
      <c r="AP29" s="309"/>
      <c r="AQ29" s="309"/>
      <c r="AR29" s="309"/>
      <c r="AS29" s="309"/>
      <c r="AT29" s="320"/>
      <c r="AU29" s="312"/>
      <c r="AV29" s="313"/>
      <c r="AW29" s="309"/>
      <c r="AX29" s="309"/>
      <c r="AY29" s="312"/>
      <c r="AZ29" s="313"/>
      <c r="BA29" s="115"/>
      <c r="BB29" s="115"/>
      <c r="BC29" s="115"/>
      <c r="BD29" s="115"/>
      <c r="BE29" s="115"/>
      <c r="BF29" s="115"/>
      <c r="BG29" s="115"/>
      <c r="BH29" s="115"/>
      <c r="BI29" s="115"/>
      <c r="BJ29" s="115"/>
      <c r="BK29" s="115"/>
      <c r="BL29" s="115"/>
      <c r="BM29" s="115"/>
      <c r="BN29" s="115"/>
      <c r="BO29" s="115"/>
      <c r="BP29" s="115"/>
      <c r="BQ29" s="115"/>
    </row>
    <row r="30" ht="15.75" customHeight="1">
      <c r="A30" s="232" t="s">
        <v>100</v>
      </c>
      <c r="B30" s="225" t="s">
        <v>102</v>
      </c>
      <c r="C30" s="364" t="s">
        <v>103</v>
      </c>
      <c r="D30" s="300" t="n">
        <f>VLOOKUP(B30,$B$51:$F$99,5,FALSE)</f>
        <v>0</v>
      </c>
      <c r="E30" s="286"/>
      <c r="F30" s="288"/>
      <c r="G30" s="288"/>
      <c r="H30" s="115"/>
      <c r="I30" s="118" t="n">
        <v>17</v>
      </c>
      <c r="J30" s="311" t="str">
        <f t="shared" si="0"/>
        <v>01J - 17</v>
      </c>
      <c r="K30" s="31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20"/>
      <c r="AO30" s="319"/>
      <c r="AP30" s="309"/>
      <c r="AQ30" s="309"/>
      <c r="AR30" s="309"/>
      <c r="AS30" s="309"/>
      <c r="AT30" s="320"/>
      <c r="AU30" s="312"/>
      <c r="AV30" s="313"/>
      <c r="AW30" s="309"/>
      <c r="AX30" s="309"/>
      <c r="AY30" s="312"/>
      <c r="AZ30" s="313"/>
      <c r="BA30" s="115"/>
      <c r="BB30" s="115"/>
      <c r="BC30" s="115"/>
      <c r="BD30" s="115"/>
      <c r="BE30" s="115"/>
      <c r="BF30" s="115"/>
      <c r="BG30" s="115"/>
      <c r="BH30" s="115"/>
      <c r="BI30" s="115"/>
      <c r="BJ30" s="115"/>
      <c r="BK30" s="115"/>
      <c r="BL30" s="115"/>
      <c r="BM30" s="115"/>
      <c r="BN30" s="115"/>
      <c r="BO30" s="115"/>
      <c r="BP30" s="115"/>
      <c r="BQ30" s="115"/>
    </row>
    <row r="31" ht="15.75" customHeight="1">
      <c r="A31" s="234"/>
      <c r="B31" s="224"/>
      <c r="C31" s="365" t="s">
        <v>94</v>
      </c>
      <c r="D31" s="299" t="n">
        <f>SUM(D25,D27)</f>
        <v>1766</v>
      </c>
      <c r="E31" s="291"/>
      <c r="F31" s="352"/>
      <c r="G31" s="361"/>
      <c r="H31" s="175"/>
      <c r="I31" s="118" t="n">
        <v>18</v>
      </c>
      <c r="J31" s="311" t="str">
        <f t="shared" si="0"/>
        <v>01J - 18</v>
      </c>
      <c r="K31" s="31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20"/>
      <c r="AO31" s="319"/>
      <c r="AP31" s="309"/>
      <c r="AQ31" s="309"/>
      <c r="AR31" s="309"/>
      <c r="AS31" s="309"/>
      <c r="AT31" s="320"/>
      <c r="AU31" s="312"/>
      <c r="AV31" s="313"/>
      <c r="AW31" s="309"/>
      <c r="AX31" s="309"/>
      <c r="AY31" s="312"/>
      <c r="AZ31" s="313"/>
      <c r="BA31" s="175"/>
      <c r="BB31" s="175"/>
      <c r="BC31" s="175"/>
      <c r="BD31" s="175"/>
      <c r="BE31" s="175"/>
      <c r="BF31" s="175"/>
      <c r="BG31" s="175"/>
      <c r="BH31" s="175"/>
      <c r="BI31" s="175"/>
      <c r="BJ31" s="175"/>
      <c r="BK31" s="175"/>
      <c r="BL31" s="175"/>
      <c r="BM31" s="175"/>
      <c r="BN31" s="175"/>
      <c r="BO31" s="175"/>
      <c r="BP31" s="175"/>
      <c r="BQ31" s="175"/>
    </row>
    <row r="32" ht="15.75" customHeight="1">
      <c r="A32" s="232" t="n">
        <v>14</v>
      </c>
      <c r="B32" s="225" t="n">
        <v>14</v>
      </c>
      <c r="C32" s="364" t="s">
        <v>114</v>
      </c>
      <c r="D32" s="301" t="n">
        <f>VLOOKUP(B32,$B$51:$F$99,5,FALSE)</f>
        <v>31</v>
      </c>
      <c r="E32" s="328" t="n">
        <f>$D$17</f>
        <v>2437</v>
      </c>
      <c r="F32" s="288" t="n">
        <f>IF(E32=0,0,(D32/E32))</f>
        <v>1.2720558063192449E-2</v>
      </c>
      <c r="G32" s="288"/>
      <c r="H32" s="115"/>
      <c r="I32" s="118" t="n">
        <v>19</v>
      </c>
      <c r="J32" s="311" t="str">
        <f t="shared" si="0"/>
        <v>01J - 19</v>
      </c>
      <c r="K32" s="31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20"/>
      <c r="AO32" s="319"/>
      <c r="AP32" s="309"/>
      <c r="AQ32" s="309"/>
      <c r="AR32" s="309"/>
      <c r="AS32" s="309"/>
      <c r="AT32" s="320"/>
      <c r="AU32" s="312"/>
      <c r="AV32" s="313"/>
      <c r="AW32" s="309"/>
      <c r="AX32" s="309"/>
      <c r="AY32" s="312"/>
      <c r="AZ32" s="313"/>
      <c r="BA32" s="115"/>
      <c r="BB32" s="115"/>
      <c r="BC32" s="115"/>
      <c r="BD32" s="115"/>
      <c r="BE32" s="115"/>
      <c r="BF32" s="115"/>
      <c r="BG32" s="115"/>
      <c r="BH32" s="115"/>
      <c r="BI32" s="115"/>
      <c r="BJ32" s="115"/>
      <c r="BK32" s="115"/>
      <c r="BL32" s="115"/>
      <c r="BM32" s="115"/>
      <c r="BN32" s="115"/>
      <c r="BO32" s="115"/>
      <c r="BP32" s="115"/>
      <c r="BQ32" s="115"/>
    </row>
    <row r="33" ht="15.75" customHeight="1">
      <c r="A33" s="234"/>
      <c r="B33" s="224"/>
      <c r="C33" s="365" t="s">
        <v>202</v>
      </c>
      <c r="D33" s="299" t="n">
        <f>SUM(D34:D37)</f>
        <v>20</v>
      </c>
      <c r="E33" s="291" t="n">
        <f>$D$17</f>
        <v>2437</v>
      </c>
      <c r="F33" s="352" t="n">
        <f t="shared" si="1"/>
        <v>8.206811653672548E-3</v>
      </c>
      <c r="G33" s="288"/>
      <c r="H33" s="175"/>
      <c r="I33" s="118" t="n">
        <v>20</v>
      </c>
      <c r="J33" s="311" t="str">
        <f t="shared" si="0"/>
        <v>01J - 20</v>
      </c>
      <c r="K33" s="31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20"/>
      <c r="AO33" s="319"/>
      <c r="AP33" s="309"/>
      <c r="AQ33" s="309"/>
      <c r="AR33" s="309"/>
      <c r="AS33" s="309"/>
      <c r="AT33" s="320"/>
      <c r="AU33" s="312"/>
      <c r="AV33" s="313"/>
      <c r="AW33" s="309"/>
      <c r="AX33" s="309"/>
      <c r="AY33" s="312"/>
      <c r="AZ33" s="313"/>
      <c r="BA33" s="175"/>
      <c r="BB33" s="175"/>
      <c r="BC33" s="175"/>
      <c r="BD33" s="175"/>
      <c r="BE33" s="175"/>
      <c r="BF33" s="175"/>
      <c r="BG33" s="175"/>
      <c r="BH33" s="175"/>
      <c r="BI33" s="175"/>
      <c r="BJ33" s="175"/>
      <c r="BK33" s="175"/>
      <c r="BL33" s="175"/>
      <c r="BM33" s="175"/>
      <c r="BN33" s="175"/>
      <c r="BO33" s="175"/>
      <c r="BP33" s="175"/>
      <c r="BQ33" s="175"/>
    </row>
    <row r="34" ht="15.75" customHeight="1">
      <c r="A34" s="242" t="s">
        <v>106</v>
      </c>
      <c r="B34" s="243" t="s">
        <v>106</v>
      </c>
      <c r="C34" s="281" t="s">
        <v>107</v>
      </c>
      <c r="D34" s="301" t="n">
        <f>VLOOKUP(B34,$B$51:$F$99,5,FALSE)</f>
        <v>12</v>
      </c>
      <c r="E34" s="282" t="n">
        <f>$D$33</f>
        <v>20</v>
      </c>
      <c r="F34" s="288" t="n">
        <f t="shared" si="1"/>
        <v>0.6</v>
      </c>
      <c r="G34" s="177"/>
      <c r="H34" s="283"/>
      <c r="I34" s="118" t="n">
        <v>21</v>
      </c>
      <c r="J34" s="311" t="str">
        <f t="shared" si="0"/>
        <v>01J - 21</v>
      </c>
      <c r="K34" s="344"/>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45"/>
      <c r="AO34" s="344"/>
      <c r="AP34" s="307"/>
      <c r="AQ34" s="307"/>
      <c r="AR34" s="307"/>
      <c r="AS34" s="307"/>
      <c r="AT34" s="345"/>
      <c r="AU34" s="312"/>
      <c r="AV34" s="313"/>
      <c r="AW34" s="307"/>
      <c r="AX34" s="307"/>
      <c r="AY34" s="312"/>
      <c r="AZ34" s="313"/>
      <c r="BA34" s="283"/>
      <c r="BB34" s="283"/>
      <c r="BC34" s="283"/>
      <c r="BD34" s="283"/>
      <c r="BE34" s="283"/>
      <c r="BF34" s="283"/>
      <c r="BG34" s="283"/>
      <c r="BH34" s="283"/>
      <c r="BI34" s="283"/>
      <c r="BJ34" s="283"/>
      <c r="BK34" s="283"/>
      <c r="BL34" s="283"/>
      <c r="BM34" s="283"/>
      <c r="BN34" s="283"/>
      <c r="BO34" s="283"/>
      <c r="BP34" s="283"/>
      <c r="BQ34" s="283"/>
    </row>
    <row r="35" ht="15.75" customHeight="1">
      <c r="A35" s="242" t="s">
        <v>108</v>
      </c>
      <c r="B35" s="243" t="s">
        <v>108</v>
      </c>
      <c r="C35" s="281" t="s">
        <v>109</v>
      </c>
      <c r="D35" s="301" t="n">
        <f>VLOOKUP(B35,$B$51:$F$99,5,FALSE)</f>
        <v>2</v>
      </c>
      <c r="E35" s="282" t="n">
        <f>$D$33</f>
        <v>20</v>
      </c>
      <c r="F35" s="288" t="n">
        <f t="shared" si="1"/>
        <v>0.1</v>
      </c>
      <c r="G35" s="177"/>
      <c r="H35" s="283"/>
      <c r="I35" s="118" t="n">
        <v>22</v>
      </c>
      <c r="J35" s="311" t="str">
        <f t="shared" si="0"/>
        <v>01J - 22</v>
      </c>
      <c r="K35" s="344"/>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45"/>
      <c r="AO35" s="344"/>
      <c r="AP35" s="307"/>
      <c r="AQ35" s="307"/>
      <c r="AR35" s="307"/>
      <c r="AS35" s="307"/>
      <c r="AT35" s="345"/>
      <c r="AU35" s="312"/>
      <c r="AV35" s="313"/>
      <c r="AW35" s="307"/>
      <c r="AX35" s="307"/>
      <c r="AY35" s="312"/>
      <c r="AZ35" s="313"/>
      <c r="BA35" s="283"/>
      <c r="BB35" s="283"/>
      <c r="BC35" s="283"/>
      <c r="BD35" s="283"/>
      <c r="BE35" s="283"/>
      <c r="BF35" s="283"/>
      <c r="BG35" s="283"/>
      <c r="BH35" s="283"/>
      <c r="BI35" s="283"/>
      <c r="BJ35" s="283"/>
      <c r="BK35" s="283"/>
      <c r="BL35" s="283"/>
      <c r="BM35" s="283"/>
      <c r="BN35" s="283"/>
      <c r="BO35" s="283"/>
      <c r="BP35" s="283"/>
      <c r="BQ35" s="283"/>
    </row>
    <row r="36" ht="15.75" customHeight="1">
      <c r="A36" s="242" t="s">
        <v>110</v>
      </c>
      <c r="B36" s="243" t="s">
        <v>110</v>
      </c>
      <c r="C36" s="281" t="s">
        <v>111</v>
      </c>
      <c r="D36" s="301" t="n">
        <f>VLOOKUP(B36,$B$51:$F$99,5,FALSE)</f>
        <v>4</v>
      </c>
      <c r="E36" s="282" t="n">
        <f>$D$33</f>
        <v>20</v>
      </c>
      <c r="F36" s="288" t="n">
        <f t="shared" si="1"/>
        <v>0.2</v>
      </c>
      <c r="G36" s="177"/>
      <c r="H36" s="283"/>
      <c r="I36" s="118" t="n">
        <v>23</v>
      </c>
      <c r="J36" s="311" t="str">
        <f t="shared" si="0"/>
        <v>01J - 23</v>
      </c>
      <c r="K36" s="344"/>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45"/>
      <c r="AO36" s="344"/>
      <c r="AP36" s="307"/>
      <c r="AQ36" s="307"/>
      <c r="AR36" s="307"/>
      <c r="AS36" s="307"/>
      <c r="AT36" s="345"/>
      <c r="AU36" s="312"/>
      <c r="AV36" s="313"/>
      <c r="AW36" s="307"/>
      <c r="AX36" s="307"/>
      <c r="AY36" s="312"/>
      <c r="AZ36" s="313"/>
      <c r="BA36" s="283"/>
      <c r="BB36" s="283"/>
      <c r="BC36" s="283"/>
      <c r="BD36" s="283"/>
      <c r="BE36" s="283"/>
      <c r="BF36" s="283"/>
      <c r="BG36" s="283"/>
      <c r="BH36" s="283"/>
      <c r="BI36" s="283"/>
      <c r="BJ36" s="283"/>
      <c r="BK36" s="283"/>
      <c r="BL36" s="283"/>
      <c r="BM36" s="283"/>
      <c r="BN36" s="283"/>
      <c r="BO36" s="283"/>
      <c r="BP36" s="283"/>
      <c r="BQ36" s="283"/>
    </row>
    <row r="37" ht="15.75" customHeight="1">
      <c r="A37" s="242" t="s">
        <v>112</v>
      </c>
      <c r="B37" s="243" t="s">
        <v>112</v>
      </c>
      <c r="C37" s="281" t="s">
        <v>113</v>
      </c>
      <c r="D37" s="301" t="n">
        <f>VLOOKUP(B37,$B$51:$F$99,5,FALSE)</f>
        <v>2</v>
      </c>
      <c r="E37" s="282" t="n">
        <f>$D$33</f>
        <v>20</v>
      </c>
      <c r="F37" s="288" t="n">
        <f t="shared" si="1"/>
        <v>0.1</v>
      </c>
      <c r="G37" s="177"/>
      <c r="H37" s="283"/>
      <c r="I37" s="118" t="n">
        <v>24</v>
      </c>
      <c r="J37" s="311" t="str">
        <f t="shared" si="0"/>
        <v>01J - 24</v>
      </c>
      <c r="K37" s="344"/>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45"/>
      <c r="AO37" s="344"/>
      <c r="AP37" s="307"/>
      <c r="AQ37" s="307"/>
      <c r="AR37" s="307"/>
      <c r="AS37" s="307"/>
      <c r="AT37" s="345"/>
      <c r="AU37" s="312"/>
      <c r="AV37" s="313"/>
      <c r="AW37" s="307"/>
      <c r="AX37" s="307"/>
      <c r="AY37" s="312"/>
      <c r="AZ37" s="313"/>
      <c r="BA37" s="283"/>
      <c r="BB37" s="283"/>
      <c r="BC37" s="283"/>
      <c r="BD37" s="283"/>
      <c r="BE37" s="283"/>
      <c r="BF37" s="283"/>
      <c r="BG37" s="283"/>
      <c r="BH37" s="283"/>
      <c r="BI37" s="283"/>
      <c r="BJ37" s="283"/>
      <c r="BK37" s="283"/>
      <c r="BL37" s="283"/>
      <c r="BM37" s="283"/>
      <c r="BN37" s="283"/>
      <c r="BO37" s="283"/>
      <c r="BP37" s="283"/>
      <c r="BQ37" s="283"/>
    </row>
    <row r="38" ht="15.75" customHeight="1">
      <c r="A38" s="234" t="n">
        <v>7</v>
      </c>
      <c r="B38" s="224" t="n">
        <v>7</v>
      </c>
      <c r="C38" s="365" t="s">
        <v>104</v>
      </c>
      <c r="D38" s="299" t="n">
        <f>VLOOKUP(B38,$B$51:$F$99,5,FALSE)</f>
        <v>0</v>
      </c>
      <c r="E38" s="291"/>
      <c r="F38" s="352"/>
      <c r="G38" s="288"/>
      <c r="H38" s="175"/>
      <c r="I38" s="118" t="n">
        <v>25</v>
      </c>
      <c r="J38" s="311" t="str">
        <f t="shared" si="0"/>
        <v>01J - 25</v>
      </c>
      <c r="K38" s="344"/>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45"/>
      <c r="AO38" s="344"/>
      <c r="AP38" s="307"/>
      <c r="AQ38" s="307"/>
      <c r="AR38" s="307"/>
      <c r="AS38" s="307"/>
      <c r="AT38" s="345"/>
      <c r="AU38" s="312"/>
      <c r="AV38" s="313"/>
      <c r="AW38" s="307"/>
      <c r="AX38" s="307"/>
      <c r="AY38" s="312"/>
      <c r="AZ38" s="313"/>
      <c r="BA38" s="175"/>
      <c r="BB38" s="175"/>
      <c r="BC38" s="175"/>
      <c r="BD38" s="175"/>
      <c r="BE38" s="175"/>
      <c r="BF38" s="175"/>
      <c r="BG38" s="175"/>
      <c r="BH38" s="175"/>
      <c r="BI38" s="175"/>
      <c r="BJ38" s="175"/>
      <c r="BK38" s="175"/>
      <c r="BL38" s="175"/>
      <c r="BM38" s="175"/>
      <c r="BN38" s="175"/>
      <c r="BO38" s="175"/>
      <c r="BP38" s="175"/>
      <c r="BQ38" s="175"/>
    </row>
    <row r="39" ht="15.75" customHeight="1">
      <c r="A39" s="184"/>
      <c r="B39" s="185"/>
      <c r="C39" s="285" t="s">
        <v>201</v>
      </c>
      <c r="D39" s="302"/>
      <c r="E39" s="185"/>
      <c r="F39" s="186"/>
      <c r="G39" s="177"/>
      <c r="H39" s="284"/>
      <c r="I39" s="118" t="n">
        <v>26</v>
      </c>
      <c r="J39" s="311" t="str">
        <f t="shared" si="0"/>
        <v>01J - 26</v>
      </c>
      <c r="K39" s="344"/>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45"/>
      <c r="AO39" s="344"/>
      <c r="AP39" s="307"/>
      <c r="AQ39" s="307"/>
      <c r="AR39" s="307"/>
      <c r="AS39" s="307"/>
      <c r="AT39" s="345"/>
      <c r="AU39" s="312"/>
      <c r="AV39" s="313"/>
      <c r="AW39" s="307"/>
      <c r="AX39" s="307"/>
      <c r="AY39" s="312"/>
      <c r="AZ39" s="313"/>
      <c r="BA39" s="284"/>
      <c r="BB39" s="284"/>
      <c r="BC39" s="284"/>
      <c r="BD39" s="284"/>
      <c r="BE39" s="284"/>
      <c r="BF39" s="284"/>
      <c r="BG39" s="284"/>
      <c r="BH39" s="284"/>
      <c r="BI39" s="284"/>
      <c r="BJ39" s="284"/>
      <c r="BK39" s="284"/>
      <c r="BL39" s="284"/>
      <c r="BM39" s="284"/>
      <c r="BN39" s="284"/>
      <c r="BO39" s="284"/>
      <c r="BP39" s="284"/>
      <c r="BQ39" s="284"/>
    </row>
    <row r="40" ht="15.75" customHeight="1">
      <c r="A40" s="242"/>
      <c r="B40" s="243" t="s">
        <v>166</v>
      </c>
      <c r="C40" s="281" t="s">
        <v>167</v>
      </c>
      <c r="D40" s="301" t="n">
        <f>VLOOKUP(B40,$B$51:$F$99,5,FALSE)</f>
        <v>743</v>
      </c>
      <c r="E40" s="282" t="n">
        <f>D17</f>
        <v>2437</v>
      </c>
      <c r="F40" s="290" t="n">
        <f>IFERROR(D40/E40,0)</f>
        <v>0.30488305293393514</v>
      </c>
      <c r="G40" s="177"/>
      <c r="H40" s="283"/>
      <c r="I40" s="118" t="n">
        <v>27</v>
      </c>
      <c r="J40" s="311" t="str">
        <f t="shared" si="0"/>
        <v>01J - 27</v>
      </c>
      <c r="K40" s="344"/>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45"/>
      <c r="AO40" s="344"/>
      <c r="AP40" s="307"/>
      <c r="AQ40" s="307"/>
      <c r="AR40" s="307"/>
      <c r="AS40" s="307"/>
      <c r="AT40" s="345"/>
      <c r="AU40" s="312"/>
      <c r="AV40" s="313"/>
      <c r="AW40" s="307"/>
      <c r="AX40" s="307"/>
      <c r="AY40" s="312"/>
      <c r="AZ40" s="313"/>
      <c r="BA40" s="283"/>
      <c r="BB40" s="283"/>
      <c r="BC40" s="283"/>
      <c r="BD40" s="283"/>
      <c r="BE40" s="283"/>
      <c r="BF40" s="283"/>
      <c r="BG40" s="283"/>
      <c r="BH40" s="283"/>
      <c r="BI40" s="283"/>
      <c r="BJ40" s="283"/>
      <c r="BK40" s="283"/>
      <c r="BL40" s="283"/>
      <c r="BM40" s="283"/>
      <c r="BN40" s="283"/>
      <c r="BO40" s="283"/>
      <c r="BP40" s="283"/>
      <c r="BQ40" s="283"/>
    </row>
    <row r="41" ht="15.75" customHeight="1">
      <c r="A41" s="242"/>
      <c r="B41" s="243" t="s">
        <v>164</v>
      </c>
      <c r="C41" s="281" t="s">
        <v>165</v>
      </c>
      <c r="D41" s="301" t="n">
        <f>VLOOKUP(B41,$B$51:$F$99,5,FALSE)</f>
        <v>175</v>
      </c>
      <c r="E41" s="282" t="n">
        <f>D40</f>
        <v>743</v>
      </c>
      <c r="F41" s="290" t="n">
        <f>IF(E41=0,0,D41/E41)</f>
        <v>0.23553162853297444</v>
      </c>
      <c r="G41" s="177"/>
      <c r="H41" s="283"/>
      <c r="I41" s="118" t="n">
        <v>28</v>
      </c>
      <c r="J41" s="311" t="str">
        <f t="shared" si="0"/>
        <v>01J - 28</v>
      </c>
      <c r="K41" s="344"/>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45"/>
      <c r="AO41" s="344"/>
      <c r="AP41" s="307"/>
      <c r="AQ41" s="307"/>
      <c r="AR41" s="307"/>
      <c r="AS41" s="307"/>
      <c r="AT41" s="345"/>
      <c r="AU41" s="312"/>
      <c r="AV41" s="313"/>
      <c r="AW41" s="307"/>
      <c r="AX41" s="307"/>
      <c r="AY41" s="312"/>
      <c r="AZ41" s="313"/>
      <c r="BA41" s="283"/>
      <c r="BB41" s="283"/>
      <c r="BC41" s="283"/>
      <c r="BD41" s="283"/>
      <c r="BE41" s="283"/>
      <c r="BF41" s="283"/>
      <c r="BG41" s="283"/>
      <c r="BH41" s="283"/>
      <c r="BI41" s="283"/>
      <c r="BJ41" s="283"/>
      <c r="BK41" s="283"/>
      <c r="BL41" s="283"/>
      <c r="BM41" s="283"/>
      <c r="BN41" s="283"/>
      <c r="BO41" s="283"/>
      <c r="BP41" s="283"/>
      <c r="BQ41" s="283"/>
    </row>
    <row r="42" ht="15.75" customHeight="1">
      <c r="A42" s="242"/>
      <c r="B42" s="243" t="n">
        <v>9</v>
      </c>
      <c r="C42" s="281" t="s">
        <v>168</v>
      </c>
      <c r="D42" s="301" t="n">
        <f>VLOOKUP(B42,$B$51:$F$99,5,FALSE)</f>
        <v>0</v>
      </c>
      <c r="E42" s="282" t="n">
        <f>D41</f>
        <v>175</v>
      </c>
      <c r="F42" s="290" t="n">
        <f>IF(E42=0,0,D42/E42)</f>
        <v>0</v>
      </c>
      <c r="G42" s="177"/>
      <c r="H42" s="283"/>
      <c r="I42" s="118" t="n">
        <v>29</v>
      </c>
      <c r="J42" s="311" t="str">
        <f t="shared" si="0"/>
        <v>01J - 29</v>
      </c>
      <c r="K42" s="342"/>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43"/>
      <c r="AO42" s="342"/>
      <c r="AP42" s="306"/>
      <c r="AQ42" s="306"/>
      <c r="AR42" s="306"/>
      <c r="AS42" s="306"/>
      <c r="AT42" s="343"/>
      <c r="AU42" s="338"/>
      <c r="AV42" s="339"/>
      <c r="AW42" s="306"/>
      <c r="AX42" s="306"/>
      <c r="AY42" s="338"/>
      <c r="AZ42" s="339"/>
      <c r="BA42" s="283"/>
      <c r="BB42" s="283"/>
      <c r="BC42" s="283"/>
      <c r="BD42" s="283"/>
      <c r="BE42" s="283"/>
      <c r="BF42" s="283"/>
      <c r="BG42" s="283"/>
      <c r="BH42" s="283"/>
      <c r="BI42" s="283"/>
      <c r="BJ42" s="283"/>
      <c r="BK42" s="283"/>
      <c r="BL42" s="283"/>
      <c r="BM42" s="283"/>
      <c r="BN42" s="283"/>
      <c r="BO42" s="283"/>
      <c r="BP42" s="283"/>
      <c r="BQ42" s="283"/>
    </row>
    <row r="43">
      <c r="B43" s="331"/>
      <c r="D43" s="174"/>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row>
    <row r="44">
      <c r="B44" s="331"/>
      <c r="D44" s="174"/>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row>
    <row r="45">
      <c r="B45" s="331"/>
      <c r="D45" s="174"/>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row>
    <row r="46">
      <c r="B46" s="56"/>
    </row>
    <row r="47">
      <c r="B47" s="56"/>
      <c r="C47" s="267" t="s">
        <v>115</v>
      </c>
    </row>
    <row r="48" ht="15.75" customHeight="1">
      <c r="B48" s="56"/>
    </row>
    <row r="49" ht="16.5" customHeight="1">
      <c r="B49" s="303"/>
      <c r="C49" s="329"/>
      <c r="D49" s="303"/>
      <c r="E49" s="303"/>
      <c r="F49" s="303"/>
      <c r="G49" s="295"/>
      <c r="H49" s="303"/>
      <c r="I49" s="303"/>
      <c r="J49" s="303"/>
      <c r="K49" s="303"/>
      <c r="L49" s="303" t="s">
        <v>116</v>
      </c>
      <c r="M49" s="303"/>
      <c r="N49" s="303"/>
      <c r="O49" s="303"/>
      <c r="P49" s="303"/>
      <c r="Q49" s="303"/>
      <c r="R49" s="303"/>
      <c r="S49" s="303"/>
      <c r="T49" s="303"/>
      <c r="U49" s="303"/>
      <c r="V49" s="303"/>
      <c r="W49" s="303"/>
      <c r="X49" s="303" t="s">
        <v>117</v>
      </c>
      <c r="Y49" s="303"/>
      <c r="Z49" s="303"/>
      <c r="AA49" s="303"/>
      <c r="AB49" s="303"/>
      <c r="AC49" s="303"/>
      <c r="AD49" s="303"/>
      <c r="AE49" s="303"/>
      <c r="AF49" s="303"/>
      <c r="AG49" s="303"/>
      <c r="AH49" s="303"/>
      <c r="AI49" s="303"/>
      <c r="AJ49" s="303" t="s">
        <v>118</v>
      </c>
      <c r="AK49" s="303"/>
      <c r="AL49" s="303"/>
      <c r="AM49" s="303"/>
      <c r="AN49" s="303"/>
      <c r="AO49" s="303"/>
      <c r="AP49" s="303"/>
      <c r="AQ49" s="303"/>
      <c r="AR49" s="303"/>
      <c r="AS49" s="303"/>
      <c r="AT49" s="303"/>
      <c r="AU49" s="303"/>
      <c r="AV49" s="303" t="s">
        <v>119</v>
      </c>
      <c r="AW49" s="303"/>
      <c r="AX49" s="303"/>
      <c r="AY49" s="303"/>
      <c r="AZ49" s="303"/>
      <c r="BA49" s="303"/>
      <c r="BB49" s="303"/>
      <c r="BC49" s="303"/>
      <c r="BD49" s="303"/>
      <c r="BE49" s="303"/>
      <c r="BF49" s="303"/>
      <c r="BG49" s="303"/>
      <c r="BH49" s="303" t="s">
        <v>120</v>
      </c>
      <c r="BI49" s="303"/>
      <c r="BJ49" s="303"/>
      <c r="BK49" s="303"/>
      <c r="BL49" s="303"/>
      <c r="BM49" s="303"/>
      <c r="BN49" s="303"/>
      <c r="BO49" s="303"/>
      <c r="BP49" s="303"/>
      <c r="BQ49" s="303"/>
      <c r="BR49" s="303"/>
      <c r="BS49" s="303"/>
    </row>
    <row r="50" ht="46.5" customHeight="1">
      <c r="B50" s="330" t="s">
        <v>121</v>
      </c>
      <c r="C50" s="317" t="s">
        <v>122</v>
      </c>
      <c r="D50" s="296" t="s">
        <v>123</v>
      </c>
      <c r="E50" s="325" t="s">
        <v>124</v>
      </c>
      <c r="F50" s="325" t="s">
        <v>125</v>
      </c>
      <c r="G50" s="325" t="s">
        <v>116</v>
      </c>
      <c r="H50" s="325" t="s">
        <v>117</v>
      </c>
      <c r="I50" s="325" t="s">
        <v>118</v>
      </c>
      <c r="J50" s="325" t="s">
        <v>119</v>
      </c>
      <c r="K50" s="325" t="s">
        <v>120</v>
      </c>
      <c r="L50" s="326" t="n">
        <v>43556</v>
      </c>
      <c r="M50" s="326" t="n">
        <v>43586</v>
      </c>
      <c r="N50" s="326" t="n">
        <v>43617</v>
      </c>
      <c r="O50" s="326" t="n">
        <v>43647</v>
      </c>
      <c r="P50" s="326" t="n">
        <v>43678</v>
      </c>
      <c r="Q50" s="326" t="n">
        <v>43709</v>
      </c>
      <c r="R50" s="326" t="n">
        <v>43739</v>
      </c>
      <c r="S50" s="326" t="n">
        <v>43770</v>
      </c>
      <c r="T50" s="326" t="n">
        <v>43800</v>
      </c>
      <c r="U50" s="326" t="n">
        <v>43831</v>
      </c>
      <c r="V50" s="326" t="n">
        <v>43862</v>
      </c>
      <c r="W50" s="326" t="n">
        <v>43891</v>
      </c>
      <c r="X50" s="326" t="n">
        <v>43922</v>
      </c>
      <c r="Y50" s="326" t="n">
        <v>43952</v>
      </c>
      <c r="Z50" s="326" t="n">
        <v>43983</v>
      </c>
      <c r="AA50" s="326" t="n">
        <v>44013</v>
      </c>
      <c r="AB50" s="326" t="n">
        <v>44044</v>
      </c>
      <c r="AC50" s="326" t="n">
        <v>44075</v>
      </c>
      <c r="AD50" s="326" t="n">
        <v>44105</v>
      </c>
      <c r="AE50" s="326" t="n">
        <v>44136</v>
      </c>
      <c r="AF50" s="326" t="n">
        <v>44166</v>
      </c>
      <c r="AG50" s="326" t="n">
        <v>44197</v>
      </c>
      <c r="AH50" s="326" t="n">
        <v>44228</v>
      </c>
      <c r="AI50" s="326" t="n">
        <v>44256</v>
      </c>
      <c r="AJ50" s="326" t="n">
        <v>44287</v>
      </c>
      <c r="AK50" s="326" t="n">
        <v>44317</v>
      </c>
      <c r="AL50" s="326" t="n">
        <v>44348</v>
      </c>
      <c r="AM50" s="326" t="n">
        <v>44378</v>
      </c>
      <c r="AN50" s="326" t="n">
        <v>44409</v>
      </c>
      <c r="AO50" s="326" t="n">
        <v>44440</v>
      </c>
      <c r="AP50" s="326" t="n">
        <v>44470</v>
      </c>
      <c r="AQ50" s="326" t="n">
        <v>44501</v>
      </c>
      <c r="AR50" s="326" t="n">
        <v>44531</v>
      </c>
      <c r="AS50" s="326" t="n">
        <v>44562</v>
      </c>
      <c r="AT50" s="326" t="n">
        <v>44593</v>
      </c>
      <c r="AU50" s="326" t="n">
        <v>44621</v>
      </c>
      <c r="AV50" s="326" t="n">
        <v>44652</v>
      </c>
      <c r="AW50" s="326" t="n">
        <v>44682</v>
      </c>
      <c r="AX50" s="326" t="n">
        <v>44713</v>
      </c>
      <c r="AY50" s="326" t="n">
        <v>44743</v>
      </c>
      <c r="AZ50" s="326" t="n">
        <v>44774</v>
      </c>
      <c r="BA50" s="326" t="n">
        <v>44805</v>
      </c>
      <c r="BB50" s="326" t="n">
        <v>44835</v>
      </c>
      <c r="BC50" s="326" t="n">
        <v>44866</v>
      </c>
      <c r="BD50" s="326" t="n">
        <v>44896</v>
      </c>
      <c r="BE50" s="326" t="n">
        <v>44927</v>
      </c>
      <c r="BF50" s="326" t="n">
        <v>44958</v>
      </c>
      <c r="BG50" s="326" t="n">
        <v>44986</v>
      </c>
      <c r="BH50" s="326" t="n">
        <v>45017</v>
      </c>
      <c r="BI50" s="326" t="n">
        <v>45047</v>
      </c>
      <c r="BJ50" s="326" t="n">
        <v>45078</v>
      </c>
      <c r="BK50" s="326" t="n">
        <v>45108</v>
      </c>
      <c r="BL50" s="326" t="n">
        <v>45139</v>
      </c>
      <c r="BM50" s="326" t="n">
        <v>45170</v>
      </c>
      <c r="BN50" s="326" t="n">
        <v>45200</v>
      </c>
      <c r="BO50" s="326" t="n">
        <v>45231</v>
      </c>
      <c r="BP50" s="326" t="n">
        <v>45261</v>
      </c>
      <c r="BQ50" s="326" t="n">
        <v>45292</v>
      </c>
      <c r="BR50" s="326" t="n">
        <v>45323</v>
      </c>
      <c r="BS50" s="326" t="n">
        <v>45352</v>
      </c>
      <c r="BT50" s="120"/>
      <c r="BU50" s="120"/>
    </row>
    <row r="51" ht="16.5" customHeight="1">
      <c r="B51" s="333" t="s">
        <v>76</v>
      </c>
      <c r="C51" s="332" t="s">
        <v>324</v>
      </c>
      <c r="D51" s="297" t="s">
        <v>126</v>
      </c>
      <c r="E51" s="334" t="b">
        <f t="shared" ref="E51:E94" si="4">SUM(G51:K51)=F51</f>
        <v>1</v>
      </c>
      <c r="F51" s="334" t="n">
        <f t="shared" ref="F51:F94" si="5">SUM(L51:BS51)</f>
        <v>7113</v>
      </c>
      <c r="G51" s="333" t="n">
        <f t="shared" ref="G51:G94" si="6">SUM(L51:W51)</f>
        <v>0</v>
      </c>
      <c r="H51" s="334" t="n">
        <f>SUM(X51:AI51)</f>
        <v>0</v>
      </c>
      <c r="I51" s="334" t="n">
        <f>SUM(AJ51:AU51)</f>
        <v>7108</v>
      </c>
      <c r="J51" s="334" t="n">
        <f t="shared" ref="J51:J94" si="7">SUM(AV51:BG51)</f>
        <v>5</v>
      </c>
      <c r="K51" s="334" t="n">
        <f t="shared" ref="K51:K94" si="8">SUM(BH51:BS51)</f>
        <v>0</v>
      </c>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t="n">
        <v>0</v>
      </c>
      <c r="AO51" s="335" t="n">
        <v>0</v>
      </c>
      <c r="AP51" s="335" t="n">
        <v>0</v>
      </c>
      <c r="AQ51" s="335" t="n">
        <v>3669</v>
      </c>
      <c r="AR51" s="335" t="n">
        <v>1110</v>
      </c>
      <c r="AS51" s="335" t="n">
        <v>1936</v>
      </c>
      <c r="AT51" s="335" t="n">
        <v>391</v>
      </c>
      <c r="AU51" s="335" t="n">
        <v>2</v>
      </c>
      <c r="AV51" s="335" t="n">
        <v>0</v>
      </c>
      <c r="AW51" s="335" t="n">
        <v>5</v>
      </c>
      <c r="AX51" s="335" t="n">
        <v>0</v>
      </c>
      <c r="AY51" s="335" t="n">
        <v>0</v>
      </c>
      <c r="AZ51" s="335"/>
      <c r="BA51" s="335"/>
      <c r="BB51" s="335"/>
      <c r="BC51" s="335"/>
      <c r="BD51" s="335"/>
      <c r="BE51" s="335"/>
      <c r="BF51" s="335"/>
      <c r="BG51" s="335"/>
      <c r="BH51" s="335"/>
      <c r="BI51" s="335"/>
      <c r="BJ51" s="335"/>
      <c r="BK51" s="335"/>
      <c r="BL51" s="335"/>
      <c r="BM51" s="335"/>
      <c r="BN51" s="335"/>
      <c r="BO51" s="335"/>
      <c r="BP51" s="335"/>
      <c r="BQ51" s="335"/>
      <c r="BR51" s="335"/>
      <c r="BS51" s="335"/>
    </row>
    <row r="52" ht="16.5" customHeight="1">
      <c r="B52" s="333" t="s">
        <v>318</v>
      </c>
      <c r="C52" s="332" t="s">
        <v>325</v>
      </c>
      <c r="D52" s="297" t="s">
        <v>126</v>
      </c>
      <c r="E52" s="334" t="b">
        <f>SUM(G52:K52)=F52</f>
        <v>1</v>
      </c>
      <c r="F52" s="334" t="n">
        <f>SUM(L52:BS52)</f>
        <v>221</v>
      </c>
      <c r="G52" s="333" t="n">
        <f>SUM(L52:W52)</f>
        <v>0</v>
      </c>
      <c r="H52" s="334" t="n">
        <f>SUM(X52:AI52)</f>
        <v>0</v>
      </c>
      <c r="I52" s="334" t="n">
        <f>SUM(AJ52:AU52)</f>
        <v>0</v>
      </c>
      <c r="J52" s="334" t="n">
        <f>SUM(AV52:BG52)</f>
        <v>221</v>
      </c>
      <c r="K52" s="334" t="n">
        <f>SUM(BH52:BS52)</f>
        <v>0</v>
      </c>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t="n">
        <v>0</v>
      </c>
      <c r="AL52" s="335" t="n">
        <v>0</v>
      </c>
      <c r="AM52" s="335" t="n">
        <v>0</v>
      </c>
      <c r="AN52" s="335" t="n">
        <v>0</v>
      </c>
      <c r="AO52" s="335" t="n">
        <v>0</v>
      </c>
      <c r="AP52" s="335" t="n">
        <v>0</v>
      </c>
      <c r="AQ52" s="335" t="n">
        <v>0</v>
      </c>
      <c r="AR52" s="335" t="n">
        <v>0</v>
      </c>
      <c r="AS52" s="335" t="n">
        <v>0</v>
      </c>
      <c r="AT52" s="335" t="n">
        <v>0</v>
      </c>
      <c r="AU52" s="335" t="n">
        <v>0</v>
      </c>
      <c r="AV52" s="335" t="n">
        <v>147</v>
      </c>
      <c r="AW52" s="335" t="n">
        <v>74</v>
      </c>
      <c r="AX52" s="335" t="n">
        <v>0</v>
      </c>
      <c r="AY52" s="335" t="n">
        <v>0</v>
      </c>
      <c r="AZ52" s="335"/>
      <c r="BA52" s="335"/>
      <c r="BB52" s="335"/>
      <c r="BC52" s="335"/>
      <c r="BD52" s="335"/>
      <c r="BE52" s="335"/>
      <c r="BF52" s="335"/>
      <c r="BG52" s="335"/>
      <c r="BH52" s="335"/>
      <c r="BI52" s="335"/>
      <c r="BJ52" s="335"/>
      <c r="BK52" s="335"/>
      <c r="BL52" s="335"/>
      <c r="BM52" s="335"/>
      <c r="BN52" s="335"/>
      <c r="BO52" s="335"/>
      <c r="BP52" s="335"/>
      <c r="BQ52" s="335"/>
      <c r="BR52" s="335"/>
      <c r="BS52" s="335"/>
    </row>
    <row r="53" ht="16.5" customHeight="1">
      <c r="B53" s="333" t="s">
        <v>74</v>
      </c>
      <c r="C53" s="332" t="s">
        <v>75</v>
      </c>
      <c r="D53" s="297" t="s">
        <v>126</v>
      </c>
      <c r="E53" s="334" t="b">
        <f t="shared" si="4"/>
        <v>1</v>
      </c>
      <c r="F53" s="334" t="n">
        <f t="shared" si="5"/>
        <v>17686</v>
      </c>
      <c r="G53" s="333" t="n">
        <f t="shared" si="6"/>
        <v>0</v>
      </c>
      <c r="H53" s="334" t="n">
        <f t="shared" ref="H53:H94" si="9">SUM(X53:AI53)</f>
        <v>0</v>
      </c>
      <c r="I53" s="334" t="n">
        <f t="shared" ref="I53:I94" si="10">SUM(AJ53:AU53)</f>
        <v>17686</v>
      </c>
      <c r="J53" s="334" t="n">
        <f t="shared" si="7"/>
        <v>0</v>
      </c>
      <c r="K53" s="334" t="n">
        <f t="shared" si="8"/>
        <v>0</v>
      </c>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t="n">
        <v>0</v>
      </c>
      <c r="AO53" s="335" t="n">
        <v>0</v>
      </c>
      <c r="AP53" s="335" t="n">
        <v>0</v>
      </c>
      <c r="AQ53" s="335" t="n">
        <v>17686</v>
      </c>
      <c r="AR53" s="335" t="n">
        <v>0</v>
      </c>
      <c r="AS53" s="335" t="n">
        <v>0</v>
      </c>
      <c r="AT53" s="335" t="n">
        <v>0</v>
      </c>
      <c r="AU53" s="335" t="n">
        <v>0</v>
      </c>
      <c r="AV53" s="335" t="n">
        <v>0</v>
      </c>
      <c r="AW53" s="335" t="n">
        <v>0</v>
      </c>
      <c r="AX53" s="335" t="n">
        <v>0</v>
      </c>
      <c r="AY53" s="335" t="n">
        <v>0</v>
      </c>
      <c r="AZ53" s="335"/>
      <c r="BA53" s="335"/>
      <c r="BB53" s="335"/>
      <c r="BC53" s="335"/>
      <c r="BD53" s="335"/>
      <c r="BE53" s="335"/>
      <c r="BF53" s="335"/>
      <c r="BG53" s="335"/>
      <c r="BH53" s="335"/>
      <c r="BI53" s="335"/>
      <c r="BJ53" s="335"/>
      <c r="BK53" s="335"/>
      <c r="BL53" s="335"/>
      <c r="BM53" s="335"/>
      <c r="BN53" s="335"/>
      <c r="BO53" s="335"/>
      <c r="BP53" s="335"/>
      <c r="BQ53" s="335"/>
      <c r="BR53" s="335"/>
      <c r="BS53" s="335"/>
    </row>
    <row r="54" ht="16.5" customHeight="1">
      <c r="B54" s="333" t="n">
        <v>2</v>
      </c>
      <c r="C54" s="332" t="s">
        <v>78</v>
      </c>
      <c r="D54" s="297" t="s">
        <v>126</v>
      </c>
      <c r="E54" s="334" t="b">
        <f t="shared" si="4"/>
        <v>1</v>
      </c>
      <c r="F54" s="334" t="n">
        <f t="shared" si="5"/>
        <v>2736</v>
      </c>
      <c r="G54" s="333" t="n">
        <f t="shared" si="6"/>
        <v>0</v>
      </c>
      <c r="H54" s="334" t="n">
        <f t="shared" si="9"/>
        <v>0</v>
      </c>
      <c r="I54" s="334" t="n">
        <f t="shared" si="10"/>
        <v>2716</v>
      </c>
      <c r="J54" s="334" t="n">
        <f t="shared" si="7"/>
        <v>20</v>
      </c>
      <c r="K54" s="334" t="n">
        <f t="shared" si="8"/>
        <v>0</v>
      </c>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t="n">
        <v>0</v>
      </c>
      <c r="AO54" s="335" t="n">
        <v>0</v>
      </c>
      <c r="AP54" s="335" t="n">
        <v>0</v>
      </c>
      <c r="AQ54" s="335" t="n">
        <v>572</v>
      </c>
      <c r="AR54" s="335" t="n">
        <v>964</v>
      </c>
      <c r="AS54" s="335" t="n">
        <v>909</v>
      </c>
      <c r="AT54" s="335" t="n">
        <v>178</v>
      </c>
      <c r="AU54" s="335" t="n">
        <v>93</v>
      </c>
      <c r="AV54" s="335" t="n">
        <v>8</v>
      </c>
      <c r="AW54" s="335" t="n">
        <v>10</v>
      </c>
      <c r="AX54" s="335" t="n">
        <v>2</v>
      </c>
      <c r="AY54" s="335" t="n">
        <v>0</v>
      </c>
      <c r="AZ54" s="335"/>
      <c r="BA54" s="335"/>
      <c r="BB54" s="335"/>
      <c r="BC54" s="335"/>
      <c r="BD54" s="335"/>
      <c r="BE54" s="335"/>
      <c r="BF54" s="335"/>
      <c r="BG54" s="335"/>
      <c r="BH54" s="335"/>
      <c r="BI54" s="335"/>
      <c r="BJ54" s="335"/>
      <c r="BK54" s="335"/>
      <c r="BL54" s="335"/>
      <c r="BM54" s="335"/>
      <c r="BN54" s="335"/>
      <c r="BO54" s="335"/>
      <c r="BP54" s="335"/>
      <c r="BQ54" s="335"/>
      <c r="BR54" s="335"/>
      <c r="BS54" s="335"/>
    </row>
    <row r="55" ht="16.5" customHeight="1">
      <c r="B55" s="333" t="s">
        <v>79</v>
      </c>
      <c r="C55" s="332" t="s">
        <v>127</v>
      </c>
      <c r="D55" s="297" t="s">
        <v>126</v>
      </c>
      <c r="E55" s="334" t="b">
        <f t="shared" si="4"/>
        <v>1</v>
      </c>
      <c r="F55" s="334" t="n">
        <f t="shared" si="5"/>
        <v>0</v>
      </c>
      <c r="G55" s="333" t="n">
        <f t="shared" si="6"/>
        <v>0</v>
      </c>
      <c r="H55" s="334" t="n">
        <f t="shared" si="9"/>
        <v>0</v>
      </c>
      <c r="I55" s="334" t="n">
        <f t="shared" si="10"/>
        <v>0</v>
      </c>
      <c r="J55" s="334" t="n">
        <f t="shared" si="7"/>
        <v>0</v>
      </c>
      <c r="K55" s="334" t="n">
        <f t="shared" si="8"/>
        <v>0</v>
      </c>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t="n">
        <v>0</v>
      </c>
      <c r="AO55" s="335" t="n">
        <v>0</v>
      </c>
      <c r="AP55" s="335" t="n">
        <v>0</v>
      </c>
      <c r="AQ55" s="335" t="n">
        <v>0</v>
      </c>
      <c r="AR55" s="335" t="n">
        <v>0</v>
      </c>
      <c r="AS55" s="335" t="n">
        <v>0</v>
      </c>
      <c r="AT55" s="335" t="n">
        <v>0</v>
      </c>
      <c r="AU55" s="335" t="n">
        <v>0</v>
      </c>
      <c r="AV55" s="335" t="n">
        <v>0</v>
      </c>
      <c r="AW55" s="335" t="n">
        <v>0</v>
      </c>
      <c r="AX55" s="335" t="n">
        <v>0</v>
      </c>
      <c r="AY55" s="335" t="n">
        <v>0</v>
      </c>
      <c r="AZ55" s="335"/>
      <c r="BA55" s="335"/>
      <c r="BB55" s="335"/>
      <c r="BC55" s="335"/>
      <c r="BD55" s="335"/>
      <c r="BE55" s="335"/>
      <c r="BF55" s="335"/>
      <c r="BG55" s="335"/>
      <c r="BH55" s="335"/>
      <c r="BI55" s="335"/>
      <c r="BJ55" s="335"/>
      <c r="BK55" s="335"/>
      <c r="BL55" s="335"/>
      <c r="BM55" s="335"/>
      <c r="BN55" s="335"/>
      <c r="BO55" s="335"/>
      <c r="BP55" s="335"/>
      <c r="BQ55" s="335"/>
      <c r="BR55" s="335"/>
      <c r="BS55" s="335"/>
    </row>
    <row r="56" ht="16.5" customHeight="1">
      <c r="B56" s="333" t="s">
        <v>81</v>
      </c>
      <c r="C56" s="332" t="s">
        <v>128</v>
      </c>
      <c r="D56" s="297" t="s">
        <v>126</v>
      </c>
      <c r="E56" s="334" t="b">
        <f t="shared" si="4"/>
        <v>1</v>
      </c>
      <c r="F56" s="334" t="n">
        <f t="shared" si="5"/>
        <v>2437</v>
      </c>
      <c r="G56" s="333" t="n">
        <f t="shared" si="6"/>
        <v>0</v>
      </c>
      <c r="H56" s="334" t="n">
        <f t="shared" si="9"/>
        <v>0</v>
      </c>
      <c r="I56" s="334" t="n">
        <f t="shared" si="10"/>
        <v>2419</v>
      </c>
      <c r="J56" s="334" t="n">
        <f t="shared" si="7"/>
        <v>18</v>
      </c>
      <c r="K56" s="334" t="n">
        <f t="shared" si="8"/>
        <v>0</v>
      </c>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t="n">
        <v>0</v>
      </c>
      <c r="AO56" s="335" t="n">
        <v>0</v>
      </c>
      <c r="AP56" s="335" t="n">
        <v>0</v>
      </c>
      <c r="AQ56" s="335" t="n">
        <v>373</v>
      </c>
      <c r="AR56" s="335" t="n">
        <v>913</v>
      </c>
      <c r="AS56" s="335" t="n">
        <v>871</v>
      </c>
      <c r="AT56" s="335" t="n">
        <v>249</v>
      </c>
      <c r="AU56" s="335" t="n">
        <v>13</v>
      </c>
      <c r="AV56" s="335" t="n">
        <v>0</v>
      </c>
      <c r="AW56" s="335" t="n">
        <v>14</v>
      </c>
      <c r="AX56" s="335" t="n">
        <v>4</v>
      </c>
      <c r="AY56" s="335" t="n">
        <v>0</v>
      </c>
      <c r="AZ56" s="335"/>
      <c r="BA56" s="335"/>
      <c r="BB56" s="335"/>
      <c r="BC56" s="335"/>
      <c r="BD56" s="335"/>
      <c r="BE56" s="335"/>
      <c r="BF56" s="335"/>
      <c r="BG56" s="335"/>
      <c r="BH56" s="335"/>
      <c r="BI56" s="335"/>
      <c r="BJ56" s="335"/>
      <c r="BK56" s="335"/>
      <c r="BL56" s="335"/>
      <c r="BM56" s="335"/>
      <c r="BN56" s="335"/>
      <c r="BO56" s="335"/>
      <c r="BP56" s="335"/>
      <c r="BQ56" s="335"/>
      <c r="BR56" s="335"/>
      <c r="BS56" s="335"/>
    </row>
    <row r="57" ht="16.5" customHeight="1">
      <c r="B57" s="333" t="s">
        <v>84</v>
      </c>
      <c r="C57" s="332" t="s">
        <v>129</v>
      </c>
      <c r="D57" s="297" t="s">
        <v>126</v>
      </c>
      <c r="E57" s="334" t="b">
        <f t="shared" si="4"/>
        <v>1</v>
      </c>
      <c r="F57" s="334" t="n">
        <f t="shared" si="5"/>
        <v>0</v>
      </c>
      <c r="G57" s="333" t="n">
        <f t="shared" si="6"/>
        <v>0</v>
      </c>
      <c r="H57" s="334" t="n">
        <f t="shared" si="9"/>
        <v>0</v>
      </c>
      <c r="I57" s="334" t="n">
        <f t="shared" si="10"/>
        <v>0</v>
      </c>
      <c r="J57" s="334" t="n">
        <f t="shared" si="7"/>
        <v>0</v>
      </c>
      <c r="K57" s="334" t="n">
        <f t="shared" si="8"/>
        <v>0</v>
      </c>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t="n">
        <v>0</v>
      </c>
      <c r="AO57" s="335" t="n">
        <v>0</v>
      </c>
      <c r="AP57" s="335" t="n">
        <v>0</v>
      </c>
      <c r="AQ57" s="335" t="n">
        <v>0</v>
      </c>
      <c r="AR57" s="335" t="n">
        <v>0</v>
      </c>
      <c r="AS57" s="335" t="n">
        <v>0</v>
      </c>
      <c r="AT57" s="335" t="n">
        <v>0</v>
      </c>
      <c r="AU57" s="335" t="n">
        <v>0</v>
      </c>
      <c r="AV57" s="335" t="n">
        <v>0</v>
      </c>
      <c r="AW57" s="335" t="n">
        <v>0</v>
      </c>
      <c r="AX57" s="335" t="n">
        <v>0</v>
      </c>
      <c r="AY57" s="335" t="n">
        <v>0</v>
      </c>
      <c r="AZ57" s="335"/>
      <c r="BA57" s="335"/>
      <c r="BB57" s="335"/>
      <c r="BC57" s="335"/>
      <c r="BD57" s="335"/>
      <c r="BE57" s="335"/>
      <c r="BF57" s="335"/>
      <c r="BG57" s="335"/>
      <c r="BH57" s="335"/>
      <c r="BI57" s="335"/>
      <c r="BJ57" s="335"/>
      <c r="BK57" s="335"/>
      <c r="BL57" s="335"/>
      <c r="BM57" s="335"/>
      <c r="BN57" s="335"/>
      <c r="BO57" s="335"/>
      <c r="BP57" s="335"/>
      <c r="BQ57" s="335"/>
      <c r="BR57" s="335"/>
      <c r="BS57" s="335"/>
    </row>
    <row r="58" ht="16.5" customHeight="1">
      <c r="B58" s="333" t="s">
        <v>86</v>
      </c>
      <c r="C58" s="332" t="s">
        <v>130</v>
      </c>
      <c r="D58" s="297" t="s">
        <v>126</v>
      </c>
      <c r="E58" s="334" t="b">
        <f t="shared" si="4"/>
        <v>1</v>
      </c>
      <c r="F58" s="334" t="n">
        <f t="shared" si="5"/>
        <v>0</v>
      </c>
      <c r="G58" s="333" t="n">
        <f t="shared" si="6"/>
        <v>0</v>
      </c>
      <c r="H58" s="334" t="n">
        <f t="shared" si="9"/>
        <v>0</v>
      </c>
      <c r="I58" s="334" t="n">
        <f t="shared" si="10"/>
        <v>0</v>
      </c>
      <c r="J58" s="334" t="n">
        <f t="shared" si="7"/>
        <v>0</v>
      </c>
      <c r="K58" s="334" t="n">
        <f t="shared" si="8"/>
        <v>0</v>
      </c>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t="n">
        <v>0</v>
      </c>
      <c r="AO58" s="335" t="n">
        <v>0</v>
      </c>
      <c r="AP58" s="335" t="n">
        <v>0</v>
      </c>
      <c r="AQ58" s="335" t="n">
        <v>0</v>
      </c>
      <c r="AR58" s="335" t="n">
        <v>0</v>
      </c>
      <c r="AS58" s="335" t="n">
        <v>0</v>
      </c>
      <c r="AT58" s="335" t="n">
        <v>0</v>
      </c>
      <c r="AU58" s="335" t="n">
        <v>0</v>
      </c>
      <c r="AV58" s="335" t="n">
        <v>0</v>
      </c>
      <c r="AW58" s="335" t="n">
        <v>0</v>
      </c>
      <c r="AX58" s="335" t="n">
        <v>0</v>
      </c>
      <c r="AY58" s="335" t="n">
        <v>0</v>
      </c>
      <c r="AZ58" s="335"/>
      <c r="BA58" s="335"/>
      <c r="BB58" s="335"/>
      <c r="BC58" s="335"/>
      <c r="BD58" s="335"/>
      <c r="BE58" s="335"/>
      <c r="BF58" s="335"/>
      <c r="BG58" s="335"/>
      <c r="BH58" s="335"/>
      <c r="BI58" s="335"/>
      <c r="BJ58" s="335"/>
      <c r="BK58" s="335"/>
      <c r="BL58" s="335"/>
      <c r="BM58" s="335"/>
      <c r="BN58" s="335"/>
      <c r="BO58" s="335"/>
      <c r="BP58" s="335"/>
      <c r="BQ58" s="335"/>
      <c r="BR58" s="335"/>
      <c r="BS58" s="335"/>
    </row>
    <row r="59" ht="16.5" customHeight="1">
      <c r="B59" s="333" t="n">
        <v>4</v>
      </c>
      <c r="C59" s="332" t="s">
        <v>327</v>
      </c>
      <c r="D59" s="297" t="s">
        <v>126</v>
      </c>
      <c r="E59" s="334" t="b">
        <f t="shared" si="4"/>
        <v>1</v>
      </c>
      <c r="F59" s="334" t="n">
        <f t="shared" si="5"/>
        <v>2015</v>
      </c>
      <c r="G59" s="333" t="n">
        <f t="shared" si="6"/>
        <v>0</v>
      </c>
      <c r="H59" s="334" t="n">
        <f t="shared" si="9"/>
        <v>0</v>
      </c>
      <c r="I59" s="334" t="n">
        <f t="shared" si="10"/>
        <v>2003</v>
      </c>
      <c r="J59" s="334" t="n">
        <f t="shared" si="7"/>
        <v>12</v>
      </c>
      <c r="K59" s="334" t="n">
        <f t="shared" si="8"/>
        <v>0</v>
      </c>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t="n">
        <v>0</v>
      </c>
      <c r="AO59" s="335" t="n">
        <v>0</v>
      </c>
      <c r="AP59" s="335" t="n">
        <v>0</v>
      </c>
      <c r="AQ59" s="335" t="n">
        <v>304</v>
      </c>
      <c r="AR59" s="335" t="n">
        <v>767</v>
      </c>
      <c r="AS59" s="335" t="n">
        <v>720</v>
      </c>
      <c r="AT59" s="335" t="n">
        <v>200</v>
      </c>
      <c r="AU59" s="335" t="n">
        <v>12</v>
      </c>
      <c r="AV59" s="335" t="n">
        <v>0</v>
      </c>
      <c r="AW59" s="335" t="n">
        <v>12</v>
      </c>
      <c r="AX59" s="335" t="n">
        <v>0</v>
      </c>
      <c r="AY59" s="335" t="n">
        <v>0</v>
      </c>
      <c r="AZ59" s="335"/>
      <c r="BA59" s="335"/>
      <c r="BB59" s="335"/>
      <c r="BC59" s="335"/>
      <c r="BD59" s="335"/>
      <c r="BE59" s="335"/>
      <c r="BF59" s="335"/>
      <c r="BG59" s="335"/>
      <c r="BH59" s="335"/>
      <c r="BI59" s="335"/>
      <c r="BJ59" s="335"/>
      <c r="BK59" s="335"/>
      <c r="BL59" s="335"/>
      <c r="BM59" s="335"/>
      <c r="BN59" s="335"/>
      <c r="BO59" s="335"/>
      <c r="BP59" s="335"/>
      <c r="BQ59" s="335"/>
      <c r="BR59" s="335"/>
      <c r="BS59" s="335"/>
    </row>
    <row r="60" ht="16.5" customHeight="1">
      <c r="B60" s="333" t="s">
        <v>328</v>
      </c>
      <c r="C60" s="332" t="s">
        <v>329</v>
      </c>
      <c r="D60" s="297" t="s">
        <v>126</v>
      </c>
      <c r="E60" s="334" t="b">
        <f>SUM(G60:K60)=F60</f>
        <v>1</v>
      </c>
      <c r="F60" s="334" t="n">
        <f>SUM(L60:BS60)</f>
        <v>0</v>
      </c>
      <c r="G60" s="333" t="n">
        <f>SUM(L60:W60)</f>
        <v>0</v>
      </c>
      <c r="H60" s="334" t="n">
        <f>SUM(X60:AI60)</f>
        <v>0</v>
      </c>
      <c r="I60" s="334" t="n">
        <f>SUM(AJ60:AU60)</f>
        <v>0</v>
      </c>
      <c r="J60" s="334" t="n">
        <f>SUM(AV60:BG60)</f>
        <v>0</v>
      </c>
      <c r="K60" s="334" t="n">
        <f>SUM(BH60:BS60)</f>
        <v>0</v>
      </c>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t="n">
        <v>0</v>
      </c>
      <c r="AL60" s="335" t="n">
        <v>0</v>
      </c>
      <c r="AM60" s="335" t="n">
        <v>0</v>
      </c>
      <c r="AN60" s="335" t="n">
        <v>0</v>
      </c>
      <c r="AO60" s="335" t="n">
        <v>0</v>
      </c>
      <c r="AP60" s="335" t="n">
        <v>0</v>
      </c>
      <c r="AQ60" s="335" t="n">
        <v>0</v>
      </c>
      <c r="AR60" s="335" t="n">
        <v>0</v>
      </c>
      <c r="AS60" s="335" t="n">
        <v>0</v>
      </c>
      <c r="AT60" s="335" t="n">
        <v>0</v>
      </c>
      <c r="AU60" s="335" t="n">
        <v>0</v>
      </c>
      <c r="AV60" s="335" t="n">
        <v>0</v>
      </c>
      <c r="AW60" s="335" t="n">
        <v>0</v>
      </c>
      <c r="AX60" s="335" t="n">
        <v>0</v>
      </c>
      <c r="AY60" s="335" t="n">
        <v>0</v>
      </c>
      <c r="AZ60" s="335"/>
      <c r="BA60" s="335"/>
      <c r="BB60" s="335"/>
      <c r="BC60" s="335"/>
      <c r="BD60" s="335"/>
      <c r="BE60" s="335"/>
      <c r="BF60" s="335"/>
      <c r="BG60" s="335"/>
      <c r="BH60" s="335"/>
      <c r="BI60" s="335"/>
      <c r="BJ60" s="335"/>
      <c r="BK60" s="335"/>
      <c r="BL60" s="335"/>
      <c r="BM60" s="335"/>
      <c r="BN60" s="335"/>
      <c r="BO60" s="335"/>
      <c r="BP60" s="335"/>
      <c r="BQ60" s="335"/>
      <c r="BR60" s="335"/>
      <c r="BS60" s="335"/>
    </row>
    <row r="61" ht="16.5" customHeight="1">
      <c r="B61" s="333" t="s">
        <v>95</v>
      </c>
      <c r="C61" s="332" t="s">
        <v>96</v>
      </c>
      <c r="D61" s="297" t="s">
        <v>126</v>
      </c>
      <c r="E61" s="334" t="b">
        <f t="shared" si="4"/>
        <v>1</v>
      </c>
      <c r="F61" s="334" t="n">
        <f t="shared" si="5"/>
        <v>1642</v>
      </c>
      <c r="G61" s="333" t="n">
        <f t="shared" si="6"/>
        <v>0</v>
      </c>
      <c r="H61" s="334" t="n">
        <f t="shared" si="9"/>
        <v>0</v>
      </c>
      <c r="I61" s="334" t="n">
        <f t="shared" si="10"/>
        <v>1467</v>
      </c>
      <c r="J61" s="334" t="n">
        <f t="shared" si="7"/>
        <v>175</v>
      </c>
      <c r="K61" s="334" t="n">
        <f t="shared" si="8"/>
        <v>0</v>
      </c>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t="n">
        <v>0</v>
      </c>
      <c r="AO61" s="335" t="n">
        <v>0</v>
      </c>
      <c r="AP61" s="335" t="n">
        <v>0</v>
      </c>
      <c r="AQ61" s="335" t="n">
        <v>2</v>
      </c>
      <c r="AR61" s="335" t="n">
        <v>519</v>
      </c>
      <c r="AS61" s="335" t="n">
        <v>379</v>
      </c>
      <c r="AT61" s="335" t="n">
        <v>462</v>
      </c>
      <c r="AU61" s="335" t="n">
        <v>105</v>
      </c>
      <c r="AV61" s="335" t="n">
        <v>111</v>
      </c>
      <c r="AW61" s="335" t="n">
        <v>29</v>
      </c>
      <c r="AX61" s="335" t="n">
        <v>35</v>
      </c>
      <c r="AY61" s="335" t="n">
        <v>0</v>
      </c>
      <c r="AZ61" s="335"/>
      <c r="BA61" s="335"/>
      <c r="BB61" s="335"/>
      <c r="BC61" s="335"/>
      <c r="BD61" s="335"/>
      <c r="BE61" s="335"/>
      <c r="BF61" s="335"/>
      <c r="BG61" s="335"/>
      <c r="BH61" s="335"/>
      <c r="BI61" s="335"/>
      <c r="BJ61" s="335"/>
      <c r="BK61" s="335"/>
      <c r="BL61" s="335"/>
      <c r="BM61" s="335"/>
      <c r="BN61" s="335"/>
      <c r="BO61" s="335"/>
      <c r="BP61" s="335"/>
      <c r="BQ61" s="335"/>
      <c r="BR61" s="335"/>
      <c r="BS61" s="335"/>
    </row>
    <row r="62" ht="16.5" customHeight="1">
      <c r="B62" s="333" t="s">
        <v>92</v>
      </c>
      <c r="C62" s="332" t="s">
        <v>93</v>
      </c>
      <c r="D62" s="297" t="s">
        <v>126</v>
      </c>
      <c r="E62" s="334" t="b">
        <f t="shared" si="4"/>
        <v>1</v>
      </c>
      <c r="F62" s="334" t="n">
        <f t="shared" si="5"/>
        <v>0</v>
      </c>
      <c r="G62" s="333" t="n">
        <f t="shared" si="6"/>
        <v>0</v>
      </c>
      <c r="H62" s="334" t="n">
        <f t="shared" si="9"/>
        <v>0</v>
      </c>
      <c r="I62" s="334" t="n">
        <f t="shared" si="10"/>
        <v>0</v>
      </c>
      <c r="J62" s="334" t="n">
        <f t="shared" si="7"/>
        <v>0</v>
      </c>
      <c r="K62" s="334" t="n">
        <f t="shared" si="8"/>
        <v>0</v>
      </c>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t="n">
        <v>0</v>
      </c>
      <c r="AO62" s="335" t="n">
        <v>0</v>
      </c>
      <c r="AP62" s="335" t="n">
        <v>0</v>
      </c>
      <c r="AQ62" s="335" t="n">
        <v>0</v>
      </c>
      <c r="AR62" s="335" t="n">
        <v>0</v>
      </c>
      <c r="AS62" s="335" t="n">
        <v>0</v>
      </c>
      <c r="AT62" s="335" t="n">
        <v>0</v>
      </c>
      <c r="AU62" s="335" t="n">
        <v>0</v>
      </c>
      <c r="AV62" s="335" t="n">
        <v>0</v>
      </c>
      <c r="AW62" s="335" t="n">
        <v>0</v>
      </c>
      <c r="AX62" s="335" t="n">
        <v>0</v>
      </c>
      <c r="AY62" s="335" t="n">
        <v>0</v>
      </c>
      <c r="AZ62" s="335"/>
      <c r="BA62" s="335"/>
      <c r="BB62" s="335"/>
      <c r="BC62" s="335"/>
      <c r="BD62" s="335"/>
      <c r="BE62" s="335"/>
      <c r="BF62" s="335"/>
      <c r="BG62" s="335"/>
      <c r="BH62" s="335"/>
      <c r="BI62" s="335"/>
      <c r="BJ62" s="335"/>
      <c r="BK62" s="335"/>
      <c r="BL62" s="335"/>
      <c r="BM62" s="335"/>
      <c r="BN62" s="335"/>
      <c r="BO62" s="335"/>
      <c r="BP62" s="335"/>
      <c r="BQ62" s="335"/>
      <c r="BR62" s="335"/>
      <c r="BS62" s="335"/>
    </row>
    <row r="63" ht="16.5" customHeight="1">
      <c r="B63" s="333" t="s">
        <v>90</v>
      </c>
      <c r="C63" s="332" t="s">
        <v>91</v>
      </c>
      <c r="D63" s="297" t="s">
        <v>126</v>
      </c>
      <c r="E63" s="334" t="e">
        <f t="shared" si="4"/>
        <v>#N/A</v>
      </c>
      <c r="F63" s="334" t="e">
        <f t="shared" si="5"/>
        <v>#N/A</v>
      </c>
      <c r="G63" s="333" t="n">
        <f t="shared" si="6"/>
        <v>0</v>
      </c>
      <c r="H63" s="334" t="n">
        <f t="shared" si="9"/>
        <v>0</v>
      </c>
      <c r="I63" s="334" t="n">
        <f t="shared" si="10"/>
        <v>0</v>
      </c>
      <c r="J63" s="334" t="e">
        <f t="shared" si="7"/>
        <v>#N/A</v>
      </c>
      <c r="K63" s="334" t="n">
        <f t="shared" si="8"/>
        <v>0</v>
      </c>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t="n">
        <v>0</v>
      </c>
      <c r="AO63" s="335" t="n">
        <v>0</v>
      </c>
      <c r="AP63" s="335" t="n">
        <v>0</v>
      </c>
      <c r="AQ63" s="335" t="n">
        <v>0</v>
      </c>
      <c r="AR63" s="335" t="n">
        <v>0</v>
      </c>
      <c r="AS63" s="335" t="n">
        <v>0</v>
      </c>
      <c r="AT63" s="335" t="n">
        <v>0</v>
      </c>
      <c r="AU63" s="335" t="n">
        <v>0</v>
      </c>
      <c r="AV63" s="335" t="e">
        <v>#N/A</v>
      </c>
      <c r="AW63" s="335" t="e">
        <v>#N/A</v>
      </c>
      <c r="AX63" s="335" t="e">
        <v>#N/A</v>
      </c>
      <c r="AY63" s="335" t="e">
        <v>#N/A</v>
      </c>
      <c r="AZ63" s="335"/>
      <c r="BA63" s="335"/>
      <c r="BB63" s="335"/>
      <c r="BC63" s="335"/>
      <c r="BD63" s="335"/>
      <c r="BE63" s="335"/>
      <c r="BF63" s="335"/>
      <c r="BG63" s="335"/>
      <c r="BH63" s="335"/>
      <c r="BI63" s="335"/>
      <c r="BJ63" s="335"/>
      <c r="BK63" s="335"/>
      <c r="BL63" s="335"/>
      <c r="BM63" s="335"/>
      <c r="BN63" s="335"/>
      <c r="BO63" s="335"/>
      <c r="BP63" s="335"/>
      <c r="BQ63" s="335"/>
      <c r="BR63" s="335"/>
      <c r="BS63" s="335"/>
    </row>
    <row r="64" ht="16.5" customHeight="1">
      <c r="B64" s="333" t="s">
        <v>98</v>
      </c>
      <c r="C64" s="332" t="s">
        <v>99</v>
      </c>
      <c r="D64" s="297" t="s">
        <v>126</v>
      </c>
      <c r="E64" s="334" t="b">
        <f t="shared" si="4"/>
        <v>1</v>
      </c>
      <c r="F64" s="334" t="n">
        <f t="shared" si="5"/>
        <v>124</v>
      </c>
      <c r="G64" s="333" t="n">
        <f t="shared" si="6"/>
        <v>0</v>
      </c>
      <c r="H64" s="334" t="n">
        <f t="shared" si="9"/>
        <v>0</v>
      </c>
      <c r="I64" s="334" t="n">
        <f t="shared" si="10"/>
        <v>0</v>
      </c>
      <c r="J64" s="334" t="n">
        <f t="shared" si="7"/>
        <v>124</v>
      </c>
      <c r="K64" s="334" t="n">
        <f t="shared" si="8"/>
        <v>0</v>
      </c>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t="n">
        <v>0</v>
      </c>
      <c r="AO64" s="335" t="n">
        <v>0</v>
      </c>
      <c r="AP64" s="335" t="n">
        <v>0</v>
      </c>
      <c r="AQ64" s="335" t="n">
        <v>0</v>
      </c>
      <c r="AR64" s="335" t="n">
        <v>0</v>
      </c>
      <c r="AS64" s="335" t="n">
        <v>0</v>
      </c>
      <c r="AT64" s="335" t="n">
        <v>0</v>
      </c>
      <c r="AU64" s="335" t="n">
        <v>0</v>
      </c>
      <c r="AV64" s="335" t="n">
        <v>45</v>
      </c>
      <c r="AW64" s="335" t="n">
        <v>62</v>
      </c>
      <c r="AX64" s="335" t="n">
        <v>17</v>
      </c>
      <c r="AY64" s="335" t="n">
        <v>0</v>
      </c>
      <c r="AZ64" s="335"/>
      <c r="BA64" s="335"/>
      <c r="BB64" s="335"/>
      <c r="BC64" s="335"/>
      <c r="BD64" s="335"/>
      <c r="BE64" s="335"/>
      <c r="BF64" s="335"/>
      <c r="BG64" s="335"/>
      <c r="BH64" s="335"/>
      <c r="BI64" s="335"/>
      <c r="BJ64" s="335"/>
      <c r="BK64" s="335"/>
      <c r="BL64" s="335"/>
      <c r="BM64" s="335"/>
      <c r="BN64" s="335"/>
      <c r="BO64" s="335"/>
      <c r="BP64" s="335"/>
      <c r="BQ64" s="335"/>
      <c r="BR64" s="335"/>
      <c r="BS64" s="335"/>
      <c r="BT64" s="112"/>
      <c r="BU64" s="112"/>
    </row>
    <row r="65" ht="16.5" customHeight="1">
      <c r="B65" s="333" t="s">
        <v>100</v>
      </c>
      <c r="C65" s="332" t="s">
        <v>101</v>
      </c>
      <c r="D65" s="297" t="s">
        <v>126</v>
      </c>
      <c r="E65" s="334" t="b">
        <f t="shared" si="4"/>
        <v>1</v>
      </c>
      <c r="F65" s="334" t="n">
        <f t="shared" si="5"/>
        <v>0</v>
      </c>
      <c r="G65" s="333" t="n">
        <f t="shared" si="6"/>
        <v>0</v>
      </c>
      <c r="H65" s="334" t="n">
        <f t="shared" si="9"/>
        <v>0</v>
      </c>
      <c r="I65" s="334" t="n">
        <f t="shared" si="10"/>
        <v>0</v>
      </c>
      <c r="J65" s="334" t="n">
        <f t="shared" si="7"/>
        <v>0</v>
      </c>
      <c r="K65" s="334" t="n">
        <f t="shared" si="8"/>
        <v>0</v>
      </c>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t="n">
        <v>0</v>
      </c>
      <c r="AO65" s="335" t="n">
        <v>0</v>
      </c>
      <c r="AP65" s="335" t="n">
        <v>0</v>
      </c>
      <c r="AQ65" s="335" t="n">
        <v>0</v>
      </c>
      <c r="AR65" s="335" t="n">
        <v>0</v>
      </c>
      <c r="AS65" s="335" t="n">
        <v>0</v>
      </c>
      <c r="AT65" s="335" t="n">
        <v>0</v>
      </c>
      <c r="AU65" s="335" t="n">
        <v>0</v>
      </c>
      <c r="AV65" s="335" t="n">
        <v>0</v>
      </c>
      <c r="AW65" s="335" t="n">
        <v>0</v>
      </c>
      <c r="AX65" s="335" t="n">
        <v>0</v>
      </c>
      <c r="AY65" s="335" t="n">
        <v>0</v>
      </c>
      <c r="AZ65" s="335"/>
      <c r="BA65" s="335"/>
      <c r="BB65" s="335"/>
      <c r="BC65" s="335"/>
      <c r="BD65" s="335"/>
      <c r="BE65" s="335"/>
      <c r="BF65" s="335"/>
      <c r="BG65" s="335"/>
      <c r="BH65" s="335"/>
      <c r="BI65" s="335"/>
      <c r="BJ65" s="335"/>
      <c r="BK65" s="335"/>
      <c r="BL65" s="335"/>
      <c r="BM65" s="335"/>
      <c r="BN65" s="335"/>
      <c r="BO65" s="335"/>
      <c r="BP65" s="335"/>
      <c r="BQ65" s="335"/>
      <c r="BR65" s="335"/>
      <c r="BS65" s="335"/>
      <c r="BT65" s="112"/>
      <c r="BU65" s="112"/>
    </row>
    <row r="66" ht="16.5" customHeight="1">
      <c r="B66" s="333" t="s">
        <v>102</v>
      </c>
      <c r="C66" s="332" t="s">
        <v>103</v>
      </c>
      <c r="D66" s="297" t="s">
        <v>126</v>
      </c>
      <c r="E66" s="334" t="b">
        <f t="shared" si="4"/>
        <v>1</v>
      </c>
      <c r="F66" s="334" t="n">
        <f t="shared" si="5"/>
        <v>0</v>
      </c>
      <c r="G66" s="333" t="n">
        <f t="shared" si="6"/>
        <v>0</v>
      </c>
      <c r="H66" s="334" t="n">
        <f t="shared" si="9"/>
        <v>0</v>
      </c>
      <c r="I66" s="334" t="n">
        <f t="shared" si="10"/>
        <v>0</v>
      </c>
      <c r="J66" s="334" t="n">
        <f t="shared" si="7"/>
        <v>0</v>
      </c>
      <c r="K66" s="334" t="n">
        <f t="shared" si="8"/>
        <v>0</v>
      </c>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t="n">
        <v>0</v>
      </c>
      <c r="AO66" s="335" t="n">
        <v>0</v>
      </c>
      <c r="AP66" s="335" t="n">
        <v>0</v>
      </c>
      <c r="AQ66" s="335" t="n">
        <v>0</v>
      </c>
      <c r="AR66" s="335" t="n">
        <v>0</v>
      </c>
      <c r="AS66" s="335" t="n">
        <v>0</v>
      </c>
      <c r="AT66" s="335" t="n">
        <v>0</v>
      </c>
      <c r="AU66" s="335" t="n">
        <v>0</v>
      </c>
      <c r="AV66" s="335" t="n">
        <v>0</v>
      </c>
      <c r="AW66" s="335" t="n">
        <v>0</v>
      </c>
      <c r="AX66" s="335" t="n">
        <v>0</v>
      </c>
      <c r="AY66" s="335" t="n">
        <v>0</v>
      </c>
      <c r="AZ66" s="335"/>
      <c r="BA66" s="335"/>
      <c r="BB66" s="335"/>
      <c r="BC66" s="335"/>
      <c r="BD66" s="335"/>
      <c r="BE66" s="335"/>
      <c r="BF66" s="335"/>
      <c r="BG66" s="335"/>
      <c r="BH66" s="335"/>
      <c r="BI66" s="335"/>
      <c r="BJ66" s="335"/>
      <c r="BK66" s="335"/>
      <c r="BL66" s="335"/>
      <c r="BM66" s="335"/>
      <c r="BN66" s="335"/>
      <c r="BO66" s="335"/>
      <c r="BP66" s="335"/>
      <c r="BQ66" s="335"/>
      <c r="BR66" s="335"/>
      <c r="BS66" s="335"/>
      <c r="BT66" s="112"/>
      <c r="BU66" s="112"/>
    </row>
    <row r="67" ht="16.5" customHeight="1">
      <c r="B67" s="333" t="s">
        <v>106</v>
      </c>
      <c r="C67" s="332" t="s">
        <v>107</v>
      </c>
      <c r="D67" s="297" t="s">
        <v>126</v>
      </c>
      <c r="E67" s="334" t="b">
        <f t="shared" si="4"/>
        <v>1</v>
      </c>
      <c r="F67" s="334" t="n">
        <f t="shared" si="5"/>
        <v>12</v>
      </c>
      <c r="G67" s="333" t="n">
        <f t="shared" si="6"/>
        <v>0</v>
      </c>
      <c r="H67" s="334" t="n">
        <f t="shared" si="9"/>
        <v>0</v>
      </c>
      <c r="I67" s="334" t="n">
        <f t="shared" si="10"/>
        <v>7</v>
      </c>
      <c r="J67" s="334" t="n">
        <f t="shared" si="7"/>
        <v>5</v>
      </c>
      <c r="K67" s="334" t="n">
        <f t="shared" si="8"/>
        <v>0</v>
      </c>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t="n">
        <v>0</v>
      </c>
      <c r="AO67" s="335" t="n">
        <v>0</v>
      </c>
      <c r="AP67" s="335" t="n">
        <v>0</v>
      </c>
      <c r="AQ67" s="335" t="n">
        <v>0</v>
      </c>
      <c r="AR67" s="335" t="n">
        <v>0</v>
      </c>
      <c r="AS67" s="335" t="n">
        <v>1</v>
      </c>
      <c r="AT67" s="335" t="n">
        <v>3</v>
      </c>
      <c r="AU67" s="335" t="n">
        <v>3</v>
      </c>
      <c r="AV67" s="335" t="n">
        <v>0</v>
      </c>
      <c r="AW67" s="335" t="n">
        <v>3</v>
      </c>
      <c r="AX67" s="335" t="n">
        <v>2</v>
      </c>
      <c r="AY67" s="335" t="n">
        <v>0</v>
      </c>
      <c r="AZ67" s="335"/>
      <c r="BA67" s="335"/>
      <c r="BB67" s="335"/>
      <c r="BC67" s="335"/>
      <c r="BD67" s="335"/>
      <c r="BE67" s="335"/>
      <c r="BF67" s="335"/>
      <c r="BG67" s="335"/>
      <c r="BH67" s="335"/>
      <c r="BI67" s="335"/>
      <c r="BJ67" s="335"/>
      <c r="BK67" s="335"/>
      <c r="BL67" s="335"/>
      <c r="BM67" s="335"/>
      <c r="BN67" s="335"/>
      <c r="BO67" s="335"/>
      <c r="BP67" s="335"/>
      <c r="BQ67" s="335"/>
      <c r="BR67" s="335"/>
      <c r="BS67" s="335"/>
      <c r="BT67" s="112"/>
      <c r="BU67" s="112"/>
    </row>
    <row r="68" ht="16.5" customHeight="1">
      <c r="B68" s="333" t="s">
        <v>108</v>
      </c>
      <c r="C68" s="332" t="s">
        <v>109</v>
      </c>
      <c r="D68" s="297" t="s">
        <v>126</v>
      </c>
      <c r="E68" s="334" t="b">
        <f t="shared" si="4"/>
        <v>1</v>
      </c>
      <c r="F68" s="334" t="n">
        <f t="shared" si="5"/>
        <v>2</v>
      </c>
      <c r="G68" s="333" t="n">
        <f t="shared" si="6"/>
        <v>0</v>
      </c>
      <c r="H68" s="334" t="n">
        <f t="shared" si="9"/>
        <v>0</v>
      </c>
      <c r="I68" s="334" t="n">
        <f t="shared" si="10"/>
        <v>2</v>
      </c>
      <c r="J68" s="334" t="n">
        <f t="shared" si="7"/>
        <v>0</v>
      </c>
      <c r="K68" s="334" t="n">
        <f t="shared" si="8"/>
        <v>0</v>
      </c>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t="n">
        <v>0</v>
      </c>
      <c r="AO68" s="335" t="n">
        <v>0</v>
      </c>
      <c r="AP68" s="335" t="n">
        <v>0</v>
      </c>
      <c r="AQ68" s="335" t="n">
        <v>0</v>
      </c>
      <c r="AR68" s="335" t="n">
        <v>0</v>
      </c>
      <c r="AS68" s="335" t="n">
        <v>1</v>
      </c>
      <c r="AT68" s="335" t="n">
        <v>0</v>
      </c>
      <c r="AU68" s="335" t="n">
        <v>1</v>
      </c>
      <c r="AV68" s="335" t="n">
        <v>0</v>
      </c>
      <c r="AW68" s="335" t="n">
        <v>0</v>
      </c>
      <c r="AX68" s="335" t="n">
        <v>0</v>
      </c>
      <c r="AY68" s="335" t="n">
        <v>0</v>
      </c>
      <c r="AZ68" s="335"/>
      <c r="BA68" s="335"/>
      <c r="BB68" s="335"/>
      <c r="BC68" s="335"/>
      <c r="BD68" s="335"/>
      <c r="BE68" s="335"/>
      <c r="BF68" s="335"/>
      <c r="BG68" s="335"/>
      <c r="BH68" s="335"/>
      <c r="BI68" s="335"/>
      <c r="BJ68" s="335"/>
      <c r="BK68" s="335"/>
      <c r="BL68" s="335"/>
      <c r="BM68" s="335"/>
      <c r="BN68" s="335"/>
      <c r="BO68" s="335"/>
      <c r="BP68" s="335"/>
      <c r="BQ68" s="335"/>
      <c r="BR68" s="335"/>
      <c r="BS68" s="335"/>
      <c r="BT68" s="112"/>
      <c r="BU68" s="112"/>
    </row>
    <row r="69" ht="16.5" customHeight="1">
      <c r="B69" s="333" t="s">
        <v>110</v>
      </c>
      <c r="C69" s="332" t="s">
        <v>111</v>
      </c>
      <c r="D69" s="297" t="s">
        <v>126</v>
      </c>
      <c r="E69" s="334" t="b">
        <f t="shared" si="4"/>
        <v>1</v>
      </c>
      <c r="F69" s="334" t="n">
        <f t="shared" si="5"/>
        <v>4</v>
      </c>
      <c r="G69" s="333" t="n">
        <f t="shared" si="6"/>
        <v>0</v>
      </c>
      <c r="H69" s="334" t="n">
        <f t="shared" si="9"/>
        <v>0</v>
      </c>
      <c r="I69" s="334" t="n">
        <f t="shared" si="10"/>
        <v>4</v>
      </c>
      <c r="J69" s="334" t="n">
        <f t="shared" si="7"/>
        <v>0</v>
      </c>
      <c r="K69" s="334" t="n">
        <f t="shared" si="8"/>
        <v>0</v>
      </c>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t="n">
        <v>0</v>
      </c>
      <c r="AO69" s="335" t="n">
        <v>0</v>
      </c>
      <c r="AP69" s="335" t="n">
        <v>0</v>
      </c>
      <c r="AQ69" s="335" t="n">
        <v>0</v>
      </c>
      <c r="AR69" s="335" t="n">
        <v>0</v>
      </c>
      <c r="AS69" s="335" t="n">
        <v>0</v>
      </c>
      <c r="AT69" s="335" t="n">
        <v>4</v>
      </c>
      <c r="AU69" s="335" t="n">
        <v>0</v>
      </c>
      <c r="AV69" s="335" t="n">
        <v>0</v>
      </c>
      <c r="AW69" s="335" t="n">
        <v>0</v>
      </c>
      <c r="AX69" s="335" t="n">
        <v>0</v>
      </c>
      <c r="AY69" s="335" t="n">
        <v>0</v>
      </c>
      <c r="AZ69" s="335"/>
      <c r="BA69" s="335"/>
      <c r="BB69" s="335"/>
      <c r="BC69" s="335"/>
      <c r="BD69" s="335"/>
      <c r="BE69" s="335"/>
      <c r="BF69" s="335"/>
      <c r="BG69" s="335"/>
      <c r="BH69" s="335"/>
      <c r="BI69" s="335"/>
      <c r="BJ69" s="335"/>
      <c r="BK69" s="335"/>
      <c r="BL69" s="335"/>
      <c r="BM69" s="335"/>
      <c r="BN69" s="335"/>
      <c r="BO69" s="335"/>
      <c r="BP69" s="335"/>
      <c r="BQ69" s="335"/>
      <c r="BR69" s="335"/>
      <c r="BS69" s="335"/>
      <c r="BT69" s="112"/>
      <c r="BU69" s="112"/>
    </row>
    <row r="70" ht="16.5" customHeight="1">
      <c r="B70" s="333" t="s">
        <v>112</v>
      </c>
      <c r="C70" s="332" t="s">
        <v>113</v>
      </c>
      <c r="D70" s="297" t="s">
        <v>126</v>
      </c>
      <c r="E70" s="334" t="b">
        <f t="shared" si="4"/>
        <v>1</v>
      </c>
      <c r="F70" s="334" t="n">
        <f t="shared" si="5"/>
        <v>2</v>
      </c>
      <c r="G70" s="333" t="n">
        <f t="shared" si="6"/>
        <v>0</v>
      </c>
      <c r="H70" s="334" t="n">
        <f t="shared" si="9"/>
        <v>0</v>
      </c>
      <c r="I70" s="334" t="n">
        <f t="shared" si="10"/>
        <v>1</v>
      </c>
      <c r="J70" s="334" t="n">
        <f t="shared" si="7"/>
        <v>1</v>
      </c>
      <c r="K70" s="334" t="n">
        <f t="shared" si="8"/>
        <v>0</v>
      </c>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t="n">
        <v>0</v>
      </c>
      <c r="AO70" s="335" t="n">
        <v>0</v>
      </c>
      <c r="AP70" s="335" t="n">
        <v>0</v>
      </c>
      <c r="AQ70" s="335" t="n">
        <v>0</v>
      </c>
      <c r="AR70" s="335" t="n">
        <v>0</v>
      </c>
      <c r="AS70" s="335" t="n">
        <v>0</v>
      </c>
      <c r="AT70" s="335" t="n">
        <v>0</v>
      </c>
      <c r="AU70" s="335" t="n">
        <v>1</v>
      </c>
      <c r="AV70" s="335" t="n">
        <v>1</v>
      </c>
      <c r="AW70" s="335" t="n">
        <v>0</v>
      </c>
      <c r="AX70" s="335" t="n">
        <v>0</v>
      </c>
      <c r="AY70" s="335" t="n">
        <v>0</v>
      </c>
      <c r="AZ70" s="335"/>
      <c r="BA70" s="335"/>
      <c r="BB70" s="335"/>
      <c r="BC70" s="335"/>
      <c r="BD70" s="335"/>
      <c r="BE70" s="335"/>
      <c r="BF70" s="335"/>
      <c r="BG70" s="335"/>
      <c r="BH70" s="335"/>
      <c r="BI70" s="335"/>
      <c r="BJ70" s="335"/>
      <c r="BK70" s="335"/>
      <c r="BL70" s="335"/>
      <c r="BM70" s="335"/>
      <c r="BN70" s="335"/>
      <c r="BO70" s="335"/>
      <c r="BP70" s="335"/>
      <c r="BQ70" s="335"/>
      <c r="BR70" s="335"/>
      <c r="BS70" s="335"/>
      <c r="BT70" s="112"/>
      <c r="BU70" s="112"/>
    </row>
    <row r="71" ht="16.5" customHeight="1">
      <c r="B71" s="333" t="n">
        <v>7</v>
      </c>
      <c r="C71" s="332" t="s">
        <v>131</v>
      </c>
      <c r="D71" s="297" t="s">
        <v>126</v>
      </c>
      <c r="E71" s="334" t="b">
        <f t="shared" si="4"/>
        <v>1</v>
      </c>
      <c r="F71" s="334" t="n">
        <f t="shared" si="5"/>
        <v>0</v>
      </c>
      <c r="G71" s="333" t="n">
        <f t="shared" si="6"/>
        <v>0</v>
      </c>
      <c r="H71" s="334" t="n">
        <f t="shared" si="9"/>
        <v>0</v>
      </c>
      <c r="I71" s="334" t="n">
        <f t="shared" si="10"/>
        <v>0</v>
      </c>
      <c r="J71" s="334" t="n">
        <f t="shared" si="7"/>
        <v>0</v>
      </c>
      <c r="K71" s="334" t="n">
        <f t="shared" si="8"/>
        <v>0</v>
      </c>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t="n">
        <v>0</v>
      </c>
      <c r="AO71" s="335" t="n">
        <v>0</v>
      </c>
      <c r="AP71" s="335" t="n">
        <v>0</v>
      </c>
      <c r="AQ71" s="335" t="n">
        <v>0</v>
      </c>
      <c r="AR71" s="335" t="n">
        <v>0</v>
      </c>
      <c r="AS71" s="335" t="n">
        <v>0</v>
      </c>
      <c r="AT71" s="335" t="n">
        <v>0</v>
      </c>
      <c r="AU71" s="335" t="n">
        <v>0</v>
      </c>
      <c r="AV71" s="335" t="n">
        <v>0</v>
      </c>
      <c r="AW71" s="335" t="n">
        <v>0</v>
      </c>
      <c r="AX71" s="335" t="n">
        <v>0</v>
      </c>
      <c r="AY71" s="335" t="n">
        <v>0</v>
      </c>
      <c r="AZ71" s="335"/>
      <c r="BA71" s="335"/>
      <c r="BB71" s="335"/>
      <c r="BC71" s="335"/>
      <c r="BD71" s="335"/>
      <c r="BE71" s="335"/>
      <c r="BF71" s="335"/>
      <c r="BG71" s="335"/>
      <c r="BH71" s="335"/>
      <c r="BI71" s="335"/>
      <c r="BJ71" s="335"/>
      <c r="BK71" s="335"/>
      <c r="BL71" s="335"/>
      <c r="BM71" s="335"/>
      <c r="BN71" s="335"/>
      <c r="BO71" s="335"/>
      <c r="BP71" s="335"/>
      <c r="BQ71" s="335"/>
      <c r="BR71" s="335"/>
      <c r="BS71" s="335"/>
      <c r="BT71" s="112"/>
      <c r="BU71" s="112"/>
    </row>
    <row r="72" ht="16.5" customHeight="1">
      <c r="B72" s="333" t="s">
        <v>132</v>
      </c>
      <c r="C72" s="332" t="s">
        <v>133</v>
      </c>
      <c r="D72" s="297" t="s">
        <v>126</v>
      </c>
      <c r="E72" s="334" t="b">
        <f t="shared" si="4"/>
        <v>1</v>
      </c>
      <c r="F72" s="334" t="n">
        <f t="shared" si="5"/>
        <v>0</v>
      </c>
      <c r="G72" s="333" t="n">
        <f t="shared" si="6"/>
        <v>0</v>
      </c>
      <c r="H72" s="334" t="n">
        <f t="shared" si="9"/>
        <v>0</v>
      </c>
      <c r="I72" s="334" t="n">
        <f t="shared" si="10"/>
        <v>0</v>
      </c>
      <c r="J72" s="334" t="n">
        <f t="shared" si="7"/>
        <v>0</v>
      </c>
      <c r="K72" s="334" t="n">
        <f t="shared" si="8"/>
        <v>0</v>
      </c>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t="n">
        <v>0</v>
      </c>
      <c r="AO72" s="335" t="n">
        <v>0</v>
      </c>
      <c r="AP72" s="335" t="n">
        <v>0</v>
      </c>
      <c r="AQ72" s="335" t="n">
        <v>0</v>
      </c>
      <c r="AR72" s="335" t="n">
        <v>0</v>
      </c>
      <c r="AS72" s="335" t="n">
        <v>0</v>
      </c>
      <c r="AT72" s="335" t="n">
        <v>0</v>
      </c>
      <c r="AU72" s="335" t="n">
        <v>0</v>
      </c>
      <c r="AV72" s="335" t="n">
        <v>0</v>
      </c>
      <c r="AW72" s="335" t="n">
        <v>0</v>
      </c>
      <c r="AX72" s="335" t="n">
        <v>0</v>
      </c>
      <c r="AY72" s="335" t="n">
        <v>0</v>
      </c>
      <c r="AZ72" s="335"/>
      <c r="BA72" s="335"/>
      <c r="BB72" s="335"/>
      <c r="BC72" s="335"/>
      <c r="BD72" s="335"/>
      <c r="BE72" s="335"/>
      <c r="BF72" s="335"/>
      <c r="BG72" s="335"/>
      <c r="BH72" s="335"/>
      <c r="BI72" s="335"/>
      <c r="BJ72" s="335"/>
      <c r="BK72" s="335"/>
      <c r="BL72" s="335"/>
      <c r="BM72" s="335"/>
      <c r="BN72" s="335"/>
      <c r="BO72" s="335"/>
      <c r="BP72" s="335"/>
      <c r="BQ72" s="335"/>
      <c r="BR72" s="335"/>
      <c r="BS72" s="335"/>
      <c r="BT72" s="112"/>
      <c r="BU72" s="112"/>
    </row>
    <row r="73" ht="16.5" customHeight="1">
      <c r="B73" s="333" t="s">
        <v>134</v>
      </c>
      <c r="C73" s="332" t="s">
        <v>135</v>
      </c>
      <c r="D73" s="297" t="s">
        <v>126</v>
      </c>
      <c r="E73" s="334" t="b">
        <f t="shared" si="4"/>
        <v>1</v>
      </c>
      <c r="F73" s="334" t="n">
        <f t="shared" si="5"/>
        <v>0</v>
      </c>
      <c r="G73" s="333" t="n">
        <f t="shared" si="6"/>
        <v>0</v>
      </c>
      <c r="H73" s="334" t="n">
        <f t="shared" si="9"/>
        <v>0</v>
      </c>
      <c r="I73" s="334" t="n">
        <f t="shared" si="10"/>
        <v>0</v>
      </c>
      <c r="J73" s="334" t="n">
        <f t="shared" si="7"/>
        <v>0</v>
      </c>
      <c r="K73" s="334" t="n">
        <f t="shared" si="8"/>
        <v>0</v>
      </c>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t="n">
        <v>0</v>
      </c>
      <c r="AO73" s="335" t="n">
        <v>0</v>
      </c>
      <c r="AP73" s="335" t="n">
        <v>0</v>
      </c>
      <c r="AQ73" s="335" t="n">
        <v>0</v>
      </c>
      <c r="AR73" s="335" t="n">
        <v>0</v>
      </c>
      <c r="AS73" s="335" t="n">
        <v>0</v>
      </c>
      <c r="AT73" s="335" t="n">
        <v>0</v>
      </c>
      <c r="AU73" s="335" t="n">
        <v>0</v>
      </c>
      <c r="AV73" s="335" t="n">
        <v>0</v>
      </c>
      <c r="AW73" s="335" t="n">
        <v>0</v>
      </c>
      <c r="AX73" s="335" t="n">
        <v>0</v>
      </c>
      <c r="AY73" s="335" t="n">
        <v>0</v>
      </c>
      <c r="AZ73" s="335"/>
      <c r="BA73" s="335"/>
      <c r="BB73" s="335"/>
      <c r="BC73" s="335"/>
      <c r="BD73" s="335"/>
      <c r="BE73" s="335"/>
      <c r="BF73" s="335"/>
      <c r="BG73" s="335"/>
      <c r="BH73" s="335"/>
      <c r="BI73" s="335"/>
      <c r="BJ73" s="335"/>
      <c r="BK73" s="335"/>
      <c r="BL73" s="335"/>
      <c r="BM73" s="335"/>
      <c r="BN73" s="335"/>
      <c r="BO73" s="335"/>
      <c r="BP73" s="335"/>
      <c r="BQ73" s="335"/>
      <c r="BR73" s="335"/>
      <c r="BS73" s="335"/>
      <c r="BT73" s="112"/>
      <c r="BU73" s="112"/>
    </row>
    <row r="74" ht="16.5" customHeight="1">
      <c r="B74" s="333" t="s">
        <v>136</v>
      </c>
      <c r="C74" s="332" t="s">
        <v>137</v>
      </c>
      <c r="D74" s="297" t="s">
        <v>126</v>
      </c>
      <c r="E74" s="334" t="b">
        <f t="shared" si="4"/>
        <v>1</v>
      </c>
      <c r="F74" s="334" t="n">
        <f t="shared" si="5"/>
        <v>0</v>
      </c>
      <c r="G74" s="333" t="n">
        <f t="shared" si="6"/>
        <v>0</v>
      </c>
      <c r="H74" s="334" t="n">
        <f t="shared" si="9"/>
        <v>0</v>
      </c>
      <c r="I74" s="334" t="n">
        <f t="shared" si="10"/>
        <v>0</v>
      </c>
      <c r="J74" s="334" t="n">
        <f t="shared" si="7"/>
        <v>0</v>
      </c>
      <c r="K74" s="334" t="n">
        <f t="shared" si="8"/>
        <v>0</v>
      </c>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c r="AN74" s="335" t="n">
        <v>0</v>
      </c>
      <c r="AO74" s="335" t="n">
        <v>0</v>
      </c>
      <c r="AP74" s="335" t="n">
        <v>0</v>
      </c>
      <c r="AQ74" s="335" t="n">
        <v>0</v>
      </c>
      <c r="AR74" s="335" t="n">
        <v>0</v>
      </c>
      <c r="AS74" s="335" t="n">
        <v>0</v>
      </c>
      <c r="AT74" s="335" t="n">
        <v>0</v>
      </c>
      <c r="AU74" s="335" t="n">
        <v>0</v>
      </c>
      <c r="AV74" s="335" t="n">
        <v>0</v>
      </c>
      <c r="AW74" s="335" t="n">
        <v>0</v>
      </c>
      <c r="AX74" s="335" t="n">
        <v>0</v>
      </c>
      <c r="AY74" s="335" t="n">
        <v>0</v>
      </c>
      <c r="AZ74" s="335"/>
      <c r="BA74" s="335"/>
      <c r="BB74" s="335"/>
      <c r="BC74" s="335"/>
      <c r="BD74" s="335"/>
      <c r="BE74" s="335"/>
      <c r="BF74" s="335"/>
      <c r="BG74" s="335"/>
      <c r="BH74" s="335"/>
      <c r="BI74" s="335"/>
      <c r="BJ74" s="335"/>
      <c r="BK74" s="335"/>
      <c r="BL74" s="335"/>
      <c r="BM74" s="335"/>
      <c r="BN74" s="335"/>
      <c r="BO74" s="335"/>
      <c r="BP74" s="335"/>
      <c r="BQ74" s="335"/>
      <c r="BR74" s="335"/>
      <c r="BS74" s="335"/>
      <c r="BT74" s="112"/>
      <c r="BU74" s="112"/>
    </row>
    <row r="75" ht="16.5" customHeight="1">
      <c r="B75" s="333" t="s">
        <v>138</v>
      </c>
      <c r="C75" s="332" t="s">
        <v>139</v>
      </c>
      <c r="D75" s="297" t="s">
        <v>126</v>
      </c>
      <c r="E75" s="334" t="b">
        <f t="shared" si="4"/>
        <v>1</v>
      </c>
      <c r="F75" s="334" t="n">
        <f t="shared" si="5"/>
        <v>0</v>
      </c>
      <c r="G75" s="333" t="n">
        <f t="shared" si="6"/>
        <v>0</v>
      </c>
      <c r="H75" s="334" t="n">
        <f t="shared" si="9"/>
        <v>0</v>
      </c>
      <c r="I75" s="334" t="n">
        <f t="shared" si="10"/>
        <v>0</v>
      </c>
      <c r="J75" s="334" t="n">
        <f t="shared" si="7"/>
        <v>0</v>
      </c>
      <c r="K75" s="334" t="n">
        <f t="shared" si="8"/>
        <v>0</v>
      </c>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t="n">
        <v>0</v>
      </c>
      <c r="AO75" s="335" t="n">
        <v>0</v>
      </c>
      <c r="AP75" s="335" t="n">
        <v>0</v>
      </c>
      <c r="AQ75" s="335" t="n">
        <v>0</v>
      </c>
      <c r="AR75" s="335" t="n">
        <v>0</v>
      </c>
      <c r="AS75" s="335" t="n">
        <v>0</v>
      </c>
      <c r="AT75" s="335" t="n">
        <v>0</v>
      </c>
      <c r="AU75" s="335" t="n">
        <v>0</v>
      </c>
      <c r="AV75" s="335" t="n">
        <v>0</v>
      </c>
      <c r="AW75" s="335" t="n">
        <v>0</v>
      </c>
      <c r="AX75" s="335" t="n">
        <v>0</v>
      </c>
      <c r="AY75" s="335" t="n">
        <v>0</v>
      </c>
      <c r="AZ75" s="335"/>
      <c r="BA75" s="335"/>
      <c r="BB75" s="335"/>
      <c r="BC75" s="335"/>
      <c r="BD75" s="335"/>
      <c r="BE75" s="335"/>
      <c r="BF75" s="335"/>
      <c r="BG75" s="335"/>
      <c r="BH75" s="335"/>
      <c r="BI75" s="335"/>
      <c r="BJ75" s="335"/>
      <c r="BK75" s="335"/>
      <c r="BL75" s="335"/>
      <c r="BM75" s="335"/>
      <c r="BN75" s="335"/>
      <c r="BO75" s="335"/>
      <c r="BP75" s="335"/>
      <c r="BQ75" s="335"/>
      <c r="BR75" s="335"/>
      <c r="BS75" s="335"/>
      <c r="BT75" s="112"/>
      <c r="BU75" s="112"/>
    </row>
    <row r="76" ht="16.5" customHeight="1">
      <c r="B76" s="333" t="s">
        <v>140</v>
      </c>
      <c r="C76" s="332" t="s">
        <v>141</v>
      </c>
      <c r="D76" s="297" t="s">
        <v>126</v>
      </c>
      <c r="E76" s="334" t="b">
        <f t="shared" si="4"/>
        <v>1</v>
      </c>
      <c r="F76" s="334" t="n">
        <f t="shared" si="5"/>
        <v>0</v>
      </c>
      <c r="G76" s="333" t="n">
        <f t="shared" si="6"/>
        <v>0</v>
      </c>
      <c r="H76" s="334" t="n">
        <f t="shared" si="9"/>
        <v>0</v>
      </c>
      <c r="I76" s="334" t="n">
        <f t="shared" si="10"/>
        <v>0</v>
      </c>
      <c r="J76" s="334" t="n">
        <f t="shared" si="7"/>
        <v>0</v>
      </c>
      <c r="K76" s="334" t="n">
        <f t="shared" si="8"/>
        <v>0</v>
      </c>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t="n">
        <v>0</v>
      </c>
      <c r="AO76" s="335" t="n">
        <v>0</v>
      </c>
      <c r="AP76" s="335" t="n">
        <v>0</v>
      </c>
      <c r="AQ76" s="335" t="n">
        <v>0</v>
      </c>
      <c r="AR76" s="335" t="n">
        <v>0</v>
      </c>
      <c r="AS76" s="335" t="n">
        <v>0</v>
      </c>
      <c r="AT76" s="335" t="n">
        <v>0</v>
      </c>
      <c r="AU76" s="335" t="n">
        <v>0</v>
      </c>
      <c r="AV76" s="335" t="n">
        <v>0</v>
      </c>
      <c r="AW76" s="335" t="n">
        <v>0</v>
      </c>
      <c r="AX76" s="335" t="n">
        <v>0</v>
      </c>
      <c r="AY76" s="335" t="n">
        <v>0</v>
      </c>
      <c r="AZ76" s="335"/>
      <c r="BA76" s="335"/>
      <c r="BB76" s="335"/>
      <c r="BC76" s="335"/>
      <c r="BD76" s="335"/>
      <c r="BE76" s="335"/>
      <c r="BF76" s="335"/>
      <c r="BG76" s="335"/>
      <c r="BH76" s="335"/>
      <c r="BI76" s="335"/>
      <c r="BJ76" s="335"/>
      <c r="BK76" s="335"/>
      <c r="BL76" s="335"/>
      <c r="BM76" s="335"/>
      <c r="BN76" s="335"/>
      <c r="BO76" s="335"/>
      <c r="BP76" s="335"/>
      <c r="BQ76" s="335"/>
      <c r="BR76" s="335"/>
      <c r="BS76" s="335"/>
      <c r="BT76" s="112"/>
      <c r="BU76" s="112"/>
    </row>
    <row r="77" ht="16.5" customHeight="1">
      <c r="B77" s="333" t="s">
        <v>142</v>
      </c>
      <c r="C77" s="332" t="s">
        <v>143</v>
      </c>
      <c r="D77" s="297" t="s">
        <v>126</v>
      </c>
      <c r="E77" s="334" t="b">
        <f t="shared" si="4"/>
        <v>1</v>
      </c>
      <c r="F77" s="334" t="n">
        <f t="shared" si="5"/>
        <v>0</v>
      </c>
      <c r="G77" s="333" t="n">
        <f t="shared" si="6"/>
        <v>0</v>
      </c>
      <c r="H77" s="334" t="n">
        <f t="shared" si="9"/>
        <v>0</v>
      </c>
      <c r="I77" s="334" t="n">
        <f t="shared" si="10"/>
        <v>0</v>
      </c>
      <c r="J77" s="334" t="n">
        <f t="shared" si="7"/>
        <v>0</v>
      </c>
      <c r="K77" s="334" t="n">
        <f t="shared" si="8"/>
        <v>0</v>
      </c>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t="n">
        <v>0</v>
      </c>
      <c r="AO77" s="335" t="n">
        <v>0</v>
      </c>
      <c r="AP77" s="335" t="n">
        <v>0</v>
      </c>
      <c r="AQ77" s="335" t="n">
        <v>0</v>
      </c>
      <c r="AR77" s="335" t="n">
        <v>0</v>
      </c>
      <c r="AS77" s="335" t="n">
        <v>0</v>
      </c>
      <c r="AT77" s="335" t="n">
        <v>0</v>
      </c>
      <c r="AU77" s="335" t="n">
        <v>0</v>
      </c>
      <c r="AV77" s="335" t="n">
        <v>0</v>
      </c>
      <c r="AW77" s="335" t="n">
        <v>0</v>
      </c>
      <c r="AX77" s="335" t="n">
        <v>0</v>
      </c>
      <c r="AY77" s="335" t="n">
        <v>0</v>
      </c>
      <c r="AZ77" s="335"/>
      <c r="BA77" s="335"/>
      <c r="BB77" s="335"/>
      <c r="BC77" s="335"/>
      <c r="BD77" s="335"/>
      <c r="BE77" s="335"/>
      <c r="BF77" s="335"/>
      <c r="BG77" s="335"/>
      <c r="BH77" s="335"/>
      <c r="BI77" s="335"/>
      <c r="BJ77" s="335"/>
      <c r="BK77" s="335"/>
      <c r="BL77" s="335"/>
      <c r="BM77" s="335"/>
      <c r="BN77" s="335"/>
      <c r="BO77" s="335"/>
      <c r="BP77" s="335"/>
      <c r="BQ77" s="335"/>
      <c r="BR77" s="335"/>
      <c r="BS77" s="335"/>
      <c r="BT77" s="112"/>
      <c r="BU77" s="112"/>
    </row>
    <row r="78" ht="16.5" customHeight="1">
      <c r="B78" s="333" t="s">
        <v>144</v>
      </c>
      <c r="C78" s="332" t="s">
        <v>145</v>
      </c>
      <c r="D78" s="297" t="s">
        <v>126</v>
      </c>
      <c r="E78" s="334" t="b">
        <f t="shared" si="4"/>
        <v>1</v>
      </c>
      <c r="F78" s="334" t="n">
        <f t="shared" si="5"/>
        <v>0</v>
      </c>
      <c r="G78" s="333" t="n">
        <f t="shared" si="6"/>
        <v>0</v>
      </c>
      <c r="H78" s="334" t="n">
        <f t="shared" si="9"/>
        <v>0</v>
      </c>
      <c r="I78" s="334" t="n">
        <f t="shared" si="10"/>
        <v>0</v>
      </c>
      <c r="J78" s="334" t="n">
        <f t="shared" si="7"/>
        <v>0</v>
      </c>
      <c r="K78" s="334" t="n">
        <f t="shared" si="8"/>
        <v>0</v>
      </c>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t="n">
        <v>0</v>
      </c>
      <c r="AO78" s="335" t="n">
        <v>0</v>
      </c>
      <c r="AP78" s="335" t="n">
        <v>0</v>
      </c>
      <c r="AQ78" s="335" t="n">
        <v>0</v>
      </c>
      <c r="AR78" s="335" t="n">
        <v>0</v>
      </c>
      <c r="AS78" s="335" t="n">
        <v>0</v>
      </c>
      <c r="AT78" s="335" t="n">
        <v>0</v>
      </c>
      <c r="AU78" s="335" t="n">
        <v>0</v>
      </c>
      <c r="AV78" s="335" t="n">
        <v>0</v>
      </c>
      <c r="AW78" s="335" t="n">
        <v>0</v>
      </c>
      <c r="AX78" s="335" t="n">
        <v>0</v>
      </c>
      <c r="AY78" s="335" t="n">
        <v>0</v>
      </c>
      <c r="AZ78" s="335"/>
      <c r="BA78" s="335"/>
      <c r="BB78" s="335"/>
      <c r="BC78" s="335"/>
      <c r="BD78" s="335"/>
      <c r="BE78" s="335"/>
      <c r="BF78" s="335"/>
      <c r="BG78" s="335"/>
      <c r="BH78" s="335"/>
      <c r="BI78" s="335"/>
      <c r="BJ78" s="335"/>
      <c r="BK78" s="335"/>
      <c r="BL78" s="335"/>
      <c r="BM78" s="335"/>
      <c r="BN78" s="335"/>
      <c r="BO78" s="335"/>
      <c r="BP78" s="335"/>
      <c r="BQ78" s="335"/>
      <c r="BR78" s="335"/>
      <c r="BS78" s="335"/>
      <c r="BT78" s="112"/>
      <c r="BU78" s="112"/>
    </row>
    <row r="79" ht="16.5" customHeight="1">
      <c r="B79" s="333" t="s">
        <v>146</v>
      </c>
      <c r="C79" s="332" t="s">
        <v>147</v>
      </c>
      <c r="D79" s="297" t="s">
        <v>126</v>
      </c>
      <c r="E79" s="334" t="b">
        <f t="shared" si="4"/>
        <v>1</v>
      </c>
      <c r="F79" s="334" t="n">
        <f t="shared" si="5"/>
        <v>0</v>
      </c>
      <c r="G79" s="333" t="n">
        <f t="shared" si="6"/>
        <v>0</v>
      </c>
      <c r="H79" s="334" t="n">
        <f t="shared" si="9"/>
        <v>0</v>
      </c>
      <c r="I79" s="334" t="n">
        <f t="shared" si="10"/>
        <v>0</v>
      </c>
      <c r="J79" s="334" t="n">
        <f t="shared" si="7"/>
        <v>0</v>
      </c>
      <c r="K79" s="334" t="n">
        <f t="shared" si="8"/>
        <v>0</v>
      </c>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t="n">
        <v>0</v>
      </c>
      <c r="AO79" s="335" t="n">
        <v>0</v>
      </c>
      <c r="AP79" s="335" t="n">
        <v>0</v>
      </c>
      <c r="AQ79" s="335" t="n">
        <v>0</v>
      </c>
      <c r="AR79" s="335" t="n">
        <v>0</v>
      </c>
      <c r="AS79" s="335" t="n">
        <v>0</v>
      </c>
      <c r="AT79" s="335" t="n">
        <v>0</v>
      </c>
      <c r="AU79" s="335" t="n">
        <v>0</v>
      </c>
      <c r="AV79" s="335" t="n">
        <v>0</v>
      </c>
      <c r="AW79" s="335" t="n">
        <v>0</v>
      </c>
      <c r="AX79" s="335" t="n">
        <v>0</v>
      </c>
      <c r="AY79" s="335" t="n">
        <v>0</v>
      </c>
      <c r="AZ79" s="335"/>
      <c r="BA79" s="335"/>
      <c r="BB79" s="335"/>
      <c r="BC79" s="335"/>
      <c r="BD79" s="335"/>
      <c r="BE79" s="335"/>
      <c r="BF79" s="335"/>
      <c r="BG79" s="335"/>
      <c r="BH79" s="335"/>
      <c r="BI79" s="335"/>
      <c r="BJ79" s="335"/>
      <c r="BK79" s="335"/>
      <c r="BL79" s="335"/>
      <c r="BM79" s="335"/>
      <c r="BN79" s="335"/>
      <c r="BO79" s="335"/>
      <c r="BP79" s="335"/>
      <c r="BQ79" s="335"/>
      <c r="BR79" s="335"/>
      <c r="BS79" s="335"/>
      <c r="BT79" s="112"/>
      <c r="BU79" s="112"/>
    </row>
    <row r="80" ht="16.5" customHeight="1">
      <c r="B80" s="333" t="s">
        <v>148</v>
      </c>
      <c r="C80" s="332" t="s">
        <v>149</v>
      </c>
      <c r="D80" s="297" t="s">
        <v>126</v>
      </c>
      <c r="E80" s="334" t="b">
        <f t="shared" si="4"/>
        <v>1</v>
      </c>
      <c r="F80" s="334" t="n">
        <f t="shared" si="5"/>
        <v>0</v>
      </c>
      <c r="G80" s="333" t="n">
        <f t="shared" si="6"/>
        <v>0</v>
      </c>
      <c r="H80" s="334" t="n">
        <f t="shared" si="9"/>
        <v>0</v>
      </c>
      <c r="I80" s="334" t="n">
        <f t="shared" si="10"/>
        <v>0</v>
      </c>
      <c r="J80" s="334" t="n">
        <f t="shared" si="7"/>
        <v>0</v>
      </c>
      <c r="K80" s="334" t="n">
        <f t="shared" si="8"/>
        <v>0</v>
      </c>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t="n">
        <v>0</v>
      </c>
      <c r="AO80" s="335" t="n">
        <v>0</v>
      </c>
      <c r="AP80" s="335" t="n">
        <v>0</v>
      </c>
      <c r="AQ80" s="335" t="n">
        <v>0</v>
      </c>
      <c r="AR80" s="335" t="n">
        <v>0</v>
      </c>
      <c r="AS80" s="335" t="n">
        <v>0</v>
      </c>
      <c r="AT80" s="335" t="n">
        <v>0</v>
      </c>
      <c r="AU80" s="335" t="n">
        <v>0</v>
      </c>
      <c r="AV80" s="335" t="n">
        <v>0</v>
      </c>
      <c r="AW80" s="335" t="n">
        <v>0</v>
      </c>
      <c r="AX80" s="335" t="n">
        <v>0</v>
      </c>
      <c r="AY80" s="335" t="n">
        <v>0</v>
      </c>
      <c r="AZ80" s="335"/>
      <c r="BA80" s="335"/>
      <c r="BB80" s="335"/>
      <c r="BC80" s="335"/>
      <c r="BD80" s="335"/>
      <c r="BE80" s="335"/>
      <c r="BF80" s="335"/>
      <c r="BG80" s="335"/>
      <c r="BH80" s="335"/>
      <c r="BI80" s="335"/>
      <c r="BJ80" s="335"/>
      <c r="BK80" s="335"/>
      <c r="BL80" s="335"/>
      <c r="BM80" s="335"/>
      <c r="BN80" s="335"/>
      <c r="BO80" s="335"/>
      <c r="BP80" s="335"/>
      <c r="BQ80" s="335"/>
      <c r="BR80" s="335"/>
      <c r="BS80" s="335"/>
      <c r="BT80" s="112"/>
      <c r="BU80" s="112"/>
    </row>
    <row r="81" ht="16.5" customHeight="1">
      <c r="B81" s="333" t="s">
        <v>150</v>
      </c>
      <c r="C81" s="332" t="s">
        <v>151</v>
      </c>
      <c r="D81" s="297" t="s">
        <v>126</v>
      </c>
      <c r="E81" s="334" t="b">
        <f t="shared" si="4"/>
        <v>1</v>
      </c>
      <c r="F81" s="334" t="n">
        <f t="shared" si="5"/>
        <v>0</v>
      </c>
      <c r="G81" s="333" t="n">
        <f t="shared" si="6"/>
        <v>0</v>
      </c>
      <c r="H81" s="334" t="n">
        <f t="shared" si="9"/>
        <v>0</v>
      </c>
      <c r="I81" s="334" t="n">
        <f t="shared" si="10"/>
        <v>0</v>
      </c>
      <c r="J81" s="334" t="n">
        <f t="shared" si="7"/>
        <v>0</v>
      </c>
      <c r="K81" s="334" t="n">
        <f t="shared" si="8"/>
        <v>0</v>
      </c>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t="n">
        <v>0</v>
      </c>
      <c r="AO81" s="335" t="n">
        <v>0</v>
      </c>
      <c r="AP81" s="335" t="n">
        <v>0</v>
      </c>
      <c r="AQ81" s="335" t="n">
        <v>0</v>
      </c>
      <c r="AR81" s="335" t="n">
        <v>0</v>
      </c>
      <c r="AS81" s="335" t="n">
        <v>0</v>
      </c>
      <c r="AT81" s="335" t="n">
        <v>0</v>
      </c>
      <c r="AU81" s="335" t="n">
        <v>0</v>
      </c>
      <c r="AV81" s="335" t="n">
        <v>0</v>
      </c>
      <c r="AW81" s="335" t="n">
        <v>0</v>
      </c>
      <c r="AX81" s="335" t="n">
        <v>0</v>
      </c>
      <c r="AY81" s="335" t="n">
        <v>0</v>
      </c>
      <c r="AZ81" s="335"/>
      <c r="BA81" s="335"/>
      <c r="BB81" s="335"/>
      <c r="BC81" s="335"/>
      <c r="BD81" s="335"/>
      <c r="BE81" s="335"/>
      <c r="BF81" s="335"/>
      <c r="BG81" s="335"/>
      <c r="BH81" s="335"/>
      <c r="BI81" s="335"/>
      <c r="BJ81" s="335"/>
      <c r="BK81" s="335"/>
      <c r="BL81" s="335"/>
      <c r="BM81" s="335"/>
      <c r="BN81" s="335"/>
      <c r="BO81" s="335"/>
      <c r="BP81" s="335"/>
      <c r="BQ81" s="335"/>
      <c r="BR81" s="335"/>
      <c r="BS81" s="335"/>
      <c r="BT81" s="112"/>
      <c r="BU81" s="112"/>
    </row>
    <row r="82" ht="16.5" customHeight="1">
      <c r="B82" s="333" t="s">
        <v>152</v>
      </c>
      <c r="C82" s="332" t="s">
        <v>153</v>
      </c>
      <c r="D82" s="297" t="s">
        <v>126</v>
      </c>
      <c r="E82" s="334" t="b">
        <f t="shared" si="4"/>
        <v>1</v>
      </c>
      <c r="F82" s="334" t="n">
        <f t="shared" si="5"/>
        <v>0</v>
      </c>
      <c r="G82" s="333" t="n">
        <f t="shared" si="6"/>
        <v>0</v>
      </c>
      <c r="H82" s="334" t="n">
        <f t="shared" si="9"/>
        <v>0</v>
      </c>
      <c r="I82" s="334" t="n">
        <f t="shared" si="10"/>
        <v>0</v>
      </c>
      <c r="J82" s="334" t="n">
        <f t="shared" si="7"/>
        <v>0</v>
      </c>
      <c r="K82" s="334" t="n">
        <f t="shared" si="8"/>
        <v>0</v>
      </c>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t="n">
        <v>0</v>
      </c>
      <c r="AO82" s="335" t="n">
        <v>0</v>
      </c>
      <c r="AP82" s="335" t="n">
        <v>0</v>
      </c>
      <c r="AQ82" s="335" t="n">
        <v>0</v>
      </c>
      <c r="AR82" s="335" t="n">
        <v>0</v>
      </c>
      <c r="AS82" s="335" t="n">
        <v>0</v>
      </c>
      <c r="AT82" s="335" t="n">
        <v>0</v>
      </c>
      <c r="AU82" s="335" t="n">
        <v>0</v>
      </c>
      <c r="AV82" s="335" t="n">
        <v>0</v>
      </c>
      <c r="AW82" s="335" t="n">
        <v>0</v>
      </c>
      <c r="AX82" s="335" t="n">
        <v>0</v>
      </c>
      <c r="AY82" s="335" t="n">
        <v>0</v>
      </c>
      <c r="AZ82" s="335"/>
      <c r="BA82" s="335"/>
      <c r="BB82" s="335"/>
      <c r="BC82" s="335"/>
      <c r="BD82" s="335"/>
      <c r="BE82" s="335"/>
      <c r="BF82" s="335"/>
      <c r="BG82" s="335"/>
      <c r="BH82" s="335"/>
      <c r="BI82" s="335"/>
      <c r="BJ82" s="335"/>
      <c r="BK82" s="335"/>
      <c r="BL82" s="335"/>
      <c r="BM82" s="335"/>
      <c r="BN82" s="335"/>
      <c r="BO82" s="335"/>
      <c r="BP82" s="335"/>
      <c r="BQ82" s="335"/>
      <c r="BR82" s="335"/>
      <c r="BS82" s="335"/>
      <c r="BT82" s="112"/>
      <c r="BU82" s="112"/>
    </row>
    <row r="83" ht="16.5" customHeight="1">
      <c r="B83" s="333" t="s">
        <v>154</v>
      </c>
      <c r="C83" s="332" t="s">
        <v>155</v>
      </c>
      <c r="D83" s="297" t="s">
        <v>126</v>
      </c>
      <c r="E83" s="334" t="b">
        <f t="shared" si="4"/>
        <v>1</v>
      </c>
      <c r="F83" s="334" t="n">
        <f t="shared" si="5"/>
        <v>0</v>
      </c>
      <c r="G83" s="333" t="n">
        <f t="shared" si="6"/>
        <v>0</v>
      </c>
      <c r="H83" s="334" t="n">
        <f t="shared" si="9"/>
        <v>0</v>
      </c>
      <c r="I83" s="334" t="n">
        <f t="shared" si="10"/>
        <v>0</v>
      </c>
      <c r="J83" s="334" t="n">
        <f t="shared" si="7"/>
        <v>0</v>
      </c>
      <c r="K83" s="334" t="n">
        <f t="shared" si="8"/>
        <v>0</v>
      </c>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t="n">
        <v>0</v>
      </c>
      <c r="AO83" s="335" t="n">
        <v>0</v>
      </c>
      <c r="AP83" s="335" t="n">
        <v>0</v>
      </c>
      <c r="AQ83" s="335" t="n">
        <v>0</v>
      </c>
      <c r="AR83" s="335" t="n">
        <v>0</v>
      </c>
      <c r="AS83" s="335" t="n">
        <v>0</v>
      </c>
      <c r="AT83" s="335" t="n">
        <v>0</v>
      </c>
      <c r="AU83" s="335" t="n">
        <v>0</v>
      </c>
      <c r="AV83" s="335" t="n">
        <v>0</v>
      </c>
      <c r="AW83" s="335" t="n">
        <v>0</v>
      </c>
      <c r="AX83" s="335" t="n">
        <v>0</v>
      </c>
      <c r="AY83" s="335" t="n">
        <v>0</v>
      </c>
      <c r="AZ83" s="335"/>
      <c r="BA83" s="335"/>
      <c r="BB83" s="335"/>
      <c r="BC83" s="335"/>
      <c r="BD83" s="335"/>
      <c r="BE83" s="335"/>
      <c r="BF83" s="335"/>
      <c r="BG83" s="335"/>
      <c r="BH83" s="335"/>
      <c r="BI83" s="335"/>
      <c r="BJ83" s="335"/>
      <c r="BK83" s="335"/>
      <c r="BL83" s="335"/>
      <c r="BM83" s="335"/>
      <c r="BN83" s="335"/>
      <c r="BO83" s="335"/>
      <c r="BP83" s="335"/>
      <c r="BQ83" s="335"/>
      <c r="BR83" s="335"/>
      <c r="BS83" s="335"/>
      <c r="BT83" s="112"/>
      <c r="BU83" s="112"/>
    </row>
    <row r="84" ht="16.5" customHeight="1">
      <c r="B84" s="333" t="s">
        <v>156</v>
      </c>
      <c r="C84" s="332" t="s">
        <v>157</v>
      </c>
      <c r="D84" s="297" t="s">
        <v>126</v>
      </c>
      <c r="E84" s="334" t="b">
        <f t="shared" si="4"/>
        <v>1</v>
      </c>
      <c r="F84" s="334" t="n">
        <f t="shared" si="5"/>
        <v>0</v>
      </c>
      <c r="G84" s="333" t="n">
        <f t="shared" si="6"/>
        <v>0</v>
      </c>
      <c r="H84" s="334" t="n">
        <f t="shared" si="9"/>
        <v>0</v>
      </c>
      <c r="I84" s="334" t="n">
        <f t="shared" si="10"/>
        <v>0</v>
      </c>
      <c r="J84" s="334" t="n">
        <f t="shared" si="7"/>
        <v>0</v>
      </c>
      <c r="K84" s="334" t="n">
        <f t="shared" si="8"/>
        <v>0</v>
      </c>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t="n">
        <v>0</v>
      </c>
      <c r="AO84" s="335" t="n">
        <v>0</v>
      </c>
      <c r="AP84" s="335" t="n">
        <v>0</v>
      </c>
      <c r="AQ84" s="335" t="n">
        <v>0</v>
      </c>
      <c r="AR84" s="335" t="n">
        <v>0</v>
      </c>
      <c r="AS84" s="335" t="n">
        <v>0</v>
      </c>
      <c r="AT84" s="335" t="n">
        <v>0</v>
      </c>
      <c r="AU84" s="335" t="n">
        <v>0</v>
      </c>
      <c r="AV84" s="335" t="n">
        <v>0</v>
      </c>
      <c r="AW84" s="335" t="n">
        <v>0</v>
      </c>
      <c r="AX84" s="335" t="n">
        <v>0</v>
      </c>
      <c r="AY84" s="335" t="n">
        <v>0</v>
      </c>
      <c r="AZ84" s="335"/>
      <c r="BA84" s="335"/>
      <c r="BB84" s="335"/>
      <c r="BC84" s="335"/>
      <c r="BD84" s="335"/>
      <c r="BE84" s="335"/>
      <c r="BF84" s="335"/>
      <c r="BG84" s="335"/>
      <c r="BH84" s="335"/>
      <c r="BI84" s="335"/>
      <c r="BJ84" s="335"/>
      <c r="BK84" s="335"/>
      <c r="BL84" s="335"/>
      <c r="BM84" s="335"/>
      <c r="BN84" s="335"/>
      <c r="BO84" s="335"/>
      <c r="BP84" s="335"/>
      <c r="BQ84" s="335"/>
      <c r="BR84" s="335"/>
      <c r="BS84" s="335"/>
      <c r="BT84" s="112"/>
      <c r="BU84" s="112"/>
    </row>
    <row r="85" ht="16.5" customHeight="1">
      <c r="B85" s="333" t="s">
        <v>158</v>
      </c>
      <c r="C85" s="332" t="s">
        <v>159</v>
      </c>
      <c r="D85" s="297" t="s">
        <v>126</v>
      </c>
      <c r="E85" s="334" t="b">
        <f t="shared" si="4"/>
        <v>1</v>
      </c>
      <c r="F85" s="334" t="n">
        <f t="shared" si="5"/>
        <v>0</v>
      </c>
      <c r="G85" s="333" t="n">
        <f t="shared" si="6"/>
        <v>0</v>
      </c>
      <c r="H85" s="334" t="n">
        <f t="shared" si="9"/>
        <v>0</v>
      </c>
      <c r="I85" s="334" t="n">
        <f t="shared" si="10"/>
        <v>0</v>
      </c>
      <c r="J85" s="334" t="n">
        <f t="shared" si="7"/>
        <v>0</v>
      </c>
      <c r="K85" s="334" t="n">
        <f t="shared" si="8"/>
        <v>0</v>
      </c>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t="n">
        <v>0</v>
      </c>
      <c r="AO85" s="335" t="n">
        <v>0</v>
      </c>
      <c r="AP85" s="335" t="n">
        <v>0</v>
      </c>
      <c r="AQ85" s="335" t="n">
        <v>0</v>
      </c>
      <c r="AR85" s="335" t="n">
        <v>0</v>
      </c>
      <c r="AS85" s="335" t="n">
        <v>0</v>
      </c>
      <c r="AT85" s="335" t="n">
        <v>0</v>
      </c>
      <c r="AU85" s="335" t="n">
        <v>0</v>
      </c>
      <c r="AV85" s="335" t="n">
        <v>0</v>
      </c>
      <c r="AW85" s="335" t="n">
        <v>0</v>
      </c>
      <c r="AX85" s="335" t="n">
        <v>0</v>
      </c>
      <c r="AY85" s="335" t="n">
        <v>0</v>
      </c>
      <c r="AZ85" s="335"/>
      <c r="BA85" s="335"/>
      <c r="BB85" s="335"/>
      <c r="BC85" s="335"/>
      <c r="BD85" s="335"/>
      <c r="BE85" s="335"/>
      <c r="BF85" s="335"/>
      <c r="BG85" s="335"/>
      <c r="BH85" s="335"/>
      <c r="BI85" s="335"/>
      <c r="BJ85" s="335"/>
      <c r="BK85" s="335"/>
      <c r="BL85" s="335"/>
      <c r="BM85" s="335"/>
      <c r="BN85" s="335"/>
      <c r="BO85" s="335"/>
      <c r="BP85" s="335"/>
      <c r="BQ85" s="335"/>
      <c r="BR85" s="335"/>
      <c r="BS85" s="335"/>
      <c r="BT85" s="112"/>
      <c r="BU85" s="112"/>
    </row>
    <row r="86" ht="16.5" customHeight="1">
      <c r="B86" s="333" t="s">
        <v>160</v>
      </c>
      <c r="C86" s="332" t="s">
        <v>161</v>
      </c>
      <c r="D86" s="297" t="s">
        <v>126</v>
      </c>
      <c r="E86" s="334" t="b">
        <f t="shared" si="4"/>
        <v>1</v>
      </c>
      <c r="F86" s="334" t="n">
        <f t="shared" si="5"/>
        <v>0</v>
      </c>
      <c r="G86" s="333" t="n">
        <f t="shared" si="6"/>
        <v>0</v>
      </c>
      <c r="H86" s="334" t="n">
        <f t="shared" si="9"/>
        <v>0</v>
      </c>
      <c r="I86" s="334" t="n">
        <f t="shared" si="10"/>
        <v>0</v>
      </c>
      <c r="J86" s="334" t="n">
        <f t="shared" si="7"/>
        <v>0</v>
      </c>
      <c r="K86" s="334" t="n">
        <f t="shared" si="8"/>
        <v>0</v>
      </c>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t="n">
        <v>0</v>
      </c>
      <c r="AO86" s="335" t="n">
        <v>0</v>
      </c>
      <c r="AP86" s="335" t="n">
        <v>0</v>
      </c>
      <c r="AQ86" s="335" t="n">
        <v>0</v>
      </c>
      <c r="AR86" s="335" t="n">
        <v>0</v>
      </c>
      <c r="AS86" s="335" t="n">
        <v>0</v>
      </c>
      <c r="AT86" s="335" t="n">
        <v>0</v>
      </c>
      <c r="AU86" s="335" t="n">
        <v>0</v>
      </c>
      <c r="AV86" s="335" t="n">
        <v>0</v>
      </c>
      <c r="AW86" s="335" t="n">
        <v>0</v>
      </c>
      <c r="AX86" s="335" t="n">
        <v>0</v>
      </c>
      <c r="AY86" s="335" t="n">
        <v>0</v>
      </c>
      <c r="AZ86" s="335"/>
      <c r="BA86" s="335"/>
      <c r="BB86" s="335"/>
      <c r="BC86" s="335"/>
      <c r="BD86" s="335"/>
      <c r="BE86" s="335"/>
      <c r="BF86" s="335"/>
      <c r="BG86" s="335"/>
      <c r="BH86" s="335"/>
      <c r="BI86" s="335"/>
      <c r="BJ86" s="335"/>
      <c r="BK86" s="335"/>
      <c r="BL86" s="335"/>
      <c r="BM86" s="335"/>
      <c r="BN86" s="335"/>
      <c r="BO86" s="335"/>
      <c r="BP86" s="335"/>
      <c r="BQ86" s="335"/>
      <c r="BR86" s="335"/>
      <c r="BS86" s="335"/>
      <c r="BT86" s="112"/>
      <c r="BU86" s="112"/>
    </row>
    <row r="87" ht="16.5" customHeight="1">
      <c r="B87" s="333" t="s">
        <v>162</v>
      </c>
      <c r="C87" s="332" t="s">
        <v>163</v>
      </c>
      <c r="D87" s="297" t="s">
        <v>126</v>
      </c>
      <c r="E87" s="334" t="b">
        <f t="shared" si="4"/>
        <v>1</v>
      </c>
      <c r="F87" s="334" t="n">
        <f t="shared" si="5"/>
        <v>0</v>
      </c>
      <c r="G87" s="333" t="n">
        <f t="shared" si="6"/>
        <v>0</v>
      </c>
      <c r="H87" s="334" t="n">
        <f t="shared" si="9"/>
        <v>0</v>
      </c>
      <c r="I87" s="334" t="n">
        <f t="shared" si="10"/>
        <v>0</v>
      </c>
      <c r="J87" s="334" t="n">
        <f t="shared" si="7"/>
        <v>0</v>
      </c>
      <c r="K87" s="334" t="n">
        <f t="shared" si="8"/>
        <v>0</v>
      </c>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t="n">
        <v>0</v>
      </c>
      <c r="AO87" s="335" t="n">
        <v>0</v>
      </c>
      <c r="AP87" s="335" t="n">
        <v>0</v>
      </c>
      <c r="AQ87" s="335" t="n">
        <v>0</v>
      </c>
      <c r="AR87" s="335" t="n">
        <v>0</v>
      </c>
      <c r="AS87" s="335" t="n">
        <v>0</v>
      </c>
      <c r="AT87" s="335" t="n">
        <v>0</v>
      </c>
      <c r="AU87" s="335" t="n">
        <v>0</v>
      </c>
      <c r="AV87" s="335" t="n">
        <v>0</v>
      </c>
      <c r="AW87" s="335" t="n">
        <v>0</v>
      </c>
      <c r="AX87" s="335" t="n">
        <v>0</v>
      </c>
      <c r="AY87" s="335" t="n">
        <v>0</v>
      </c>
      <c r="AZ87" s="335"/>
      <c r="BA87" s="335"/>
      <c r="BB87" s="335"/>
      <c r="BC87" s="335"/>
      <c r="BD87" s="335"/>
      <c r="BE87" s="335"/>
      <c r="BF87" s="335"/>
      <c r="BG87" s="335"/>
      <c r="BH87" s="335"/>
      <c r="BI87" s="335"/>
      <c r="BJ87" s="335"/>
      <c r="BK87" s="335"/>
      <c r="BL87" s="335"/>
      <c r="BM87" s="335"/>
      <c r="BN87" s="335"/>
      <c r="BO87" s="335"/>
      <c r="BP87" s="335"/>
      <c r="BQ87" s="335"/>
      <c r="BR87" s="335"/>
      <c r="BS87" s="335"/>
      <c r="BT87" s="112"/>
      <c r="BU87" s="112"/>
    </row>
    <row r="88" ht="16.5" customHeight="1">
      <c r="B88" s="333" t="s">
        <v>187</v>
      </c>
      <c r="C88" s="332" t="s">
        <v>183</v>
      </c>
      <c r="D88" s="297" t="s">
        <v>126</v>
      </c>
      <c r="E88" s="334" t="b">
        <f>SUM(G88:K88)=F88</f>
        <v>1</v>
      </c>
      <c r="F88" s="334" t="n">
        <f>SUM(L88:BS88)</f>
        <v>0</v>
      </c>
      <c r="G88" s="333" t="n">
        <f>SUM(L88:W88)</f>
        <v>0</v>
      </c>
      <c r="H88" s="334" t="n">
        <f>SUM(X88:AI88)</f>
        <v>0</v>
      </c>
      <c r="I88" s="334" t="n">
        <f>SUM(AJ88:AU88)</f>
        <v>0</v>
      </c>
      <c r="J88" s="334" t="n">
        <f>SUM(AV88:BG88)</f>
        <v>0</v>
      </c>
      <c r="K88" s="334" t="n">
        <f>SUM(BH88:BS88)</f>
        <v>0</v>
      </c>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t="n">
        <v>0</v>
      </c>
      <c r="AO88" s="335" t="n">
        <v>0</v>
      </c>
      <c r="AP88" s="335" t="n">
        <v>0</v>
      </c>
      <c r="AQ88" s="335" t="n">
        <v>0</v>
      </c>
      <c r="AR88" s="335" t="n">
        <v>0</v>
      </c>
      <c r="AS88" s="335" t="n">
        <v>0</v>
      </c>
      <c r="AT88" s="335" t="n">
        <v>0</v>
      </c>
      <c r="AU88" s="335" t="n">
        <v>0</v>
      </c>
      <c r="AV88" s="335" t="n">
        <v>0</v>
      </c>
      <c r="AW88" s="335" t="n">
        <v>0</v>
      </c>
      <c r="AX88" s="335" t="n">
        <v>0</v>
      </c>
      <c r="AY88" s="335" t="n">
        <v>0</v>
      </c>
      <c r="AZ88" s="335"/>
      <c r="BA88" s="335"/>
      <c r="BB88" s="335"/>
      <c r="BC88" s="335"/>
      <c r="BD88" s="335"/>
      <c r="BE88" s="335"/>
      <c r="BF88" s="335"/>
      <c r="BG88" s="335"/>
      <c r="BH88" s="335"/>
      <c r="BI88" s="335"/>
      <c r="BJ88" s="335"/>
      <c r="BK88" s="335"/>
      <c r="BL88" s="335"/>
      <c r="BM88" s="335"/>
      <c r="BN88" s="335"/>
      <c r="BO88" s="335"/>
      <c r="BP88" s="335"/>
      <c r="BQ88" s="335"/>
      <c r="BR88" s="335"/>
      <c r="BS88" s="335"/>
      <c r="BT88" s="112"/>
      <c r="BU88" s="112"/>
    </row>
    <row r="89" ht="16.5" customHeight="1">
      <c r="B89" s="333" t="s">
        <v>188</v>
      </c>
      <c r="C89" s="332" t="s">
        <v>184</v>
      </c>
      <c r="D89" s="297" t="s">
        <v>126</v>
      </c>
      <c r="E89" s="334" t="b">
        <f>SUM(G89:K89)=F89</f>
        <v>1</v>
      </c>
      <c r="F89" s="334" t="n">
        <f>SUM(L89:BS89)</f>
        <v>0</v>
      </c>
      <c r="G89" s="333" t="n">
        <f>SUM(L89:W89)</f>
        <v>0</v>
      </c>
      <c r="H89" s="334" t="n">
        <f>SUM(X89:AI89)</f>
        <v>0</v>
      </c>
      <c r="I89" s="334" t="n">
        <f>SUM(AJ89:AU89)</f>
        <v>0</v>
      </c>
      <c r="J89" s="334" t="n">
        <f>SUM(AV89:BG89)</f>
        <v>0</v>
      </c>
      <c r="K89" s="334" t="n">
        <f>SUM(BH89:BS89)</f>
        <v>0</v>
      </c>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t="n">
        <v>0</v>
      </c>
      <c r="AO89" s="335" t="n">
        <v>0</v>
      </c>
      <c r="AP89" s="335" t="n">
        <v>0</v>
      </c>
      <c r="AQ89" s="335" t="n">
        <v>0</v>
      </c>
      <c r="AR89" s="335" t="n">
        <v>0</v>
      </c>
      <c r="AS89" s="335" t="n">
        <v>0</v>
      </c>
      <c r="AT89" s="335" t="n">
        <v>0</v>
      </c>
      <c r="AU89" s="335" t="n">
        <v>0</v>
      </c>
      <c r="AV89" s="335" t="n">
        <v>0</v>
      </c>
      <c r="AW89" s="335" t="n">
        <v>0</v>
      </c>
      <c r="AX89" s="335" t="n">
        <v>0</v>
      </c>
      <c r="AY89" s="335" t="n">
        <v>0</v>
      </c>
      <c r="AZ89" s="335"/>
      <c r="BA89" s="335"/>
      <c r="BB89" s="335"/>
      <c r="BC89" s="335"/>
      <c r="BD89" s="335"/>
      <c r="BE89" s="335"/>
      <c r="BF89" s="335"/>
      <c r="BG89" s="335"/>
      <c r="BH89" s="335"/>
      <c r="BI89" s="335"/>
      <c r="BJ89" s="335"/>
      <c r="BK89" s="335"/>
      <c r="BL89" s="335"/>
      <c r="BM89" s="335"/>
      <c r="BN89" s="335"/>
      <c r="BO89" s="335"/>
      <c r="BP89" s="335"/>
      <c r="BQ89" s="335"/>
      <c r="BR89" s="335"/>
      <c r="BS89" s="335"/>
      <c r="BT89" s="112"/>
      <c r="BU89" s="112"/>
    </row>
    <row r="90" ht="16.5" customHeight="1">
      <c r="B90" s="333" t="s">
        <v>189</v>
      </c>
      <c r="C90" s="332" t="s">
        <v>185</v>
      </c>
      <c r="D90" s="297" t="s">
        <v>126</v>
      </c>
      <c r="E90" s="334" t="b">
        <f>SUM(G90:K90)=F90</f>
        <v>1</v>
      </c>
      <c r="F90" s="334" t="n">
        <f>SUM(L90:BS90)</f>
        <v>0</v>
      </c>
      <c r="G90" s="333" t="n">
        <f>SUM(L90:W90)</f>
        <v>0</v>
      </c>
      <c r="H90" s="334" t="n">
        <f>SUM(X90:AI90)</f>
        <v>0</v>
      </c>
      <c r="I90" s="334" t="n">
        <f>SUM(AJ90:AU90)</f>
        <v>0</v>
      </c>
      <c r="J90" s="334" t="n">
        <f>SUM(AV90:BG90)</f>
        <v>0</v>
      </c>
      <c r="K90" s="334" t="n">
        <f>SUM(BH90:BS90)</f>
        <v>0</v>
      </c>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t="n">
        <v>0</v>
      </c>
      <c r="AO90" s="335" t="n">
        <v>0</v>
      </c>
      <c r="AP90" s="335" t="n">
        <v>0</v>
      </c>
      <c r="AQ90" s="335" t="n">
        <v>0</v>
      </c>
      <c r="AR90" s="335" t="n">
        <v>0</v>
      </c>
      <c r="AS90" s="335" t="n">
        <v>0</v>
      </c>
      <c r="AT90" s="335" t="n">
        <v>0</v>
      </c>
      <c r="AU90" s="335" t="n">
        <v>0</v>
      </c>
      <c r="AV90" s="335" t="n">
        <v>0</v>
      </c>
      <c r="AW90" s="335" t="n">
        <v>0</v>
      </c>
      <c r="AX90" s="335" t="n">
        <v>0</v>
      </c>
      <c r="AY90" s="335" t="n">
        <v>0</v>
      </c>
      <c r="AZ90" s="335"/>
      <c r="BA90" s="335"/>
      <c r="BB90" s="335"/>
      <c r="BC90" s="335"/>
      <c r="BD90" s="335"/>
      <c r="BE90" s="335"/>
      <c r="BF90" s="335"/>
      <c r="BG90" s="335"/>
      <c r="BH90" s="335"/>
      <c r="BI90" s="335"/>
      <c r="BJ90" s="335"/>
      <c r="BK90" s="335"/>
      <c r="BL90" s="335"/>
      <c r="BM90" s="335"/>
      <c r="BN90" s="335"/>
      <c r="BO90" s="335"/>
      <c r="BP90" s="335"/>
      <c r="BQ90" s="335"/>
      <c r="BR90" s="335"/>
      <c r="BS90" s="335"/>
      <c r="BT90" s="112"/>
      <c r="BU90" s="112"/>
    </row>
    <row r="91" ht="16.5" customHeight="1">
      <c r="B91" s="333" t="s">
        <v>190</v>
      </c>
      <c r="C91" s="332" t="s">
        <v>186</v>
      </c>
      <c r="D91" s="297" t="s">
        <v>126</v>
      </c>
      <c r="E91" s="334" t="b">
        <f>SUM(G91:K91)=F91</f>
        <v>1</v>
      </c>
      <c r="F91" s="334" t="n">
        <f>SUM(L91:BS91)</f>
        <v>4</v>
      </c>
      <c r="G91" s="333" t="n">
        <f>SUM(L91:W91)</f>
        <v>0</v>
      </c>
      <c r="H91" s="334" t="n">
        <f>SUM(X91:AI91)</f>
        <v>0</v>
      </c>
      <c r="I91" s="334" t="n">
        <f>SUM(AJ91:AU91)</f>
        <v>4</v>
      </c>
      <c r="J91" s="334" t="n">
        <f>SUM(AV91:BG91)</f>
        <v>0</v>
      </c>
      <c r="K91" s="334" t="n">
        <f>SUM(BH91:BS91)</f>
        <v>0</v>
      </c>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t="n">
        <v>0</v>
      </c>
      <c r="AO91" s="335" t="n">
        <v>0</v>
      </c>
      <c r="AP91" s="335" t="n">
        <v>0</v>
      </c>
      <c r="AQ91" s="335" t="n">
        <v>0</v>
      </c>
      <c r="AR91" s="335" t="n">
        <v>0</v>
      </c>
      <c r="AS91" s="335" t="n">
        <v>3</v>
      </c>
      <c r="AT91" s="335" t="n">
        <v>0</v>
      </c>
      <c r="AU91" s="335" t="n">
        <v>1</v>
      </c>
      <c r="AV91" s="335" t="n">
        <v>0</v>
      </c>
      <c r="AW91" s="335" t="n">
        <v>0</v>
      </c>
      <c r="AX91" s="335" t="n">
        <v>0</v>
      </c>
      <c r="AY91" s="335" t="n">
        <v>0</v>
      </c>
      <c r="AZ91" s="335"/>
      <c r="BA91" s="335"/>
      <c r="BB91" s="335"/>
      <c r="BC91" s="335"/>
      <c r="BD91" s="335"/>
      <c r="BE91" s="335"/>
      <c r="BF91" s="335"/>
      <c r="BG91" s="335"/>
      <c r="BH91" s="335"/>
      <c r="BI91" s="335"/>
      <c r="BJ91" s="335"/>
      <c r="BK91" s="335"/>
      <c r="BL91" s="335"/>
      <c r="BM91" s="335"/>
      <c r="BN91" s="335"/>
      <c r="BO91" s="335"/>
      <c r="BP91" s="335"/>
      <c r="BQ91" s="335"/>
      <c r="BR91" s="335"/>
      <c r="BS91" s="335"/>
      <c r="BT91" s="112"/>
      <c r="BU91" s="112"/>
    </row>
    <row r="92" ht="16.5" customHeight="1">
      <c r="B92" s="333" t="s">
        <v>164</v>
      </c>
      <c r="C92" s="332" t="s">
        <v>165</v>
      </c>
      <c r="D92" s="297" t="s">
        <v>126</v>
      </c>
      <c r="E92" s="334" t="b">
        <f t="shared" si="4"/>
        <v>1</v>
      </c>
      <c r="F92" s="334" t="n">
        <f t="shared" si="5"/>
        <v>175</v>
      </c>
      <c r="G92" s="333" t="n">
        <f t="shared" si="6"/>
        <v>0</v>
      </c>
      <c r="H92" s="334" t="n">
        <f t="shared" si="9"/>
        <v>0</v>
      </c>
      <c r="I92" s="334" t="n">
        <f t="shared" si="10"/>
        <v>163</v>
      </c>
      <c r="J92" s="334" t="n">
        <f t="shared" si="7"/>
        <v>12</v>
      </c>
      <c r="K92" s="334" t="n">
        <f t="shared" si="8"/>
        <v>0</v>
      </c>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t="n">
        <v>0</v>
      </c>
      <c r="AO92" s="335" t="n">
        <v>0</v>
      </c>
      <c r="AP92" s="335" t="n">
        <v>0</v>
      </c>
      <c r="AQ92" s="335" t="n">
        <v>4</v>
      </c>
      <c r="AR92" s="335" t="n">
        <v>41</v>
      </c>
      <c r="AS92" s="335" t="n">
        <v>53</v>
      </c>
      <c r="AT92" s="335" t="n">
        <v>49</v>
      </c>
      <c r="AU92" s="335" t="n">
        <v>16</v>
      </c>
      <c r="AV92" s="335" t="n">
        <v>7</v>
      </c>
      <c r="AW92" s="335" t="n">
        <v>5</v>
      </c>
      <c r="AX92" s="335" t="n">
        <v>0</v>
      </c>
      <c r="AY92" s="335" t="n">
        <v>0</v>
      </c>
      <c r="AZ92" s="335"/>
      <c r="BA92" s="335"/>
      <c r="BB92" s="335"/>
      <c r="BC92" s="335"/>
      <c r="BD92" s="335"/>
      <c r="BE92" s="335"/>
      <c r="BF92" s="335"/>
      <c r="BG92" s="335"/>
      <c r="BH92" s="335"/>
      <c r="BI92" s="335"/>
      <c r="BJ92" s="335"/>
      <c r="BK92" s="335"/>
      <c r="BL92" s="335"/>
      <c r="BM92" s="335"/>
      <c r="BN92" s="335"/>
      <c r="BO92" s="335"/>
      <c r="BP92" s="335"/>
      <c r="BQ92" s="335"/>
      <c r="BR92" s="335"/>
      <c r="BS92" s="335"/>
      <c r="BT92" s="112"/>
      <c r="BU92" s="112"/>
    </row>
    <row r="93" ht="16.5" customHeight="1">
      <c r="B93" s="333" t="s">
        <v>166</v>
      </c>
      <c r="C93" s="332" t="s">
        <v>167</v>
      </c>
      <c r="D93" s="297" t="s">
        <v>126</v>
      </c>
      <c r="E93" s="334" t="b">
        <f t="shared" si="4"/>
        <v>1</v>
      </c>
      <c r="F93" s="334" t="n">
        <f t="shared" si="5"/>
        <v>743</v>
      </c>
      <c r="G93" s="333" t="n">
        <f t="shared" si="6"/>
        <v>0</v>
      </c>
      <c r="H93" s="334" t="n">
        <f t="shared" si="9"/>
        <v>0</v>
      </c>
      <c r="I93" s="334" t="n">
        <f t="shared" si="10"/>
        <v>732</v>
      </c>
      <c r="J93" s="334" t="n">
        <f t="shared" si="7"/>
        <v>11</v>
      </c>
      <c r="K93" s="334" t="n">
        <f t="shared" si="8"/>
        <v>0</v>
      </c>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t="n">
        <v>0</v>
      </c>
      <c r="AO93" s="335" t="n">
        <v>0</v>
      </c>
      <c r="AP93" s="335" t="n">
        <v>0</v>
      </c>
      <c r="AQ93" s="335" t="n">
        <v>85</v>
      </c>
      <c r="AR93" s="335" t="n">
        <v>261</v>
      </c>
      <c r="AS93" s="335" t="n">
        <v>265</v>
      </c>
      <c r="AT93" s="335" t="n">
        <v>84</v>
      </c>
      <c r="AU93" s="335" t="n">
        <v>37</v>
      </c>
      <c r="AV93" s="335" t="n">
        <v>1</v>
      </c>
      <c r="AW93" s="335" t="n">
        <v>7</v>
      </c>
      <c r="AX93" s="335" t="n">
        <v>3</v>
      </c>
      <c r="AY93" s="335" t="n">
        <v>0</v>
      </c>
      <c r="AZ93" s="335"/>
      <c r="BA93" s="335"/>
      <c r="BB93" s="335"/>
      <c r="BC93" s="335"/>
      <c r="BD93" s="335"/>
      <c r="BE93" s="335"/>
      <c r="BF93" s="335"/>
      <c r="BG93" s="335"/>
      <c r="BH93" s="335"/>
      <c r="BI93" s="335"/>
      <c r="BJ93" s="335"/>
      <c r="BK93" s="335"/>
      <c r="BL93" s="335"/>
      <c r="BM93" s="335"/>
      <c r="BN93" s="335"/>
      <c r="BO93" s="335"/>
      <c r="BP93" s="335"/>
      <c r="BQ93" s="335"/>
      <c r="BR93" s="335"/>
      <c r="BS93" s="335"/>
      <c r="BT93" s="112"/>
      <c r="BU93" s="112"/>
    </row>
    <row r="94" ht="16.5" customHeight="1">
      <c r="B94" s="333" t="n">
        <v>9</v>
      </c>
      <c r="C94" s="332" t="s">
        <v>168</v>
      </c>
      <c r="D94" s="297" t="s">
        <v>126</v>
      </c>
      <c r="E94" s="334" t="b">
        <f t="shared" si="4"/>
        <v>1</v>
      </c>
      <c r="F94" s="334" t="n">
        <f t="shared" si="5"/>
        <v>0</v>
      </c>
      <c r="G94" s="333" t="n">
        <f t="shared" si="6"/>
        <v>0</v>
      </c>
      <c r="H94" s="334" t="n">
        <f t="shared" si="9"/>
        <v>0</v>
      </c>
      <c r="I94" s="334" t="n">
        <f t="shared" si="10"/>
        <v>0</v>
      </c>
      <c r="J94" s="334" t="n">
        <f t="shared" si="7"/>
        <v>0</v>
      </c>
      <c r="K94" s="334" t="n">
        <f t="shared" si="8"/>
        <v>0</v>
      </c>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t="n">
        <v>0</v>
      </c>
      <c r="AO94" s="335" t="n">
        <v>0</v>
      </c>
      <c r="AP94" s="335" t="n">
        <v>0</v>
      </c>
      <c r="AQ94" s="335" t="n">
        <v>0</v>
      </c>
      <c r="AR94" s="335" t="n">
        <v>0</v>
      </c>
      <c r="AS94" s="335" t="n">
        <v>0</v>
      </c>
      <c r="AT94" s="335" t="n">
        <v>0</v>
      </c>
      <c r="AU94" s="335" t="n">
        <v>0</v>
      </c>
      <c r="AV94" s="335" t="n">
        <v>0</v>
      </c>
      <c r="AW94" s="335" t="n">
        <v>0</v>
      </c>
      <c r="AX94" s="335" t="n">
        <v>0</v>
      </c>
      <c r="AY94" s="335" t="n">
        <v>0</v>
      </c>
      <c r="AZ94" s="335"/>
      <c r="BA94" s="335"/>
      <c r="BB94" s="335"/>
      <c r="BC94" s="335"/>
      <c r="BD94" s="335"/>
      <c r="BE94" s="335"/>
      <c r="BF94" s="335"/>
      <c r="BG94" s="335"/>
      <c r="BH94" s="335"/>
      <c r="BI94" s="335"/>
      <c r="BJ94" s="335"/>
      <c r="BK94" s="335"/>
      <c r="BL94" s="335"/>
      <c r="BM94" s="335"/>
      <c r="BN94" s="335"/>
      <c r="BO94" s="335"/>
      <c r="BP94" s="335"/>
      <c r="BQ94" s="335"/>
      <c r="BR94" s="335"/>
      <c r="BS94" s="335"/>
      <c r="BT94" s="112"/>
      <c r="BU94" s="112"/>
    </row>
    <row r="95" ht="16.5" customHeight="1">
      <c r="B95" s="333" t="n">
        <v>10</v>
      </c>
      <c r="C95" s="332" t="s">
        <v>169</v>
      </c>
      <c r="D95" s="297" t="s">
        <v>170</v>
      </c>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t="n">
        <v>0</v>
      </c>
      <c r="AO95" s="333" t="n">
        <v>0</v>
      </c>
      <c r="AP95" s="333" t="n">
        <v>0</v>
      </c>
      <c r="AQ95" s="333" t="n">
        <v>0</v>
      </c>
      <c r="AR95" s="333" t="n">
        <v>0</v>
      </c>
      <c r="AS95" s="333" t="n">
        <v>0</v>
      </c>
      <c r="AT95" s="333" t="n">
        <v>0</v>
      </c>
      <c r="AU95" s="333" t="n">
        <v>0</v>
      </c>
      <c r="AV95" s="333" t="n">
        <v>0</v>
      </c>
      <c r="AW95" s="333" t="n">
        <v>0</v>
      </c>
      <c r="AX95" s="333" t="n">
        <v>0</v>
      </c>
      <c r="AY95" s="333" t="n">
        <v>0</v>
      </c>
      <c r="AZ95" s="333"/>
      <c r="BA95" s="333"/>
      <c r="BB95" s="333"/>
      <c r="BC95" s="333"/>
      <c r="BD95" s="333"/>
      <c r="BE95" s="333"/>
      <c r="BF95" s="333"/>
      <c r="BG95" s="333"/>
      <c r="BH95" s="333"/>
      <c r="BI95" s="333"/>
      <c r="BJ95" s="333"/>
      <c r="BK95" s="333"/>
      <c r="BL95" s="333"/>
      <c r="BM95" s="333"/>
      <c r="BN95" s="333"/>
      <c r="BO95" s="333"/>
      <c r="BP95" s="333"/>
      <c r="BQ95" s="333"/>
      <c r="BR95" s="333"/>
      <c r="BS95" s="333"/>
      <c r="BT95" s="112"/>
      <c r="BU95" s="112"/>
    </row>
    <row r="96" ht="16.5" customHeight="1">
      <c r="B96" s="333" t="n">
        <v>11</v>
      </c>
      <c r="C96" s="332" t="s">
        <v>171</v>
      </c>
      <c r="D96" s="297" t="s">
        <v>170</v>
      </c>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t="n">
        <v>0</v>
      </c>
      <c r="AO96" s="333" t="n">
        <v>0</v>
      </c>
      <c r="AP96" s="333" t="n">
        <v>0</v>
      </c>
      <c r="AQ96" s="333" t="n">
        <v>0</v>
      </c>
      <c r="AR96" s="333" t="n">
        <v>0</v>
      </c>
      <c r="AS96" s="333" t="n">
        <v>0</v>
      </c>
      <c r="AT96" s="333" t="n">
        <v>0</v>
      </c>
      <c r="AU96" s="333" t="n">
        <v>0</v>
      </c>
      <c r="AV96" s="333" t="n">
        <v>0</v>
      </c>
      <c r="AW96" s="333" t="n">
        <v>0</v>
      </c>
      <c r="AX96" s="333" t="n">
        <v>0</v>
      </c>
      <c r="AY96" s="333" t="n">
        <v>0</v>
      </c>
      <c r="AZ96" s="333"/>
      <c r="BA96" s="333"/>
      <c r="BB96" s="333"/>
      <c r="BC96" s="333"/>
      <c r="BD96" s="333"/>
      <c r="BE96" s="333"/>
      <c r="BF96" s="333"/>
      <c r="BG96" s="333"/>
      <c r="BH96" s="333"/>
      <c r="BI96" s="333"/>
      <c r="BJ96" s="333"/>
      <c r="BK96" s="333"/>
      <c r="BL96" s="333"/>
      <c r="BM96" s="333"/>
      <c r="BN96" s="333"/>
      <c r="BO96" s="333"/>
      <c r="BP96" s="333"/>
      <c r="BQ96" s="333"/>
      <c r="BR96" s="333"/>
      <c r="BS96" s="333"/>
      <c r="BT96" s="112"/>
      <c r="BU96" s="112"/>
    </row>
    <row r="97" ht="16.5" customHeight="1">
      <c r="B97" s="333" t="n">
        <v>12</v>
      </c>
      <c r="C97" s="332" t="s">
        <v>172</v>
      </c>
      <c r="D97" s="297" t="s">
        <v>170</v>
      </c>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t="n">
        <v>0</v>
      </c>
      <c r="AO97" s="333" t="n">
        <v>0</v>
      </c>
      <c r="AP97" s="333" t="n">
        <v>0</v>
      </c>
      <c r="AQ97" s="333" t="n">
        <v>0</v>
      </c>
      <c r="AR97" s="333" t="n">
        <v>0</v>
      </c>
      <c r="AS97" s="333" t="n">
        <v>0</v>
      </c>
      <c r="AT97" s="333" t="n">
        <v>0</v>
      </c>
      <c r="AU97" s="333" t="n">
        <v>0</v>
      </c>
      <c r="AV97" s="333" t="n">
        <v>0</v>
      </c>
      <c r="AW97" s="333" t="n">
        <v>0</v>
      </c>
      <c r="AX97" s="333" t="n">
        <v>0</v>
      </c>
      <c r="AY97" s="333" t="n">
        <v>0</v>
      </c>
      <c r="AZ97" s="333"/>
      <c r="BA97" s="333"/>
      <c r="BB97" s="333"/>
      <c r="BC97" s="333"/>
      <c r="BD97" s="333"/>
      <c r="BE97" s="333"/>
      <c r="BF97" s="333"/>
      <c r="BG97" s="333"/>
      <c r="BH97" s="333"/>
      <c r="BI97" s="333"/>
      <c r="BJ97" s="333"/>
      <c r="BK97" s="333"/>
      <c r="BL97" s="333"/>
      <c r="BM97" s="333"/>
      <c r="BN97" s="333"/>
      <c r="BO97" s="333"/>
      <c r="BP97" s="333"/>
      <c r="BQ97" s="333"/>
      <c r="BR97" s="333"/>
      <c r="BS97" s="333"/>
      <c r="BT97" s="112"/>
      <c r="BU97" s="112"/>
    </row>
    <row r="98" ht="16.5" customHeight="1">
      <c r="B98" s="333" t="n">
        <v>13</v>
      </c>
      <c r="C98" s="332" t="s">
        <v>173</v>
      </c>
      <c r="D98" s="297" t="s">
        <v>170</v>
      </c>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t="n">
        <v>0</v>
      </c>
      <c r="AO98" s="333" t="n">
        <v>0</v>
      </c>
      <c r="AP98" s="333" t="n">
        <v>0</v>
      </c>
      <c r="AQ98" s="333" t="n">
        <v>0</v>
      </c>
      <c r="AR98" s="333" t="n">
        <v>0</v>
      </c>
      <c r="AS98" s="333" t="n">
        <v>0</v>
      </c>
      <c r="AT98" s="333" t="n">
        <v>0</v>
      </c>
      <c r="AU98" s="333" t="n">
        <v>0</v>
      </c>
      <c r="AV98" s="333" t="n">
        <v>0</v>
      </c>
      <c r="AW98" s="333" t="n">
        <v>0</v>
      </c>
      <c r="AX98" s="333" t="n">
        <v>0</v>
      </c>
      <c r="AY98" s="333" t="n">
        <v>0</v>
      </c>
      <c r="AZ98" s="333"/>
      <c r="BA98" s="333"/>
      <c r="BB98" s="333"/>
      <c r="BC98" s="333"/>
      <c r="BD98" s="333"/>
      <c r="BE98" s="333"/>
      <c r="BF98" s="333"/>
      <c r="BG98" s="333"/>
      <c r="BH98" s="333"/>
      <c r="BI98" s="333"/>
      <c r="BJ98" s="333"/>
      <c r="BK98" s="333"/>
      <c r="BL98" s="333"/>
      <c r="BM98" s="333"/>
      <c r="BN98" s="333"/>
      <c r="BO98" s="333"/>
      <c r="BP98" s="333"/>
      <c r="BQ98" s="333"/>
      <c r="BR98" s="333"/>
      <c r="BS98" s="333"/>
      <c r="BT98" s="112"/>
      <c r="BU98" s="112"/>
    </row>
    <row r="99" ht="16.5" customHeight="1">
      <c r="B99" s="333" t="n">
        <v>14</v>
      </c>
      <c r="C99" s="332" t="s">
        <v>114</v>
      </c>
      <c r="D99" s="297" t="s">
        <v>126</v>
      </c>
      <c r="E99" s="334" t="b">
        <f>SUM(G99:K99)=F99</f>
        <v>1</v>
      </c>
      <c r="F99" s="334" t="n">
        <f>SUM(L99:BS99)</f>
        <v>31</v>
      </c>
      <c r="G99" s="333" t="n">
        <f>SUM(L99:W99)</f>
        <v>0</v>
      </c>
      <c r="H99" s="334" t="n">
        <f>SUM(X99:AI99)</f>
        <v>0</v>
      </c>
      <c r="I99" s="334" t="n">
        <f>SUM(AJ99:AU99)</f>
        <v>19</v>
      </c>
      <c r="J99" s="334" t="n">
        <f>SUM(AV99:BG99)</f>
        <v>12</v>
      </c>
      <c r="K99" s="334" t="n">
        <f>SUM(BH99:BS99)</f>
        <v>0</v>
      </c>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t="n">
        <v>0</v>
      </c>
      <c r="AO99" s="333" t="n">
        <v>0</v>
      </c>
      <c r="AP99" s="333" t="n">
        <v>0</v>
      </c>
      <c r="AQ99" s="333" t="n">
        <v>0</v>
      </c>
      <c r="AR99" s="333" t="n">
        <v>5</v>
      </c>
      <c r="AS99" s="333" t="n">
        <v>7</v>
      </c>
      <c r="AT99" s="333" t="n">
        <v>6</v>
      </c>
      <c r="AU99" s="333" t="n">
        <v>1</v>
      </c>
      <c r="AV99" s="333" t="n">
        <v>2</v>
      </c>
      <c r="AW99" s="333" t="n">
        <v>4</v>
      </c>
      <c r="AX99" s="333" t="n">
        <v>6</v>
      </c>
      <c r="AY99" s="333" t="n">
        <v>0</v>
      </c>
      <c r="AZ99" s="333"/>
      <c r="BA99" s="333"/>
      <c r="BB99" s="333"/>
      <c r="BC99" s="333"/>
      <c r="BD99" s="333"/>
      <c r="BE99" s="333"/>
      <c r="BF99" s="333"/>
      <c r="BG99" s="333"/>
      <c r="BH99" s="333"/>
      <c r="BI99" s="333"/>
      <c r="BJ99" s="333"/>
      <c r="BK99" s="333"/>
      <c r="BL99" s="333"/>
      <c r="BM99" s="333"/>
      <c r="BN99" s="333"/>
      <c r="BO99" s="333"/>
      <c r="BP99" s="333"/>
      <c r="BQ99" s="333"/>
      <c r="BR99" s="333"/>
      <c r="BS99" s="333"/>
      <c r="BT99" s="112"/>
      <c r="BU99" s="112"/>
    </row>
    <row r="100" ht="15.75" customHeight="1">
      <c r="B100" s="115"/>
      <c r="D100" s="174"/>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row>
    <row r="101">
      <c r="B101" s="115"/>
      <c r="D101" s="174"/>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row>
  </sheetData>
  <mergeCells count="127">
    <mergeCell ref="K14:AN14"/>
    <mergeCell ref="AO14:AT14"/>
    <mergeCell ref="K16:AN16"/>
    <mergeCell ref="AO16:AT16"/>
    <mergeCell ref="K17:AN17"/>
    <mergeCell ref="AO17:AT17"/>
    <mergeCell ref="K11:AN11"/>
    <mergeCell ref="AO11:AT11"/>
    <mergeCell ref="K12:AN12"/>
    <mergeCell ref="AO12:AT12"/>
    <mergeCell ref="K21:AN21"/>
    <mergeCell ref="AO21:AT21"/>
    <mergeCell ref="K22:AN22"/>
    <mergeCell ref="AO22:AT22"/>
    <mergeCell ref="K23:AN23"/>
    <mergeCell ref="AO23:AT23"/>
    <mergeCell ref="K18:AN18"/>
    <mergeCell ref="AO18:AT18"/>
    <mergeCell ref="K19:AN19"/>
    <mergeCell ref="AO19:AT19"/>
    <mergeCell ref="K20:AN20"/>
    <mergeCell ref="AO20:AT20"/>
    <mergeCell ref="K27:AN27"/>
    <mergeCell ref="AO27:AT27"/>
    <mergeCell ref="K28:AN28"/>
    <mergeCell ref="AO28:AT28"/>
    <mergeCell ref="K29:AN29"/>
    <mergeCell ref="AO29:AT29"/>
    <mergeCell ref="K25:AN25"/>
    <mergeCell ref="AO25:AT25"/>
    <mergeCell ref="K26:AN26"/>
    <mergeCell ref="AO26:AT26"/>
    <mergeCell ref="K33:AN33"/>
    <mergeCell ref="AO33:AT33"/>
    <mergeCell ref="K34:AN34"/>
    <mergeCell ref="AO34:AT34"/>
    <mergeCell ref="K35:AN35"/>
    <mergeCell ref="AO35:AT35"/>
    <mergeCell ref="K30:AN30"/>
    <mergeCell ref="AO30:AT30"/>
    <mergeCell ref="K31:AN31"/>
    <mergeCell ref="AO31:AT31"/>
    <mergeCell ref="K32:AN32"/>
    <mergeCell ref="AO32:AT32"/>
    <mergeCell ref="AO40:AT40"/>
    <mergeCell ref="K41:AN41"/>
    <mergeCell ref="AO41:AT41"/>
    <mergeCell ref="K36:AN36"/>
    <mergeCell ref="AO36:AT36"/>
    <mergeCell ref="K37:AN37"/>
    <mergeCell ref="AO37:AT37"/>
    <mergeCell ref="K38:AN38"/>
    <mergeCell ref="AO38:AT38"/>
    <mergeCell ref="AY27:AZ27"/>
    <mergeCell ref="AY28:AZ28"/>
    <mergeCell ref="AY29:AZ29"/>
    <mergeCell ref="AY30:AZ30"/>
    <mergeCell ref="AY31:AZ31"/>
    <mergeCell ref="K42:AN42"/>
    <mergeCell ref="AO42:AT42"/>
    <mergeCell ref="AY11:AZ11"/>
    <mergeCell ref="AY12:AZ12"/>
    <mergeCell ref="AY14:AZ14"/>
    <mergeCell ref="AY16:AZ16"/>
    <mergeCell ref="AY17:AZ17"/>
    <mergeCell ref="AY18:AZ18"/>
    <mergeCell ref="AY19:AZ19"/>
    <mergeCell ref="AY20:AZ20"/>
    <mergeCell ref="AY21:AZ21"/>
    <mergeCell ref="AY22:AZ22"/>
    <mergeCell ref="AY23:AZ23"/>
    <mergeCell ref="AY25:AZ25"/>
    <mergeCell ref="AY26:AZ26"/>
    <mergeCell ref="K39:AN39"/>
    <mergeCell ref="AO39:AT39"/>
    <mergeCell ref="K40:AN40"/>
    <mergeCell ref="AY42:AZ42"/>
    <mergeCell ref="AY37:AZ37"/>
    <mergeCell ref="AY38:AZ38"/>
    <mergeCell ref="AY39:AZ39"/>
    <mergeCell ref="AY40:AZ40"/>
    <mergeCell ref="AY41:AZ41"/>
    <mergeCell ref="AY32:AZ32"/>
    <mergeCell ref="AY33:AZ33"/>
    <mergeCell ref="AY34:AZ34"/>
    <mergeCell ref="AY35:AZ35"/>
    <mergeCell ref="AY36:AZ36"/>
    <mergeCell ref="AU18:AV18"/>
    <mergeCell ref="AU19:AV19"/>
    <mergeCell ref="AU20:AV20"/>
    <mergeCell ref="AU21:AV21"/>
    <mergeCell ref="AU22:AV22"/>
    <mergeCell ref="AU11:AV11"/>
    <mergeCell ref="AU12:AV12"/>
    <mergeCell ref="AU14:AV14"/>
    <mergeCell ref="AU16:AV16"/>
    <mergeCell ref="AU17:AV17"/>
    <mergeCell ref="AU28:AV28"/>
    <mergeCell ref="AU29:AV29"/>
    <mergeCell ref="AU30:AV30"/>
    <mergeCell ref="AU31:AV31"/>
    <mergeCell ref="AU32:AV32"/>
    <mergeCell ref="AU23:AV23"/>
    <mergeCell ref="AU25:AV25"/>
    <mergeCell ref="AU26:AV26"/>
    <mergeCell ref="AU27:AV27"/>
    <mergeCell ref="AU38:AV38"/>
    <mergeCell ref="AU39:AV39"/>
    <mergeCell ref="AU40:AV40"/>
    <mergeCell ref="AU41:AV41"/>
    <mergeCell ref="AU42:AV42"/>
    <mergeCell ref="AU33:AV33"/>
    <mergeCell ref="AU34:AV34"/>
    <mergeCell ref="AU35:AV35"/>
    <mergeCell ref="AU36:AV36"/>
    <mergeCell ref="AU37:AV37"/>
    <mergeCell ref="AW23:AX23"/>
    <mergeCell ref="AW18:AX18"/>
    <mergeCell ref="AW19:AX19"/>
    <mergeCell ref="AW20:AX20"/>
    <mergeCell ref="AW21:AX21"/>
    <mergeCell ref="AW22:AX22"/>
    <mergeCell ref="AW11:AX11"/>
    <mergeCell ref="AW12:AX12"/>
    <mergeCell ref="AW14:AX14"/>
    <mergeCell ref="AW16:AX16"/>
    <mergeCell ref="AW17:AX17"/>
  </mergeCells>
  <hyperlinks>
    <hyperlink ref="C1" display="Go to contents" location="Contents!A1"/>
    <hyperlink ref="J8" display="Go to data receipt and caveats" location="'Data receipt and caveats'!A1"/>
  </hyperlinks>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25"/>
  </sheetPr>
  <dimension ref="A1"/>
  <sheetViews>
    <sheetView showGridLines="0" topLeftCell="B34" zoomScale="85" zoomScaleNormal="85" workbookViewId="0">
      <pane xSplit="5" topLeftCell="T1" activePane="topRight" state="frozen"/>
      <selection activeCell="C1" sqref="C1"/>
      <selection pane="topRight" activeCell="X62" sqref="X62"/>
    </sheetView>
  </sheetViews>
  <sheetFormatPr defaultRowHeight="15.0" baseColWidth="10"/>
  <cols>
    <col min="1" max="1" width="6.140625" hidden="1" customWidth="1"/>
    <col min="2" max="2" width="7" hidden="0" customWidth="1"/>
    <col min="3" max="3" width="51.85546875" hidden="0" customWidth="1"/>
    <col min="4" max="4" width="11.85546875" hidden="0" customWidth="1"/>
    <col min="5" max="5" width="11.85546875" hidden="0" customWidth="1"/>
    <col min="6" max="6" width="11.85546875" hidden="0" customWidth="1"/>
    <col min="7" max="7" width="15.85546875" hidden="0" customWidth="1"/>
    <col min="8" max="8" width="7" hidden="0" customWidth="1"/>
    <col min="9" max="9" width="7" hidden="0" customWidth="1"/>
    <col min="10" max="10" width="7" hidden="0" customWidth="1"/>
    <col min="11" max="11" width="7" hidden="0" customWidth="1"/>
    <col min="12" max="12" width="7" hidden="0" customWidth="1"/>
    <col min="13" max="13" width="7" hidden="0" customWidth="1"/>
    <col min="14" max="14" width="7" hidden="0" customWidth="1"/>
    <col min="15" max="15" width="7" hidden="0" customWidth="1"/>
    <col min="16" max="16" width="7" hidden="0" customWidth="1"/>
    <col min="17" max="17" width="7" hidden="0" customWidth="1"/>
    <col min="18" max="18" width="7" hidden="0" customWidth="1"/>
    <col min="19" max="19" width="7" hidden="0" customWidth="1"/>
    <col min="20" max="20" width="7" hidden="0" customWidth="1"/>
    <col min="21" max="21" width="7" hidden="0" customWidth="1"/>
    <col min="22" max="22" width="7" hidden="0" customWidth="1"/>
    <col min="23" max="23" width="7" hidden="0" customWidth="1"/>
    <col min="24" max="24" width="7" hidden="0" customWidth="1"/>
    <col min="25" max="25" width="7" hidden="0" customWidth="1"/>
    <col min="26" max="26" width="7" hidden="0" customWidth="1"/>
    <col min="27" max="27" width="7" hidden="0" customWidth="1"/>
    <col min="28" max="28" width="7" hidden="0" customWidth="1"/>
    <col min="29" max="29" width="7" hidden="0" customWidth="1"/>
    <col min="30" max="30" width="7" hidden="0" customWidth="1"/>
    <col min="31" max="31" width="7" hidden="0" customWidth="1"/>
    <col min="32" max="32" width="7" hidden="0" customWidth="1"/>
    <col min="33" max="33" width="7" hidden="0" customWidth="1"/>
    <col min="34" max="34" width="7" hidden="0" customWidth="1"/>
    <col min="35" max="35" width="7" hidden="0" customWidth="1"/>
    <col min="36" max="36" width="7" hidden="0" customWidth="1"/>
    <col min="37" max="37" width="7.85546875" hidden="1" customWidth="1"/>
    <col min="38" max="38" width="7.85546875" hidden="0" customWidth="1"/>
    <col min="39" max="39" width="7.85546875" hidden="0" customWidth="1"/>
    <col min="40" max="40" width="7.855468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7"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 min="71" max="71" width="6.7109375" hidden="0" customWidth="1"/>
  </cols>
  <sheetData>
    <row r="1">
      <c r="B1" s="108"/>
      <c r="C1" s="107" t="s">
        <v>60</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row>
    <row r="2">
      <c r="D2" s="264"/>
    </row>
    <row r="3">
      <c r="C3" s="265" t="s">
        <v>174</v>
      </c>
      <c r="D3" s="265" t="s">
        <v>29</v>
      </c>
    </row>
    <row r="4">
      <c r="C4" s="265" t="s">
        <v>176</v>
      </c>
      <c r="D4" s="264" t="s">
        <v>30</v>
      </c>
    </row>
    <row r="5">
      <c r="C5" s="265" t="s">
        <v>180</v>
      </c>
      <c r="D5" s="264" t="n">
        <v>15</v>
      </c>
      <c r="H5" s="115"/>
    </row>
    <row r="6">
      <c r="C6" s="265" t="s">
        <v>177</v>
      </c>
      <c r="D6" s="266" t="n">
        <f t="array" ref="D6:E6">'National summary'!C5:D5</f>
        <v>44805</v>
      </c>
      <c r="E6" s="276" t="n">
        <v>0</v>
      </c>
    </row>
    <row r="7">
      <c r="B7" s="56"/>
      <c r="C7" s="267" t="s">
        <v>181</v>
      </c>
      <c r="D7" s="264" t="s">
        <v>3</v>
      </c>
      <c r="J7" s="308"/>
    </row>
    <row r="8">
      <c r="D8" s="267"/>
      <c r="E8" s="268"/>
      <c r="F8" s="268"/>
      <c r="G8" s="181"/>
      <c r="J8" s="327" t="s">
        <v>385</v>
      </c>
      <c r="BN8" s="20"/>
      <c r="BO8" s="20"/>
      <c r="BP8" s="20"/>
      <c r="BQ8" s="20"/>
      <c r="BR8" s="20"/>
      <c r="BS8" s="20"/>
    </row>
    <row r="9" ht="15.75" customHeight="1">
      <c r="C9" s="265" t="s">
        <v>178</v>
      </c>
      <c r="D9" s="267"/>
      <c r="E9" s="268"/>
      <c r="F9" s="268"/>
      <c r="G9" s="181"/>
      <c r="J9" s="310"/>
      <c r="BN9" s="20"/>
      <c r="BO9" s="20"/>
      <c r="BP9" s="20"/>
      <c r="BQ9" s="20"/>
      <c r="BR9" s="20"/>
      <c r="BS9" s="20"/>
    </row>
    <row r="10" ht="15.75" customHeight="1">
      <c r="B10" s="56"/>
      <c r="C10" s="181"/>
      <c r="D10" s="358"/>
      <c r="E10" s="359"/>
      <c r="F10" s="360"/>
      <c r="G10" s="294"/>
      <c r="J10" s="304" t="str">
        <f>"Data Quality Updates for "&amp;D3</f>
        <v>Data Quality Updates for Liverpool</v>
      </c>
      <c r="L10" s="289"/>
      <c r="M10" s="289"/>
      <c r="BN10" s="20"/>
      <c r="BO10" s="20"/>
      <c r="BP10" s="20"/>
      <c r="BQ10" s="20"/>
      <c r="BR10" s="20"/>
      <c r="BS10" s="20"/>
    </row>
    <row r="11" ht="45.75" customHeight="1">
      <c r="A11" s="356" t="s">
        <v>69</v>
      </c>
      <c r="B11" s="357" t="s">
        <v>70</v>
      </c>
      <c r="C11" s="362" t="s">
        <v>71</v>
      </c>
      <c r="D11" s="353" t="s">
        <v>64</v>
      </c>
      <c r="E11" s="354" t="s">
        <v>72</v>
      </c>
      <c r="F11" s="355" t="s">
        <v>73</v>
      </c>
      <c r="G11" s="355" t="s">
        <v>193</v>
      </c>
      <c r="H11" s="115"/>
      <c r="I11" s="115"/>
      <c r="J11" s="305" t="s">
        <v>210</v>
      </c>
      <c r="K11" s="346" t="s">
        <v>213</v>
      </c>
      <c r="L11" s="347"/>
      <c r="M11" s="347"/>
      <c r="N11" s="347"/>
      <c r="O11" s="347"/>
      <c r="P11" s="347"/>
      <c r="Q11" s="347"/>
      <c r="R11" s="347"/>
      <c r="S11" s="347"/>
      <c r="T11" s="347"/>
      <c r="U11" s="347"/>
      <c r="V11" s="347"/>
      <c r="W11" s="347"/>
      <c r="X11" s="347"/>
      <c r="Y11" s="347"/>
      <c r="Z11" s="347"/>
      <c r="AA11" s="347"/>
      <c r="AB11" s="347"/>
      <c r="AC11" s="347"/>
      <c r="AD11" s="347"/>
      <c r="AE11" s="347"/>
      <c r="AF11" s="347"/>
      <c r="AG11" s="347"/>
      <c r="AH11" s="347"/>
      <c r="AI11" s="347"/>
      <c r="AJ11" s="347"/>
      <c r="AK11" s="347"/>
      <c r="AL11" s="347"/>
      <c r="AM11" s="347"/>
      <c r="AN11" s="348"/>
      <c r="AO11" s="346" t="s">
        <v>211</v>
      </c>
      <c r="AP11" s="347"/>
      <c r="AQ11" s="347"/>
      <c r="AR11" s="347"/>
      <c r="AS11" s="347"/>
      <c r="AT11" s="348"/>
      <c r="AU11" s="340" t="s">
        <v>281</v>
      </c>
      <c r="AV11" s="341"/>
      <c r="AW11" s="336" t="s">
        <v>282</v>
      </c>
      <c r="AX11" s="337"/>
      <c r="AY11" s="340" t="s">
        <v>212</v>
      </c>
      <c r="AZ11" s="341"/>
      <c r="BA11" s="115"/>
      <c r="BB11" s="115"/>
      <c r="BC11" s="115"/>
      <c r="BD11" s="115"/>
      <c r="BE11" s="115"/>
      <c r="BF11" s="115"/>
      <c r="BG11" s="115"/>
      <c r="BH11" s="115"/>
      <c r="BI11" s="115"/>
      <c r="BJ11" s="115"/>
      <c r="BK11" s="115"/>
      <c r="BL11" s="115"/>
      <c r="BM11" s="115"/>
      <c r="BN11" s="115"/>
      <c r="BO11" s="115"/>
      <c r="BP11" s="115"/>
      <c r="BQ11" s="115"/>
    </row>
    <row r="12" ht="15.75" customHeight="1">
      <c r="A12" s="349"/>
      <c r="B12" s="350" t="s">
        <v>74</v>
      </c>
      <c r="C12" s="363" t="s">
        <v>75</v>
      </c>
      <c r="D12" s="298" t="n">
        <f>VLOOKUP(B12,$B$51:$F$99,5,FALSE)</f>
        <v>28704</v>
      </c>
      <c r="E12" s="292"/>
      <c r="F12" s="351"/>
      <c r="G12" s="287"/>
      <c r="H12" s="175"/>
      <c r="I12" s="118" t="n">
        <v>1</v>
      </c>
      <c r="J12" s="311" t="str">
        <f>$D$4&amp;" - "&amp;I12</f>
        <v>99A - 1</v>
      </c>
      <c r="K12" s="319" t="s">
        <v>214</v>
      </c>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20"/>
      <c r="AO12" s="319" t="s">
        <v>309</v>
      </c>
      <c r="AP12" s="309"/>
      <c r="AQ12" s="309"/>
      <c r="AR12" s="309"/>
      <c r="AS12" s="309"/>
      <c r="AT12" s="320"/>
      <c r="AU12" s="314" t="s">
        <v>197</v>
      </c>
      <c r="AV12" s="315"/>
      <c r="AW12" s="316" t="s">
        <v>242</v>
      </c>
      <c r="AX12" s="318"/>
      <c r="AY12" s="314" t="n">
        <v>44638</v>
      </c>
      <c r="AZ12" s="315"/>
      <c r="BA12" s="175"/>
      <c r="BB12" s="175"/>
      <c r="BC12" s="175"/>
      <c r="BD12" s="175"/>
      <c r="BE12" s="175"/>
      <c r="BF12" s="175"/>
      <c r="BG12" s="175"/>
      <c r="BH12" s="175"/>
      <c r="BI12" s="175"/>
      <c r="BJ12" s="175"/>
      <c r="BK12" s="175"/>
      <c r="BL12" s="175"/>
      <c r="BM12" s="175"/>
      <c r="BN12" s="175"/>
      <c r="BO12" s="175"/>
      <c r="BP12" s="175"/>
      <c r="BQ12" s="175"/>
    </row>
    <row r="13" ht="15.75" customHeight="1">
      <c r="A13" s="230"/>
      <c r="B13" s="226"/>
      <c r="C13" s="321" t="s">
        <v>77</v>
      </c>
      <c r="D13" s="322" t="n">
        <f>SUM(D14:D15)</f>
        <v>48544</v>
      </c>
      <c r="E13" s="291" t="n">
        <f>Eligible</f>
        <v>28704</v>
      </c>
      <c r="F13" s="199"/>
      <c r="G13" s="323"/>
      <c r="H13" s="175"/>
      <c r="I13" s="118"/>
      <c r="J13" s="311"/>
      <c r="K13" s="31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20"/>
      <c r="AO13" s="319"/>
      <c r="AP13" s="309"/>
      <c r="AQ13" s="309"/>
      <c r="AR13" s="309"/>
      <c r="AS13" s="309"/>
      <c r="AT13" s="320"/>
      <c r="AU13" s="314"/>
      <c r="AV13" s="315"/>
      <c r="AW13" s="316"/>
      <c r="AX13" s="318"/>
      <c r="AY13" s="314"/>
      <c r="AZ13" s="315"/>
      <c r="BA13" s="175"/>
      <c r="BB13" s="175"/>
      <c r="BC13" s="175"/>
      <c r="BD13" s="175"/>
      <c r="BE13" s="175"/>
      <c r="BF13" s="175"/>
      <c r="BG13" s="175"/>
      <c r="BH13" s="175"/>
      <c r="BI13" s="175"/>
      <c r="BJ13" s="175"/>
      <c r="BK13" s="175"/>
      <c r="BL13" s="175"/>
      <c r="BM13" s="175"/>
      <c r="BN13" s="175"/>
      <c r="BO13" s="175"/>
      <c r="BP13" s="175"/>
      <c r="BQ13" s="175"/>
    </row>
    <row r="14" ht="15.75" customHeight="1">
      <c r="A14" s="232" t="n">
        <v>1</v>
      </c>
      <c r="B14" s="225" t="s">
        <v>76</v>
      </c>
      <c r="C14" s="364" t="s">
        <v>324</v>
      </c>
      <c r="D14" s="300" t="n">
        <f>VLOOKUP(B14,$B$51:$F$99,5,FALSE)</f>
        <v>36193</v>
      </c>
      <c r="E14" s="328" t="n">
        <f>Eligible</f>
        <v>28704</v>
      </c>
      <c r="F14" s="288" t="n">
        <f>IF(E14=0,0,(D14/E14))</f>
        <v>1.260904403567447</v>
      </c>
      <c r="G14" s="236"/>
      <c r="H14" s="115"/>
      <c r="I14" s="118" t="n">
        <v>2</v>
      </c>
      <c r="J14" s="311" t="str">
        <f t="shared" ref="J14:J42" si="0">$D$4&amp;" - "&amp;I14</f>
        <v>99A - 2</v>
      </c>
      <c r="K14" s="319" t="s">
        <v>215</v>
      </c>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20"/>
      <c r="AO14" s="319" t="s">
        <v>310</v>
      </c>
      <c r="AP14" s="309"/>
      <c r="AQ14" s="309"/>
      <c r="AR14" s="309"/>
      <c r="AS14" s="309"/>
      <c r="AT14" s="320"/>
      <c r="AU14" s="314" t="s">
        <v>197</v>
      </c>
      <c r="AV14" s="315"/>
      <c r="AW14" s="316" t="s">
        <v>242</v>
      </c>
      <c r="AX14" s="318"/>
      <c r="AY14" s="314" t="n">
        <v>44638</v>
      </c>
      <c r="AZ14" s="315"/>
      <c r="BA14" s="115"/>
      <c r="BB14" s="115"/>
      <c r="BC14" s="115"/>
      <c r="BD14" s="115"/>
      <c r="BE14" s="115"/>
      <c r="BF14" s="115"/>
      <c r="BG14" s="115"/>
      <c r="BH14" s="115"/>
      <c r="BI14" s="115"/>
      <c r="BJ14" s="115"/>
      <c r="BK14" s="115"/>
      <c r="BL14" s="115"/>
      <c r="BM14" s="115"/>
      <c r="BN14" s="115"/>
      <c r="BO14" s="115"/>
      <c r="BP14" s="115"/>
      <c r="BQ14" s="115"/>
    </row>
    <row r="15" ht="15.75" customHeight="1">
      <c r="A15" s="232"/>
      <c r="B15" s="225" t="s">
        <v>318</v>
      </c>
      <c r="C15" s="364" t="s">
        <v>325</v>
      </c>
      <c r="D15" s="300" t="n">
        <f>VLOOKUP(B15,$B$51:$F$99,5,FALSE)</f>
        <v>12351</v>
      </c>
      <c r="E15" s="328" t="n">
        <f>Eligible</f>
        <v>28704</v>
      </c>
      <c r="F15" s="288"/>
      <c r="G15" s="236"/>
      <c r="H15" s="115"/>
      <c r="I15" s="118"/>
      <c r="J15" s="311"/>
      <c r="K15" s="31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c r="AN15" s="320"/>
      <c r="AO15" s="319"/>
      <c r="AP15" s="309"/>
      <c r="AQ15" s="309"/>
      <c r="AR15" s="309"/>
      <c r="AS15" s="309"/>
      <c r="AT15" s="320"/>
      <c r="AU15" s="314"/>
      <c r="AV15" s="315"/>
      <c r="AW15" s="316"/>
      <c r="AX15" s="318"/>
      <c r="AY15" s="314"/>
      <c r="AZ15" s="315"/>
      <c r="BA15" s="115"/>
      <c r="BB15" s="115"/>
      <c r="BC15" s="115"/>
      <c r="BD15" s="115"/>
      <c r="BE15" s="115"/>
      <c r="BF15" s="115"/>
      <c r="BG15" s="115"/>
      <c r="BH15" s="115"/>
      <c r="BI15" s="115"/>
      <c r="BJ15" s="115"/>
      <c r="BK15" s="115"/>
      <c r="BL15" s="115"/>
      <c r="BM15" s="115"/>
      <c r="BN15" s="115"/>
      <c r="BO15" s="115"/>
      <c r="BP15" s="115"/>
      <c r="BQ15" s="115"/>
    </row>
    <row r="16" ht="15.75" customHeight="1">
      <c r="A16" s="232"/>
      <c r="B16" s="224" t="n">
        <v>2</v>
      </c>
      <c r="C16" s="364" t="s">
        <v>78</v>
      </c>
      <c r="D16" s="300" t="n">
        <f>VLOOKUP(B16,$B$51:$F$99,5,FALSE)</f>
        <v>15452</v>
      </c>
      <c r="E16" s="328" t="n">
        <f>Invited</f>
        <v>36193</v>
      </c>
      <c r="F16" s="288" t="n">
        <f t="shared" ref="F16:F37" si="1">IF(E16=0,0,(D16/E16))</f>
        <v>0.42693338490868399</v>
      </c>
      <c r="G16" s="236"/>
      <c r="H16" s="115"/>
      <c r="I16" s="118" t="n">
        <v>3</v>
      </c>
      <c r="J16" s="366" t="str">
        <f t="shared" si="0"/>
        <v>99A - 3</v>
      </c>
      <c r="K16" s="374" t="s">
        <v>216</v>
      </c>
      <c r="L16" s="375"/>
      <c r="M16" s="375"/>
      <c r="N16" s="375"/>
      <c r="O16" s="375"/>
      <c r="P16" s="375"/>
      <c r="Q16" s="375"/>
      <c r="R16" s="375"/>
      <c r="S16" s="375"/>
      <c r="T16" s="375"/>
      <c r="U16" s="375"/>
      <c r="V16" s="375"/>
      <c r="W16" s="375"/>
      <c r="X16" s="375"/>
      <c r="Y16" s="375"/>
      <c r="Z16" s="375"/>
      <c r="AA16" s="375"/>
      <c r="AB16" s="375"/>
      <c r="AC16" s="375"/>
      <c r="AD16" s="375"/>
      <c r="AE16" s="375"/>
      <c r="AF16" s="375"/>
      <c r="AG16" s="375"/>
      <c r="AH16" s="375"/>
      <c r="AI16" s="375"/>
      <c r="AJ16" s="375"/>
      <c r="AK16" s="375"/>
      <c r="AL16" s="375"/>
      <c r="AM16" s="375"/>
      <c r="AN16" s="376"/>
      <c r="AO16" s="374" t="s">
        <v>283</v>
      </c>
      <c r="AP16" s="375"/>
      <c r="AQ16" s="375"/>
      <c r="AR16" s="375"/>
      <c r="AS16" s="375"/>
      <c r="AT16" s="376"/>
      <c r="AU16" s="372" t="s">
        <v>197</v>
      </c>
      <c r="AV16" s="373"/>
      <c r="AW16" s="370" t="s">
        <v>218</v>
      </c>
      <c r="AX16" s="371"/>
      <c r="AY16" s="372" t="n">
        <v>44614</v>
      </c>
      <c r="AZ16" s="373"/>
      <c r="BA16" s="115"/>
      <c r="BB16" s="115"/>
      <c r="BC16" s="115"/>
      <c r="BD16" s="115"/>
      <c r="BE16" s="115"/>
      <c r="BF16" s="115"/>
      <c r="BG16" s="115"/>
      <c r="BH16" s="115"/>
      <c r="BI16" s="115"/>
      <c r="BJ16" s="115"/>
      <c r="BK16" s="115"/>
      <c r="BL16" s="115"/>
      <c r="BM16" s="115"/>
      <c r="BN16" s="115"/>
      <c r="BO16" s="115"/>
      <c r="BP16" s="115"/>
      <c r="BQ16" s="115"/>
    </row>
    <row r="17" ht="15.75" customHeight="1">
      <c r="A17" s="234"/>
      <c r="B17" s="224"/>
      <c r="C17" s="365" t="s">
        <v>83</v>
      </c>
      <c r="D17" s="299" t="n">
        <f>SUM(D18:D19)</f>
        <v>11369</v>
      </c>
      <c r="E17" s="291" t="n">
        <f t="shared" ref="E17:E22" si="2">Accepted</f>
        <v>15452</v>
      </c>
      <c r="F17" s="352" t="n">
        <f>IF(E17=0,0,(D17/E17))</f>
        <v>0.73576236085943569</v>
      </c>
      <c r="G17" s="361"/>
      <c r="H17" s="175"/>
      <c r="I17" s="118" t="n">
        <v>4</v>
      </c>
      <c r="J17" s="311" t="str">
        <f t="shared" si="0"/>
        <v>99A - 4</v>
      </c>
      <c r="K17" s="374" t="s">
        <v>293</v>
      </c>
      <c r="L17" s="375"/>
      <c r="M17" s="375"/>
      <c r="N17" s="375"/>
      <c r="O17" s="375"/>
      <c r="P17" s="375"/>
      <c r="Q17" s="375"/>
      <c r="R17" s="375"/>
      <c r="S17" s="375"/>
      <c r="T17" s="375"/>
      <c r="U17" s="375"/>
      <c r="V17" s="375"/>
      <c r="W17" s="375"/>
      <c r="X17" s="375"/>
      <c r="Y17" s="375"/>
      <c r="Z17" s="375"/>
      <c r="AA17" s="375"/>
      <c r="AB17" s="375"/>
      <c r="AC17" s="375"/>
      <c r="AD17" s="375"/>
      <c r="AE17" s="375"/>
      <c r="AF17" s="375"/>
      <c r="AG17" s="375"/>
      <c r="AH17" s="375"/>
      <c r="AI17" s="375"/>
      <c r="AJ17" s="375"/>
      <c r="AK17" s="375"/>
      <c r="AL17" s="375"/>
      <c r="AM17" s="375"/>
      <c r="AN17" s="376"/>
      <c r="AO17" s="374" t="s">
        <v>301</v>
      </c>
      <c r="AP17" s="375"/>
      <c r="AQ17" s="375"/>
      <c r="AR17" s="375"/>
      <c r="AS17" s="375"/>
      <c r="AT17" s="376"/>
      <c r="AU17" s="372" t="s">
        <v>197</v>
      </c>
      <c r="AV17" s="373"/>
      <c r="AW17" s="370" t="s">
        <v>218</v>
      </c>
      <c r="AX17" s="371"/>
      <c r="AY17" s="372" t="n">
        <v>44582</v>
      </c>
      <c r="AZ17" s="373"/>
      <c r="BA17" s="175"/>
      <c r="BB17" s="175"/>
      <c r="BC17" s="175"/>
      <c r="BD17" s="175"/>
      <c r="BE17" s="175"/>
      <c r="BF17" s="175"/>
      <c r="BG17" s="175"/>
      <c r="BH17" s="175"/>
      <c r="BI17" s="175"/>
      <c r="BJ17" s="175"/>
      <c r="BK17" s="175"/>
      <c r="BL17" s="175"/>
      <c r="BM17" s="175"/>
      <c r="BN17" s="175"/>
      <c r="BO17" s="175"/>
      <c r="BP17" s="175"/>
      <c r="BQ17" s="175"/>
    </row>
    <row r="18" ht="15.75" customHeight="1">
      <c r="A18" s="232" t="s">
        <v>79</v>
      </c>
      <c r="B18" s="224" t="s">
        <v>79</v>
      </c>
      <c r="C18" s="364" t="s">
        <v>80</v>
      </c>
      <c r="D18" s="300" t="n">
        <f>VLOOKUP(B18,$B$51:$F$99,5,FALSE)</f>
        <v>0</v>
      </c>
      <c r="E18" s="328" t="n">
        <f t="shared" si="2"/>
        <v>15452</v>
      </c>
      <c r="F18" s="288" t="n">
        <f t="shared" si="1"/>
        <v>0</v>
      </c>
      <c r="G18" s="288"/>
      <c r="H18" s="115"/>
      <c r="I18" s="118" t="n">
        <v>5</v>
      </c>
      <c r="J18" s="311" t="str">
        <f t="shared" si="0"/>
        <v>99A - 5</v>
      </c>
      <c r="K18" s="319" t="s">
        <v>217</v>
      </c>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20"/>
      <c r="AO18" s="319" t="s">
        <v>283</v>
      </c>
      <c r="AP18" s="309"/>
      <c r="AQ18" s="309"/>
      <c r="AR18" s="309"/>
      <c r="AS18" s="309"/>
      <c r="AT18" s="320"/>
      <c r="AU18" s="314" t="s">
        <v>197</v>
      </c>
      <c r="AV18" s="315"/>
      <c r="AW18" s="316" t="s">
        <v>242</v>
      </c>
      <c r="AX18" s="318"/>
      <c r="AY18" s="314" t="n">
        <v>44638</v>
      </c>
      <c r="AZ18" s="315"/>
      <c r="BA18" s="115"/>
      <c r="BB18" s="115"/>
      <c r="BC18" s="115"/>
      <c r="BD18" s="115"/>
      <c r="BE18" s="115"/>
      <c r="BF18" s="115"/>
      <c r="BG18" s="115"/>
      <c r="BH18" s="115"/>
      <c r="BI18" s="115"/>
      <c r="BJ18" s="115"/>
      <c r="BK18" s="115"/>
      <c r="BL18" s="115"/>
      <c r="BM18" s="115"/>
      <c r="BN18" s="115"/>
      <c r="BO18" s="115"/>
      <c r="BP18" s="115"/>
      <c r="BQ18" s="115"/>
    </row>
    <row r="19" ht="15.75" customHeight="1">
      <c r="A19" s="232" t="s">
        <v>81</v>
      </c>
      <c r="B19" s="224" t="s">
        <v>81</v>
      </c>
      <c r="C19" s="364" t="s">
        <v>82</v>
      </c>
      <c r="D19" s="300" t="n">
        <f>VLOOKUP(B19,$B$51:$F$99,5,FALSE)</f>
        <v>11369</v>
      </c>
      <c r="E19" s="328" t="n">
        <f t="shared" si="2"/>
        <v>15452</v>
      </c>
      <c r="F19" s="288" t="n">
        <f t="shared" si="1"/>
        <v>0.73576236085943569</v>
      </c>
      <c r="G19" s="236"/>
      <c r="H19" s="115"/>
      <c r="I19" s="118" t="n">
        <v>6</v>
      </c>
      <c r="J19" s="366" t="str">
        <f t="shared" si="0"/>
        <v>99A - 6</v>
      </c>
      <c r="K19" s="374" t="s">
        <v>295</v>
      </c>
      <c r="L19" s="375"/>
      <c r="M19" s="375"/>
      <c r="N19" s="375"/>
      <c r="O19" s="375"/>
      <c r="P19" s="375"/>
      <c r="Q19" s="375"/>
      <c r="R19" s="375"/>
      <c r="S19" s="375"/>
      <c r="T19" s="375"/>
      <c r="U19" s="375"/>
      <c r="V19" s="375"/>
      <c r="W19" s="375"/>
      <c r="X19" s="375"/>
      <c r="Y19" s="375"/>
      <c r="Z19" s="375"/>
      <c r="AA19" s="375"/>
      <c r="AB19" s="375"/>
      <c r="AC19" s="375"/>
      <c r="AD19" s="375"/>
      <c r="AE19" s="375"/>
      <c r="AF19" s="375"/>
      <c r="AG19" s="375"/>
      <c r="AH19" s="375"/>
      <c r="AI19" s="375"/>
      <c r="AJ19" s="375"/>
      <c r="AK19" s="375"/>
      <c r="AL19" s="375"/>
      <c r="AM19" s="375"/>
      <c r="AN19" s="376"/>
      <c r="AO19" s="374" t="s">
        <v>296</v>
      </c>
      <c r="AP19" s="375"/>
      <c r="AQ19" s="375"/>
      <c r="AR19" s="375"/>
      <c r="AS19" s="375"/>
      <c r="AT19" s="376"/>
      <c r="AU19" s="372" t="s">
        <v>197</v>
      </c>
      <c r="AV19" s="373"/>
      <c r="AW19" s="370" t="s">
        <v>218</v>
      </c>
      <c r="AX19" s="371"/>
      <c r="AY19" s="372" t="n">
        <v>44614</v>
      </c>
      <c r="AZ19" s="373"/>
      <c r="BA19" s="115"/>
      <c r="BB19" s="115"/>
      <c r="BC19" s="115"/>
      <c r="BD19" s="115"/>
      <c r="BE19" s="115"/>
      <c r="BF19" s="115"/>
      <c r="BG19" s="115"/>
      <c r="BH19" s="115"/>
      <c r="BI19" s="115"/>
      <c r="BJ19" s="115"/>
      <c r="BK19" s="115"/>
      <c r="BL19" s="115"/>
      <c r="BM19" s="115"/>
      <c r="BN19" s="115"/>
      <c r="BO19" s="115"/>
      <c r="BP19" s="115"/>
      <c r="BQ19" s="115"/>
    </row>
    <row r="20" ht="15.75" customHeight="1">
      <c r="A20" s="234"/>
      <c r="B20" s="224"/>
      <c r="C20" s="365" t="s">
        <v>88</v>
      </c>
      <c r="D20" s="299" t="n">
        <f>SUM(D21:D22)</f>
        <v>0</v>
      </c>
      <c r="E20" s="291" t="n">
        <f t="shared" si="2"/>
        <v>15452</v>
      </c>
      <c r="F20" s="352" t="n">
        <f>IF(E20=0,0,(D20/E20))</f>
        <v>0</v>
      </c>
      <c r="G20" s="288"/>
      <c r="H20" s="175"/>
      <c r="I20" s="118" t="n">
        <v>7</v>
      </c>
      <c r="J20" s="366" t="str">
        <f t="shared" si="0"/>
        <v>99A - 7</v>
      </c>
      <c r="K20" s="374" t="s">
        <v>299</v>
      </c>
      <c r="L20" s="375"/>
      <c r="M20" s="375"/>
      <c r="N20" s="375"/>
      <c r="O20" s="375"/>
      <c r="P20" s="375"/>
      <c r="Q20" s="375"/>
      <c r="R20" s="375"/>
      <c r="S20" s="375"/>
      <c r="T20" s="375"/>
      <c r="U20" s="375"/>
      <c r="V20" s="375"/>
      <c r="W20" s="375"/>
      <c r="X20" s="375"/>
      <c r="Y20" s="375"/>
      <c r="Z20" s="375"/>
      <c r="AA20" s="375"/>
      <c r="AB20" s="375"/>
      <c r="AC20" s="375"/>
      <c r="AD20" s="375"/>
      <c r="AE20" s="375"/>
      <c r="AF20" s="375"/>
      <c r="AG20" s="375"/>
      <c r="AH20" s="375"/>
      <c r="AI20" s="375"/>
      <c r="AJ20" s="375"/>
      <c r="AK20" s="375"/>
      <c r="AL20" s="375"/>
      <c r="AM20" s="375"/>
      <c r="AN20" s="376"/>
      <c r="AO20" s="374" t="s">
        <v>65</v>
      </c>
      <c r="AP20" s="375"/>
      <c r="AQ20" s="375"/>
      <c r="AR20" s="375"/>
      <c r="AS20" s="375"/>
      <c r="AT20" s="376"/>
      <c r="AU20" s="372" t="s">
        <v>197</v>
      </c>
      <c r="AV20" s="373"/>
      <c r="AW20" s="370" t="s">
        <v>218</v>
      </c>
      <c r="AX20" s="371"/>
      <c r="AY20" s="372" t="n">
        <v>44614</v>
      </c>
      <c r="AZ20" s="373"/>
      <c r="BA20" s="175"/>
      <c r="BB20" s="175"/>
      <c r="BC20" s="175"/>
      <c r="BD20" s="175"/>
      <c r="BE20" s="175"/>
      <c r="BF20" s="175"/>
      <c r="BG20" s="175"/>
      <c r="BH20" s="175"/>
      <c r="BI20" s="175"/>
      <c r="BJ20" s="175"/>
      <c r="BK20" s="175"/>
      <c r="BL20" s="175"/>
      <c r="BM20" s="175"/>
      <c r="BN20" s="175"/>
      <c r="BO20" s="175"/>
      <c r="BP20" s="175"/>
      <c r="BQ20" s="175"/>
    </row>
    <row r="21" ht="15.75" customHeight="1">
      <c r="A21" s="232" t="s">
        <v>84</v>
      </c>
      <c r="B21" s="224" t="s">
        <v>84</v>
      </c>
      <c r="C21" s="364" t="s">
        <v>85</v>
      </c>
      <c r="D21" s="300" t="n">
        <f t="shared" ref="D21:D26" si="3">VLOOKUP(B21,$B$51:$F$99,5,FALSE)</f>
        <v>0</v>
      </c>
      <c r="E21" s="328" t="n">
        <f t="shared" si="2"/>
        <v>15452</v>
      </c>
      <c r="F21" s="288" t="n">
        <f t="shared" si="1"/>
        <v>0</v>
      </c>
      <c r="G21" s="288"/>
      <c r="H21" s="115"/>
      <c r="I21" s="118" t="n">
        <v>8</v>
      </c>
      <c r="J21" s="311" t="str">
        <f t="shared" si="0"/>
        <v>99A - 8</v>
      </c>
      <c r="K21" s="374" t="s">
        <v>335</v>
      </c>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5"/>
      <c r="AM21" s="375"/>
      <c r="AN21" s="376"/>
      <c r="AO21" s="374"/>
      <c r="AP21" s="375"/>
      <c r="AQ21" s="375"/>
      <c r="AR21" s="375"/>
      <c r="AS21" s="375"/>
      <c r="AT21" s="376"/>
      <c r="AU21" s="372" t="s">
        <v>197</v>
      </c>
      <c r="AV21" s="373"/>
      <c r="AW21" s="370" t="s">
        <v>218</v>
      </c>
      <c r="AX21" s="371"/>
      <c r="AY21" s="372" t="n">
        <v>44670</v>
      </c>
      <c r="AZ21" s="373"/>
      <c r="BA21" s="115"/>
      <c r="BB21" s="115"/>
      <c r="BC21" s="115"/>
      <c r="BD21" s="115"/>
      <c r="BE21" s="115"/>
      <c r="BF21" s="115"/>
      <c r="BG21" s="115"/>
      <c r="BH21" s="115"/>
      <c r="BI21" s="115"/>
      <c r="BJ21" s="115"/>
      <c r="BK21" s="115"/>
      <c r="BL21" s="115"/>
      <c r="BM21" s="115"/>
      <c r="BN21" s="115"/>
      <c r="BO21" s="115"/>
      <c r="BP21" s="115"/>
      <c r="BQ21" s="115"/>
    </row>
    <row r="22" ht="15.75" customHeight="1">
      <c r="A22" s="232" t="s">
        <v>86</v>
      </c>
      <c r="B22" s="224" t="s">
        <v>86</v>
      </c>
      <c r="C22" s="364" t="s">
        <v>87</v>
      </c>
      <c r="D22" s="300" t="n">
        <f t="shared" si="3"/>
        <v>0</v>
      </c>
      <c r="E22" s="328" t="n">
        <f t="shared" si="2"/>
        <v>15452</v>
      </c>
      <c r="F22" s="288" t="n">
        <f t="shared" si="1"/>
        <v>0</v>
      </c>
      <c r="G22" s="288"/>
      <c r="H22" s="115"/>
      <c r="I22" s="118" t="n">
        <v>9</v>
      </c>
      <c r="J22" s="366" t="str">
        <f t="shared" si="0"/>
        <v>99A - 9</v>
      </c>
      <c r="K22" s="374" t="s">
        <v>315</v>
      </c>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5"/>
      <c r="AM22" s="375"/>
      <c r="AN22" s="376"/>
      <c r="AO22" s="374" t="s">
        <v>336</v>
      </c>
      <c r="AP22" s="375"/>
      <c r="AQ22" s="375"/>
      <c r="AR22" s="375"/>
      <c r="AS22" s="375"/>
      <c r="AT22" s="376"/>
      <c r="AU22" s="372" t="s">
        <v>317</v>
      </c>
      <c r="AV22" s="373"/>
      <c r="AW22" s="370" t="s">
        <v>218</v>
      </c>
      <c r="AX22" s="371"/>
      <c r="AY22" s="372" t="n">
        <v>44700</v>
      </c>
      <c r="AZ22" s="373"/>
      <c r="BA22" s="115"/>
      <c r="BB22" s="115"/>
      <c r="BC22" s="115"/>
      <c r="BD22" s="115"/>
      <c r="BE22" s="115"/>
      <c r="BF22" s="115"/>
      <c r="BG22" s="115"/>
      <c r="BH22" s="115"/>
      <c r="BI22" s="115"/>
      <c r="BJ22" s="115"/>
      <c r="BK22" s="115"/>
      <c r="BL22" s="115"/>
      <c r="BM22" s="115"/>
      <c r="BN22" s="115"/>
      <c r="BO22" s="115"/>
      <c r="BP22" s="115"/>
      <c r="BQ22" s="115"/>
    </row>
    <row r="23" ht="15.75" customHeight="1">
      <c r="A23" s="234" t="n">
        <v>4</v>
      </c>
      <c r="B23" s="224" t="n">
        <v>4</v>
      </c>
      <c r="C23" s="365" t="s">
        <v>89</v>
      </c>
      <c r="D23" s="299" t="n">
        <f t="shared" si="3"/>
        <v>9301</v>
      </c>
      <c r="E23" s="291" t="n">
        <f>D17</f>
        <v>11369</v>
      </c>
      <c r="F23" s="352" t="n">
        <f t="shared" si="1"/>
        <v>0.81810185592400386</v>
      </c>
      <c r="G23" s="288"/>
      <c r="H23" s="175"/>
      <c r="I23" s="118" t="n">
        <v>10</v>
      </c>
      <c r="J23" s="311" t="str">
        <f t="shared" si="0"/>
        <v>99A - 10</v>
      </c>
      <c r="K23" s="319" t="s">
        <v>337</v>
      </c>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20"/>
      <c r="AO23" s="319"/>
      <c r="AP23" s="309"/>
      <c r="AQ23" s="309"/>
      <c r="AR23" s="309"/>
      <c r="AS23" s="309"/>
      <c r="AT23" s="320"/>
      <c r="AU23" s="314" t="s">
        <v>197</v>
      </c>
      <c r="AV23" s="315"/>
      <c r="AW23" s="316" t="s">
        <v>242</v>
      </c>
      <c r="AX23" s="318"/>
      <c r="AY23" s="314" t="n">
        <v>44759</v>
      </c>
      <c r="AZ23" s="315"/>
      <c r="BA23" s="175"/>
      <c r="BB23" s="175"/>
      <c r="BC23" s="175"/>
      <c r="BD23" s="175"/>
      <c r="BE23" s="175"/>
      <c r="BF23" s="175"/>
      <c r="BG23" s="175"/>
      <c r="BH23" s="175"/>
      <c r="BI23" s="175"/>
      <c r="BJ23" s="175"/>
      <c r="BK23" s="175"/>
      <c r="BL23" s="175"/>
      <c r="BM23" s="175"/>
      <c r="BN23" s="175"/>
      <c r="BO23" s="175"/>
      <c r="BP23" s="175"/>
      <c r="BQ23" s="175"/>
    </row>
    <row r="24" ht="15.75" customHeight="1">
      <c r="A24" s="234"/>
      <c r="B24" s="225" t="s">
        <v>328</v>
      </c>
      <c r="C24" s="364" t="s">
        <v>329</v>
      </c>
      <c r="D24" s="300" t="n">
        <f t="shared" si="3"/>
        <v>7</v>
      </c>
      <c r="E24" s="328" t="n">
        <f>LDCT_scan</f>
        <v>9301</v>
      </c>
      <c r="F24" s="352" t="n">
        <f t="shared" si="1"/>
        <v>7.5260724653263087E-4</v>
      </c>
      <c r="G24" s="288"/>
      <c r="H24" s="175"/>
      <c r="I24" s="118" t="n">
        <v>11</v>
      </c>
      <c r="J24" s="311" t="str">
        <f t="shared" si="0"/>
        <v>99A - 11</v>
      </c>
      <c r="K24" s="31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20"/>
      <c r="AO24" s="319"/>
      <c r="AP24" s="309"/>
      <c r="AQ24" s="309"/>
      <c r="AR24" s="309"/>
      <c r="AS24" s="309"/>
      <c r="AT24" s="320"/>
      <c r="AU24" s="312"/>
      <c r="AV24" s="313"/>
      <c r="AW24" s="324"/>
      <c r="AX24" s="324"/>
      <c r="AY24" s="312"/>
      <c r="AZ24" s="313"/>
      <c r="BA24" s="175"/>
      <c r="BB24" s="175"/>
      <c r="BC24" s="175"/>
      <c r="BD24" s="175"/>
      <c r="BE24" s="175"/>
      <c r="BF24" s="175"/>
      <c r="BG24" s="175"/>
      <c r="BH24" s="175"/>
      <c r="BI24" s="175"/>
      <c r="BJ24" s="175"/>
      <c r="BK24" s="175"/>
      <c r="BL24" s="175"/>
      <c r="BM24" s="175"/>
      <c r="BN24" s="175"/>
      <c r="BO24" s="175"/>
      <c r="BP24" s="175"/>
      <c r="BQ24" s="175"/>
    </row>
    <row r="25" ht="15.75" customHeight="1">
      <c r="A25" s="234" t="s">
        <v>95</v>
      </c>
      <c r="B25" s="224" t="s">
        <v>95</v>
      </c>
      <c r="C25" s="365" t="s">
        <v>96</v>
      </c>
      <c r="D25" s="299" t="n">
        <f t="shared" si="3"/>
        <v>8645</v>
      </c>
      <c r="E25" s="291" t="n">
        <f>LDCT_scan</f>
        <v>9301</v>
      </c>
      <c r="F25" s="352" t="n">
        <f>IF(E25=0,0,(D25/E25))</f>
        <v>0.92946994946779915</v>
      </c>
      <c r="G25" s="288"/>
      <c r="H25" s="175"/>
      <c r="I25" s="118" t="n">
        <v>12</v>
      </c>
      <c r="J25" s="311" t="str">
        <f t="shared" si="0"/>
        <v>99A - 12</v>
      </c>
      <c r="K25" s="31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20"/>
      <c r="AO25" s="319"/>
      <c r="AP25" s="309"/>
      <c r="AQ25" s="309"/>
      <c r="AR25" s="309"/>
      <c r="AS25" s="309"/>
      <c r="AT25" s="320"/>
      <c r="AU25" s="312"/>
      <c r="AV25" s="313"/>
      <c r="AW25" s="309"/>
      <c r="AX25" s="309"/>
      <c r="AY25" s="312"/>
      <c r="AZ25" s="313"/>
      <c r="BA25" s="175"/>
      <c r="BB25" s="175"/>
      <c r="BC25" s="175"/>
      <c r="BD25" s="175"/>
      <c r="BE25" s="175"/>
      <c r="BF25" s="175"/>
      <c r="BG25" s="175"/>
      <c r="BH25" s="175"/>
      <c r="BI25" s="175"/>
      <c r="BJ25" s="175"/>
      <c r="BK25" s="175"/>
      <c r="BL25" s="175"/>
      <c r="BM25" s="175"/>
      <c r="BN25" s="175"/>
      <c r="BO25" s="175"/>
      <c r="BP25" s="175"/>
      <c r="BQ25" s="175"/>
    </row>
    <row r="26" ht="15.75" customHeight="1">
      <c r="A26" s="232" t="s">
        <v>92</v>
      </c>
      <c r="B26" s="225" t="s">
        <v>92</v>
      </c>
      <c r="C26" s="364" t="s">
        <v>93</v>
      </c>
      <c r="D26" s="300" t="n">
        <f t="shared" si="3"/>
        <v>0</v>
      </c>
      <c r="E26" s="328" t="n">
        <f>LDCT_scan</f>
        <v>9301</v>
      </c>
      <c r="F26" s="288" t="n">
        <f t="shared" si="1"/>
        <v>0</v>
      </c>
      <c r="G26" s="246"/>
      <c r="H26" s="115"/>
      <c r="I26" s="118" t="n">
        <v>13</v>
      </c>
      <c r="J26" s="311" t="str">
        <f t="shared" si="0"/>
        <v>99A - 13</v>
      </c>
      <c r="K26" s="31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20"/>
      <c r="AO26" s="319"/>
      <c r="AP26" s="309"/>
      <c r="AQ26" s="309"/>
      <c r="AR26" s="309"/>
      <c r="AS26" s="309"/>
      <c r="AT26" s="320"/>
      <c r="AU26" s="312"/>
      <c r="AV26" s="313"/>
      <c r="AW26" s="309"/>
      <c r="AX26" s="309"/>
      <c r="AY26" s="312"/>
      <c r="AZ26" s="313"/>
      <c r="BA26" s="115"/>
      <c r="BB26" s="115"/>
      <c r="BC26" s="115"/>
      <c r="BD26" s="115"/>
      <c r="BE26" s="115"/>
      <c r="BF26" s="115"/>
      <c r="BG26" s="115"/>
      <c r="BH26" s="115"/>
      <c r="BI26" s="115"/>
      <c r="BJ26" s="115"/>
      <c r="BK26" s="115"/>
      <c r="BL26" s="115"/>
      <c r="BM26" s="115"/>
      <c r="BN26" s="115"/>
      <c r="BO26" s="115"/>
      <c r="BP26" s="115"/>
      <c r="BQ26" s="115"/>
    </row>
    <row r="27" ht="15.75" customHeight="1">
      <c r="A27" s="234"/>
      <c r="B27" s="224"/>
      <c r="C27" s="365" t="s">
        <v>182</v>
      </c>
      <c r="D27" s="299" t="n">
        <f>SUM(D28:D30)</f>
        <v>431</v>
      </c>
      <c r="E27" s="293"/>
      <c r="F27" s="352"/>
      <c r="G27" s="288"/>
      <c r="H27" s="175"/>
      <c r="I27" s="118" t="n">
        <v>14</v>
      </c>
      <c r="J27" s="311" t="str">
        <f t="shared" si="0"/>
        <v>99A - 14</v>
      </c>
      <c r="K27" s="31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20"/>
      <c r="AO27" s="319"/>
      <c r="AP27" s="309"/>
      <c r="AQ27" s="309"/>
      <c r="AR27" s="309"/>
      <c r="AS27" s="309"/>
      <c r="AT27" s="320"/>
      <c r="AU27" s="312"/>
      <c r="AV27" s="313"/>
      <c r="AW27" s="309"/>
      <c r="AX27" s="309"/>
      <c r="AY27" s="312"/>
      <c r="AZ27" s="313"/>
      <c r="BA27" s="175"/>
      <c r="BB27" s="175"/>
      <c r="BC27" s="175"/>
      <c r="BD27" s="175"/>
      <c r="BE27" s="175"/>
      <c r="BF27" s="175"/>
      <c r="BG27" s="175"/>
      <c r="BH27" s="175"/>
      <c r="BI27" s="175"/>
      <c r="BJ27" s="175"/>
      <c r="BK27" s="175"/>
      <c r="BL27" s="175"/>
      <c r="BM27" s="175"/>
      <c r="BN27" s="175"/>
      <c r="BO27" s="175"/>
      <c r="BP27" s="175"/>
      <c r="BQ27" s="175"/>
    </row>
    <row r="28" ht="15.75" customHeight="1">
      <c r="A28" s="232" t="s">
        <v>90</v>
      </c>
      <c r="B28" s="225" t="s">
        <v>98</v>
      </c>
      <c r="C28" s="364" t="s">
        <v>99</v>
      </c>
      <c r="D28" s="300" t="n">
        <f>VLOOKUP(B28,$B$51:$F$99,5,FALSE)</f>
        <v>418</v>
      </c>
      <c r="E28" s="286"/>
      <c r="F28" s="288"/>
      <c r="G28" s="288"/>
      <c r="H28" s="115"/>
      <c r="I28" s="118" t="n">
        <v>15</v>
      </c>
      <c r="J28" s="311" t="str">
        <f t="shared" si="0"/>
        <v>99A - 15</v>
      </c>
      <c r="K28" s="31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20"/>
      <c r="AO28" s="319"/>
      <c r="AP28" s="309"/>
      <c r="AQ28" s="309"/>
      <c r="AR28" s="309"/>
      <c r="AS28" s="309"/>
      <c r="AT28" s="320"/>
      <c r="AU28" s="312"/>
      <c r="AV28" s="313"/>
      <c r="AW28" s="309"/>
      <c r="AX28" s="309"/>
      <c r="AY28" s="312"/>
      <c r="AZ28" s="313"/>
      <c r="BA28" s="115"/>
      <c r="BB28" s="115"/>
      <c r="BC28" s="115"/>
      <c r="BD28" s="115"/>
      <c r="BE28" s="115"/>
      <c r="BF28" s="115"/>
      <c r="BG28" s="115"/>
      <c r="BH28" s="115"/>
      <c r="BI28" s="115"/>
      <c r="BJ28" s="115"/>
      <c r="BK28" s="115"/>
      <c r="BL28" s="115"/>
      <c r="BM28" s="115"/>
      <c r="BN28" s="115"/>
      <c r="BO28" s="115"/>
      <c r="BP28" s="115"/>
      <c r="BQ28" s="115"/>
    </row>
    <row r="29" ht="15.75" customHeight="1">
      <c r="A29" s="232" t="s">
        <v>98</v>
      </c>
      <c r="B29" s="225" t="s">
        <v>100</v>
      </c>
      <c r="C29" s="364" t="s">
        <v>101</v>
      </c>
      <c r="D29" s="300" t="n">
        <f>VLOOKUP(B29,$B$51:$F$99,5,FALSE)</f>
        <v>13</v>
      </c>
      <c r="E29" s="286"/>
      <c r="F29" s="288"/>
      <c r="G29" s="288"/>
      <c r="H29" s="115"/>
      <c r="I29" s="118" t="n">
        <v>16</v>
      </c>
      <c r="J29" s="311" t="str">
        <f t="shared" si="0"/>
        <v>99A - 16</v>
      </c>
      <c r="K29" s="31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20"/>
      <c r="AO29" s="319"/>
      <c r="AP29" s="309"/>
      <c r="AQ29" s="309"/>
      <c r="AR29" s="309"/>
      <c r="AS29" s="309"/>
      <c r="AT29" s="320"/>
      <c r="AU29" s="312"/>
      <c r="AV29" s="313"/>
      <c r="AW29" s="309"/>
      <c r="AX29" s="309"/>
      <c r="AY29" s="312"/>
      <c r="AZ29" s="313"/>
      <c r="BA29" s="115"/>
      <c r="BB29" s="115"/>
      <c r="BC29" s="115"/>
      <c r="BD29" s="115"/>
      <c r="BE29" s="115"/>
      <c r="BF29" s="115"/>
      <c r="BG29" s="115"/>
      <c r="BH29" s="115"/>
      <c r="BI29" s="115"/>
      <c r="BJ29" s="115"/>
      <c r="BK29" s="115"/>
      <c r="BL29" s="115"/>
      <c r="BM29" s="115"/>
      <c r="BN29" s="115"/>
      <c r="BO29" s="115"/>
      <c r="BP29" s="115"/>
      <c r="BQ29" s="115"/>
    </row>
    <row r="30" ht="15.75" customHeight="1">
      <c r="A30" s="232" t="s">
        <v>100</v>
      </c>
      <c r="B30" s="225" t="s">
        <v>102</v>
      </c>
      <c r="C30" s="364" t="s">
        <v>103</v>
      </c>
      <c r="D30" s="300" t="n">
        <f>VLOOKUP(B30,$B$51:$F$99,5,FALSE)</f>
        <v>0</v>
      </c>
      <c r="E30" s="286"/>
      <c r="F30" s="288"/>
      <c r="G30" s="288"/>
      <c r="H30" s="115"/>
      <c r="I30" s="118" t="n">
        <v>17</v>
      </c>
      <c r="J30" s="311" t="str">
        <f t="shared" si="0"/>
        <v>99A - 17</v>
      </c>
      <c r="K30" s="31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20"/>
      <c r="AO30" s="319"/>
      <c r="AP30" s="309"/>
      <c r="AQ30" s="309"/>
      <c r="AR30" s="309"/>
      <c r="AS30" s="309"/>
      <c r="AT30" s="320"/>
      <c r="AU30" s="312"/>
      <c r="AV30" s="313"/>
      <c r="AW30" s="309"/>
      <c r="AX30" s="309"/>
      <c r="AY30" s="312"/>
      <c r="AZ30" s="313"/>
      <c r="BA30" s="115"/>
      <c r="BB30" s="115"/>
      <c r="BC30" s="115"/>
      <c r="BD30" s="115"/>
      <c r="BE30" s="115"/>
      <c r="BF30" s="115"/>
      <c r="BG30" s="115"/>
      <c r="BH30" s="115"/>
      <c r="BI30" s="115"/>
      <c r="BJ30" s="115"/>
      <c r="BK30" s="115"/>
      <c r="BL30" s="115"/>
      <c r="BM30" s="115"/>
      <c r="BN30" s="115"/>
      <c r="BO30" s="115"/>
      <c r="BP30" s="115"/>
      <c r="BQ30" s="115"/>
    </row>
    <row r="31" ht="15.75" customHeight="1">
      <c r="A31" s="234"/>
      <c r="B31" s="224"/>
      <c r="C31" s="365" t="s">
        <v>94</v>
      </c>
      <c r="D31" s="299" t="n">
        <f>SUM(D25,D27)</f>
        <v>9076</v>
      </c>
      <c r="E31" s="291"/>
      <c r="F31" s="352"/>
      <c r="G31" s="361"/>
      <c r="H31" s="175"/>
      <c r="I31" s="118" t="n">
        <v>18</v>
      </c>
      <c r="J31" s="311" t="str">
        <f t="shared" si="0"/>
        <v>99A - 18</v>
      </c>
      <c r="K31" s="31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20"/>
      <c r="AO31" s="319"/>
      <c r="AP31" s="309"/>
      <c r="AQ31" s="309"/>
      <c r="AR31" s="309"/>
      <c r="AS31" s="309"/>
      <c r="AT31" s="320"/>
      <c r="AU31" s="312"/>
      <c r="AV31" s="313"/>
      <c r="AW31" s="309"/>
      <c r="AX31" s="309"/>
      <c r="AY31" s="312"/>
      <c r="AZ31" s="313"/>
      <c r="BA31" s="175"/>
      <c r="BB31" s="175"/>
      <c r="BC31" s="175"/>
      <c r="BD31" s="175"/>
      <c r="BE31" s="175"/>
      <c r="BF31" s="175"/>
      <c r="BG31" s="175"/>
      <c r="BH31" s="175"/>
      <c r="BI31" s="175"/>
      <c r="BJ31" s="175"/>
      <c r="BK31" s="175"/>
      <c r="BL31" s="175"/>
      <c r="BM31" s="175"/>
      <c r="BN31" s="175"/>
      <c r="BO31" s="175"/>
      <c r="BP31" s="175"/>
      <c r="BQ31" s="175"/>
    </row>
    <row r="32" ht="15.75" customHeight="1">
      <c r="A32" s="232" t="n">
        <v>14</v>
      </c>
      <c r="B32" s="225" t="n">
        <v>14</v>
      </c>
      <c r="C32" s="364" t="s">
        <v>114</v>
      </c>
      <c r="D32" s="301" t="n">
        <f>VLOOKUP(B32,$B$51:$F$99,5,FALSE)</f>
        <v>193</v>
      </c>
      <c r="E32" s="328" t="n">
        <f>$D$17</f>
        <v>11369</v>
      </c>
      <c r="F32" s="288" t="n">
        <f>IF(E32=0,0,(D32/E32))</f>
        <v>1.6975987333978364E-2</v>
      </c>
      <c r="G32" s="288"/>
      <c r="H32" s="115"/>
      <c r="I32" s="118" t="n">
        <v>19</v>
      </c>
      <c r="J32" s="311" t="str">
        <f t="shared" si="0"/>
        <v>99A - 19</v>
      </c>
      <c r="K32" s="31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20"/>
      <c r="AO32" s="319"/>
      <c r="AP32" s="309"/>
      <c r="AQ32" s="309"/>
      <c r="AR32" s="309"/>
      <c r="AS32" s="309"/>
      <c r="AT32" s="320"/>
      <c r="AU32" s="312"/>
      <c r="AV32" s="313"/>
      <c r="AW32" s="309"/>
      <c r="AX32" s="309"/>
      <c r="AY32" s="312"/>
      <c r="AZ32" s="313"/>
      <c r="BA32" s="115"/>
      <c r="BB32" s="115"/>
      <c r="BC32" s="115"/>
      <c r="BD32" s="115"/>
      <c r="BE32" s="115"/>
      <c r="BF32" s="115"/>
      <c r="BG32" s="115"/>
      <c r="BH32" s="115"/>
      <c r="BI32" s="115"/>
      <c r="BJ32" s="115"/>
      <c r="BK32" s="115"/>
      <c r="BL32" s="115"/>
      <c r="BM32" s="115"/>
      <c r="BN32" s="115"/>
      <c r="BO32" s="115"/>
      <c r="BP32" s="115"/>
      <c r="BQ32" s="115"/>
    </row>
    <row r="33" ht="15.75" customHeight="1">
      <c r="A33" s="234"/>
      <c r="B33" s="224"/>
      <c r="C33" s="365" t="s">
        <v>202</v>
      </c>
      <c r="D33" s="299" t="n">
        <f>SUM(D34:D37)</f>
        <v>45</v>
      </c>
      <c r="E33" s="291" t="n">
        <f>$D$17</f>
        <v>11369</v>
      </c>
      <c r="F33" s="352" t="n">
        <f t="shared" si="1"/>
        <v>3.9581317618084264E-3</v>
      </c>
      <c r="G33" s="288"/>
      <c r="H33" s="175"/>
      <c r="I33" s="118" t="n">
        <v>20</v>
      </c>
      <c r="J33" s="311" t="str">
        <f t="shared" si="0"/>
        <v>99A - 20</v>
      </c>
      <c r="K33" s="31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20"/>
      <c r="AO33" s="319"/>
      <c r="AP33" s="309"/>
      <c r="AQ33" s="309"/>
      <c r="AR33" s="309"/>
      <c r="AS33" s="309"/>
      <c r="AT33" s="320"/>
      <c r="AU33" s="312"/>
      <c r="AV33" s="313"/>
      <c r="AW33" s="309"/>
      <c r="AX33" s="309"/>
      <c r="AY33" s="312"/>
      <c r="AZ33" s="313"/>
      <c r="BA33" s="175"/>
      <c r="BB33" s="175"/>
      <c r="BC33" s="175"/>
      <c r="BD33" s="175"/>
      <c r="BE33" s="175"/>
      <c r="BF33" s="175"/>
      <c r="BG33" s="175"/>
      <c r="BH33" s="175"/>
      <c r="BI33" s="175"/>
      <c r="BJ33" s="175"/>
      <c r="BK33" s="175"/>
      <c r="BL33" s="175"/>
      <c r="BM33" s="175"/>
      <c r="BN33" s="175"/>
      <c r="BO33" s="175"/>
      <c r="BP33" s="175"/>
      <c r="BQ33" s="175"/>
    </row>
    <row r="34" ht="15.75" customHeight="1">
      <c r="A34" s="242" t="s">
        <v>106</v>
      </c>
      <c r="B34" s="243" t="s">
        <v>106</v>
      </c>
      <c r="C34" s="281" t="s">
        <v>107</v>
      </c>
      <c r="D34" s="301" t="n">
        <f>VLOOKUP(B34,$B$51:$F$99,5,FALSE)</f>
        <v>30</v>
      </c>
      <c r="E34" s="282" t="n">
        <f>$D$33</f>
        <v>45</v>
      </c>
      <c r="F34" s="288" t="n">
        <f t="shared" si="1"/>
        <v>0.66666666666666663</v>
      </c>
      <c r="G34" s="177"/>
      <c r="H34" s="283"/>
      <c r="I34" s="118" t="n">
        <v>21</v>
      </c>
      <c r="J34" s="311" t="str">
        <f t="shared" si="0"/>
        <v>99A - 21</v>
      </c>
      <c r="K34" s="344"/>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45"/>
      <c r="AO34" s="344"/>
      <c r="AP34" s="307"/>
      <c r="AQ34" s="307"/>
      <c r="AR34" s="307"/>
      <c r="AS34" s="307"/>
      <c r="AT34" s="345"/>
      <c r="AU34" s="312"/>
      <c r="AV34" s="313"/>
      <c r="AW34" s="307"/>
      <c r="AX34" s="307"/>
      <c r="AY34" s="312"/>
      <c r="AZ34" s="313"/>
      <c r="BA34" s="283"/>
      <c r="BB34" s="283"/>
      <c r="BC34" s="283"/>
      <c r="BD34" s="283"/>
      <c r="BE34" s="283"/>
      <c r="BF34" s="283"/>
      <c r="BG34" s="283"/>
      <c r="BH34" s="283"/>
      <c r="BI34" s="283"/>
      <c r="BJ34" s="283"/>
      <c r="BK34" s="283"/>
      <c r="BL34" s="283"/>
      <c r="BM34" s="283"/>
      <c r="BN34" s="283"/>
      <c r="BO34" s="283"/>
      <c r="BP34" s="283"/>
      <c r="BQ34" s="283"/>
    </row>
    <row r="35" ht="15.75" customHeight="1">
      <c r="A35" s="242" t="s">
        <v>108</v>
      </c>
      <c r="B35" s="243" t="s">
        <v>108</v>
      </c>
      <c r="C35" s="281" t="s">
        <v>109</v>
      </c>
      <c r="D35" s="301" t="n">
        <f>VLOOKUP(B35,$B$51:$F$99,5,FALSE)</f>
        <v>3</v>
      </c>
      <c r="E35" s="282" t="n">
        <f>$D$33</f>
        <v>45</v>
      </c>
      <c r="F35" s="288" t="n">
        <f t="shared" si="1"/>
        <v>6.6666666666666666E-2</v>
      </c>
      <c r="G35" s="177"/>
      <c r="H35" s="283"/>
      <c r="I35" s="118" t="n">
        <v>22</v>
      </c>
      <c r="J35" s="311" t="str">
        <f t="shared" si="0"/>
        <v>99A - 22</v>
      </c>
      <c r="K35" s="344"/>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45"/>
      <c r="AO35" s="344"/>
      <c r="AP35" s="307"/>
      <c r="AQ35" s="307"/>
      <c r="AR35" s="307"/>
      <c r="AS35" s="307"/>
      <c r="AT35" s="345"/>
      <c r="AU35" s="312"/>
      <c r="AV35" s="313"/>
      <c r="AW35" s="307"/>
      <c r="AX35" s="307"/>
      <c r="AY35" s="312"/>
      <c r="AZ35" s="313"/>
      <c r="BA35" s="283"/>
      <c r="BB35" s="283"/>
      <c r="BC35" s="283"/>
      <c r="BD35" s="283"/>
      <c r="BE35" s="283"/>
      <c r="BF35" s="283"/>
      <c r="BG35" s="283"/>
      <c r="BH35" s="283"/>
      <c r="BI35" s="283"/>
      <c r="BJ35" s="283"/>
      <c r="BK35" s="283"/>
      <c r="BL35" s="283"/>
      <c r="BM35" s="283"/>
      <c r="BN35" s="283"/>
      <c r="BO35" s="283"/>
      <c r="BP35" s="283"/>
      <c r="BQ35" s="283"/>
    </row>
    <row r="36" ht="15.75" customHeight="1">
      <c r="A36" s="242" t="s">
        <v>110</v>
      </c>
      <c r="B36" s="243" t="s">
        <v>110</v>
      </c>
      <c r="C36" s="281" t="s">
        <v>111</v>
      </c>
      <c r="D36" s="301" t="n">
        <f>VLOOKUP(B36,$B$51:$F$99,5,FALSE)</f>
        <v>6</v>
      </c>
      <c r="E36" s="282" t="n">
        <f>$D$33</f>
        <v>45</v>
      </c>
      <c r="F36" s="288" t="n">
        <f t="shared" si="1"/>
        <v>0.13333333333333333</v>
      </c>
      <c r="G36" s="177"/>
      <c r="H36" s="283"/>
      <c r="I36" s="118" t="n">
        <v>23</v>
      </c>
      <c r="J36" s="311" t="str">
        <f t="shared" si="0"/>
        <v>99A - 23</v>
      </c>
      <c r="K36" s="344"/>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45"/>
      <c r="AO36" s="344"/>
      <c r="AP36" s="307"/>
      <c r="AQ36" s="307"/>
      <c r="AR36" s="307"/>
      <c r="AS36" s="307"/>
      <c r="AT36" s="345"/>
      <c r="AU36" s="312"/>
      <c r="AV36" s="313"/>
      <c r="AW36" s="307"/>
      <c r="AX36" s="307"/>
      <c r="AY36" s="312"/>
      <c r="AZ36" s="313"/>
      <c r="BA36" s="283"/>
      <c r="BB36" s="283"/>
      <c r="BC36" s="283"/>
      <c r="BD36" s="283"/>
      <c r="BE36" s="283"/>
      <c r="BF36" s="283"/>
      <c r="BG36" s="283"/>
      <c r="BH36" s="283"/>
      <c r="BI36" s="283"/>
      <c r="BJ36" s="283"/>
      <c r="BK36" s="283"/>
      <c r="BL36" s="283"/>
      <c r="BM36" s="283"/>
      <c r="BN36" s="283"/>
      <c r="BO36" s="283"/>
      <c r="BP36" s="283"/>
      <c r="BQ36" s="283"/>
    </row>
    <row r="37" ht="15.75" customHeight="1">
      <c r="A37" s="242" t="s">
        <v>112</v>
      </c>
      <c r="B37" s="243" t="s">
        <v>112</v>
      </c>
      <c r="C37" s="281" t="s">
        <v>113</v>
      </c>
      <c r="D37" s="301" t="n">
        <f>VLOOKUP(B37,$B$51:$F$99,5,FALSE)</f>
        <v>6</v>
      </c>
      <c r="E37" s="282" t="n">
        <f>$D$33</f>
        <v>45</v>
      </c>
      <c r="F37" s="288" t="n">
        <f t="shared" si="1"/>
        <v>0.13333333333333333</v>
      </c>
      <c r="G37" s="177"/>
      <c r="H37" s="283"/>
      <c r="I37" s="118" t="n">
        <v>24</v>
      </c>
      <c r="J37" s="311" t="str">
        <f t="shared" si="0"/>
        <v>99A - 24</v>
      </c>
      <c r="K37" s="344"/>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45"/>
      <c r="AO37" s="344"/>
      <c r="AP37" s="307"/>
      <c r="AQ37" s="307"/>
      <c r="AR37" s="307"/>
      <c r="AS37" s="307"/>
      <c r="AT37" s="345"/>
      <c r="AU37" s="312"/>
      <c r="AV37" s="313"/>
      <c r="AW37" s="307"/>
      <c r="AX37" s="307"/>
      <c r="AY37" s="312"/>
      <c r="AZ37" s="313"/>
      <c r="BA37" s="283"/>
      <c r="BB37" s="283"/>
      <c r="BC37" s="283"/>
      <c r="BD37" s="283"/>
      <c r="BE37" s="283"/>
      <c r="BF37" s="283"/>
      <c r="BG37" s="283"/>
      <c r="BH37" s="283"/>
      <c r="BI37" s="283"/>
      <c r="BJ37" s="283"/>
      <c r="BK37" s="283"/>
      <c r="BL37" s="283"/>
      <c r="BM37" s="283"/>
      <c r="BN37" s="283"/>
      <c r="BO37" s="283"/>
      <c r="BP37" s="283"/>
      <c r="BQ37" s="283"/>
    </row>
    <row r="38" ht="15.75" customHeight="1">
      <c r="A38" s="234" t="n">
        <v>7</v>
      </c>
      <c r="B38" s="224" t="n">
        <v>7</v>
      </c>
      <c r="C38" s="365" t="s">
        <v>104</v>
      </c>
      <c r="D38" s="299" t="n">
        <f>VLOOKUP(B38,$B$51:$F$99,5,FALSE)</f>
        <v>1154</v>
      </c>
      <c r="E38" s="291"/>
      <c r="F38" s="352"/>
      <c r="G38" s="288"/>
      <c r="H38" s="175"/>
      <c r="I38" s="118" t="n">
        <v>25</v>
      </c>
      <c r="J38" s="311" t="str">
        <f t="shared" si="0"/>
        <v>99A - 25</v>
      </c>
      <c r="K38" s="344"/>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45"/>
      <c r="AO38" s="344"/>
      <c r="AP38" s="307"/>
      <c r="AQ38" s="307"/>
      <c r="AR38" s="307"/>
      <c r="AS38" s="307"/>
      <c r="AT38" s="345"/>
      <c r="AU38" s="312"/>
      <c r="AV38" s="313"/>
      <c r="AW38" s="307"/>
      <c r="AX38" s="307"/>
      <c r="AY38" s="312"/>
      <c r="AZ38" s="313"/>
      <c r="BA38" s="175"/>
      <c r="BB38" s="175"/>
      <c r="BC38" s="175"/>
      <c r="BD38" s="175"/>
      <c r="BE38" s="175"/>
      <c r="BF38" s="175"/>
      <c r="BG38" s="175"/>
      <c r="BH38" s="175"/>
      <c r="BI38" s="175"/>
      <c r="BJ38" s="175"/>
      <c r="BK38" s="175"/>
      <c r="BL38" s="175"/>
      <c r="BM38" s="175"/>
      <c r="BN38" s="175"/>
      <c r="BO38" s="175"/>
      <c r="BP38" s="175"/>
      <c r="BQ38" s="175"/>
    </row>
    <row r="39" ht="15.75" customHeight="1">
      <c r="A39" s="184"/>
      <c r="B39" s="185"/>
      <c r="C39" s="365" t="s">
        <v>201</v>
      </c>
      <c r="D39" s="299"/>
      <c r="E39" s="224"/>
      <c r="F39" s="367"/>
      <c r="G39" s="177"/>
      <c r="H39" s="284"/>
      <c r="I39" s="118" t="n">
        <v>26</v>
      </c>
      <c r="J39" s="311" t="str">
        <f t="shared" si="0"/>
        <v>99A - 26</v>
      </c>
      <c r="K39" s="344"/>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45"/>
      <c r="AO39" s="344"/>
      <c r="AP39" s="307"/>
      <c r="AQ39" s="307"/>
      <c r="AR39" s="307"/>
      <c r="AS39" s="307"/>
      <c r="AT39" s="345"/>
      <c r="AU39" s="312"/>
      <c r="AV39" s="313"/>
      <c r="AW39" s="307"/>
      <c r="AX39" s="307"/>
      <c r="AY39" s="312"/>
      <c r="AZ39" s="313"/>
      <c r="BA39" s="284"/>
      <c r="BB39" s="284"/>
      <c r="BC39" s="284"/>
      <c r="BD39" s="284"/>
      <c r="BE39" s="284"/>
      <c r="BF39" s="284"/>
      <c r="BG39" s="284"/>
      <c r="BH39" s="284"/>
      <c r="BI39" s="284"/>
      <c r="BJ39" s="284"/>
      <c r="BK39" s="284"/>
      <c r="BL39" s="284"/>
      <c r="BM39" s="284"/>
      <c r="BN39" s="284"/>
      <c r="BO39" s="284"/>
      <c r="BP39" s="284"/>
      <c r="BQ39" s="284"/>
    </row>
    <row r="40" ht="15.75" customHeight="1">
      <c r="A40" s="242"/>
      <c r="B40" s="243" t="s">
        <v>166</v>
      </c>
      <c r="C40" s="364" t="s">
        <v>167</v>
      </c>
      <c r="D40" s="300" t="n">
        <f>VLOOKUP(B40,$B$51:$F$99,5,FALSE)</f>
        <v>4777</v>
      </c>
      <c r="E40" s="368" t="n">
        <f>D17</f>
        <v>11369</v>
      </c>
      <c r="F40" s="369" t="n">
        <f>D40/E40</f>
        <v>0.42017767613686341</v>
      </c>
      <c r="G40" s="177"/>
      <c r="H40" s="283"/>
      <c r="I40" s="118" t="n">
        <v>27</v>
      </c>
      <c r="J40" s="311" t="str">
        <f t="shared" si="0"/>
        <v>99A - 27</v>
      </c>
      <c r="K40" s="344"/>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45"/>
      <c r="AO40" s="344"/>
      <c r="AP40" s="307"/>
      <c r="AQ40" s="307"/>
      <c r="AR40" s="307"/>
      <c r="AS40" s="307"/>
      <c r="AT40" s="345"/>
      <c r="AU40" s="312"/>
      <c r="AV40" s="313"/>
      <c r="AW40" s="307"/>
      <c r="AX40" s="307"/>
      <c r="AY40" s="312"/>
      <c r="AZ40" s="313"/>
      <c r="BA40" s="283"/>
      <c r="BB40" s="283"/>
      <c r="BC40" s="283"/>
      <c r="BD40" s="283"/>
      <c r="BE40" s="283"/>
      <c r="BF40" s="283"/>
      <c r="BG40" s="283"/>
      <c r="BH40" s="283"/>
      <c r="BI40" s="283"/>
      <c r="BJ40" s="283"/>
      <c r="BK40" s="283"/>
      <c r="BL40" s="283"/>
      <c r="BM40" s="283"/>
      <c r="BN40" s="283"/>
      <c r="BO40" s="283"/>
      <c r="BP40" s="283"/>
      <c r="BQ40" s="283"/>
    </row>
    <row r="41" ht="15.75" customHeight="1">
      <c r="A41" s="242"/>
      <c r="B41" s="243" t="s">
        <v>164</v>
      </c>
      <c r="C41" s="364" t="s">
        <v>165</v>
      </c>
      <c r="D41" s="300" t="n">
        <f>VLOOKUP(B41,$B$51:$F$99,5,FALSE)</f>
        <v>1006</v>
      </c>
      <c r="E41" s="368" t="n">
        <f>D40</f>
        <v>4777</v>
      </c>
      <c r="F41" s="369" t="n">
        <f>IF(E41=0,0,D41/E41)</f>
        <v>0.21059242202218967</v>
      </c>
      <c r="G41" s="177"/>
      <c r="H41" s="283"/>
      <c r="I41" s="118" t="n">
        <v>28</v>
      </c>
      <c r="J41" s="311" t="str">
        <f t="shared" si="0"/>
        <v>99A - 28</v>
      </c>
      <c r="K41" s="344"/>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45"/>
      <c r="AO41" s="344"/>
      <c r="AP41" s="307"/>
      <c r="AQ41" s="307"/>
      <c r="AR41" s="307"/>
      <c r="AS41" s="307"/>
      <c r="AT41" s="345"/>
      <c r="AU41" s="312"/>
      <c r="AV41" s="313"/>
      <c r="AW41" s="307"/>
      <c r="AX41" s="307"/>
      <c r="AY41" s="312"/>
      <c r="AZ41" s="313"/>
      <c r="BA41" s="283"/>
      <c r="BB41" s="283"/>
      <c r="BC41" s="283"/>
      <c r="BD41" s="283"/>
      <c r="BE41" s="283"/>
      <c r="BF41" s="283"/>
      <c r="BG41" s="283"/>
      <c r="BH41" s="283"/>
      <c r="BI41" s="283"/>
      <c r="BJ41" s="283"/>
      <c r="BK41" s="283"/>
      <c r="BL41" s="283"/>
      <c r="BM41" s="283"/>
      <c r="BN41" s="283"/>
      <c r="BO41" s="283"/>
      <c r="BP41" s="283"/>
      <c r="BQ41" s="283"/>
    </row>
    <row r="42" ht="15.75" customHeight="1">
      <c r="A42" s="242"/>
      <c r="B42" s="243" t="n">
        <v>9</v>
      </c>
      <c r="C42" s="364" t="s">
        <v>168</v>
      </c>
      <c r="D42" s="300" t="n">
        <f>VLOOKUP(B42,$B$51:$F$99,5,FALSE)</f>
        <v>0</v>
      </c>
      <c r="E42" s="368" t="n">
        <f>D41</f>
        <v>1006</v>
      </c>
      <c r="F42" s="369" t="n">
        <f>IF(E42=0,0,D42/E42)</f>
        <v>0</v>
      </c>
      <c r="G42" s="177"/>
      <c r="H42" s="283"/>
      <c r="I42" s="118" t="n">
        <v>29</v>
      </c>
      <c r="J42" s="311" t="str">
        <f t="shared" si="0"/>
        <v>99A - 29</v>
      </c>
      <c r="K42" s="342"/>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43"/>
      <c r="AO42" s="342"/>
      <c r="AP42" s="306"/>
      <c r="AQ42" s="306"/>
      <c r="AR42" s="306"/>
      <c r="AS42" s="306"/>
      <c r="AT42" s="343"/>
      <c r="AU42" s="338"/>
      <c r="AV42" s="339"/>
      <c r="AW42" s="306"/>
      <c r="AX42" s="306"/>
      <c r="AY42" s="338"/>
      <c r="AZ42" s="339"/>
      <c r="BA42" s="283"/>
      <c r="BB42" s="283"/>
      <c r="BC42" s="283"/>
      <c r="BD42" s="283"/>
      <c r="BE42" s="283"/>
      <c r="BF42" s="283"/>
      <c r="BG42" s="283"/>
      <c r="BH42" s="283"/>
      <c r="BI42" s="283"/>
      <c r="BJ42" s="283"/>
      <c r="BK42" s="283"/>
      <c r="BL42" s="283"/>
      <c r="BM42" s="283"/>
      <c r="BN42" s="283"/>
      <c r="BO42" s="283"/>
      <c r="BP42" s="283"/>
      <c r="BQ42" s="283"/>
    </row>
    <row r="43">
      <c r="B43" s="331"/>
      <c r="D43" s="174"/>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row>
    <row r="44">
      <c r="B44" s="331"/>
      <c r="D44" s="174"/>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row>
    <row r="45">
      <c r="B45" s="331"/>
      <c r="D45" s="174"/>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row>
    <row r="46">
      <c r="B46" s="56"/>
    </row>
    <row r="47">
      <c r="B47" s="56"/>
      <c r="C47" s="267" t="s">
        <v>115</v>
      </c>
    </row>
    <row r="48" ht="15.75" customHeight="1">
      <c r="B48" s="56"/>
    </row>
    <row r="49" ht="16.5" customHeight="1">
      <c r="B49" s="303"/>
      <c r="C49" s="329"/>
      <c r="D49" s="303"/>
      <c r="E49" s="303"/>
      <c r="F49" s="303"/>
      <c r="G49" s="295"/>
      <c r="H49" s="303"/>
      <c r="I49" s="303"/>
      <c r="J49" s="303"/>
      <c r="K49" s="303"/>
      <c r="L49" s="303" t="s">
        <v>116</v>
      </c>
      <c r="M49" s="303"/>
      <c r="N49" s="303"/>
      <c r="O49" s="303"/>
      <c r="P49" s="303"/>
      <c r="Q49" s="303"/>
      <c r="R49" s="303"/>
      <c r="S49" s="303"/>
      <c r="T49" s="303"/>
      <c r="U49" s="303"/>
      <c r="V49" s="303"/>
      <c r="W49" s="303"/>
      <c r="X49" s="303" t="s">
        <v>117</v>
      </c>
      <c r="Y49" s="303"/>
      <c r="Z49" s="303"/>
      <c r="AA49" s="303"/>
      <c r="AB49" s="303"/>
      <c r="AC49" s="303"/>
      <c r="AD49" s="303"/>
      <c r="AE49" s="303"/>
      <c r="AF49" s="303"/>
      <c r="AG49" s="303"/>
      <c r="AH49" s="303"/>
      <c r="AI49" s="303"/>
      <c r="AJ49" s="303" t="s">
        <v>118</v>
      </c>
      <c r="AK49" s="303"/>
      <c r="AL49" s="303"/>
      <c r="AM49" s="303"/>
      <c r="AN49" s="303"/>
      <c r="AO49" s="303"/>
      <c r="AP49" s="303"/>
      <c r="AQ49" s="303"/>
      <c r="AR49" s="303"/>
      <c r="AS49" s="303"/>
      <c r="AT49" s="303"/>
      <c r="AU49" s="303"/>
      <c r="AV49" s="303" t="s">
        <v>119</v>
      </c>
      <c r="AW49" s="303"/>
      <c r="AX49" s="303"/>
      <c r="AY49" s="303"/>
      <c r="AZ49" s="303"/>
      <c r="BA49" s="303"/>
      <c r="BB49" s="303"/>
      <c r="BC49" s="303"/>
      <c r="BD49" s="303"/>
      <c r="BE49" s="303"/>
      <c r="BF49" s="303"/>
      <c r="BG49" s="303"/>
      <c r="BH49" s="303" t="s">
        <v>120</v>
      </c>
      <c r="BI49" s="303"/>
      <c r="BJ49" s="303"/>
      <c r="BK49" s="303"/>
      <c r="BL49" s="303"/>
      <c r="BM49" s="303"/>
      <c r="BN49" s="303"/>
      <c r="BO49" s="303"/>
      <c r="BP49" s="303"/>
      <c r="BQ49" s="303"/>
      <c r="BR49" s="303"/>
      <c r="BS49" s="303"/>
    </row>
    <row r="50" ht="46.5" customHeight="1">
      <c r="B50" s="330" t="s">
        <v>121</v>
      </c>
      <c r="C50" s="317" t="s">
        <v>122</v>
      </c>
      <c r="D50" s="296" t="s">
        <v>123</v>
      </c>
      <c r="E50" s="325" t="s">
        <v>124</v>
      </c>
      <c r="F50" s="325" t="s">
        <v>125</v>
      </c>
      <c r="G50" s="325" t="s">
        <v>116</v>
      </c>
      <c r="H50" s="325" t="s">
        <v>117</v>
      </c>
      <c r="I50" s="325" t="s">
        <v>118</v>
      </c>
      <c r="J50" s="325" t="s">
        <v>119</v>
      </c>
      <c r="K50" s="325" t="s">
        <v>120</v>
      </c>
      <c r="L50" s="326" t="n">
        <v>43556</v>
      </c>
      <c r="M50" s="326" t="n">
        <v>43586</v>
      </c>
      <c r="N50" s="326" t="n">
        <v>43617</v>
      </c>
      <c r="O50" s="326" t="n">
        <v>43647</v>
      </c>
      <c r="P50" s="326" t="n">
        <v>43678</v>
      </c>
      <c r="Q50" s="326" t="n">
        <v>43709</v>
      </c>
      <c r="R50" s="326" t="n">
        <v>43739</v>
      </c>
      <c r="S50" s="326" t="n">
        <v>43770</v>
      </c>
      <c r="T50" s="326" t="n">
        <v>43800</v>
      </c>
      <c r="U50" s="326" t="n">
        <v>43831</v>
      </c>
      <c r="V50" s="326" t="n">
        <v>43862</v>
      </c>
      <c r="W50" s="326" t="n">
        <v>43891</v>
      </c>
      <c r="X50" s="326" t="n">
        <v>43922</v>
      </c>
      <c r="Y50" s="326" t="n">
        <v>43952</v>
      </c>
      <c r="Z50" s="326" t="n">
        <v>43983</v>
      </c>
      <c r="AA50" s="326" t="n">
        <v>44013</v>
      </c>
      <c r="AB50" s="326" t="n">
        <v>44044</v>
      </c>
      <c r="AC50" s="326" t="n">
        <v>44075</v>
      </c>
      <c r="AD50" s="326" t="n">
        <v>44105</v>
      </c>
      <c r="AE50" s="326" t="n">
        <v>44136</v>
      </c>
      <c r="AF50" s="326" t="n">
        <v>44166</v>
      </c>
      <c r="AG50" s="326" t="n">
        <v>44197</v>
      </c>
      <c r="AH50" s="326" t="n">
        <v>44228</v>
      </c>
      <c r="AI50" s="326" t="n">
        <v>44256</v>
      </c>
      <c r="AJ50" s="326" t="n">
        <v>44287</v>
      </c>
      <c r="AK50" s="326" t="n">
        <v>44317</v>
      </c>
      <c r="AL50" s="326" t="n">
        <v>44348</v>
      </c>
      <c r="AM50" s="326" t="n">
        <v>44378</v>
      </c>
      <c r="AN50" s="326" t="n">
        <v>44409</v>
      </c>
      <c r="AO50" s="326" t="n">
        <v>44440</v>
      </c>
      <c r="AP50" s="326" t="n">
        <v>44470</v>
      </c>
      <c r="AQ50" s="326" t="n">
        <v>44501</v>
      </c>
      <c r="AR50" s="326" t="n">
        <v>44531</v>
      </c>
      <c r="AS50" s="326" t="n">
        <v>44562</v>
      </c>
      <c r="AT50" s="326" t="n">
        <v>44593</v>
      </c>
      <c r="AU50" s="326" t="n">
        <v>44621</v>
      </c>
      <c r="AV50" s="326" t="n">
        <v>44652</v>
      </c>
      <c r="AW50" s="326" t="n">
        <v>44682</v>
      </c>
      <c r="AX50" s="326" t="n">
        <v>44713</v>
      </c>
      <c r="AY50" s="326" t="n">
        <v>44743</v>
      </c>
      <c r="AZ50" s="326" t="n">
        <v>44774</v>
      </c>
      <c r="BA50" s="326" t="n">
        <v>44805</v>
      </c>
      <c r="BB50" s="326" t="n">
        <v>44835</v>
      </c>
      <c r="BC50" s="326" t="n">
        <v>44866</v>
      </c>
      <c r="BD50" s="326" t="n">
        <v>44896</v>
      </c>
      <c r="BE50" s="326" t="n">
        <v>44927</v>
      </c>
      <c r="BF50" s="326" t="n">
        <v>44958</v>
      </c>
      <c r="BG50" s="326" t="n">
        <v>44986</v>
      </c>
      <c r="BH50" s="326" t="n">
        <v>45017</v>
      </c>
      <c r="BI50" s="326" t="n">
        <v>45047</v>
      </c>
      <c r="BJ50" s="326" t="n">
        <v>45078</v>
      </c>
      <c r="BK50" s="326" t="n">
        <v>45108</v>
      </c>
      <c r="BL50" s="326" t="n">
        <v>45139</v>
      </c>
      <c r="BM50" s="326" t="n">
        <v>45170</v>
      </c>
      <c r="BN50" s="326" t="n">
        <v>45200</v>
      </c>
      <c r="BO50" s="326" t="n">
        <v>45231</v>
      </c>
      <c r="BP50" s="326" t="n">
        <v>45261</v>
      </c>
      <c r="BQ50" s="326" t="n">
        <v>45292</v>
      </c>
      <c r="BR50" s="326" t="n">
        <v>45323</v>
      </c>
      <c r="BS50" s="326" t="n">
        <v>45352</v>
      </c>
      <c r="BT50" s="120"/>
      <c r="BU50" s="120"/>
    </row>
    <row r="51" ht="16.5" customHeight="1">
      <c r="B51" s="333" t="s">
        <v>76</v>
      </c>
      <c r="C51" s="332" t="s">
        <v>324</v>
      </c>
      <c r="D51" s="297" t="s">
        <v>126</v>
      </c>
      <c r="E51" s="334" t="b">
        <f t="shared" ref="E51:E94" si="4">SUM(G51:K51)=F51</f>
        <v>1</v>
      </c>
      <c r="F51" s="334" t="n">
        <f t="shared" ref="F51:F94" si="5">SUM(L51:BS51)</f>
        <v>36193</v>
      </c>
      <c r="G51" s="333" t="n">
        <f t="shared" ref="G51:G94" si="6">SUM(L51:W51)</f>
        <v>51</v>
      </c>
      <c r="H51" s="334" t="n">
        <f>SUM(X51:AI51)</f>
        <v>0</v>
      </c>
      <c r="I51" s="334" t="n">
        <f>SUM(AJ51:AU51)</f>
        <v>27496</v>
      </c>
      <c r="J51" s="334" t="n">
        <f t="shared" ref="J51:J94" si="7">SUM(AV51:BG51)</f>
        <v>8646</v>
      </c>
      <c r="K51" s="334" t="n">
        <f t="shared" ref="K51:K94" si="8">SUM(BH51:BS51)</f>
        <v>0</v>
      </c>
      <c r="L51" s="335"/>
      <c r="M51" s="335"/>
      <c r="N51" s="335"/>
      <c r="O51" s="335"/>
      <c r="P51" s="335"/>
      <c r="Q51" s="335"/>
      <c r="R51" s="335" t="n">
        <v>25</v>
      </c>
      <c r="S51" s="335" t="n">
        <v>26</v>
      </c>
      <c r="T51" s="335"/>
      <c r="U51" s="335" t="n">
        <v>0</v>
      </c>
      <c r="V51" s="335"/>
      <c r="W51" s="335"/>
      <c r="X51" s="335"/>
      <c r="Y51" s="335"/>
      <c r="Z51" s="335"/>
      <c r="AA51" s="335"/>
      <c r="AB51" s="335"/>
      <c r="AC51" s="335"/>
      <c r="AD51" s="335"/>
      <c r="AE51" s="335"/>
      <c r="AF51" s="335"/>
      <c r="AG51" s="335"/>
      <c r="AH51" s="335"/>
      <c r="AI51" s="335"/>
      <c r="AJ51" s="335"/>
      <c r="AK51" s="335"/>
      <c r="AL51" s="335" t="n">
        <v>1005</v>
      </c>
      <c r="AM51" s="335" t="n">
        <v>1473</v>
      </c>
      <c r="AN51" s="335" t="n">
        <v>939</v>
      </c>
      <c r="AO51" s="335" t="n">
        <v>1683</v>
      </c>
      <c r="AP51" s="335" t="n">
        <v>4637</v>
      </c>
      <c r="AQ51" s="335" t="n">
        <v>2771</v>
      </c>
      <c r="AR51" s="335" t="n">
        <v>1690</v>
      </c>
      <c r="AS51" s="335" t="n">
        <v>7220</v>
      </c>
      <c r="AT51" s="335" t="n">
        <v>958</v>
      </c>
      <c r="AU51" s="335" t="n">
        <v>5120</v>
      </c>
      <c r="AV51" s="335" t="n">
        <v>2676</v>
      </c>
      <c r="AW51" s="335" t="n">
        <v>5968</v>
      </c>
      <c r="AX51" s="335" t="n">
        <v>2</v>
      </c>
      <c r="AY51" s="335" t="n">
        <v>0</v>
      </c>
      <c r="AZ51" s="335"/>
      <c r="BA51" s="335"/>
      <c r="BB51" s="335"/>
      <c r="BC51" s="335"/>
      <c r="BD51" s="335"/>
      <c r="BE51" s="335"/>
      <c r="BF51" s="335"/>
      <c r="BG51" s="335"/>
      <c r="BH51" s="335"/>
      <c r="BI51" s="335"/>
      <c r="BJ51" s="335"/>
      <c r="BK51" s="335"/>
      <c r="BL51" s="335"/>
      <c r="BM51" s="335"/>
      <c r="BN51" s="335"/>
      <c r="BO51" s="335"/>
      <c r="BP51" s="335"/>
      <c r="BQ51" s="335"/>
      <c r="BR51" s="335"/>
      <c r="BS51" s="335"/>
    </row>
    <row r="52" ht="16.5" customHeight="1">
      <c r="B52" s="333" t="s">
        <v>318</v>
      </c>
      <c r="C52" s="332" t="s">
        <v>325</v>
      </c>
      <c r="D52" s="297" t="s">
        <v>126</v>
      </c>
      <c r="E52" s="334" t="b">
        <f>SUM(G52:K52)=F52</f>
        <v>1</v>
      </c>
      <c r="F52" s="334" t="n">
        <f>SUM(L52:BS52)</f>
        <v>12351</v>
      </c>
      <c r="G52" s="333" t="n">
        <f>SUM(L52:W52)</f>
        <v>0</v>
      </c>
      <c r="H52" s="334" t="n">
        <f>SUM(X52:AI52)</f>
        <v>0</v>
      </c>
      <c r="I52" s="334" t="n">
        <f>SUM(AJ52:AU52)</f>
        <v>0</v>
      </c>
      <c r="J52" s="334" t="n">
        <f>SUM(AV52:BG52)</f>
        <v>12351</v>
      </c>
      <c r="K52" s="334" t="n">
        <f>SUM(BH52:BS52)</f>
        <v>0</v>
      </c>
      <c r="L52" s="335"/>
      <c r="M52" s="335"/>
      <c r="N52" s="335"/>
      <c r="O52" s="335"/>
      <c r="P52" s="335"/>
      <c r="Q52" s="335"/>
      <c r="R52" s="335" t="n">
        <v>0</v>
      </c>
      <c r="S52" s="335" t="n">
        <v>0</v>
      </c>
      <c r="T52" s="335"/>
      <c r="U52" s="335" t="n">
        <v>0</v>
      </c>
      <c r="V52" s="335"/>
      <c r="W52" s="335"/>
      <c r="X52" s="335"/>
      <c r="Y52" s="335"/>
      <c r="Z52" s="335"/>
      <c r="AA52" s="335"/>
      <c r="AB52" s="335"/>
      <c r="AC52" s="335"/>
      <c r="AD52" s="335"/>
      <c r="AE52" s="335"/>
      <c r="AF52" s="335"/>
      <c r="AG52" s="335"/>
      <c r="AH52" s="335"/>
      <c r="AI52" s="335"/>
      <c r="AJ52" s="335"/>
      <c r="AK52" s="335" t="n">
        <v>0</v>
      </c>
      <c r="AL52" s="335" t="n">
        <v>0</v>
      </c>
      <c r="AM52" s="335" t="n">
        <v>0</v>
      </c>
      <c r="AN52" s="335" t="n">
        <v>0</v>
      </c>
      <c r="AO52" s="335" t="n">
        <v>0</v>
      </c>
      <c r="AP52" s="335" t="n">
        <v>0</v>
      </c>
      <c r="AQ52" s="335" t="n">
        <v>0</v>
      </c>
      <c r="AR52" s="335" t="n">
        <v>0</v>
      </c>
      <c r="AS52" s="335" t="n">
        <v>0</v>
      </c>
      <c r="AT52" s="335" t="n">
        <v>0</v>
      </c>
      <c r="AU52" s="335" t="n">
        <v>0</v>
      </c>
      <c r="AV52" s="335" t="n">
        <v>4976</v>
      </c>
      <c r="AW52" s="335" t="n">
        <v>4090</v>
      </c>
      <c r="AX52" s="335" t="n">
        <v>3285</v>
      </c>
      <c r="AY52" s="335" t="n">
        <v>0</v>
      </c>
      <c r="AZ52" s="335"/>
      <c r="BA52" s="335"/>
      <c r="BB52" s="335"/>
      <c r="BC52" s="335"/>
      <c r="BD52" s="335"/>
      <c r="BE52" s="335"/>
      <c r="BF52" s="335"/>
      <c r="BG52" s="335"/>
      <c r="BH52" s="335"/>
      <c r="BI52" s="335"/>
      <c r="BJ52" s="335"/>
      <c r="BK52" s="335"/>
      <c r="BL52" s="335"/>
      <c r="BM52" s="335"/>
      <c r="BN52" s="335"/>
      <c r="BO52" s="335"/>
      <c r="BP52" s="335"/>
      <c r="BQ52" s="335"/>
      <c r="BR52" s="335"/>
      <c r="BS52" s="335"/>
    </row>
    <row r="53" ht="16.5" customHeight="1">
      <c r="B53" s="333" t="s">
        <v>74</v>
      </c>
      <c r="C53" s="332" t="s">
        <v>75</v>
      </c>
      <c r="D53" s="297" t="s">
        <v>126</v>
      </c>
      <c r="E53" s="334" t="b">
        <f t="shared" si="4"/>
        <v>1</v>
      </c>
      <c r="F53" s="334" t="n">
        <f t="shared" si="5"/>
        <v>28704</v>
      </c>
      <c r="G53" s="333" t="n">
        <f t="shared" si="6"/>
        <v>28704</v>
      </c>
      <c r="H53" s="334" t="n">
        <f t="shared" ref="H53:H94" si="9">SUM(X53:AI53)</f>
        <v>0</v>
      </c>
      <c r="I53" s="334" t="n">
        <f t="shared" ref="I53:I94" si="10">SUM(AJ53:AU53)</f>
        <v>0</v>
      </c>
      <c r="J53" s="334" t="n">
        <f t="shared" si="7"/>
        <v>0</v>
      </c>
      <c r="K53" s="334" t="n">
        <f t="shared" si="8"/>
        <v>0</v>
      </c>
      <c r="L53" s="335"/>
      <c r="M53" s="335"/>
      <c r="N53" s="335"/>
      <c r="O53" s="335"/>
      <c r="P53" s="335"/>
      <c r="Q53" s="335"/>
      <c r="R53" s="335" t="n">
        <v>28704</v>
      </c>
      <c r="S53" s="335" t="n">
        <v>0</v>
      </c>
      <c r="T53" s="335"/>
      <c r="U53" s="335" t="n">
        <v>0</v>
      </c>
      <c r="V53" s="335"/>
      <c r="W53" s="335"/>
      <c r="X53" s="335"/>
      <c r="Y53" s="335"/>
      <c r="Z53" s="335"/>
      <c r="AA53" s="335"/>
      <c r="AB53" s="335"/>
      <c r="AC53" s="335"/>
      <c r="AD53" s="335"/>
      <c r="AE53" s="335"/>
      <c r="AF53" s="335"/>
      <c r="AG53" s="335"/>
      <c r="AH53" s="335"/>
      <c r="AI53" s="335"/>
      <c r="AJ53" s="335"/>
      <c r="AK53" s="335"/>
      <c r="AL53" s="335" t="n">
        <v>0</v>
      </c>
      <c r="AM53" s="335" t="n">
        <v>0</v>
      </c>
      <c r="AN53" s="335" t="n">
        <v>0</v>
      </c>
      <c r="AO53" s="335" t="n">
        <v>0</v>
      </c>
      <c r="AP53" s="335" t="n">
        <v>0</v>
      </c>
      <c r="AQ53" s="335" t="n">
        <v>0</v>
      </c>
      <c r="AR53" s="335" t="n">
        <v>0</v>
      </c>
      <c r="AS53" s="335" t="n">
        <v>0</v>
      </c>
      <c r="AT53" s="335" t="n">
        <v>0</v>
      </c>
      <c r="AU53" s="335" t="n">
        <v>0</v>
      </c>
      <c r="AV53" s="335" t="n">
        <v>0</v>
      </c>
      <c r="AW53" s="335" t="n">
        <v>0</v>
      </c>
      <c r="AX53" s="335" t="n">
        <v>0</v>
      </c>
      <c r="AY53" s="335" t="n">
        <v>0</v>
      </c>
      <c r="AZ53" s="335"/>
      <c r="BA53" s="335"/>
      <c r="BB53" s="335"/>
      <c r="BC53" s="335"/>
      <c r="BD53" s="335"/>
      <c r="BE53" s="335"/>
      <c r="BF53" s="335"/>
      <c r="BG53" s="335"/>
      <c r="BH53" s="335"/>
      <c r="BI53" s="335"/>
      <c r="BJ53" s="335"/>
      <c r="BK53" s="335"/>
      <c r="BL53" s="335"/>
      <c r="BM53" s="335"/>
      <c r="BN53" s="335"/>
      <c r="BO53" s="335"/>
      <c r="BP53" s="335"/>
      <c r="BQ53" s="335"/>
      <c r="BR53" s="335"/>
      <c r="BS53" s="335"/>
    </row>
    <row r="54" ht="16.5" customHeight="1">
      <c r="B54" s="333" t="n">
        <v>2</v>
      </c>
      <c r="C54" s="332" t="s">
        <v>78</v>
      </c>
      <c r="D54" s="297" t="s">
        <v>126</v>
      </c>
      <c r="E54" s="334" t="b">
        <f t="shared" si="4"/>
        <v>1</v>
      </c>
      <c r="F54" s="334" t="n">
        <f t="shared" si="5"/>
        <v>15452</v>
      </c>
      <c r="G54" s="333" t="n">
        <f t="shared" si="6"/>
        <v>0</v>
      </c>
      <c r="H54" s="334" t="n">
        <f t="shared" si="9"/>
        <v>0</v>
      </c>
      <c r="I54" s="334" t="n">
        <f t="shared" si="10"/>
        <v>10854</v>
      </c>
      <c r="J54" s="334" t="n">
        <f t="shared" si="7"/>
        <v>4598</v>
      </c>
      <c r="K54" s="334" t="n">
        <f t="shared" si="8"/>
        <v>0</v>
      </c>
      <c r="L54" s="335"/>
      <c r="M54" s="335"/>
      <c r="N54" s="335"/>
      <c r="O54" s="335"/>
      <c r="P54" s="335"/>
      <c r="Q54" s="335"/>
      <c r="R54" s="335" t="n">
        <v>0</v>
      </c>
      <c r="S54" s="335" t="n">
        <v>0</v>
      </c>
      <c r="T54" s="335"/>
      <c r="U54" s="335" t="n">
        <v>0</v>
      </c>
      <c r="V54" s="335"/>
      <c r="W54" s="335"/>
      <c r="X54" s="335"/>
      <c r="Y54" s="335"/>
      <c r="Z54" s="335"/>
      <c r="AA54" s="335"/>
      <c r="AB54" s="335"/>
      <c r="AC54" s="335"/>
      <c r="AD54" s="335"/>
      <c r="AE54" s="335"/>
      <c r="AF54" s="335"/>
      <c r="AG54" s="335"/>
      <c r="AH54" s="335"/>
      <c r="AI54" s="335"/>
      <c r="AJ54" s="335"/>
      <c r="AK54" s="335"/>
      <c r="AL54" s="335" t="n">
        <v>92</v>
      </c>
      <c r="AM54" s="335" t="n">
        <v>660</v>
      </c>
      <c r="AN54" s="335" t="n">
        <v>623</v>
      </c>
      <c r="AO54" s="335" t="n">
        <v>770</v>
      </c>
      <c r="AP54" s="335" t="n">
        <v>1559</v>
      </c>
      <c r="AQ54" s="335" t="n">
        <v>1919</v>
      </c>
      <c r="AR54" s="335" t="n">
        <v>766</v>
      </c>
      <c r="AS54" s="335" t="n">
        <v>1252</v>
      </c>
      <c r="AT54" s="335" t="n">
        <v>1695</v>
      </c>
      <c r="AU54" s="335" t="n">
        <v>1518</v>
      </c>
      <c r="AV54" s="335" t="n">
        <v>1498</v>
      </c>
      <c r="AW54" s="335" t="n">
        <v>1755</v>
      </c>
      <c r="AX54" s="335" t="n">
        <v>1345</v>
      </c>
      <c r="AY54" s="335" t="n">
        <v>0</v>
      </c>
      <c r="AZ54" s="335"/>
      <c r="BA54" s="335"/>
      <c r="BB54" s="335"/>
      <c r="BC54" s="335"/>
      <c r="BD54" s="335"/>
      <c r="BE54" s="335"/>
      <c r="BF54" s="335"/>
      <c r="BG54" s="335"/>
      <c r="BH54" s="335"/>
      <c r="BI54" s="335"/>
      <c r="BJ54" s="335"/>
      <c r="BK54" s="335"/>
      <c r="BL54" s="335"/>
      <c r="BM54" s="335"/>
      <c r="BN54" s="335"/>
      <c r="BO54" s="335"/>
      <c r="BP54" s="335"/>
      <c r="BQ54" s="335"/>
      <c r="BR54" s="335"/>
      <c r="BS54" s="335"/>
    </row>
    <row r="55" ht="16.5" customHeight="1">
      <c r="B55" s="333" t="s">
        <v>79</v>
      </c>
      <c r="C55" s="332" t="s">
        <v>127</v>
      </c>
      <c r="D55" s="297" t="s">
        <v>126</v>
      </c>
      <c r="E55" s="334" t="b">
        <f t="shared" si="4"/>
        <v>1</v>
      </c>
      <c r="F55" s="334" t="n">
        <f t="shared" si="5"/>
        <v>0</v>
      </c>
      <c r="G55" s="333" t="n">
        <f t="shared" si="6"/>
        <v>0</v>
      </c>
      <c r="H55" s="334" t="n">
        <f t="shared" si="9"/>
        <v>0</v>
      </c>
      <c r="I55" s="334" t="n">
        <f t="shared" si="10"/>
        <v>0</v>
      </c>
      <c r="J55" s="334" t="n">
        <f t="shared" si="7"/>
        <v>0</v>
      </c>
      <c r="K55" s="334" t="n">
        <f t="shared" si="8"/>
        <v>0</v>
      </c>
      <c r="L55" s="335"/>
      <c r="M55" s="335"/>
      <c r="N55" s="335"/>
      <c r="O55" s="335"/>
      <c r="P55" s="335"/>
      <c r="Q55" s="335"/>
      <c r="R55" s="335" t="n">
        <v>0</v>
      </c>
      <c r="S55" s="335" t="n">
        <v>0</v>
      </c>
      <c r="T55" s="335"/>
      <c r="U55" s="335" t="n">
        <v>0</v>
      </c>
      <c r="V55" s="335"/>
      <c r="W55" s="335"/>
      <c r="X55" s="335"/>
      <c r="Y55" s="335"/>
      <c r="Z55" s="335"/>
      <c r="AA55" s="335"/>
      <c r="AB55" s="335"/>
      <c r="AC55" s="335"/>
      <c r="AD55" s="335"/>
      <c r="AE55" s="335"/>
      <c r="AF55" s="335"/>
      <c r="AG55" s="335"/>
      <c r="AH55" s="335"/>
      <c r="AI55" s="335"/>
      <c r="AJ55" s="335"/>
      <c r="AK55" s="335"/>
      <c r="AL55" s="335" t="n">
        <v>0</v>
      </c>
      <c r="AM55" s="335" t="n">
        <v>0</v>
      </c>
      <c r="AN55" s="335" t="n">
        <v>0</v>
      </c>
      <c r="AO55" s="335" t="n">
        <v>0</v>
      </c>
      <c r="AP55" s="335" t="n">
        <v>0</v>
      </c>
      <c r="AQ55" s="335" t="n">
        <v>0</v>
      </c>
      <c r="AR55" s="335" t="n">
        <v>0</v>
      </c>
      <c r="AS55" s="335" t="n">
        <v>0</v>
      </c>
      <c r="AT55" s="335" t="n">
        <v>0</v>
      </c>
      <c r="AU55" s="335" t="n">
        <v>0</v>
      </c>
      <c r="AV55" s="335" t="n">
        <v>0</v>
      </c>
      <c r="AW55" s="335" t="n">
        <v>0</v>
      </c>
      <c r="AX55" s="335" t="n">
        <v>0</v>
      </c>
      <c r="AY55" s="335" t="n">
        <v>0</v>
      </c>
      <c r="AZ55" s="335"/>
      <c r="BA55" s="335"/>
      <c r="BB55" s="335"/>
      <c r="BC55" s="335"/>
      <c r="BD55" s="335"/>
      <c r="BE55" s="335"/>
      <c r="BF55" s="335"/>
      <c r="BG55" s="335"/>
      <c r="BH55" s="335"/>
      <c r="BI55" s="335"/>
      <c r="BJ55" s="335"/>
      <c r="BK55" s="335"/>
      <c r="BL55" s="335"/>
      <c r="BM55" s="335"/>
      <c r="BN55" s="335"/>
      <c r="BO55" s="335"/>
      <c r="BP55" s="335"/>
      <c r="BQ55" s="335"/>
      <c r="BR55" s="335"/>
      <c r="BS55" s="335"/>
    </row>
    <row r="56" ht="16.5" customHeight="1">
      <c r="B56" s="333" t="s">
        <v>81</v>
      </c>
      <c r="C56" s="332" t="s">
        <v>128</v>
      </c>
      <c r="D56" s="297" t="s">
        <v>126</v>
      </c>
      <c r="E56" s="334" t="b">
        <f t="shared" si="4"/>
        <v>1</v>
      </c>
      <c r="F56" s="334" t="n">
        <f t="shared" si="5"/>
        <v>11369</v>
      </c>
      <c r="G56" s="333" t="n">
        <f t="shared" si="6"/>
        <v>0</v>
      </c>
      <c r="H56" s="334" t="n">
        <f t="shared" si="9"/>
        <v>0</v>
      </c>
      <c r="I56" s="334" t="n">
        <f t="shared" si="10"/>
        <v>8287</v>
      </c>
      <c r="J56" s="334" t="n">
        <f t="shared" si="7"/>
        <v>3082</v>
      </c>
      <c r="K56" s="334" t="n">
        <f t="shared" si="8"/>
        <v>0</v>
      </c>
      <c r="L56" s="335"/>
      <c r="M56" s="335"/>
      <c r="N56" s="335"/>
      <c r="O56" s="335"/>
      <c r="P56" s="335"/>
      <c r="Q56" s="335"/>
      <c r="R56" s="335" t="n">
        <v>0</v>
      </c>
      <c r="S56" s="335" t="n">
        <v>0</v>
      </c>
      <c r="T56" s="335"/>
      <c r="U56" s="335" t="n">
        <v>0</v>
      </c>
      <c r="V56" s="335"/>
      <c r="W56" s="335"/>
      <c r="X56" s="335"/>
      <c r="Y56" s="335"/>
      <c r="Z56" s="335"/>
      <c r="AA56" s="335"/>
      <c r="AB56" s="335"/>
      <c r="AC56" s="335"/>
      <c r="AD56" s="335"/>
      <c r="AE56" s="335"/>
      <c r="AF56" s="335"/>
      <c r="AG56" s="335"/>
      <c r="AH56" s="335"/>
      <c r="AI56" s="335"/>
      <c r="AJ56" s="335"/>
      <c r="AK56" s="335"/>
      <c r="AL56" s="335" t="n">
        <v>27</v>
      </c>
      <c r="AM56" s="335" t="n">
        <v>422</v>
      </c>
      <c r="AN56" s="335" t="n">
        <v>504</v>
      </c>
      <c r="AO56" s="335" t="n">
        <v>286</v>
      </c>
      <c r="AP56" s="335" t="n">
        <v>974</v>
      </c>
      <c r="AQ56" s="335" t="n">
        <v>2151</v>
      </c>
      <c r="AR56" s="335" t="n">
        <v>717</v>
      </c>
      <c r="AS56" s="335" t="n">
        <v>851</v>
      </c>
      <c r="AT56" s="335" t="n">
        <v>1792</v>
      </c>
      <c r="AU56" s="335" t="n">
        <v>563</v>
      </c>
      <c r="AV56" s="335" t="n">
        <v>0</v>
      </c>
      <c r="AW56" s="335" t="n">
        <v>1443</v>
      </c>
      <c r="AX56" s="335" t="n">
        <v>1639</v>
      </c>
      <c r="AY56" s="335" t="n">
        <v>0</v>
      </c>
      <c r="AZ56" s="335"/>
      <c r="BA56" s="335"/>
      <c r="BB56" s="335"/>
      <c r="BC56" s="335"/>
      <c r="BD56" s="335"/>
      <c r="BE56" s="335"/>
      <c r="BF56" s="335"/>
      <c r="BG56" s="335"/>
      <c r="BH56" s="335"/>
      <c r="BI56" s="335"/>
      <c r="BJ56" s="335"/>
      <c r="BK56" s="335"/>
      <c r="BL56" s="335"/>
      <c r="BM56" s="335"/>
      <c r="BN56" s="335"/>
      <c r="BO56" s="335"/>
      <c r="BP56" s="335"/>
      <c r="BQ56" s="335"/>
      <c r="BR56" s="335"/>
      <c r="BS56" s="335"/>
    </row>
    <row r="57" ht="16.5" customHeight="1">
      <c r="B57" s="333" t="s">
        <v>84</v>
      </c>
      <c r="C57" s="332" t="s">
        <v>129</v>
      </c>
      <c r="D57" s="297" t="s">
        <v>126</v>
      </c>
      <c r="E57" s="334" t="b">
        <f t="shared" si="4"/>
        <v>1</v>
      </c>
      <c r="F57" s="334" t="n">
        <f t="shared" si="5"/>
        <v>0</v>
      </c>
      <c r="G57" s="333" t="n">
        <f t="shared" si="6"/>
        <v>0</v>
      </c>
      <c r="H57" s="334" t="n">
        <f t="shared" si="9"/>
        <v>0</v>
      </c>
      <c r="I57" s="334" t="n">
        <f t="shared" si="10"/>
        <v>0</v>
      </c>
      <c r="J57" s="334" t="n">
        <f t="shared" si="7"/>
        <v>0</v>
      </c>
      <c r="K57" s="334" t="n">
        <f t="shared" si="8"/>
        <v>0</v>
      </c>
      <c r="L57" s="335"/>
      <c r="M57" s="335"/>
      <c r="N57" s="335"/>
      <c r="O57" s="335"/>
      <c r="P57" s="335"/>
      <c r="Q57" s="335"/>
      <c r="R57" s="335" t="n">
        <v>0</v>
      </c>
      <c r="S57" s="335" t="n">
        <v>0</v>
      </c>
      <c r="T57" s="335"/>
      <c r="U57" s="335" t="n">
        <v>0</v>
      </c>
      <c r="V57" s="335"/>
      <c r="W57" s="335"/>
      <c r="X57" s="335"/>
      <c r="Y57" s="335"/>
      <c r="Z57" s="335"/>
      <c r="AA57" s="335"/>
      <c r="AB57" s="335"/>
      <c r="AC57" s="335"/>
      <c r="AD57" s="335"/>
      <c r="AE57" s="335"/>
      <c r="AF57" s="335"/>
      <c r="AG57" s="335"/>
      <c r="AH57" s="335"/>
      <c r="AI57" s="335"/>
      <c r="AJ57" s="335"/>
      <c r="AK57" s="335"/>
      <c r="AL57" s="335" t="n">
        <v>0</v>
      </c>
      <c r="AM57" s="335" t="n">
        <v>0</v>
      </c>
      <c r="AN57" s="335" t="n">
        <v>0</v>
      </c>
      <c r="AO57" s="335" t="n">
        <v>0</v>
      </c>
      <c r="AP57" s="335" t="n">
        <v>0</v>
      </c>
      <c r="AQ57" s="335" t="n">
        <v>0</v>
      </c>
      <c r="AR57" s="335" t="n">
        <v>0</v>
      </c>
      <c r="AS57" s="335" t="n">
        <v>0</v>
      </c>
      <c r="AT57" s="335" t="n">
        <v>0</v>
      </c>
      <c r="AU57" s="335" t="n">
        <v>0</v>
      </c>
      <c r="AV57" s="335" t="n">
        <v>0</v>
      </c>
      <c r="AW57" s="335" t="n">
        <v>0</v>
      </c>
      <c r="AX57" s="335" t="n">
        <v>0</v>
      </c>
      <c r="AY57" s="335" t="n">
        <v>0</v>
      </c>
      <c r="AZ57" s="335"/>
      <c r="BA57" s="335"/>
      <c r="BB57" s="335"/>
      <c r="BC57" s="335"/>
      <c r="BD57" s="335"/>
      <c r="BE57" s="335"/>
      <c r="BF57" s="335"/>
      <c r="BG57" s="335"/>
      <c r="BH57" s="335"/>
      <c r="BI57" s="335"/>
      <c r="BJ57" s="335"/>
      <c r="BK57" s="335"/>
      <c r="BL57" s="335"/>
      <c r="BM57" s="335"/>
      <c r="BN57" s="335"/>
      <c r="BO57" s="335"/>
      <c r="BP57" s="335"/>
      <c r="BQ57" s="335"/>
      <c r="BR57" s="335"/>
      <c r="BS57" s="335"/>
    </row>
    <row r="58" ht="16.5" customHeight="1">
      <c r="B58" s="333" t="s">
        <v>86</v>
      </c>
      <c r="C58" s="332" t="s">
        <v>130</v>
      </c>
      <c r="D58" s="297" t="s">
        <v>126</v>
      </c>
      <c r="E58" s="334" t="b">
        <f t="shared" si="4"/>
        <v>1</v>
      </c>
      <c r="F58" s="334" t="n">
        <f t="shared" si="5"/>
        <v>0</v>
      </c>
      <c r="G58" s="333" t="n">
        <f t="shared" si="6"/>
        <v>0</v>
      </c>
      <c r="H58" s="334" t="n">
        <f t="shared" si="9"/>
        <v>0</v>
      </c>
      <c r="I58" s="334" t="n">
        <f t="shared" si="10"/>
        <v>0</v>
      </c>
      <c r="J58" s="334" t="n">
        <f t="shared" si="7"/>
        <v>0</v>
      </c>
      <c r="K58" s="334" t="n">
        <f t="shared" si="8"/>
        <v>0</v>
      </c>
      <c r="L58" s="335"/>
      <c r="M58" s="335"/>
      <c r="N58" s="335"/>
      <c r="O58" s="335"/>
      <c r="P58" s="335"/>
      <c r="Q58" s="335"/>
      <c r="R58" s="335" t="n">
        <v>0</v>
      </c>
      <c r="S58" s="335" t="n">
        <v>0</v>
      </c>
      <c r="T58" s="335"/>
      <c r="U58" s="335" t="n">
        <v>0</v>
      </c>
      <c r="V58" s="335"/>
      <c r="W58" s="335"/>
      <c r="X58" s="335"/>
      <c r="Y58" s="335"/>
      <c r="Z58" s="335"/>
      <c r="AA58" s="335"/>
      <c r="AB58" s="335"/>
      <c r="AC58" s="335"/>
      <c r="AD58" s="335"/>
      <c r="AE58" s="335"/>
      <c r="AF58" s="335"/>
      <c r="AG58" s="335"/>
      <c r="AH58" s="335"/>
      <c r="AI58" s="335"/>
      <c r="AJ58" s="335"/>
      <c r="AK58" s="335"/>
      <c r="AL58" s="335" t="n">
        <v>0</v>
      </c>
      <c r="AM58" s="335" t="n">
        <v>0</v>
      </c>
      <c r="AN58" s="335" t="n">
        <v>0</v>
      </c>
      <c r="AO58" s="335" t="n">
        <v>0</v>
      </c>
      <c r="AP58" s="335" t="n">
        <v>0</v>
      </c>
      <c r="AQ58" s="335" t="n">
        <v>0</v>
      </c>
      <c r="AR58" s="335" t="n">
        <v>0</v>
      </c>
      <c r="AS58" s="335" t="n">
        <v>0</v>
      </c>
      <c r="AT58" s="335" t="n">
        <v>0</v>
      </c>
      <c r="AU58" s="335" t="n">
        <v>0</v>
      </c>
      <c r="AV58" s="335" t="n">
        <v>0</v>
      </c>
      <c r="AW58" s="335" t="n">
        <v>0</v>
      </c>
      <c r="AX58" s="335" t="n">
        <v>0</v>
      </c>
      <c r="AY58" s="335" t="n">
        <v>0</v>
      </c>
      <c r="AZ58" s="335"/>
      <c r="BA58" s="335"/>
      <c r="BB58" s="335"/>
      <c r="BC58" s="335"/>
      <c r="BD58" s="335"/>
      <c r="BE58" s="335"/>
      <c r="BF58" s="335"/>
      <c r="BG58" s="335"/>
      <c r="BH58" s="335"/>
      <c r="BI58" s="335"/>
      <c r="BJ58" s="335"/>
      <c r="BK58" s="335"/>
      <c r="BL58" s="335"/>
      <c r="BM58" s="335"/>
      <c r="BN58" s="335"/>
      <c r="BO58" s="335"/>
      <c r="BP58" s="335"/>
      <c r="BQ58" s="335"/>
      <c r="BR58" s="335"/>
      <c r="BS58" s="335"/>
    </row>
    <row r="59" ht="16.5" customHeight="1">
      <c r="B59" s="333" t="n">
        <v>4</v>
      </c>
      <c r="C59" s="332" t="s">
        <v>327</v>
      </c>
      <c r="D59" s="297" t="s">
        <v>126</v>
      </c>
      <c r="E59" s="334" t="b">
        <f t="shared" si="4"/>
        <v>1</v>
      </c>
      <c r="F59" s="334" t="n">
        <f t="shared" si="5"/>
        <v>9301</v>
      </c>
      <c r="G59" s="333" t="n">
        <f t="shared" si="6"/>
        <v>0</v>
      </c>
      <c r="H59" s="334" t="n">
        <f t="shared" si="9"/>
        <v>0</v>
      </c>
      <c r="I59" s="334" t="n">
        <f t="shared" si="10"/>
        <v>8253</v>
      </c>
      <c r="J59" s="334" t="n">
        <f t="shared" si="7"/>
        <v>1048</v>
      </c>
      <c r="K59" s="334" t="n">
        <f t="shared" si="8"/>
        <v>0</v>
      </c>
      <c r="L59" s="335"/>
      <c r="M59" s="335"/>
      <c r="N59" s="335"/>
      <c r="O59" s="335"/>
      <c r="P59" s="335"/>
      <c r="Q59" s="335"/>
      <c r="R59" s="335" t="n">
        <v>0</v>
      </c>
      <c r="S59" s="335" t="n">
        <v>0</v>
      </c>
      <c r="T59" s="335"/>
      <c r="U59" s="335" t="n">
        <v>0</v>
      </c>
      <c r="V59" s="335"/>
      <c r="W59" s="335"/>
      <c r="X59" s="335"/>
      <c r="Y59" s="335"/>
      <c r="Z59" s="335"/>
      <c r="AA59" s="335"/>
      <c r="AB59" s="335"/>
      <c r="AC59" s="335"/>
      <c r="AD59" s="335"/>
      <c r="AE59" s="335"/>
      <c r="AF59" s="335"/>
      <c r="AG59" s="335"/>
      <c r="AH59" s="335"/>
      <c r="AI59" s="335"/>
      <c r="AJ59" s="335"/>
      <c r="AK59" s="335"/>
      <c r="AL59" s="335" t="n">
        <v>31</v>
      </c>
      <c r="AM59" s="335" t="n">
        <v>473</v>
      </c>
      <c r="AN59" s="335" t="n">
        <v>478</v>
      </c>
      <c r="AO59" s="335" t="n">
        <v>397</v>
      </c>
      <c r="AP59" s="335" t="n">
        <v>1028</v>
      </c>
      <c r="AQ59" s="335" t="n">
        <v>1920</v>
      </c>
      <c r="AR59" s="335" t="n">
        <v>759</v>
      </c>
      <c r="AS59" s="335" t="n">
        <v>957</v>
      </c>
      <c r="AT59" s="335" t="n">
        <v>1671</v>
      </c>
      <c r="AU59" s="335" t="n">
        <v>539</v>
      </c>
      <c r="AV59" s="335" t="n">
        <v>5</v>
      </c>
      <c r="AW59" s="335" t="n">
        <v>1043</v>
      </c>
      <c r="AX59" s="335" t="n">
        <v>0</v>
      </c>
      <c r="AY59" s="335" t="n">
        <v>0</v>
      </c>
      <c r="AZ59" s="335"/>
      <c r="BA59" s="335"/>
      <c r="BB59" s="335"/>
      <c r="BC59" s="335"/>
      <c r="BD59" s="335"/>
      <c r="BE59" s="335"/>
      <c r="BF59" s="335"/>
      <c r="BG59" s="335"/>
      <c r="BH59" s="335"/>
      <c r="BI59" s="335"/>
      <c r="BJ59" s="335"/>
      <c r="BK59" s="335"/>
      <c r="BL59" s="335"/>
      <c r="BM59" s="335"/>
      <c r="BN59" s="335"/>
      <c r="BO59" s="335"/>
      <c r="BP59" s="335"/>
      <c r="BQ59" s="335"/>
      <c r="BR59" s="335"/>
      <c r="BS59" s="335"/>
    </row>
    <row r="60" ht="16.5" customHeight="1">
      <c r="B60" s="333" t="s">
        <v>328</v>
      </c>
      <c r="C60" s="332" t="s">
        <v>329</v>
      </c>
      <c r="D60" s="297" t="s">
        <v>126</v>
      </c>
      <c r="E60" s="334" t="b">
        <f>SUM(G60:K60)=F60</f>
        <v>1</v>
      </c>
      <c r="F60" s="334" t="n">
        <f>SUM(L60:BS60)</f>
        <v>7</v>
      </c>
      <c r="G60" s="333" t="n">
        <f>SUM(L60:W60)</f>
        <v>0</v>
      </c>
      <c r="H60" s="334" t="n">
        <f>SUM(X60:AI60)</f>
        <v>0</v>
      </c>
      <c r="I60" s="334" t="n">
        <f>SUM(AJ60:AU60)</f>
        <v>0</v>
      </c>
      <c r="J60" s="334" t="n">
        <f>SUM(AV60:BG60)</f>
        <v>7</v>
      </c>
      <c r="K60" s="334" t="n">
        <f>SUM(BH60:BS60)</f>
        <v>0</v>
      </c>
      <c r="L60" s="335"/>
      <c r="M60" s="335"/>
      <c r="N60" s="335"/>
      <c r="O60" s="335"/>
      <c r="P60" s="335"/>
      <c r="Q60" s="335"/>
      <c r="R60" s="335" t="n">
        <v>0</v>
      </c>
      <c r="S60" s="335" t="n">
        <v>0</v>
      </c>
      <c r="T60" s="335"/>
      <c r="U60" s="335" t="n">
        <v>0</v>
      </c>
      <c r="V60" s="335"/>
      <c r="W60" s="335"/>
      <c r="X60" s="335"/>
      <c r="Y60" s="335"/>
      <c r="Z60" s="335"/>
      <c r="AA60" s="335"/>
      <c r="AB60" s="335"/>
      <c r="AC60" s="335"/>
      <c r="AD60" s="335"/>
      <c r="AE60" s="335"/>
      <c r="AF60" s="335"/>
      <c r="AG60" s="335"/>
      <c r="AH60" s="335"/>
      <c r="AI60" s="335"/>
      <c r="AJ60" s="335"/>
      <c r="AK60" s="335" t="n">
        <v>0</v>
      </c>
      <c r="AL60" s="335" t="n">
        <v>0</v>
      </c>
      <c r="AM60" s="335" t="n">
        <v>0</v>
      </c>
      <c r="AN60" s="335" t="n">
        <v>0</v>
      </c>
      <c r="AO60" s="335" t="n">
        <v>0</v>
      </c>
      <c r="AP60" s="335" t="n">
        <v>0</v>
      </c>
      <c r="AQ60" s="335" t="n">
        <v>0</v>
      </c>
      <c r="AR60" s="335" t="n">
        <v>0</v>
      </c>
      <c r="AS60" s="335" t="n">
        <v>0</v>
      </c>
      <c r="AT60" s="335" t="n">
        <v>0</v>
      </c>
      <c r="AU60" s="335" t="n">
        <v>0</v>
      </c>
      <c r="AV60" s="335" t="n">
        <v>0</v>
      </c>
      <c r="AW60" s="335" t="n">
        <v>4</v>
      </c>
      <c r="AX60" s="335" t="n">
        <v>3</v>
      </c>
      <c r="AY60" s="335" t="n">
        <v>0</v>
      </c>
      <c r="AZ60" s="335"/>
      <c r="BA60" s="335"/>
      <c r="BB60" s="335"/>
      <c r="BC60" s="335"/>
      <c r="BD60" s="335"/>
      <c r="BE60" s="335"/>
      <c r="BF60" s="335"/>
      <c r="BG60" s="335"/>
      <c r="BH60" s="335"/>
      <c r="BI60" s="335"/>
      <c r="BJ60" s="335"/>
      <c r="BK60" s="335"/>
      <c r="BL60" s="335"/>
      <c r="BM60" s="335"/>
      <c r="BN60" s="335"/>
      <c r="BO60" s="335"/>
      <c r="BP60" s="335"/>
      <c r="BQ60" s="335"/>
      <c r="BR60" s="335"/>
      <c r="BS60" s="335"/>
    </row>
    <row r="61" ht="16.5" customHeight="1">
      <c r="B61" s="333" t="s">
        <v>95</v>
      </c>
      <c r="C61" s="332" t="s">
        <v>96</v>
      </c>
      <c r="D61" s="297" t="s">
        <v>126</v>
      </c>
      <c r="E61" s="334" t="b">
        <f t="shared" si="4"/>
        <v>1</v>
      </c>
      <c r="F61" s="334" t="n">
        <f t="shared" si="5"/>
        <v>8645</v>
      </c>
      <c r="G61" s="333" t="n">
        <f t="shared" si="6"/>
        <v>0</v>
      </c>
      <c r="H61" s="334" t="n">
        <f t="shared" si="9"/>
        <v>0</v>
      </c>
      <c r="I61" s="334" t="n">
        <f t="shared" si="10"/>
        <v>5859</v>
      </c>
      <c r="J61" s="334" t="n">
        <f t="shared" si="7"/>
        <v>2786</v>
      </c>
      <c r="K61" s="334" t="n">
        <f t="shared" si="8"/>
        <v>0</v>
      </c>
      <c r="L61" s="335"/>
      <c r="M61" s="335"/>
      <c r="N61" s="335"/>
      <c r="O61" s="335"/>
      <c r="P61" s="335"/>
      <c r="Q61" s="335"/>
      <c r="R61" s="335" t="n">
        <v>0</v>
      </c>
      <c r="S61" s="335" t="n">
        <v>0</v>
      </c>
      <c r="T61" s="335"/>
      <c r="U61" s="335" t="n">
        <v>0</v>
      </c>
      <c r="V61" s="335"/>
      <c r="W61" s="335"/>
      <c r="X61" s="335"/>
      <c r="Y61" s="335"/>
      <c r="Z61" s="335"/>
      <c r="AA61" s="335"/>
      <c r="AB61" s="335"/>
      <c r="AC61" s="335"/>
      <c r="AD61" s="335"/>
      <c r="AE61" s="335"/>
      <c r="AF61" s="335"/>
      <c r="AG61" s="335"/>
      <c r="AH61" s="335"/>
      <c r="AI61" s="335"/>
      <c r="AJ61" s="335"/>
      <c r="AK61" s="335"/>
      <c r="AL61" s="335" t="n">
        <v>12</v>
      </c>
      <c r="AM61" s="335" t="n">
        <v>109</v>
      </c>
      <c r="AN61" s="335" t="n">
        <v>479</v>
      </c>
      <c r="AO61" s="335" t="n">
        <v>299</v>
      </c>
      <c r="AP61" s="335" t="n">
        <v>476</v>
      </c>
      <c r="AQ61" s="335" t="n">
        <v>1132</v>
      </c>
      <c r="AR61" s="335" t="n">
        <v>741</v>
      </c>
      <c r="AS61" s="335" t="n">
        <v>515</v>
      </c>
      <c r="AT61" s="335" t="n">
        <v>902</v>
      </c>
      <c r="AU61" s="335" t="n">
        <v>1194</v>
      </c>
      <c r="AV61" s="335" t="n">
        <v>578</v>
      </c>
      <c r="AW61" s="335" t="n">
        <v>1213</v>
      </c>
      <c r="AX61" s="335" t="n">
        <v>995</v>
      </c>
      <c r="AY61" s="335" t="n">
        <v>0</v>
      </c>
      <c r="AZ61" s="335"/>
      <c r="BA61" s="335"/>
      <c r="BB61" s="335"/>
      <c r="BC61" s="335"/>
      <c r="BD61" s="335"/>
      <c r="BE61" s="335"/>
      <c r="BF61" s="335"/>
      <c r="BG61" s="335"/>
      <c r="BH61" s="335"/>
      <c r="BI61" s="335"/>
      <c r="BJ61" s="335"/>
      <c r="BK61" s="335"/>
      <c r="BL61" s="335"/>
      <c r="BM61" s="335"/>
      <c r="BN61" s="335"/>
      <c r="BO61" s="335"/>
      <c r="BP61" s="335"/>
      <c r="BQ61" s="335"/>
      <c r="BR61" s="335"/>
      <c r="BS61" s="335"/>
    </row>
    <row r="62" ht="16.5" customHeight="1">
      <c r="B62" s="333" t="s">
        <v>92</v>
      </c>
      <c r="C62" s="332" t="s">
        <v>93</v>
      </c>
      <c r="D62" s="297" t="s">
        <v>126</v>
      </c>
      <c r="E62" s="334" t="b">
        <f t="shared" si="4"/>
        <v>1</v>
      </c>
      <c r="F62" s="334" t="n">
        <f t="shared" si="5"/>
        <v>0</v>
      </c>
      <c r="G62" s="333" t="n">
        <f t="shared" si="6"/>
        <v>0</v>
      </c>
      <c r="H62" s="334" t="n">
        <f t="shared" si="9"/>
        <v>0</v>
      </c>
      <c r="I62" s="334" t="n">
        <f t="shared" si="10"/>
        <v>0</v>
      </c>
      <c r="J62" s="334" t="n">
        <f t="shared" si="7"/>
        <v>0</v>
      </c>
      <c r="K62" s="334" t="n">
        <f t="shared" si="8"/>
        <v>0</v>
      </c>
      <c r="L62" s="335"/>
      <c r="M62" s="335"/>
      <c r="N62" s="335"/>
      <c r="O62" s="335"/>
      <c r="P62" s="335"/>
      <c r="Q62" s="335"/>
      <c r="R62" s="335" t="n">
        <v>0</v>
      </c>
      <c r="S62" s="335" t="n">
        <v>0</v>
      </c>
      <c r="T62" s="335"/>
      <c r="U62" s="335" t="n">
        <v>0</v>
      </c>
      <c r="V62" s="335"/>
      <c r="W62" s="335"/>
      <c r="X62" s="335"/>
      <c r="Y62" s="335"/>
      <c r="Z62" s="335"/>
      <c r="AA62" s="335"/>
      <c r="AB62" s="335"/>
      <c r="AC62" s="335"/>
      <c r="AD62" s="335"/>
      <c r="AE62" s="335"/>
      <c r="AF62" s="335"/>
      <c r="AG62" s="335"/>
      <c r="AH62" s="335"/>
      <c r="AI62" s="335"/>
      <c r="AJ62" s="335"/>
      <c r="AK62" s="335"/>
      <c r="AL62" s="335" t="n">
        <v>0</v>
      </c>
      <c r="AM62" s="335" t="n">
        <v>0</v>
      </c>
      <c r="AN62" s="335" t="n">
        <v>0</v>
      </c>
      <c r="AO62" s="335" t="n">
        <v>0</v>
      </c>
      <c r="AP62" s="335" t="n">
        <v>0</v>
      </c>
      <c r="AQ62" s="335" t="n">
        <v>0</v>
      </c>
      <c r="AR62" s="335" t="n">
        <v>0</v>
      </c>
      <c r="AS62" s="335" t="n">
        <v>0</v>
      </c>
      <c r="AT62" s="335" t="n">
        <v>0</v>
      </c>
      <c r="AU62" s="335" t="n">
        <v>0</v>
      </c>
      <c r="AV62" s="335" t="n">
        <v>0</v>
      </c>
      <c r="AW62" s="335" t="n">
        <v>0</v>
      </c>
      <c r="AX62" s="335" t="n">
        <v>0</v>
      </c>
      <c r="AY62" s="335" t="n">
        <v>0</v>
      </c>
      <c r="AZ62" s="335"/>
      <c r="BA62" s="335"/>
      <c r="BB62" s="335"/>
      <c r="BC62" s="335"/>
      <c r="BD62" s="335"/>
      <c r="BE62" s="335"/>
      <c r="BF62" s="335"/>
      <c r="BG62" s="335"/>
      <c r="BH62" s="335"/>
      <c r="BI62" s="335"/>
      <c r="BJ62" s="335"/>
      <c r="BK62" s="335"/>
      <c r="BL62" s="335"/>
      <c r="BM62" s="335"/>
      <c r="BN62" s="335"/>
      <c r="BO62" s="335"/>
      <c r="BP62" s="335"/>
      <c r="BQ62" s="335"/>
      <c r="BR62" s="335"/>
      <c r="BS62" s="335"/>
    </row>
    <row r="63" ht="16.5" customHeight="1">
      <c r="B63" s="333" t="s">
        <v>90</v>
      </c>
      <c r="C63" s="332" t="s">
        <v>91</v>
      </c>
      <c r="D63" s="297" t="s">
        <v>126</v>
      </c>
      <c r="E63" s="334" t="e">
        <f t="shared" si="4"/>
        <v>#N/A</v>
      </c>
      <c r="F63" s="334" t="e">
        <f t="shared" si="5"/>
        <v>#N/A</v>
      </c>
      <c r="G63" s="333" t="n">
        <f t="shared" si="6"/>
        <v>0</v>
      </c>
      <c r="H63" s="334" t="n">
        <f t="shared" si="9"/>
        <v>0</v>
      </c>
      <c r="I63" s="334" t="n">
        <f t="shared" si="10"/>
        <v>0</v>
      </c>
      <c r="J63" s="334" t="e">
        <f t="shared" si="7"/>
        <v>#N/A</v>
      </c>
      <c r="K63" s="334" t="n">
        <f t="shared" si="8"/>
        <v>0</v>
      </c>
      <c r="L63" s="335"/>
      <c r="M63" s="335"/>
      <c r="N63" s="335"/>
      <c r="O63" s="335"/>
      <c r="P63" s="335"/>
      <c r="Q63" s="335"/>
      <c r="R63" s="335" t="n">
        <v>0</v>
      </c>
      <c r="S63" s="335" t="n">
        <v>0</v>
      </c>
      <c r="T63" s="335"/>
      <c r="U63" s="335" t="n">
        <v>0</v>
      </c>
      <c r="V63" s="335"/>
      <c r="W63" s="335"/>
      <c r="X63" s="335"/>
      <c r="Y63" s="335"/>
      <c r="Z63" s="335"/>
      <c r="AA63" s="335"/>
      <c r="AB63" s="335"/>
      <c r="AC63" s="335"/>
      <c r="AD63" s="335"/>
      <c r="AE63" s="335"/>
      <c r="AF63" s="335"/>
      <c r="AG63" s="335"/>
      <c r="AH63" s="335"/>
      <c r="AI63" s="335"/>
      <c r="AJ63" s="335"/>
      <c r="AK63" s="335"/>
      <c r="AL63" s="335" t="n">
        <v>0</v>
      </c>
      <c r="AM63" s="335" t="n">
        <v>0</v>
      </c>
      <c r="AN63" s="335" t="n">
        <v>0</v>
      </c>
      <c r="AO63" s="335" t="n">
        <v>0</v>
      </c>
      <c r="AP63" s="335" t="n">
        <v>0</v>
      </c>
      <c r="AQ63" s="335" t="n">
        <v>0</v>
      </c>
      <c r="AR63" s="335" t="n">
        <v>0</v>
      </c>
      <c r="AS63" s="335" t="n">
        <v>0</v>
      </c>
      <c r="AT63" s="335" t="n">
        <v>0</v>
      </c>
      <c r="AU63" s="335" t="n">
        <v>0</v>
      </c>
      <c r="AV63" s="335" t="e">
        <v>#N/A</v>
      </c>
      <c r="AW63" s="335" t="e">
        <v>#N/A</v>
      </c>
      <c r="AX63" s="335" t="e">
        <v>#N/A</v>
      </c>
      <c r="AY63" s="335" t="e">
        <v>#N/A</v>
      </c>
      <c r="AZ63" s="335"/>
      <c r="BA63" s="335"/>
      <c r="BB63" s="335"/>
      <c r="BC63" s="335"/>
      <c r="BD63" s="335"/>
      <c r="BE63" s="335"/>
      <c r="BF63" s="335"/>
      <c r="BG63" s="335"/>
      <c r="BH63" s="335"/>
      <c r="BI63" s="335"/>
      <c r="BJ63" s="335"/>
      <c r="BK63" s="335"/>
      <c r="BL63" s="335"/>
      <c r="BM63" s="335"/>
      <c r="BN63" s="335"/>
      <c r="BO63" s="335"/>
      <c r="BP63" s="335"/>
      <c r="BQ63" s="335"/>
      <c r="BR63" s="335"/>
      <c r="BS63" s="335"/>
    </row>
    <row r="64" ht="16.5" customHeight="1">
      <c r="B64" s="333" t="s">
        <v>98</v>
      </c>
      <c r="C64" s="332" t="s">
        <v>99</v>
      </c>
      <c r="D64" s="297" t="s">
        <v>126</v>
      </c>
      <c r="E64" s="334" t="b">
        <f t="shared" si="4"/>
        <v>1</v>
      </c>
      <c r="F64" s="334" t="n">
        <f t="shared" si="5"/>
        <v>418</v>
      </c>
      <c r="G64" s="333" t="n">
        <f t="shared" si="6"/>
        <v>0</v>
      </c>
      <c r="H64" s="334" t="n">
        <f t="shared" si="9"/>
        <v>0</v>
      </c>
      <c r="I64" s="334" t="n">
        <f t="shared" si="10"/>
        <v>37</v>
      </c>
      <c r="J64" s="334" t="n">
        <f t="shared" si="7"/>
        <v>381</v>
      </c>
      <c r="K64" s="334" t="n">
        <f t="shared" si="8"/>
        <v>0</v>
      </c>
      <c r="L64" s="335"/>
      <c r="M64" s="335"/>
      <c r="N64" s="335"/>
      <c r="O64" s="335"/>
      <c r="P64" s="335"/>
      <c r="Q64" s="335"/>
      <c r="R64" s="335" t="n">
        <v>0</v>
      </c>
      <c r="S64" s="335" t="n">
        <v>0</v>
      </c>
      <c r="T64" s="335"/>
      <c r="U64" s="335" t="n">
        <v>0</v>
      </c>
      <c r="V64" s="335"/>
      <c r="W64" s="335"/>
      <c r="X64" s="335"/>
      <c r="Y64" s="335"/>
      <c r="Z64" s="335"/>
      <c r="AA64" s="335"/>
      <c r="AB64" s="335"/>
      <c r="AC64" s="335"/>
      <c r="AD64" s="335"/>
      <c r="AE64" s="335"/>
      <c r="AF64" s="335"/>
      <c r="AG64" s="335"/>
      <c r="AH64" s="335"/>
      <c r="AI64" s="335"/>
      <c r="AJ64" s="335"/>
      <c r="AK64" s="335"/>
      <c r="AL64" s="335" t="n">
        <v>0</v>
      </c>
      <c r="AM64" s="335" t="n">
        <v>0</v>
      </c>
      <c r="AN64" s="335" t="n">
        <v>0</v>
      </c>
      <c r="AO64" s="335" t="n">
        <v>1</v>
      </c>
      <c r="AP64" s="335" t="n">
        <v>4</v>
      </c>
      <c r="AQ64" s="335" t="n">
        <v>3</v>
      </c>
      <c r="AR64" s="335" t="n">
        <v>6</v>
      </c>
      <c r="AS64" s="335" t="n">
        <v>5</v>
      </c>
      <c r="AT64" s="335" t="n">
        <v>8</v>
      </c>
      <c r="AU64" s="335" t="n">
        <v>10</v>
      </c>
      <c r="AV64" s="335" t="n">
        <v>123</v>
      </c>
      <c r="AW64" s="335" t="n">
        <v>124</v>
      </c>
      <c r="AX64" s="335" t="n">
        <v>134</v>
      </c>
      <c r="AY64" s="335" t="n">
        <v>0</v>
      </c>
      <c r="AZ64" s="335"/>
      <c r="BA64" s="335"/>
      <c r="BB64" s="335"/>
      <c r="BC64" s="335"/>
      <c r="BD64" s="335"/>
      <c r="BE64" s="335"/>
      <c r="BF64" s="335"/>
      <c r="BG64" s="335"/>
      <c r="BH64" s="335"/>
      <c r="BI64" s="335"/>
      <c r="BJ64" s="335"/>
      <c r="BK64" s="335"/>
      <c r="BL64" s="335"/>
      <c r="BM64" s="335"/>
      <c r="BN64" s="335"/>
      <c r="BO64" s="335"/>
      <c r="BP64" s="335"/>
      <c r="BQ64" s="335"/>
      <c r="BR64" s="335"/>
      <c r="BS64" s="335"/>
      <c r="BT64" s="112"/>
      <c r="BU64" s="112"/>
    </row>
    <row r="65" ht="16.5" customHeight="1">
      <c r="B65" s="333" t="s">
        <v>100</v>
      </c>
      <c r="C65" s="332" t="s">
        <v>101</v>
      </c>
      <c r="D65" s="297" t="s">
        <v>126</v>
      </c>
      <c r="E65" s="334" t="b">
        <f t="shared" si="4"/>
        <v>1</v>
      </c>
      <c r="F65" s="334" t="n">
        <f t="shared" si="5"/>
        <v>13</v>
      </c>
      <c r="G65" s="333" t="n">
        <f t="shared" si="6"/>
        <v>0</v>
      </c>
      <c r="H65" s="334" t="n">
        <f t="shared" si="9"/>
        <v>0</v>
      </c>
      <c r="I65" s="334" t="n">
        <f t="shared" si="10"/>
        <v>0</v>
      </c>
      <c r="J65" s="334" t="n">
        <f t="shared" si="7"/>
        <v>13</v>
      </c>
      <c r="K65" s="334" t="n">
        <f t="shared" si="8"/>
        <v>0</v>
      </c>
      <c r="L65" s="335"/>
      <c r="M65" s="335"/>
      <c r="N65" s="335"/>
      <c r="O65" s="335"/>
      <c r="P65" s="335"/>
      <c r="Q65" s="335"/>
      <c r="R65" s="335" t="n">
        <v>0</v>
      </c>
      <c r="S65" s="335" t="n">
        <v>0</v>
      </c>
      <c r="T65" s="335"/>
      <c r="U65" s="335" t="n">
        <v>0</v>
      </c>
      <c r="V65" s="335"/>
      <c r="W65" s="335"/>
      <c r="X65" s="335"/>
      <c r="Y65" s="335"/>
      <c r="Z65" s="335"/>
      <c r="AA65" s="335"/>
      <c r="AB65" s="335"/>
      <c r="AC65" s="335"/>
      <c r="AD65" s="335"/>
      <c r="AE65" s="335"/>
      <c r="AF65" s="335"/>
      <c r="AG65" s="335"/>
      <c r="AH65" s="335"/>
      <c r="AI65" s="335"/>
      <c r="AJ65" s="335"/>
      <c r="AK65" s="335"/>
      <c r="AL65" s="335" t="n">
        <v>0</v>
      </c>
      <c r="AM65" s="335" t="n">
        <v>0</v>
      </c>
      <c r="AN65" s="335" t="n">
        <v>0</v>
      </c>
      <c r="AO65" s="335" t="n">
        <v>0</v>
      </c>
      <c r="AP65" s="335" t="n">
        <v>0</v>
      </c>
      <c r="AQ65" s="335" t="n">
        <v>0</v>
      </c>
      <c r="AR65" s="335" t="n">
        <v>0</v>
      </c>
      <c r="AS65" s="335" t="n">
        <v>0</v>
      </c>
      <c r="AT65" s="335" t="n">
        <v>0</v>
      </c>
      <c r="AU65" s="335" t="n">
        <v>0</v>
      </c>
      <c r="AV65" s="335" t="n">
        <v>0</v>
      </c>
      <c r="AW65" s="335" t="n">
        <v>5</v>
      </c>
      <c r="AX65" s="335" t="n">
        <v>8</v>
      </c>
      <c r="AY65" s="335" t="n">
        <v>0</v>
      </c>
      <c r="AZ65" s="335"/>
      <c r="BA65" s="335"/>
      <c r="BB65" s="335"/>
      <c r="BC65" s="335"/>
      <c r="BD65" s="335"/>
      <c r="BE65" s="335"/>
      <c r="BF65" s="335"/>
      <c r="BG65" s="335"/>
      <c r="BH65" s="335"/>
      <c r="BI65" s="335"/>
      <c r="BJ65" s="335"/>
      <c r="BK65" s="335"/>
      <c r="BL65" s="335"/>
      <c r="BM65" s="335"/>
      <c r="BN65" s="335"/>
      <c r="BO65" s="335"/>
      <c r="BP65" s="335"/>
      <c r="BQ65" s="335"/>
      <c r="BR65" s="335"/>
      <c r="BS65" s="335"/>
      <c r="BT65" s="112"/>
      <c r="BU65" s="112"/>
    </row>
    <row r="66" ht="16.5" customHeight="1">
      <c r="B66" s="333" t="s">
        <v>102</v>
      </c>
      <c r="C66" s="332" t="s">
        <v>103</v>
      </c>
      <c r="D66" s="297" t="s">
        <v>126</v>
      </c>
      <c r="E66" s="334" t="b">
        <f t="shared" si="4"/>
        <v>1</v>
      </c>
      <c r="F66" s="334" t="n">
        <f t="shared" si="5"/>
        <v>0</v>
      </c>
      <c r="G66" s="333" t="n">
        <f t="shared" si="6"/>
        <v>0</v>
      </c>
      <c r="H66" s="334" t="n">
        <f t="shared" si="9"/>
        <v>0</v>
      </c>
      <c r="I66" s="334" t="n">
        <f t="shared" si="10"/>
        <v>0</v>
      </c>
      <c r="J66" s="334" t="n">
        <f t="shared" si="7"/>
        <v>0</v>
      </c>
      <c r="K66" s="334" t="n">
        <f t="shared" si="8"/>
        <v>0</v>
      </c>
      <c r="L66" s="335"/>
      <c r="M66" s="335"/>
      <c r="N66" s="335"/>
      <c r="O66" s="335"/>
      <c r="P66" s="335"/>
      <c r="Q66" s="335"/>
      <c r="R66" s="335" t="n">
        <v>0</v>
      </c>
      <c r="S66" s="335" t="n">
        <v>0</v>
      </c>
      <c r="T66" s="335"/>
      <c r="U66" s="335" t="n">
        <v>0</v>
      </c>
      <c r="V66" s="335"/>
      <c r="W66" s="335"/>
      <c r="X66" s="335"/>
      <c r="Y66" s="335"/>
      <c r="Z66" s="335"/>
      <c r="AA66" s="335"/>
      <c r="AB66" s="335"/>
      <c r="AC66" s="335"/>
      <c r="AD66" s="335"/>
      <c r="AE66" s="335"/>
      <c r="AF66" s="335"/>
      <c r="AG66" s="335"/>
      <c r="AH66" s="335"/>
      <c r="AI66" s="335"/>
      <c r="AJ66" s="335"/>
      <c r="AK66" s="335"/>
      <c r="AL66" s="335" t="n">
        <v>0</v>
      </c>
      <c r="AM66" s="335" t="n">
        <v>0</v>
      </c>
      <c r="AN66" s="335" t="n">
        <v>0</v>
      </c>
      <c r="AO66" s="335" t="n">
        <v>0</v>
      </c>
      <c r="AP66" s="335" t="n">
        <v>0</v>
      </c>
      <c r="AQ66" s="335" t="n">
        <v>0</v>
      </c>
      <c r="AR66" s="335" t="n">
        <v>0</v>
      </c>
      <c r="AS66" s="335" t="n">
        <v>0</v>
      </c>
      <c r="AT66" s="335" t="n">
        <v>0</v>
      </c>
      <c r="AU66" s="335" t="n">
        <v>0</v>
      </c>
      <c r="AV66" s="335" t="n">
        <v>0</v>
      </c>
      <c r="AW66" s="335" t="n">
        <v>0</v>
      </c>
      <c r="AX66" s="335" t="n">
        <v>0</v>
      </c>
      <c r="AY66" s="335" t="n">
        <v>0</v>
      </c>
      <c r="AZ66" s="335"/>
      <c r="BA66" s="335"/>
      <c r="BB66" s="335"/>
      <c r="BC66" s="335"/>
      <c r="BD66" s="335"/>
      <c r="BE66" s="335"/>
      <c r="BF66" s="335"/>
      <c r="BG66" s="335"/>
      <c r="BH66" s="335"/>
      <c r="BI66" s="335"/>
      <c r="BJ66" s="335"/>
      <c r="BK66" s="335"/>
      <c r="BL66" s="335"/>
      <c r="BM66" s="335"/>
      <c r="BN66" s="335"/>
      <c r="BO66" s="335"/>
      <c r="BP66" s="335"/>
      <c r="BQ66" s="335"/>
      <c r="BR66" s="335"/>
      <c r="BS66" s="335"/>
      <c r="BT66" s="112"/>
      <c r="BU66" s="112"/>
    </row>
    <row r="67" ht="16.5" customHeight="1">
      <c r="B67" s="333" t="s">
        <v>106</v>
      </c>
      <c r="C67" s="332" t="s">
        <v>107</v>
      </c>
      <c r="D67" s="297" t="s">
        <v>126</v>
      </c>
      <c r="E67" s="334" t="b">
        <f t="shared" si="4"/>
        <v>1</v>
      </c>
      <c r="F67" s="334" t="n">
        <f t="shared" si="5"/>
        <v>30</v>
      </c>
      <c r="G67" s="333" t="n">
        <f t="shared" si="6"/>
        <v>0</v>
      </c>
      <c r="H67" s="334" t="n">
        <f t="shared" si="9"/>
        <v>0</v>
      </c>
      <c r="I67" s="334" t="n">
        <f t="shared" si="10"/>
        <v>23</v>
      </c>
      <c r="J67" s="334" t="n">
        <f t="shared" si="7"/>
        <v>7</v>
      </c>
      <c r="K67" s="334" t="n">
        <f t="shared" si="8"/>
        <v>0</v>
      </c>
      <c r="L67" s="335"/>
      <c r="M67" s="335"/>
      <c r="N67" s="335"/>
      <c r="O67" s="335"/>
      <c r="P67" s="335"/>
      <c r="Q67" s="335"/>
      <c r="R67" s="335" t="n">
        <v>0</v>
      </c>
      <c r="S67" s="335" t="n">
        <v>0</v>
      </c>
      <c r="T67" s="335"/>
      <c r="U67" s="335" t="n">
        <v>0</v>
      </c>
      <c r="V67" s="335"/>
      <c r="W67" s="335"/>
      <c r="X67" s="335"/>
      <c r="Y67" s="335"/>
      <c r="Z67" s="335"/>
      <c r="AA67" s="335"/>
      <c r="AB67" s="335"/>
      <c r="AC67" s="335"/>
      <c r="AD67" s="335"/>
      <c r="AE67" s="335"/>
      <c r="AF67" s="335"/>
      <c r="AG67" s="335"/>
      <c r="AH67" s="335"/>
      <c r="AI67" s="335"/>
      <c r="AJ67" s="335"/>
      <c r="AK67" s="335"/>
      <c r="AL67" s="335" t="n">
        <v>0</v>
      </c>
      <c r="AM67" s="335" t="n">
        <v>0</v>
      </c>
      <c r="AN67" s="335" t="n">
        <v>0</v>
      </c>
      <c r="AO67" s="335" t="n">
        <v>6</v>
      </c>
      <c r="AP67" s="335" t="n">
        <v>4</v>
      </c>
      <c r="AQ67" s="335" t="n">
        <v>1</v>
      </c>
      <c r="AR67" s="335" t="n">
        <v>7</v>
      </c>
      <c r="AS67" s="335" t="n">
        <v>3</v>
      </c>
      <c r="AT67" s="335" t="n">
        <v>0</v>
      </c>
      <c r="AU67" s="335" t="n">
        <v>2</v>
      </c>
      <c r="AV67" s="335" t="n">
        <v>0</v>
      </c>
      <c r="AW67" s="335" t="n">
        <v>2</v>
      </c>
      <c r="AX67" s="335" t="n">
        <v>3</v>
      </c>
      <c r="AY67" s="335" t="n">
        <v>2</v>
      </c>
      <c r="AZ67" s="335"/>
      <c r="BA67" s="335"/>
      <c r="BB67" s="335"/>
      <c r="BC67" s="335"/>
      <c r="BD67" s="335"/>
      <c r="BE67" s="335"/>
      <c r="BF67" s="335"/>
      <c r="BG67" s="335"/>
      <c r="BH67" s="335"/>
      <c r="BI67" s="335"/>
      <c r="BJ67" s="335"/>
      <c r="BK67" s="335"/>
      <c r="BL67" s="335"/>
      <c r="BM67" s="335"/>
      <c r="BN67" s="335"/>
      <c r="BO67" s="335"/>
      <c r="BP67" s="335"/>
      <c r="BQ67" s="335"/>
      <c r="BR67" s="335"/>
      <c r="BS67" s="335"/>
      <c r="BT67" s="112"/>
      <c r="BU67" s="112"/>
    </row>
    <row r="68" ht="16.5" customHeight="1">
      <c r="B68" s="333" t="s">
        <v>108</v>
      </c>
      <c r="C68" s="332" t="s">
        <v>109</v>
      </c>
      <c r="D68" s="297" t="s">
        <v>126</v>
      </c>
      <c r="E68" s="334" t="b">
        <f t="shared" si="4"/>
        <v>1</v>
      </c>
      <c r="F68" s="334" t="n">
        <f t="shared" si="5"/>
        <v>3</v>
      </c>
      <c r="G68" s="333" t="n">
        <f t="shared" si="6"/>
        <v>0</v>
      </c>
      <c r="H68" s="334" t="n">
        <f t="shared" si="9"/>
        <v>0</v>
      </c>
      <c r="I68" s="334" t="n">
        <f t="shared" si="10"/>
        <v>3</v>
      </c>
      <c r="J68" s="334" t="n">
        <f t="shared" si="7"/>
        <v>0</v>
      </c>
      <c r="K68" s="334" t="n">
        <f t="shared" si="8"/>
        <v>0</v>
      </c>
      <c r="L68" s="335"/>
      <c r="M68" s="335"/>
      <c r="N68" s="335"/>
      <c r="O68" s="335"/>
      <c r="P68" s="335"/>
      <c r="Q68" s="335"/>
      <c r="R68" s="335" t="n">
        <v>0</v>
      </c>
      <c r="S68" s="335" t="n">
        <v>0</v>
      </c>
      <c r="T68" s="335"/>
      <c r="U68" s="335" t="n">
        <v>0</v>
      </c>
      <c r="V68" s="335"/>
      <c r="W68" s="335"/>
      <c r="X68" s="335"/>
      <c r="Y68" s="335"/>
      <c r="Z68" s="335"/>
      <c r="AA68" s="335"/>
      <c r="AB68" s="335"/>
      <c r="AC68" s="335"/>
      <c r="AD68" s="335"/>
      <c r="AE68" s="335"/>
      <c r="AF68" s="335"/>
      <c r="AG68" s="335"/>
      <c r="AH68" s="335"/>
      <c r="AI68" s="335"/>
      <c r="AJ68" s="335"/>
      <c r="AK68" s="335"/>
      <c r="AL68" s="335" t="n">
        <v>0</v>
      </c>
      <c r="AM68" s="335" t="n">
        <v>0</v>
      </c>
      <c r="AN68" s="335" t="n">
        <v>0</v>
      </c>
      <c r="AO68" s="335" t="n">
        <v>1</v>
      </c>
      <c r="AP68" s="335" t="n">
        <v>1</v>
      </c>
      <c r="AQ68" s="335" t="n">
        <v>0</v>
      </c>
      <c r="AR68" s="335" t="n">
        <v>1</v>
      </c>
      <c r="AS68" s="335" t="n">
        <v>0</v>
      </c>
      <c r="AT68" s="335" t="n">
        <v>0</v>
      </c>
      <c r="AU68" s="335" t="n">
        <v>0</v>
      </c>
      <c r="AV68" s="335" t="n">
        <v>0</v>
      </c>
      <c r="AW68" s="335" t="n">
        <v>0</v>
      </c>
      <c r="AX68" s="335" t="n">
        <v>0</v>
      </c>
      <c r="AY68" s="335" t="n">
        <v>0</v>
      </c>
      <c r="AZ68" s="335"/>
      <c r="BA68" s="335"/>
      <c r="BB68" s="335"/>
      <c r="BC68" s="335"/>
      <c r="BD68" s="335"/>
      <c r="BE68" s="335"/>
      <c r="BF68" s="335"/>
      <c r="BG68" s="335"/>
      <c r="BH68" s="335"/>
      <c r="BI68" s="335"/>
      <c r="BJ68" s="335"/>
      <c r="BK68" s="335"/>
      <c r="BL68" s="335"/>
      <c r="BM68" s="335"/>
      <c r="BN68" s="335"/>
      <c r="BO68" s="335"/>
      <c r="BP68" s="335"/>
      <c r="BQ68" s="335"/>
      <c r="BR68" s="335"/>
      <c r="BS68" s="335"/>
      <c r="BT68" s="112"/>
      <c r="BU68" s="112"/>
    </row>
    <row r="69" ht="16.5" customHeight="1">
      <c r="B69" s="333" t="s">
        <v>110</v>
      </c>
      <c r="C69" s="332" t="s">
        <v>111</v>
      </c>
      <c r="D69" s="297" t="s">
        <v>126</v>
      </c>
      <c r="E69" s="334" t="b">
        <f t="shared" si="4"/>
        <v>1</v>
      </c>
      <c r="F69" s="334" t="n">
        <f t="shared" si="5"/>
        <v>6</v>
      </c>
      <c r="G69" s="333" t="n">
        <f t="shared" si="6"/>
        <v>0</v>
      </c>
      <c r="H69" s="334" t="n">
        <f t="shared" si="9"/>
        <v>0</v>
      </c>
      <c r="I69" s="334" t="n">
        <f t="shared" si="10"/>
        <v>4</v>
      </c>
      <c r="J69" s="334" t="n">
        <f t="shared" si="7"/>
        <v>2</v>
      </c>
      <c r="K69" s="334" t="n">
        <f t="shared" si="8"/>
        <v>0</v>
      </c>
      <c r="L69" s="335"/>
      <c r="M69" s="335"/>
      <c r="N69" s="335"/>
      <c r="O69" s="335"/>
      <c r="P69" s="335"/>
      <c r="Q69" s="335"/>
      <c r="R69" s="335" t="n">
        <v>0</v>
      </c>
      <c r="S69" s="335" t="n">
        <v>0</v>
      </c>
      <c r="T69" s="335"/>
      <c r="U69" s="335" t="n">
        <v>0</v>
      </c>
      <c r="V69" s="335"/>
      <c r="W69" s="335"/>
      <c r="X69" s="335"/>
      <c r="Y69" s="335"/>
      <c r="Z69" s="335"/>
      <c r="AA69" s="335"/>
      <c r="AB69" s="335"/>
      <c r="AC69" s="335"/>
      <c r="AD69" s="335"/>
      <c r="AE69" s="335"/>
      <c r="AF69" s="335"/>
      <c r="AG69" s="335"/>
      <c r="AH69" s="335"/>
      <c r="AI69" s="335"/>
      <c r="AJ69" s="335"/>
      <c r="AK69" s="335"/>
      <c r="AL69" s="335" t="n">
        <v>0</v>
      </c>
      <c r="AM69" s="335" t="n">
        <v>0</v>
      </c>
      <c r="AN69" s="335" t="n">
        <v>0</v>
      </c>
      <c r="AO69" s="335" t="n">
        <v>1</v>
      </c>
      <c r="AP69" s="335" t="n">
        <v>0</v>
      </c>
      <c r="AQ69" s="335" t="n">
        <v>0</v>
      </c>
      <c r="AR69" s="335" t="n">
        <v>1</v>
      </c>
      <c r="AS69" s="335" t="n">
        <v>1</v>
      </c>
      <c r="AT69" s="335" t="n">
        <v>0</v>
      </c>
      <c r="AU69" s="335" t="n">
        <v>1</v>
      </c>
      <c r="AV69" s="335" t="n">
        <v>0</v>
      </c>
      <c r="AW69" s="335" t="n">
        <v>1</v>
      </c>
      <c r="AX69" s="335" t="n">
        <v>1</v>
      </c>
      <c r="AY69" s="335" t="n">
        <v>0</v>
      </c>
      <c r="AZ69" s="335"/>
      <c r="BA69" s="335"/>
      <c r="BB69" s="335"/>
      <c r="BC69" s="335"/>
      <c r="BD69" s="335"/>
      <c r="BE69" s="335"/>
      <c r="BF69" s="335"/>
      <c r="BG69" s="335"/>
      <c r="BH69" s="335"/>
      <c r="BI69" s="335"/>
      <c r="BJ69" s="335"/>
      <c r="BK69" s="335"/>
      <c r="BL69" s="335"/>
      <c r="BM69" s="335"/>
      <c r="BN69" s="335"/>
      <c r="BO69" s="335"/>
      <c r="BP69" s="335"/>
      <c r="BQ69" s="335"/>
      <c r="BR69" s="335"/>
      <c r="BS69" s="335"/>
      <c r="BT69" s="112"/>
      <c r="BU69" s="112"/>
    </row>
    <row r="70" ht="16.5" customHeight="1">
      <c r="B70" s="333" t="s">
        <v>112</v>
      </c>
      <c r="C70" s="332" t="s">
        <v>113</v>
      </c>
      <c r="D70" s="297" t="s">
        <v>126</v>
      </c>
      <c r="E70" s="334" t="b">
        <f t="shared" si="4"/>
        <v>1</v>
      </c>
      <c r="F70" s="334" t="n">
        <f t="shared" si="5"/>
        <v>6</v>
      </c>
      <c r="G70" s="333" t="n">
        <f t="shared" si="6"/>
        <v>0</v>
      </c>
      <c r="H70" s="334" t="n">
        <f t="shared" si="9"/>
        <v>0</v>
      </c>
      <c r="I70" s="334" t="n">
        <f t="shared" si="10"/>
        <v>5</v>
      </c>
      <c r="J70" s="334" t="n">
        <f t="shared" si="7"/>
        <v>1</v>
      </c>
      <c r="K70" s="334" t="n">
        <f t="shared" si="8"/>
        <v>0</v>
      </c>
      <c r="L70" s="335"/>
      <c r="M70" s="335"/>
      <c r="N70" s="335"/>
      <c r="O70" s="335"/>
      <c r="P70" s="335"/>
      <c r="Q70" s="335"/>
      <c r="R70" s="335" t="n">
        <v>0</v>
      </c>
      <c r="S70" s="335" t="n">
        <v>0</v>
      </c>
      <c r="T70" s="335"/>
      <c r="U70" s="335" t="n">
        <v>0</v>
      </c>
      <c r="V70" s="335"/>
      <c r="W70" s="335"/>
      <c r="X70" s="335"/>
      <c r="Y70" s="335"/>
      <c r="Z70" s="335"/>
      <c r="AA70" s="335"/>
      <c r="AB70" s="335"/>
      <c r="AC70" s="335"/>
      <c r="AD70" s="335"/>
      <c r="AE70" s="335"/>
      <c r="AF70" s="335"/>
      <c r="AG70" s="335"/>
      <c r="AH70" s="335"/>
      <c r="AI70" s="335"/>
      <c r="AJ70" s="335"/>
      <c r="AK70" s="335"/>
      <c r="AL70" s="335" t="n">
        <v>0</v>
      </c>
      <c r="AM70" s="335" t="n">
        <v>0</v>
      </c>
      <c r="AN70" s="335" t="n">
        <v>0</v>
      </c>
      <c r="AO70" s="335" t="n">
        <v>0</v>
      </c>
      <c r="AP70" s="335" t="n">
        <v>1</v>
      </c>
      <c r="AQ70" s="335" t="n">
        <v>1</v>
      </c>
      <c r="AR70" s="335" t="n">
        <v>3</v>
      </c>
      <c r="AS70" s="335" t="n">
        <v>0</v>
      </c>
      <c r="AT70" s="335" t="n">
        <v>0</v>
      </c>
      <c r="AU70" s="335" t="n">
        <v>0</v>
      </c>
      <c r="AV70" s="335" t="n">
        <v>0</v>
      </c>
      <c r="AW70" s="335" t="n">
        <v>1</v>
      </c>
      <c r="AX70" s="335" t="n">
        <v>0</v>
      </c>
      <c r="AY70" s="335" t="n">
        <v>0</v>
      </c>
      <c r="AZ70" s="335"/>
      <c r="BA70" s="335"/>
      <c r="BB70" s="335"/>
      <c r="BC70" s="335"/>
      <c r="BD70" s="335"/>
      <c r="BE70" s="335"/>
      <c r="BF70" s="335"/>
      <c r="BG70" s="335"/>
      <c r="BH70" s="335"/>
      <c r="BI70" s="335"/>
      <c r="BJ70" s="335"/>
      <c r="BK70" s="335"/>
      <c r="BL70" s="335"/>
      <c r="BM70" s="335"/>
      <c r="BN70" s="335"/>
      <c r="BO70" s="335"/>
      <c r="BP70" s="335"/>
      <c r="BQ70" s="335"/>
      <c r="BR70" s="335"/>
      <c r="BS70" s="335"/>
      <c r="BT70" s="112"/>
      <c r="BU70" s="112"/>
    </row>
    <row r="71" ht="16.5" customHeight="1">
      <c r="B71" s="333" t="n">
        <v>7</v>
      </c>
      <c r="C71" s="332" t="s">
        <v>131</v>
      </c>
      <c r="D71" s="297" t="s">
        <v>126</v>
      </c>
      <c r="E71" s="334" t="b">
        <f t="shared" si="4"/>
        <v>1</v>
      </c>
      <c r="F71" s="334" t="n">
        <f t="shared" si="5"/>
        <v>1154</v>
      </c>
      <c r="G71" s="333" t="n">
        <f t="shared" si="6"/>
        <v>0</v>
      </c>
      <c r="H71" s="334" t="n">
        <f t="shared" si="9"/>
        <v>0</v>
      </c>
      <c r="I71" s="334" t="n">
        <f t="shared" si="10"/>
        <v>360</v>
      </c>
      <c r="J71" s="334" t="n">
        <f t="shared" si="7"/>
        <v>794</v>
      </c>
      <c r="K71" s="334" t="n">
        <f t="shared" si="8"/>
        <v>0</v>
      </c>
      <c r="L71" s="335"/>
      <c r="M71" s="335"/>
      <c r="N71" s="335"/>
      <c r="O71" s="335"/>
      <c r="P71" s="335"/>
      <c r="Q71" s="335"/>
      <c r="R71" s="335" t="n">
        <v>0</v>
      </c>
      <c r="S71" s="335" t="n">
        <v>0</v>
      </c>
      <c r="T71" s="335"/>
      <c r="U71" s="335" t="n">
        <v>0</v>
      </c>
      <c r="V71" s="335"/>
      <c r="W71" s="335"/>
      <c r="X71" s="335"/>
      <c r="Y71" s="335"/>
      <c r="Z71" s="335"/>
      <c r="AA71" s="335"/>
      <c r="AB71" s="335"/>
      <c r="AC71" s="335"/>
      <c r="AD71" s="335"/>
      <c r="AE71" s="335"/>
      <c r="AF71" s="335"/>
      <c r="AG71" s="335"/>
      <c r="AH71" s="335"/>
      <c r="AI71" s="335"/>
      <c r="AJ71" s="335"/>
      <c r="AK71" s="335"/>
      <c r="AL71" s="335" t="n">
        <v>3</v>
      </c>
      <c r="AM71" s="335" t="n">
        <v>5</v>
      </c>
      <c r="AN71" s="335" t="n">
        <v>24</v>
      </c>
      <c r="AO71" s="335" t="n">
        <v>10</v>
      </c>
      <c r="AP71" s="335" t="n">
        <v>26</v>
      </c>
      <c r="AQ71" s="335" t="n">
        <v>50</v>
      </c>
      <c r="AR71" s="335" t="n">
        <v>72</v>
      </c>
      <c r="AS71" s="335" t="n">
        <v>57</v>
      </c>
      <c r="AT71" s="335" t="n">
        <v>58</v>
      </c>
      <c r="AU71" s="335" t="n">
        <v>55</v>
      </c>
      <c r="AV71" s="335" t="n">
        <v>700</v>
      </c>
      <c r="AW71" s="335" t="n">
        <v>49</v>
      </c>
      <c r="AX71" s="335" t="n">
        <v>45</v>
      </c>
      <c r="AY71" s="335" t="n">
        <v>0</v>
      </c>
      <c r="AZ71" s="335"/>
      <c r="BA71" s="335"/>
      <c r="BB71" s="335"/>
      <c r="BC71" s="335"/>
      <c r="BD71" s="335"/>
      <c r="BE71" s="335"/>
      <c r="BF71" s="335"/>
      <c r="BG71" s="335"/>
      <c r="BH71" s="335"/>
      <c r="BI71" s="335"/>
      <c r="BJ71" s="335"/>
      <c r="BK71" s="335"/>
      <c r="BL71" s="335"/>
      <c r="BM71" s="335"/>
      <c r="BN71" s="335"/>
      <c r="BO71" s="335"/>
      <c r="BP71" s="335"/>
      <c r="BQ71" s="335"/>
      <c r="BR71" s="335"/>
      <c r="BS71" s="335"/>
      <c r="BT71" s="112"/>
      <c r="BU71" s="112"/>
    </row>
    <row r="72" ht="16.5" customHeight="1">
      <c r="B72" s="333" t="s">
        <v>132</v>
      </c>
      <c r="C72" s="332" t="s">
        <v>133</v>
      </c>
      <c r="D72" s="297" t="s">
        <v>126</v>
      </c>
      <c r="E72" s="334" t="b">
        <f t="shared" si="4"/>
        <v>1</v>
      </c>
      <c r="F72" s="334" t="n">
        <f t="shared" si="5"/>
        <v>1</v>
      </c>
      <c r="G72" s="333" t="n">
        <f t="shared" si="6"/>
        <v>0</v>
      </c>
      <c r="H72" s="334" t="n">
        <f t="shared" si="9"/>
        <v>0</v>
      </c>
      <c r="I72" s="334" t="n">
        <f t="shared" si="10"/>
        <v>0</v>
      </c>
      <c r="J72" s="334" t="n">
        <f t="shared" si="7"/>
        <v>1</v>
      </c>
      <c r="K72" s="334" t="n">
        <f t="shared" si="8"/>
        <v>0</v>
      </c>
      <c r="L72" s="335"/>
      <c r="M72" s="335"/>
      <c r="N72" s="335"/>
      <c r="O72" s="335"/>
      <c r="P72" s="335"/>
      <c r="Q72" s="335"/>
      <c r="R72" s="335" t="n">
        <v>0</v>
      </c>
      <c r="S72" s="335" t="n">
        <v>0</v>
      </c>
      <c r="T72" s="335"/>
      <c r="U72" s="335" t="n">
        <v>0</v>
      </c>
      <c r="V72" s="335"/>
      <c r="W72" s="335"/>
      <c r="X72" s="335"/>
      <c r="Y72" s="335"/>
      <c r="Z72" s="335"/>
      <c r="AA72" s="335"/>
      <c r="AB72" s="335"/>
      <c r="AC72" s="335"/>
      <c r="AD72" s="335"/>
      <c r="AE72" s="335"/>
      <c r="AF72" s="335"/>
      <c r="AG72" s="335"/>
      <c r="AH72" s="335"/>
      <c r="AI72" s="335"/>
      <c r="AJ72" s="335"/>
      <c r="AK72" s="335"/>
      <c r="AL72" s="335" t="n">
        <v>0</v>
      </c>
      <c r="AM72" s="335" t="n">
        <v>0</v>
      </c>
      <c r="AN72" s="335" t="n">
        <v>0</v>
      </c>
      <c r="AO72" s="335" t="n">
        <v>0</v>
      </c>
      <c r="AP72" s="335" t="n">
        <v>0</v>
      </c>
      <c r="AQ72" s="335" t="n">
        <v>0</v>
      </c>
      <c r="AR72" s="335" t="n">
        <v>0</v>
      </c>
      <c r="AS72" s="335" t="n">
        <v>0</v>
      </c>
      <c r="AT72" s="335" t="n">
        <v>0</v>
      </c>
      <c r="AU72" s="335" t="n">
        <v>0</v>
      </c>
      <c r="AV72" s="335" t="n">
        <v>0</v>
      </c>
      <c r="AW72" s="335" t="n">
        <v>0</v>
      </c>
      <c r="AX72" s="335" t="n">
        <v>1</v>
      </c>
      <c r="AY72" s="335" t="n">
        <v>0</v>
      </c>
      <c r="AZ72" s="335"/>
      <c r="BA72" s="335"/>
      <c r="BB72" s="335"/>
      <c r="BC72" s="335"/>
      <c r="BD72" s="335"/>
      <c r="BE72" s="335"/>
      <c r="BF72" s="335"/>
      <c r="BG72" s="335"/>
      <c r="BH72" s="335"/>
      <c r="BI72" s="335"/>
      <c r="BJ72" s="335"/>
      <c r="BK72" s="335"/>
      <c r="BL72" s="335"/>
      <c r="BM72" s="335"/>
      <c r="BN72" s="335"/>
      <c r="BO72" s="335"/>
      <c r="BP72" s="335"/>
      <c r="BQ72" s="335"/>
      <c r="BR72" s="335"/>
      <c r="BS72" s="335"/>
      <c r="BT72" s="112"/>
      <c r="BU72" s="112"/>
    </row>
    <row r="73" ht="16.5" customHeight="1">
      <c r="B73" s="333" t="s">
        <v>134</v>
      </c>
      <c r="C73" s="332" t="s">
        <v>135</v>
      </c>
      <c r="D73" s="297" t="s">
        <v>126</v>
      </c>
      <c r="E73" s="334" t="b">
        <f t="shared" si="4"/>
        <v>1</v>
      </c>
      <c r="F73" s="334" t="n">
        <f t="shared" si="5"/>
        <v>0</v>
      </c>
      <c r="G73" s="333" t="n">
        <f t="shared" si="6"/>
        <v>0</v>
      </c>
      <c r="H73" s="334" t="n">
        <f t="shared" si="9"/>
        <v>0</v>
      </c>
      <c r="I73" s="334" t="n">
        <f t="shared" si="10"/>
        <v>0</v>
      </c>
      <c r="J73" s="334" t="n">
        <f t="shared" si="7"/>
        <v>0</v>
      </c>
      <c r="K73" s="334" t="n">
        <f t="shared" si="8"/>
        <v>0</v>
      </c>
      <c r="L73" s="335"/>
      <c r="M73" s="335"/>
      <c r="N73" s="335"/>
      <c r="O73" s="335"/>
      <c r="P73" s="335"/>
      <c r="Q73" s="335"/>
      <c r="R73" s="335" t="n">
        <v>0</v>
      </c>
      <c r="S73" s="335" t="n">
        <v>0</v>
      </c>
      <c r="T73" s="335"/>
      <c r="U73" s="335" t="n">
        <v>0</v>
      </c>
      <c r="V73" s="335"/>
      <c r="W73" s="335"/>
      <c r="X73" s="335"/>
      <c r="Y73" s="335"/>
      <c r="Z73" s="335"/>
      <c r="AA73" s="335"/>
      <c r="AB73" s="335"/>
      <c r="AC73" s="335"/>
      <c r="AD73" s="335"/>
      <c r="AE73" s="335"/>
      <c r="AF73" s="335"/>
      <c r="AG73" s="335"/>
      <c r="AH73" s="335"/>
      <c r="AI73" s="335"/>
      <c r="AJ73" s="335"/>
      <c r="AK73" s="335"/>
      <c r="AL73" s="335" t="n">
        <v>0</v>
      </c>
      <c r="AM73" s="335" t="n">
        <v>0</v>
      </c>
      <c r="AN73" s="335" t="n">
        <v>0</v>
      </c>
      <c r="AO73" s="335" t="n">
        <v>0</v>
      </c>
      <c r="AP73" s="335" t="n">
        <v>0</v>
      </c>
      <c r="AQ73" s="335" t="n">
        <v>0</v>
      </c>
      <c r="AR73" s="335" t="n">
        <v>0</v>
      </c>
      <c r="AS73" s="335" t="n">
        <v>0</v>
      </c>
      <c r="AT73" s="335" t="n">
        <v>0</v>
      </c>
      <c r="AU73" s="335" t="n">
        <v>0</v>
      </c>
      <c r="AV73" s="335" t="n">
        <v>0</v>
      </c>
      <c r="AW73" s="335" t="n">
        <v>0</v>
      </c>
      <c r="AX73" s="335" t="n">
        <v>0</v>
      </c>
      <c r="AY73" s="335" t="n">
        <v>0</v>
      </c>
      <c r="AZ73" s="335"/>
      <c r="BA73" s="335"/>
      <c r="BB73" s="335"/>
      <c r="BC73" s="335"/>
      <c r="BD73" s="335"/>
      <c r="BE73" s="335"/>
      <c r="BF73" s="335"/>
      <c r="BG73" s="335"/>
      <c r="BH73" s="335"/>
      <c r="BI73" s="335"/>
      <c r="BJ73" s="335"/>
      <c r="BK73" s="335"/>
      <c r="BL73" s="335"/>
      <c r="BM73" s="335"/>
      <c r="BN73" s="335"/>
      <c r="BO73" s="335"/>
      <c r="BP73" s="335"/>
      <c r="BQ73" s="335"/>
      <c r="BR73" s="335"/>
      <c r="BS73" s="335"/>
      <c r="BT73" s="112"/>
      <c r="BU73" s="112"/>
    </row>
    <row r="74" ht="16.5" customHeight="1">
      <c r="B74" s="333" t="s">
        <v>136</v>
      </c>
      <c r="C74" s="332" t="s">
        <v>137</v>
      </c>
      <c r="D74" s="297" t="s">
        <v>126</v>
      </c>
      <c r="E74" s="334" t="b">
        <f t="shared" si="4"/>
        <v>1</v>
      </c>
      <c r="F74" s="334" t="n">
        <f t="shared" si="5"/>
        <v>0</v>
      </c>
      <c r="G74" s="333" t="n">
        <f t="shared" si="6"/>
        <v>0</v>
      </c>
      <c r="H74" s="334" t="n">
        <f t="shared" si="9"/>
        <v>0</v>
      </c>
      <c r="I74" s="334" t="n">
        <f t="shared" si="10"/>
        <v>0</v>
      </c>
      <c r="J74" s="334" t="n">
        <f t="shared" si="7"/>
        <v>0</v>
      </c>
      <c r="K74" s="334" t="n">
        <f t="shared" si="8"/>
        <v>0</v>
      </c>
      <c r="L74" s="335"/>
      <c r="M74" s="335"/>
      <c r="N74" s="335"/>
      <c r="O74" s="335"/>
      <c r="P74" s="335"/>
      <c r="Q74" s="335"/>
      <c r="R74" s="335" t="n">
        <v>0</v>
      </c>
      <c r="S74" s="335" t="n">
        <v>0</v>
      </c>
      <c r="T74" s="335"/>
      <c r="U74" s="335" t="n">
        <v>0</v>
      </c>
      <c r="V74" s="335"/>
      <c r="W74" s="335"/>
      <c r="X74" s="335"/>
      <c r="Y74" s="335"/>
      <c r="Z74" s="335"/>
      <c r="AA74" s="335"/>
      <c r="AB74" s="335"/>
      <c r="AC74" s="335"/>
      <c r="AD74" s="335"/>
      <c r="AE74" s="335"/>
      <c r="AF74" s="335"/>
      <c r="AG74" s="335"/>
      <c r="AH74" s="335"/>
      <c r="AI74" s="335"/>
      <c r="AJ74" s="335"/>
      <c r="AK74" s="335"/>
      <c r="AL74" s="335" t="n">
        <v>0</v>
      </c>
      <c r="AM74" s="335" t="n">
        <v>0</v>
      </c>
      <c r="AN74" s="335" t="n">
        <v>0</v>
      </c>
      <c r="AO74" s="335" t="n">
        <v>0</v>
      </c>
      <c r="AP74" s="335" t="n">
        <v>0</v>
      </c>
      <c r="AQ74" s="335" t="n">
        <v>0</v>
      </c>
      <c r="AR74" s="335" t="n">
        <v>0</v>
      </c>
      <c r="AS74" s="335" t="n">
        <v>0</v>
      </c>
      <c r="AT74" s="335" t="n">
        <v>0</v>
      </c>
      <c r="AU74" s="335" t="n">
        <v>0</v>
      </c>
      <c r="AV74" s="335" t="n">
        <v>0</v>
      </c>
      <c r="AW74" s="335" t="n">
        <v>0</v>
      </c>
      <c r="AX74" s="335" t="n">
        <v>0</v>
      </c>
      <c r="AY74" s="335" t="n">
        <v>0</v>
      </c>
      <c r="AZ74" s="335"/>
      <c r="BA74" s="335"/>
      <c r="BB74" s="335"/>
      <c r="BC74" s="335"/>
      <c r="BD74" s="335"/>
      <c r="BE74" s="335"/>
      <c r="BF74" s="335"/>
      <c r="BG74" s="335"/>
      <c r="BH74" s="335"/>
      <c r="BI74" s="335"/>
      <c r="BJ74" s="335"/>
      <c r="BK74" s="335"/>
      <c r="BL74" s="335"/>
      <c r="BM74" s="335"/>
      <c r="BN74" s="335"/>
      <c r="BO74" s="335"/>
      <c r="BP74" s="335"/>
      <c r="BQ74" s="335"/>
      <c r="BR74" s="335"/>
      <c r="BS74" s="335"/>
      <c r="BT74" s="112"/>
      <c r="BU74" s="112"/>
    </row>
    <row r="75" ht="16.5" customHeight="1">
      <c r="B75" s="333" t="s">
        <v>138</v>
      </c>
      <c r="C75" s="332" t="s">
        <v>139</v>
      </c>
      <c r="D75" s="297" t="s">
        <v>126</v>
      </c>
      <c r="E75" s="334" t="b">
        <f t="shared" si="4"/>
        <v>1</v>
      </c>
      <c r="F75" s="334" t="n">
        <f t="shared" si="5"/>
        <v>78</v>
      </c>
      <c r="G75" s="333" t="n">
        <f t="shared" si="6"/>
        <v>0</v>
      </c>
      <c r="H75" s="334" t="n">
        <f t="shared" si="9"/>
        <v>0</v>
      </c>
      <c r="I75" s="334" t="n">
        <f t="shared" si="10"/>
        <v>0</v>
      </c>
      <c r="J75" s="334" t="n">
        <f t="shared" si="7"/>
        <v>78</v>
      </c>
      <c r="K75" s="334" t="n">
        <f t="shared" si="8"/>
        <v>0</v>
      </c>
      <c r="L75" s="335"/>
      <c r="M75" s="335"/>
      <c r="N75" s="335"/>
      <c r="O75" s="335"/>
      <c r="P75" s="335"/>
      <c r="Q75" s="335"/>
      <c r="R75" s="335" t="n">
        <v>0</v>
      </c>
      <c r="S75" s="335" t="n">
        <v>0</v>
      </c>
      <c r="T75" s="335"/>
      <c r="U75" s="335" t="n">
        <v>0</v>
      </c>
      <c r="V75" s="335"/>
      <c r="W75" s="335"/>
      <c r="X75" s="335"/>
      <c r="Y75" s="335"/>
      <c r="Z75" s="335"/>
      <c r="AA75" s="335"/>
      <c r="AB75" s="335"/>
      <c r="AC75" s="335"/>
      <c r="AD75" s="335"/>
      <c r="AE75" s="335"/>
      <c r="AF75" s="335"/>
      <c r="AG75" s="335"/>
      <c r="AH75" s="335"/>
      <c r="AI75" s="335"/>
      <c r="AJ75" s="335"/>
      <c r="AK75" s="335"/>
      <c r="AL75" s="335" t="n">
        <v>0</v>
      </c>
      <c r="AM75" s="335" t="n">
        <v>0</v>
      </c>
      <c r="AN75" s="335" t="n">
        <v>0</v>
      </c>
      <c r="AO75" s="335" t="n">
        <v>0</v>
      </c>
      <c r="AP75" s="335" t="n">
        <v>0</v>
      </c>
      <c r="AQ75" s="335" t="n">
        <v>0</v>
      </c>
      <c r="AR75" s="335" t="n">
        <v>0</v>
      </c>
      <c r="AS75" s="335" t="n">
        <v>0</v>
      </c>
      <c r="AT75" s="335" t="n">
        <v>0</v>
      </c>
      <c r="AU75" s="335" t="n">
        <v>0</v>
      </c>
      <c r="AV75" s="335" t="n">
        <v>0</v>
      </c>
      <c r="AW75" s="335" t="n">
        <v>37</v>
      </c>
      <c r="AX75" s="335" t="n">
        <v>41</v>
      </c>
      <c r="AY75" s="335" t="n">
        <v>0</v>
      </c>
      <c r="AZ75" s="335"/>
      <c r="BA75" s="335"/>
      <c r="BB75" s="335"/>
      <c r="BC75" s="335"/>
      <c r="BD75" s="335"/>
      <c r="BE75" s="335"/>
      <c r="BF75" s="335"/>
      <c r="BG75" s="335"/>
      <c r="BH75" s="335"/>
      <c r="BI75" s="335"/>
      <c r="BJ75" s="335"/>
      <c r="BK75" s="335"/>
      <c r="BL75" s="335"/>
      <c r="BM75" s="335"/>
      <c r="BN75" s="335"/>
      <c r="BO75" s="335"/>
      <c r="BP75" s="335"/>
      <c r="BQ75" s="335"/>
      <c r="BR75" s="335"/>
      <c r="BS75" s="335"/>
      <c r="BT75" s="112"/>
      <c r="BU75" s="112"/>
    </row>
    <row r="76" ht="16.5" customHeight="1">
      <c r="B76" s="333" t="s">
        <v>140</v>
      </c>
      <c r="C76" s="332" t="s">
        <v>141</v>
      </c>
      <c r="D76" s="297" t="s">
        <v>126</v>
      </c>
      <c r="E76" s="334" t="b">
        <f t="shared" si="4"/>
        <v>1</v>
      </c>
      <c r="F76" s="334" t="n">
        <f t="shared" si="5"/>
        <v>94</v>
      </c>
      <c r="G76" s="333" t="n">
        <f t="shared" si="6"/>
        <v>0</v>
      </c>
      <c r="H76" s="334" t="n">
        <f t="shared" si="9"/>
        <v>0</v>
      </c>
      <c r="I76" s="334" t="n">
        <f t="shared" si="10"/>
        <v>0</v>
      </c>
      <c r="J76" s="334" t="n">
        <f t="shared" si="7"/>
        <v>94</v>
      </c>
      <c r="K76" s="334" t="n">
        <f t="shared" si="8"/>
        <v>0</v>
      </c>
      <c r="L76" s="335"/>
      <c r="M76" s="335"/>
      <c r="N76" s="335"/>
      <c r="O76" s="335"/>
      <c r="P76" s="335"/>
      <c r="Q76" s="335"/>
      <c r="R76" s="335" t="n">
        <v>0</v>
      </c>
      <c r="S76" s="335" t="n">
        <v>0</v>
      </c>
      <c r="T76" s="335"/>
      <c r="U76" s="335" t="n">
        <v>0</v>
      </c>
      <c r="V76" s="335"/>
      <c r="W76" s="335"/>
      <c r="X76" s="335"/>
      <c r="Y76" s="335"/>
      <c r="Z76" s="335"/>
      <c r="AA76" s="335"/>
      <c r="AB76" s="335"/>
      <c r="AC76" s="335"/>
      <c r="AD76" s="335"/>
      <c r="AE76" s="335"/>
      <c r="AF76" s="335"/>
      <c r="AG76" s="335"/>
      <c r="AH76" s="335"/>
      <c r="AI76" s="335"/>
      <c r="AJ76" s="335"/>
      <c r="AK76" s="335"/>
      <c r="AL76" s="335" t="n">
        <v>0</v>
      </c>
      <c r="AM76" s="335" t="n">
        <v>0</v>
      </c>
      <c r="AN76" s="335" t="n">
        <v>0</v>
      </c>
      <c r="AO76" s="335" t="n">
        <v>0</v>
      </c>
      <c r="AP76" s="335" t="n">
        <v>0</v>
      </c>
      <c r="AQ76" s="335" t="n">
        <v>0</v>
      </c>
      <c r="AR76" s="335" t="n">
        <v>0</v>
      </c>
      <c r="AS76" s="335" t="n">
        <v>0</v>
      </c>
      <c r="AT76" s="335" t="n">
        <v>0</v>
      </c>
      <c r="AU76" s="335" t="n">
        <v>0</v>
      </c>
      <c r="AV76" s="335" t="n">
        <v>0</v>
      </c>
      <c r="AW76" s="335" t="n">
        <v>49</v>
      </c>
      <c r="AX76" s="335" t="n">
        <v>45</v>
      </c>
      <c r="AY76" s="335" t="n">
        <v>0</v>
      </c>
      <c r="AZ76" s="335"/>
      <c r="BA76" s="335"/>
      <c r="BB76" s="335"/>
      <c r="BC76" s="335"/>
      <c r="BD76" s="335"/>
      <c r="BE76" s="335"/>
      <c r="BF76" s="335"/>
      <c r="BG76" s="335"/>
      <c r="BH76" s="335"/>
      <c r="BI76" s="335"/>
      <c r="BJ76" s="335"/>
      <c r="BK76" s="335"/>
      <c r="BL76" s="335"/>
      <c r="BM76" s="335"/>
      <c r="BN76" s="335"/>
      <c r="BO76" s="335"/>
      <c r="BP76" s="335"/>
      <c r="BQ76" s="335"/>
      <c r="BR76" s="335"/>
      <c r="BS76" s="335"/>
      <c r="BT76" s="112"/>
      <c r="BU76" s="112"/>
    </row>
    <row r="77" ht="16.5" customHeight="1">
      <c r="B77" s="333" t="s">
        <v>142</v>
      </c>
      <c r="C77" s="332" t="s">
        <v>143</v>
      </c>
      <c r="D77" s="297" t="s">
        <v>126</v>
      </c>
      <c r="E77" s="334" t="b">
        <f t="shared" si="4"/>
        <v>1</v>
      </c>
      <c r="F77" s="334" t="n">
        <f t="shared" si="5"/>
        <v>2</v>
      </c>
      <c r="G77" s="333" t="n">
        <f t="shared" si="6"/>
        <v>0</v>
      </c>
      <c r="H77" s="334" t="n">
        <f t="shared" si="9"/>
        <v>0</v>
      </c>
      <c r="I77" s="334" t="n">
        <f t="shared" si="10"/>
        <v>0</v>
      </c>
      <c r="J77" s="334" t="n">
        <f t="shared" si="7"/>
        <v>2</v>
      </c>
      <c r="K77" s="334" t="n">
        <f t="shared" si="8"/>
        <v>0</v>
      </c>
      <c r="L77" s="335"/>
      <c r="M77" s="335"/>
      <c r="N77" s="335"/>
      <c r="O77" s="335"/>
      <c r="P77" s="335"/>
      <c r="Q77" s="335"/>
      <c r="R77" s="335" t="n">
        <v>0</v>
      </c>
      <c r="S77" s="335" t="n">
        <v>0</v>
      </c>
      <c r="T77" s="335"/>
      <c r="U77" s="335" t="n">
        <v>0</v>
      </c>
      <c r="V77" s="335"/>
      <c r="W77" s="335"/>
      <c r="X77" s="335"/>
      <c r="Y77" s="335"/>
      <c r="Z77" s="335"/>
      <c r="AA77" s="335"/>
      <c r="AB77" s="335"/>
      <c r="AC77" s="335"/>
      <c r="AD77" s="335"/>
      <c r="AE77" s="335"/>
      <c r="AF77" s="335"/>
      <c r="AG77" s="335"/>
      <c r="AH77" s="335"/>
      <c r="AI77" s="335"/>
      <c r="AJ77" s="335"/>
      <c r="AK77" s="335"/>
      <c r="AL77" s="335" t="n">
        <v>0</v>
      </c>
      <c r="AM77" s="335" t="n">
        <v>0</v>
      </c>
      <c r="AN77" s="335" t="n">
        <v>0</v>
      </c>
      <c r="AO77" s="335" t="n">
        <v>0</v>
      </c>
      <c r="AP77" s="335" t="n">
        <v>0</v>
      </c>
      <c r="AQ77" s="335" t="n">
        <v>0</v>
      </c>
      <c r="AR77" s="335" t="n">
        <v>0</v>
      </c>
      <c r="AS77" s="335" t="n">
        <v>0</v>
      </c>
      <c r="AT77" s="335" t="n">
        <v>0</v>
      </c>
      <c r="AU77" s="335" t="n">
        <v>0</v>
      </c>
      <c r="AV77" s="335" t="n">
        <v>0</v>
      </c>
      <c r="AW77" s="335" t="n">
        <v>0</v>
      </c>
      <c r="AX77" s="335" t="n">
        <v>2</v>
      </c>
      <c r="AY77" s="335" t="n">
        <v>0</v>
      </c>
      <c r="AZ77" s="335"/>
      <c r="BA77" s="335"/>
      <c r="BB77" s="335"/>
      <c r="BC77" s="335"/>
      <c r="BD77" s="335"/>
      <c r="BE77" s="335"/>
      <c r="BF77" s="335"/>
      <c r="BG77" s="335"/>
      <c r="BH77" s="335"/>
      <c r="BI77" s="335"/>
      <c r="BJ77" s="335"/>
      <c r="BK77" s="335"/>
      <c r="BL77" s="335"/>
      <c r="BM77" s="335"/>
      <c r="BN77" s="335"/>
      <c r="BO77" s="335"/>
      <c r="BP77" s="335"/>
      <c r="BQ77" s="335"/>
      <c r="BR77" s="335"/>
      <c r="BS77" s="335"/>
      <c r="BT77" s="112"/>
      <c r="BU77" s="112"/>
    </row>
    <row r="78" ht="16.5" customHeight="1">
      <c r="B78" s="333" t="s">
        <v>144</v>
      </c>
      <c r="C78" s="332" t="s">
        <v>145</v>
      </c>
      <c r="D78" s="297" t="s">
        <v>126</v>
      </c>
      <c r="E78" s="334" t="b">
        <f t="shared" si="4"/>
        <v>1</v>
      </c>
      <c r="F78" s="334" t="n">
        <f t="shared" si="5"/>
        <v>1</v>
      </c>
      <c r="G78" s="333" t="n">
        <f t="shared" si="6"/>
        <v>0</v>
      </c>
      <c r="H78" s="334" t="n">
        <f t="shared" si="9"/>
        <v>0</v>
      </c>
      <c r="I78" s="334" t="n">
        <f t="shared" si="10"/>
        <v>0</v>
      </c>
      <c r="J78" s="334" t="n">
        <f t="shared" si="7"/>
        <v>1</v>
      </c>
      <c r="K78" s="334" t="n">
        <f t="shared" si="8"/>
        <v>0</v>
      </c>
      <c r="L78" s="335"/>
      <c r="M78" s="335"/>
      <c r="N78" s="335"/>
      <c r="O78" s="335"/>
      <c r="P78" s="335"/>
      <c r="Q78" s="335"/>
      <c r="R78" s="335" t="n">
        <v>0</v>
      </c>
      <c r="S78" s="335" t="n">
        <v>0</v>
      </c>
      <c r="T78" s="335"/>
      <c r="U78" s="335" t="n">
        <v>0</v>
      </c>
      <c r="V78" s="335"/>
      <c r="W78" s="335"/>
      <c r="X78" s="335"/>
      <c r="Y78" s="335"/>
      <c r="Z78" s="335"/>
      <c r="AA78" s="335"/>
      <c r="AB78" s="335"/>
      <c r="AC78" s="335"/>
      <c r="AD78" s="335"/>
      <c r="AE78" s="335"/>
      <c r="AF78" s="335"/>
      <c r="AG78" s="335"/>
      <c r="AH78" s="335"/>
      <c r="AI78" s="335"/>
      <c r="AJ78" s="335"/>
      <c r="AK78" s="335"/>
      <c r="AL78" s="335" t="n">
        <v>0</v>
      </c>
      <c r="AM78" s="335" t="n">
        <v>0</v>
      </c>
      <c r="AN78" s="335" t="n">
        <v>0</v>
      </c>
      <c r="AO78" s="335" t="n">
        <v>0</v>
      </c>
      <c r="AP78" s="335" t="n">
        <v>0</v>
      </c>
      <c r="AQ78" s="335" t="n">
        <v>0</v>
      </c>
      <c r="AR78" s="335" t="n">
        <v>0</v>
      </c>
      <c r="AS78" s="335" t="n">
        <v>0</v>
      </c>
      <c r="AT78" s="335" t="n">
        <v>0</v>
      </c>
      <c r="AU78" s="335" t="n">
        <v>0</v>
      </c>
      <c r="AV78" s="335" t="n">
        <v>0</v>
      </c>
      <c r="AW78" s="335" t="n">
        <v>0</v>
      </c>
      <c r="AX78" s="335" t="n">
        <v>1</v>
      </c>
      <c r="AY78" s="335" t="n">
        <v>0</v>
      </c>
      <c r="AZ78" s="335"/>
      <c r="BA78" s="335"/>
      <c r="BB78" s="335"/>
      <c r="BC78" s="335"/>
      <c r="BD78" s="335"/>
      <c r="BE78" s="335"/>
      <c r="BF78" s="335"/>
      <c r="BG78" s="335"/>
      <c r="BH78" s="335"/>
      <c r="BI78" s="335"/>
      <c r="BJ78" s="335"/>
      <c r="BK78" s="335"/>
      <c r="BL78" s="335"/>
      <c r="BM78" s="335"/>
      <c r="BN78" s="335"/>
      <c r="BO78" s="335"/>
      <c r="BP78" s="335"/>
      <c r="BQ78" s="335"/>
      <c r="BR78" s="335"/>
      <c r="BS78" s="335"/>
      <c r="BT78" s="112"/>
      <c r="BU78" s="112"/>
    </row>
    <row r="79" ht="16.5" customHeight="1">
      <c r="B79" s="333" t="s">
        <v>146</v>
      </c>
      <c r="C79" s="332" t="s">
        <v>147</v>
      </c>
      <c r="D79" s="297" t="s">
        <v>126</v>
      </c>
      <c r="E79" s="334" t="b">
        <f t="shared" si="4"/>
        <v>1</v>
      </c>
      <c r="F79" s="334" t="n">
        <f t="shared" si="5"/>
        <v>0</v>
      </c>
      <c r="G79" s="333" t="n">
        <f t="shared" si="6"/>
        <v>0</v>
      </c>
      <c r="H79" s="334" t="n">
        <f t="shared" si="9"/>
        <v>0</v>
      </c>
      <c r="I79" s="334" t="n">
        <f t="shared" si="10"/>
        <v>0</v>
      </c>
      <c r="J79" s="334" t="n">
        <f t="shared" si="7"/>
        <v>0</v>
      </c>
      <c r="K79" s="334" t="n">
        <f t="shared" si="8"/>
        <v>0</v>
      </c>
      <c r="L79" s="335"/>
      <c r="M79" s="335"/>
      <c r="N79" s="335"/>
      <c r="O79" s="335"/>
      <c r="P79" s="335"/>
      <c r="Q79" s="335"/>
      <c r="R79" s="335" t="n">
        <v>0</v>
      </c>
      <c r="S79" s="335" t="n">
        <v>0</v>
      </c>
      <c r="T79" s="335"/>
      <c r="U79" s="335" t="n">
        <v>0</v>
      </c>
      <c r="V79" s="335"/>
      <c r="W79" s="335"/>
      <c r="X79" s="335"/>
      <c r="Y79" s="335"/>
      <c r="Z79" s="335"/>
      <c r="AA79" s="335"/>
      <c r="AB79" s="335"/>
      <c r="AC79" s="335"/>
      <c r="AD79" s="335"/>
      <c r="AE79" s="335"/>
      <c r="AF79" s="335"/>
      <c r="AG79" s="335"/>
      <c r="AH79" s="335"/>
      <c r="AI79" s="335"/>
      <c r="AJ79" s="335"/>
      <c r="AK79" s="335"/>
      <c r="AL79" s="335" t="n">
        <v>0</v>
      </c>
      <c r="AM79" s="335" t="n">
        <v>0</v>
      </c>
      <c r="AN79" s="335" t="n">
        <v>0</v>
      </c>
      <c r="AO79" s="335" t="n">
        <v>0</v>
      </c>
      <c r="AP79" s="335" t="n">
        <v>0</v>
      </c>
      <c r="AQ79" s="335" t="n">
        <v>0</v>
      </c>
      <c r="AR79" s="335" t="n">
        <v>0</v>
      </c>
      <c r="AS79" s="335" t="n">
        <v>0</v>
      </c>
      <c r="AT79" s="335" t="n">
        <v>0</v>
      </c>
      <c r="AU79" s="335" t="n">
        <v>0</v>
      </c>
      <c r="AV79" s="335" t="n">
        <v>0</v>
      </c>
      <c r="AW79" s="335" t="n">
        <v>0</v>
      </c>
      <c r="AX79" s="335" t="n">
        <v>0</v>
      </c>
      <c r="AY79" s="335" t="n">
        <v>0</v>
      </c>
      <c r="AZ79" s="335"/>
      <c r="BA79" s="335"/>
      <c r="BB79" s="335"/>
      <c r="BC79" s="335"/>
      <c r="BD79" s="335"/>
      <c r="BE79" s="335"/>
      <c r="BF79" s="335"/>
      <c r="BG79" s="335"/>
      <c r="BH79" s="335"/>
      <c r="BI79" s="335"/>
      <c r="BJ79" s="335"/>
      <c r="BK79" s="335"/>
      <c r="BL79" s="335"/>
      <c r="BM79" s="335"/>
      <c r="BN79" s="335"/>
      <c r="BO79" s="335"/>
      <c r="BP79" s="335"/>
      <c r="BQ79" s="335"/>
      <c r="BR79" s="335"/>
      <c r="BS79" s="335"/>
      <c r="BT79" s="112"/>
      <c r="BU79" s="112"/>
    </row>
    <row r="80" ht="16.5" customHeight="1">
      <c r="B80" s="333" t="s">
        <v>148</v>
      </c>
      <c r="C80" s="332" t="s">
        <v>149</v>
      </c>
      <c r="D80" s="297" t="s">
        <v>126</v>
      </c>
      <c r="E80" s="334" t="b">
        <f t="shared" si="4"/>
        <v>1</v>
      </c>
      <c r="F80" s="334" t="n">
        <f t="shared" si="5"/>
        <v>0</v>
      </c>
      <c r="G80" s="333" t="n">
        <f t="shared" si="6"/>
        <v>0</v>
      </c>
      <c r="H80" s="334" t="n">
        <f t="shared" si="9"/>
        <v>0</v>
      </c>
      <c r="I80" s="334" t="n">
        <f t="shared" si="10"/>
        <v>0</v>
      </c>
      <c r="J80" s="334" t="n">
        <f t="shared" si="7"/>
        <v>0</v>
      </c>
      <c r="K80" s="334" t="n">
        <f t="shared" si="8"/>
        <v>0</v>
      </c>
      <c r="L80" s="335"/>
      <c r="M80" s="335"/>
      <c r="N80" s="335"/>
      <c r="O80" s="335"/>
      <c r="P80" s="335"/>
      <c r="Q80" s="335"/>
      <c r="R80" s="335" t="n">
        <v>0</v>
      </c>
      <c r="S80" s="335" t="n">
        <v>0</v>
      </c>
      <c r="T80" s="335"/>
      <c r="U80" s="335" t="n">
        <v>0</v>
      </c>
      <c r="V80" s="335"/>
      <c r="W80" s="335"/>
      <c r="X80" s="335"/>
      <c r="Y80" s="335"/>
      <c r="Z80" s="335"/>
      <c r="AA80" s="335"/>
      <c r="AB80" s="335"/>
      <c r="AC80" s="335"/>
      <c r="AD80" s="335"/>
      <c r="AE80" s="335"/>
      <c r="AF80" s="335"/>
      <c r="AG80" s="335"/>
      <c r="AH80" s="335"/>
      <c r="AI80" s="335"/>
      <c r="AJ80" s="335"/>
      <c r="AK80" s="335"/>
      <c r="AL80" s="335" t="n">
        <v>0</v>
      </c>
      <c r="AM80" s="335" t="n">
        <v>0</v>
      </c>
      <c r="AN80" s="335" t="n">
        <v>0</v>
      </c>
      <c r="AO80" s="335" t="n">
        <v>0</v>
      </c>
      <c r="AP80" s="335" t="n">
        <v>0</v>
      </c>
      <c r="AQ80" s="335" t="n">
        <v>0</v>
      </c>
      <c r="AR80" s="335" t="n">
        <v>0</v>
      </c>
      <c r="AS80" s="335" t="n">
        <v>0</v>
      </c>
      <c r="AT80" s="335" t="n">
        <v>0</v>
      </c>
      <c r="AU80" s="335" t="n">
        <v>0</v>
      </c>
      <c r="AV80" s="335" t="n">
        <v>0</v>
      </c>
      <c r="AW80" s="335" t="n">
        <v>0</v>
      </c>
      <c r="AX80" s="335" t="n">
        <v>0</v>
      </c>
      <c r="AY80" s="335" t="n">
        <v>0</v>
      </c>
      <c r="AZ80" s="335"/>
      <c r="BA80" s="335"/>
      <c r="BB80" s="335"/>
      <c r="BC80" s="335"/>
      <c r="BD80" s="335"/>
      <c r="BE80" s="335"/>
      <c r="BF80" s="335"/>
      <c r="BG80" s="335"/>
      <c r="BH80" s="335"/>
      <c r="BI80" s="335"/>
      <c r="BJ80" s="335"/>
      <c r="BK80" s="335"/>
      <c r="BL80" s="335"/>
      <c r="BM80" s="335"/>
      <c r="BN80" s="335"/>
      <c r="BO80" s="335"/>
      <c r="BP80" s="335"/>
      <c r="BQ80" s="335"/>
      <c r="BR80" s="335"/>
      <c r="BS80" s="335"/>
      <c r="BT80" s="112"/>
      <c r="BU80" s="112"/>
    </row>
    <row r="81" ht="16.5" customHeight="1">
      <c r="B81" s="333" t="s">
        <v>150</v>
      </c>
      <c r="C81" s="332" t="s">
        <v>151</v>
      </c>
      <c r="D81" s="297" t="s">
        <v>126</v>
      </c>
      <c r="E81" s="334" t="b">
        <f t="shared" si="4"/>
        <v>1</v>
      </c>
      <c r="F81" s="334" t="n">
        <f t="shared" si="5"/>
        <v>0</v>
      </c>
      <c r="G81" s="333" t="n">
        <f t="shared" si="6"/>
        <v>0</v>
      </c>
      <c r="H81" s="334" t="n">
        <f t="shared" si="9"/>
        <v>0</v>
      </c>
      <c r="I81" s="334" t="n">
        <f t="shared" si="10"/>
        <v>0</v>
      </c>
      <c r="J81" s="334" t="n">
        <f t="shared" si="7"/>
        <v>0</v>
      </c>
      <c r="K81" s="334" t="n">
        <f t="shared" si="8"/>
        <v>0</v>
      </c>
      <c r="L81" s="335"/>
      <c r="M81" s="335"/>
      <c r="N81" s="335"/>
      <c r="O81" s="335"/>
      <c r="P81" s="335"/>
      <c r="Q81" s="335"/>
      <c r="R81" s="335" t="n">
        <v>0</v>
      </c>
      <c r="S81" s="335" t="n">
        <v>0</v>
      </c>
      <c r="T81" s="335"/>
      <c r="U81" s="335" t="n">
        <v>0</v>
      </c>
      <c r="V81" s="335"/>
      <c r="W81" s="335"/>
      <c r="X81" s="335"/>
      <c r="Y81" s="335"/>
      <c r="Z81" s="335"/>
      <c r="AA81" s="335"/>
      <c r="AB81" s="335"/>
      <c r="AC81" s="335"/>
      <c r="AD81" s="335"/>
      <c r="AE81" s="335"/>
      <c r="AF81" s="335"/>
      <c r="AG81" s="335"/>
      <c r="AH81" s="335"/>
      <c r="AI81" s="335"/>
      <c r="AJ81" s="335"/>
      <c r="AK81" s="335"/>
      <c r="AL81" s="335" t="n">
        <v>0</v>
      </c>
      <c r="AM81" s="335" t="n">
        <v>0</v>
      </c>
      <c r="AN81" s="335" t="n">
        <v>0</v>
      </c>
      <c r="AO81" s="335" t="n">
        <v>0</v>
      </c>
      <c r="AP81" s="335" t="n">
        <v>0</v>
      </c>
      <c r="AQ81" s="335" t="n">
        <v>0</v>
      </c>
      <c r="AR81" s="335" t="n">
        <v>0</v>
      </c>
      <c r="AS81" s="335" t="n">
        <v>0</v>
      </c>
      <c r="AT81" s="335" t="n">
        <v>0</v>
      </c>
      <c r="AU81" s="335" t="n">
        <v>0</v>
      </c>
      <c r="AV81" s="335" t="n">
        <v>0</v>
      </c>
      <c r="AW81" s="335" t="n">
        <v>0</v>
      </c>
      <c r="AX81" s="335" t="n">
        <v>0</v>
      </c>
      <c r="AY81" s="335" t="n">
        <v>0</v>
      </c>
      <c r="AZ81" s="335"/>
      <c r="BA81" s="335"/>
      <c r="BB81" s="335"/>
      <c r="BC81" s="335"/>
      <c r="BD81" s="335"/>
      <c r="BE81" s="335"/>
      <c r="BF81" s="335"/>
      <c r="BG81" s="335"/>
      <c r="BH81" s="335"/>
      <c r="BI81" s="335"/>
      <c r="BJ81" s="335"/>
      <c r="BK81" s="335"/>
      <c r="BL81" s="335"/>
      <c r="BM81" s="335"/>
      <c r="BN81" s="335"/>
      <c r="BO81" s="335"/>
      <c r="BP81" s="335"/>
      <c r="BQ81" s="335"/>
      <c r="BR81" s="335"/>
      <c r="BS81" s="335"/>
      <c r="BT81" s="112"/>
      <c r="BU81" s="112"/>
    </row>
    <row r="82" ht="16.5" customHeight="1">
      <c r="B82" s="333" t="s">
        <v>152</v>
      </c>
      <c r="C82" s="332" t="s">
        <v>153</v>
      </c>
      <c r="D82" s="297" t="s">
        <v>126</v>
      </c>
      <c r="E82" s="334" t="b">
        <f t="shared" si="4"/>
        <v>1</v>
      </c>
      <c r="F82" s="334" t="n">
        <f t="shared" si="5"/>
        <v>1</v>
      </c>
      <c r="G82" s="333" t="n">
        <f t="shared" si="6"/>
        <v>0</v>
      </c>
      <c r="H82" s="334" t="n">
        <f t="shared" si="9"/>
        <v>0</v>
      </c>
      <c r="I82" s="334" t="n">
        <f t="shared" si="10"/>
        <v>0</v>
      </c>
      <c r="J82" s="334" t="n">
        <f t="shared" si="7"/>
        <v>1</v>
      </c>
      <c r="K82" s="334" t="n">
        <f t="shared" si="8"/>
        <v>0</v>
      </c>
      <c r="L82" s="335"/>
      <c r="M82" s="335"/>
      <c r="N82" s="335"/>
      <c r="O82" s="335"/>
      <c r="P82" s="335"/>
      <c r="Q82" s="335"/>
      <c r="R82" s="335" t="n">
        <v>0</v>
      </c>
      <c r="S82" s="335" t="n">
        <v>0</v>
      </c>
      <c r="T82" s="335"/>
      <c r="U82" s="335" t="n">
        <v>0</v>
      </c>
      <c r="V82" s="335"/>
      <c r="W82" s="335"/>
      <c r="X82" s="335"/>
      <c r="Y82" s="335"/>
      <c r="Z82" s="335"/>
      <c r="AA82" s="335"/>
      <c r="AB82" s="335"/>
      <c r="AC82" s="335"/>
      <c r="AD82" s="335"/>
      <c r="AE82" s="335"/>
      <c r="AF82" s="335"/>
      <c r="AG82" s="335"/>
      <c r="AH82" s="335"/>
      <c r="AI82" s="335"/>
      <c r="AJ82" s="335"/>
      <c r="AK82" s="335"/>
      <c r="AL82" s="335" t="n">
        <v>0</v>
      </c>
      <c r="AM82" s="335" t="n">
        <v>0</v>
      </c>
      <c r="AN82" s="335" t="n">
        <v>0</v>
      </c>
      <c r="AO82" s="335" t="n">
        <v>0</v>
      </c>
      <c r="AP82" s="335" t="n">
        <v>0</v>
      </c>
      <c r="AQ82" s="335" t="n">
        <v>0</v>
      </c>
      <c r="AR82" s="335" t="n">
        <v>0</v>
      </c>
      <c r="AS82" s="335" t="n">
        <v>0</v>
      </c>
      <c r="AT82" s="335" t="n">
        <v>0</v>
      </c>
      <c r="AU82" s="335" t="n">
        <v>0</v>
      </c>
      <c r="AV82" s="335" t="n">
        <v>0</v>
      </c>
      <c r="AW82" s="335" t="n">
        <v>0</v>
      </c>
      <c r="AX82" s="335" t="n">
        <v>1</v>
      </c>
      <c r="AY82" s="335" t="n">
        <v>0</v>
      </c>
      <c r="AZ82" s="335"/>
      <c r="BA82" s="335"/>
      <c r="BB82" s="335"/>
      <c r="BC82" s="335"/>
      <c r="BD82" s="335"/>
      <c r="BE82" s="335"/>
      <c r="BF82" s="335"/>
      <c r="BG82" s="335"/>
      <c r="BH82" s="335"/>
      <c r="BI82" s="335"/>
      <c r="BJ82" s="335"/>
      <c r="BK82" s="335"/>
      <c r="BL82" s="335"/>
      <c r="BM82" s="335"/>
      <c r="BN82" s="335"/>
      <c r="BO82" s="335"/>
      <c r="BP82" s="335"/>
      <c r="BQ82" s="335"/>
      <c r="BR82" s="335"/>
      <c r="BS82" s="335"/>
      <c r="BT82" s="112"/>
      <c r="BU82" s="112"/>
    </row>
    <row r="83" ht="16.5" customHeight="1">
      <c r="B83" s="333" t="s">
        <v>154</v>
      </c>
      <c r="C83" s="332" t="s">
        <v>155</v>
      </c>
      <c r="D83" s="297" t="s">
        <v>126</v>
      </c>
      <c r="E83" s="334" t="b">
        <f t="shared" si="4"/>
        <v>1</v>
      </c>
      <c r="F83" s="334" t="n">
        <f t="shared" si="5"/>
        <v>1</v>
      </c>
      <c r="G83" s="333" t="n">
        <f t="shared" si="6"/>
        <v>0</v>
      </c>
      <c r="H83" s="334" t="n">
        <f t="shared" si="9"/>
        <v>0</v>
      </c>
      <c r="I83" s="334" t="n">
        <f t="shared" si="10"/>
        <v>0</v>
      </c>
      <c r="J83" s="334" t="n">
        <f t="shared" si="7"/>
        <v>1</v>
      </c>
      <c r="K83" s="334" t="n">
        <f t="shared" si="8"/>
        <v>0</v>
      </c>
      <c r="L83" s="335"/>
      <c r="M83" s="335"/>
      <c r="N83" s="335"/>
      <c r="O83" s="335"/>
      <c r="P83" s="335"/>
      <c r="Q83" s="335"/>
      <c r="R83" s="335" t="n">
        <v>0</v>
      </c>
      <c r="S83" s="335" t="n">
        <v>0</v>
      </c>
      <c r="T83" s="335"/>
      <c r="U83" s="335" t="n">
        <v>0</v>
      </c>
      <c r="V83" s="335"/>
      <c r="W83" s="335"/>
      <c r="X83" s="335"/>
      <c r="Y83" s="335"/>
      <c r="Z83" s="335"/>
      <c r="AA83" s="335"/>
      <c r="AB83" s="335"/>
      <c r="AC83" s="335"/>
      <c r="AD83" s="335"/>
      <c r="AE83" s="335"/>
      <c r="AF83" s="335"/>
      <c r="AG83" s="335"/>
      <c r="AH83" s="335"/>
      <c r="AI83" s="335"/>
      <c r="AJ83" s="335"/>
      <c r="AK83" s="335"/>
      <c r="AL83" s="335" t="n">
        <v>0</v>
      </c>
      <c r="AM83" s="335" t="n">
        <v>0</v>
      </c>
      <c r="AN83" s="335" t="n">
        <v>0</v>
      </c>
      <c r="AO83" s="335" t="n">
        <v>0</v>
      </c>
      <c r="AP83" s="335" t="n">
        <v>0</v>
      </c>
      <c r="AQ83" s="335" t="n">
        <v>0</v>
      </c>
      <c r="AR83" s="335" t="n">
        <v>0</v>
      </c>
      <c r="AS83" s="335" t="n">
        <v>0</v>
      </c>
      <c r="AT83" s="335" t="n">
        <v>0</v>
      </c>
      <c r="AU83" s="335" t="n">
        <v>0</v>
      </c>
      <c r="AV83" s="335" t="n">
        <v>0</v>
      </c>
      <c r="AW83" s="335" t="n">
        <v>0</v>
      </c>
      <c r="AX83" s="335" t="n">
        <v>1</v>
      </c>
      <c r="AY83" s="335" t="n">
        <v>0</v>
      </c>
      <c r="AZ83" s="335"/>
      <c r="BA83" s="335"/>
      <c r="BB83" s="335"/>
      <c r="BC83" s="335"/>
      <c r="BD83" s="335"/>
      <c r="BE83" s="335"/>
      <c r="BF83" s="335"/>
      <c r="BG83" s="335"/>
      <c r="BH83" s="335"/>
      <c r="BI83" s="335"/>
      <c r="BJ83" s="335"/>
      <c r="BK83" s="335"/>
      <c r="BL83" s="335"/>
      <c r="BM83" s="335"/>
      <c r="BN83" s="335"/>
      <c r="BO83" s="335"/>
      <c r="BP83" s="335"/>
      <c r="BQ83" s="335"/>
      <c r="BR83" s="335"/>
      <c r="BS83" s="335"/>
      <c r="BT83" s="112"/>
      <c r="BU83" s="112"/>
    </row>
    <row r="84" ht="16.5" customHeight="1">
      <c r="B84" s="333" t="s">
        <v>156</v>
      </c>
      <c r="C84" s="332" t="s">
        <v>157</v>
      </c>
      <c r="D84" s="297" t="s">
        <v>126</v>
      </c>
      <c r="E84" s="334" t="b">
        <f t="shared" si="4"/>
        <v>1</v>
      </c>
      <c r="F84" s="334" t="n">
        <f t="shared" si="5"/>
        <v>0</v>
      </c>
      <c r="G84" s="333" t="n">
        <f t="shared" si="6"/>
        <v>0</v>
      </c>
      <c r="H84" s="334" t="n">
        <f t="shared" si="9"/>
        <v>0</v>
      </c>
      <c r="I84" s="334" t="n">
        <f t="shared" si="10"/>
        <v>0</v>
      </c>
      <c r="J84" s="334" t="n">
        <f t="shared" si="7"/>
        <v>0</v>
      </c>
      <c r="K84" s="334" t="n">
        <f t="shared" si="8"/>
        <v>0</v>
      </c>
      <c r="L84" s="335"/>
      <c r="M84" s="335"/>
      <c r="N84" s="335"/>
      <c r="O84" s="335"/>
      <c r="P84" s="335"/>
      <c r="Q84" s="335"/>
      <c r="R84" s="335" t="n">
        <v>0</v>
      </c>
      <c r="S84" s="335" t="n">
        <v>0</v>
      </c>
      <c r="T84" s="335"/>
      <c r="U84" s="335" t="n">
        <v>0</v>
      </c>
      <c r="V84" s="335"/>
      <c r="W84" s="335"/>
      <c r="X84" s="335"/>
      <c r="Y84" s="335"/>
      <c r="Z84" s="335"/>
      <c r="AA84" s="335"/>
      <c r="AB84" s="335"/>
      <c r="AC84" s="335"/>
      <c r="AD84" s="335"/>
      <c r="AE84" s="335"/>
      <c r="AF84" s="335"/>
      <c r="AG84" s="335"/>
      <c r="AH84" s="335"/>
      <c r="AI84" s="335"/>
      <c r="AJ84" s="335"/>
      <c r="AK84" s="335"/>
      <c r="AL84" s="335" t="n">
        <v>0</v>
      </c>
      <c r="AM84" s="335" t="n">
        <v>0</v>
      </c>
      <c r="AN84" s="335" t="n">
        <v>0</v>
      </c>
      <c r="AO84" s="335" t="n">
        <v>0</v>
      </c>
      <c r="AP84" s="335" t="n">
        <v>0</v>
      </c>
      <c r="AQ84" s="335" t="n">
        <v>0</v>
      </c>
      <c r="AR84" s="335" t="n">
        <v>0</v>
      </c>
      <c r="AS84" s="335" t="n">
        <v>0</v>
      </c>
      <c r="AT84" s="335" t="n">
        <v>0</v>
      </c>
      <c r="AU84" s="335" t="n">
        <v>0</v>
      </c>
      <c r="AV84" s="335" t="n">
        <v>0</v>
      </c>
      <c r="AW84" s="335" t="n">
        <v>0</v>
      </c>
      <c r="AX84" s="335" t="n">
        <v>0</v>
      </c>
      <c r="AY84" s="335" t="n">
        <v>0</v>
      </c>
      <c r="AZ84" s="335"/>
      <c r="BA84" s="335"/>
      <c r="BB84" s="335"/>
      <c r="BC84" s="335"/>
      <c r="BD84" s="335"/>
      <c r="BE84" s="335"/>
      <c r="BF84" s="335"/>
      <c r="BG84" s="335"/>
      <c r="BH84" s="335"/>
      <c r="BI84" s="335"/>
      <c r="BJ84" s="335"/>
      <c r="BK84" s="335"/>
      <c r="BL84" s="335"/>
      <c r="BM84" s="335"/>
      <c r="BN84" s="335"/>
      <c r="BO84" s="335"/>
      <c r="BP84" s="335"/>
      <c r="BQ84" s="335"/>
      <c r="BR84" s="335"/>
      <c r="BS84" s="335"/>
      <c r="BT84" s="112"/>
      <c r="BU84" s="112"/>
    </row>
    <row r="85" ht="16.5" customHeight="1">
      <c r="B85" s="333" t="s">
        <v>158</v>
      </c>
      <c r="C85" s="332" t="s">
        <v>159</v>
      </c>
      <c r="D85" s="297" t="s">
        <v>126</v>
      </c>
      <c r="E85" s="334" t="b">
        <f t="shared" si="4"/>
        <v>1</v>
      </c>
      <c r="F85" s="334" t="n">
        <f t="shared" si="5"/>
        <v>0</v>
      </c>
      <c r="G85" s="333" t="n">
        <f t="shared" si="6"/>
        <v>0</v>
      </c>
      <c r="H85" s="334" t="n">
        <f t="shared" si="9"/>
        <v>0</v>
      </c>
      <c r="I85" s="334" t="n">
        <f t="shared" si="10"/>
        <v>0</v>
      </c>
      <c r="J85" s="334" t="n">
        <f t="shared" si="7"/>
        <v>0</v>
      </c>
      <c r="K85" s="334" t="n">
        <f t="shared" si="8"/>
        <v>0</v>
      </c>
      <c r="L85" s="335"/>
      <c r="M85" s="335"/>
      <c r="N85" s="335"/>
      <c r="O85" s="335"/>
      <c r="P85" s="335"/>
      <c r="Q85" s="335"/>
      <c r="R85" s="335" t="n">
        <v>0</v>
      </c>
      <c r="S85" s="335" t="n">
        <v>0</v>
      </c>
      <c r="T85" s="335"/>
      <c r="U85" s="335" t="n">
        <v>0</v>
      </c>
      <c r="V85" s="335"/>
      <c r="W85" s="335"/>
      <c r="X85" s="335"/>
      <c r="Y85" s="335"/>
      <c r="Z85" s="335"/>
      <c r="AA85" s="335"/>
      <c r="AB85" s="335"/>
      <c r="AC85" s="335"/>
      <c r="AD85" s="335"/>
      <c r="AE85" s="335"/>
      <c r="AF85" s="335"/>
      <c r="AG85" s="335"/>
      <c r="AH85" s="335"/>
      <c r="AI85" s="335"/>
      <c r="AJ85" s="335"/>
      <c r="AK85" s="335"/>
      <c r="AL85" s="335" t="n">
        <v>0</v>
      </c>
      <c r="AM85" s="335" t="n">
        <v>0</v>
      </c>
      <c r="AN85" s="335" t="n">
        <v>0</v>
      </c>
      <c r="AO85" s="335" t="n">
        <v>0</v>
      </c>
      <c r="AP85" s="335" t="n">
        <v>0</v>
      </c>
      <c r="AQ85" s="335" t="n">
        <v>0</v>
      </c>
      <c r="AR85" s="335" t="n">
        <v>0</v>
      </c>
      <c r="AS85" s="335" t="n">
        <v>0</v>
      </c>
      <c r="AT85" s="335" t="n">
        <v>0</v>
      </c>
      <c r="AU85" s="335" t="n">
        <v>0</v>
      </c>
      <c r="AV85" s="335" t="n">
        <v>0</v>
      </c>
      <c r="AW85" s="335" t="n">
        <v>0</v>
      </c>
      <c r="AX85" s="335" t="n">
        <v>0</v>
      </c>
      <c r="AY85" s="335" t="n">
        <v>0</v>
      </c>
      <c r="AZ85" s="335"/>
      <c r="BA85" s="335"/>
      <c r="BB85" s="335"/>
      <c r="BC85" s="335"/>
      <c r="BD85" s="335"/>
      <c r="BE85" s="335"/>
      <c r="BF85" s="335"/>
      <c r="BG85" s="335"/>
      <c r="BH85" s="335"/>
      <c r="BI85" s="335"/>
      <c r="BJ85" s="335"/>
      <c r="BK85" s="335"/>
      <c r="BL85" s="335"/>
      <c r="BM85" s="335"/>
      <c r="BN85" s="335"/>
      <c r="BO85" s="335"/>
      <c r="BP85" s="335"/>
      <c r="BQ85" s="335"/>
      <c r="BR85" s="335"/>
      <c r="BS85" s="335"/>
      <c r="BT85" s="112"/>
      <c r="BU85" s="112"/>
    </row>
    <row r="86" ht="16.5" customHeight="1">
      <c r="B86" s="333" t="s">
        <v>160</v>
      </c>
      <c r="C86" s="332" t="s">
        <v>161</v>
      </c>
      <c r="D86" s="297" t="s">
        <v>126</v>
      </c>
      <c r="E86" s="334" t="b">
        <f t="shared" si="4"/>
        <v>1</v>
      </c>
      <c r="F86" s="334" t="n">
        <f t="shared" si="5"/>
        <v>4</v>
      </c>
      <c r="G86" s="333" t="n">
        <f t="shared" si="6"/>
        <v>0</v>
      </c>
      <c r="H86" s="334" t="n">
        <f t="shared" si="9"/>
        <v>0</v>
      </c>
      <c r="I86" s="334" t="n">
        <f t="shared" si="10"/>
        <v>0</v>
      </c>
      <c r="J86" s="334" t="n">
        <f t="shared" si="7"/>
        <v>4</v>
      </c>
      <c r="K86" s="334" t="n">
        <f t="shared" si="8"/>
        <v>0</v>
      </c>
      <c r="L86" s="335"/>
      <c r="M86" s="335"/>
      <c r="N86" s="335"/>
      <c r="O86" s="335"/>
      <c r="P86" s="335"/>
      <c r="Q86" s="335"/>
      <c r="R86" s="335" t="n">
        <v>0</v>
      </c>
      <c r="S86" s="335" t="n">
        <v>0</v>
      </c>
      <c r="T86" s="335"/>
      <c r="U86" s="335" t="n">
        <v>0</v>
      </c>
      <c r="V86" s="335"/>
      <c r="W86" s="335"/>
      <c r="X86" s="335"/>
      <c r="Y86" s="335"/>
      <c r="Z86" s="335"/>
      <c r="AA86" s="335"/>
      <c r="AB86" s="335"/>
      <c r="AC86" s="335"/>
      <c r="AD86" s="335"/>
      <c r="AE86" s="335"/>
      <c r="AF86" s="335"/>
      <c r="AG86" s="335"/>
      <c r="AH86" s="335"/>
      <c r="AI86" s="335"/>
      <c r="AJ86" s="335"/>
      <c r="AK86" s="335"/>
      <c r="AL86" s="335" t="n">
        <v>0</v>
      </c>
      <c r="AM86" s="335" t="n">
        <v>0</v>
      </c>
      <c r="AN86" s="335" t="n">
        <v>0</v>
      </c>
      <c r="AO86" s="335" t="n">
        <v>0</v>
      </c>
      <c r="AP86" s="335" t="n">
        <v>0</v>
      </c>
      <c r="AQ86" s="335" t="n">
        <v>0</v>
      </c>
      <c r="AR86" s="335" t="n">
        <v>0</v>
      </c>
      <c r="AS86" s="335" t="n">
        <v>0</v>
      </c>
      <c r="AT86" s="335" t="n">
        <v>0</v>
      </c>
      <c r="AU86" s="335" t="n">
        <v>0</v>
      </c>
      <c r="AV86" s="335" t="n">
        <v>0</v>
      </c>
      <c r="AW86" s="335" t="n">
        <v>0</v>
      </c>
      <c r="AX86" s="335" t="n">
        <v>4</v>
      </c>
      <c r="AY86" s="335" t="n">
        <v>0</v>
      </c>
      <c r="AZ86" s="335"/>
      <c r="BA86" s="335"/>
      <c r="BB86" s="335"/>
      <c r="BC86" s="335"/>
      <c r="BD86" s="335"/>
      <c r="BE86" s="335"/>
      <c r="BF86" s="335"/>
      <c r="BG86" s="335"/>
      <c r="BH86" s="335"/>
      <c r="BI86" s="335"/>
      <c r="BJ86" s="335"/>
      <c r="BK86" s="335"/>
      <c r="BL86" s="335"/>
      <c r="BM86" s="335"/>
      <c r="BN86" s="335"/>
      <c r="BO86" s="335"/>
      <c r="BP86" s="335"/>
      <c r="BQ86" s="335"/>
      <c r="BR86" s="335"/>
      <c r="BS86" s="335"/>
      <c r="BT86" s="112"/>
      <c r="BU86" s="112"/>
    </row>
    <row r="87" ht="16.5" customHeight="1">
      <c r="B87" s="333" t="s">
        <v>162</v>
      </c>
      <c r="C87" s="332" t="s">
        <v>163</v>
      </c>
      <c r="D87" s="297" t="s">
        <v>126</v>
      </c>
      <c r="E87" s="334" t="b">
        <f t="shared" si="4"/>
        <v>1</v>
      </c>
      <c r="F87" s="334" t="n">
        <f t="shared" si="5"/>
        <v>0</v>
      </c>
      <c r="G87" s="333" t="n">
        <f t="shared" si="6"/>
        <v>0</v>
      </c>
      <c r="H87" s="334" t="n">
        <f t="shared" si="9"/>
        <v>0</v>
      </c>
      <c r="I87" s="334" t="n">
        <f t="shared" si="10"/>
        <v>0</v>
      </c>
      <c r="J87" s="334" t="n">
        <f t="shared" si="7"/>
        <v>0</v>
      </c>
      <c r="K87" s="334" t="n">
        <f t="shared" si="8"/>
        <v>0</v>
      </c>
      <c r="L87" s="335"/>
      <c r="M87" s="335"/>
      <c r="N87" s="335"/>
      <c r="O87" s="335"/>
      <c r="P87" s="335"/>
      <c r="Q87" s="335"/>
      <c r="R87" s="335" t="n">
        <v>0</v>
      </c>
      <c r="S87" s="335" t="n">
        <v>0</v>
      </c>
      <c r="T87" s="335"/>
      <c r="U87" s="335" t="n">
        <v>0</v>
      </c>
      <c r="V87" s="335"/>
      <c r="W87" s="335"/>
      <c r="X87" s="335"/>
      <c r="Y87" s="335"/>
      <c r="Z87" s="335"/>
      <c r="AA87" s="335"/>
      <c r="AB87" s="335"/>
      <c r="AC87" s="335"/>
      <c r="AD87" s="335"/>
      <c r="AE87" s="335"/>
      <c r="AF87" s="335"/>
      <c r="AG87" s="335"/>
      <c r="AH87" s="335"/>
      <c r="AI87" s="335"/>
      <c r="AJ87" s="335"/>
      <c r="AK87" s="335"/>
      <c r="AL87" s="335" t="n">
        <v>0</v>
      </c>
      <c r="AM87" s="335" t="n">
        <v>0</v>
      </c>
      <c r="AN87" s="335" t="n">
        <v>0</v>
      </c>
      <c r="AO87" s="335" t="n">
        <v>0</v>
      </c>
      <c r="AP87" s="335" t="n">
        <v>0</v>
      </c>
      <c r="AQ87" s="335" t="n">
        <v>0</v>
      </c>
      <c r="AR87" s="335" t="n">
        <v>0</v>
      </c>
      <c r="AS87" s="335" t="n">
        <v>0</v>
      </c>
      <c r="AT87" s="335" t="n">
        <v>0</v>
      </c>
      <c r="AU87" s="335" t="n">
        <v>0</v>
      </c>
      <c r="AV87" s="335" t="n">
        <v>0</v>
      </c>
      <c r="AW87" s="335" t="n">
        <v>0</v>
      </c>
      <c r="AX87" s="335" t="n">
        <v>0</v>
      </c>
      <c r="AY87" s="335" t="n">
        <v>0</v>
      </c>
      <c r="AZ87" s="335"/>
      <c r="BA87" s="335"/>
      <c r="BB87" s="335"/>
      <c r="BC87" s="335"/>
      <c r="BD87" s="335"/>
      <c r="BE87" s="335"/>
      <c r="BF87" s="335"/>
      <c r="BG87" s="335"/>
      <c r="BH87" s="335"/>
      <c r="BI87" s="335"/>
      <c r="BJ87" s="335"/>
      <c r="BK87" s="335"/>
      <c r="BL87" s="335"/>
      <c r="BM87" s="335"/>
      <c r="BN87" s="335"/>
      <c r="BO87" s="335"/>
      <c r="BP87" s="335"/>
      <c r="BQ87" s="335"/>
      <c r="BR87" s="335"/>
      <c r="BS87" s="335"/>
      <c r="BT87" s="112"/>
      <c r="BU87" s="112"/>
    </row>
    <row r="88" ht="16.5" customHeight="1">
      <c r="B88" s="333" t="s">
        <v>187</v>
      </c>
      <c r="C88" s="332" t="s">
        <v>183</v>
      </c>
      <c r="D88" s="297" t="s">
        <v>126</v>
      </c>
      <c r="E88" s="334" t="b">
        <f>SUM(G88:K88)=F88</f>
        <v>1</v>
      </c>
      <c r="F88" s="334" t="n">
        <f>SUM(L88:BS88)</f>
        <v>860</v>
      </c>
      <c r="G88" s="333" t="n">
        <f>SUM(L88:W88)</f>
        <v>0</v>
      </c>
      <c r="H88" s="334" t="n">
        <f>SUM(X88:AI88)</f>
        <v>0</v>
      </c>
      <c r="I88" s="334" t="n">
        <f>SUM(AJ88:AU88)</f>
        <v>121</v>
      </c>
      <c r="J88" s="334" t="n">
        <f>SUM(AV88:BG88)</f>
        <v>739</v>
      </c>
      <c r="K88" s="334" t="n">
        <f>SUM(BH88:BS88)</f>
        <v>0</v>
      </c>
      <c r="L88" s="335"/>
      <c r="M88" s="335"/>
      <c r="N88" s="335"/>
      <c r="O88" s="335"/>
      <c r="P88" s="335"/>
      <c r="Q88" s="335"/>
      <c r="R88" s="335" t="n">
        <v>0</v>
      </c>
      <c r="S88" s="335" t="n">
        <v>0</v>
      </c>
      <c r="T88" s="335"/>
      <c r="U88" s="335" t="n">
        <v>0</v>
      </c>
      <c r="V88" s="335"/>
      <c r="W88" s="335"/>
      <c r="X88" s="335"/>
      <c r="Y88" s="335"/>
      <c r="Z88" s="335"/>
      <c r="AA88" s="335"/>
      <c r="AB88" s="335"/>
      <c r="AC88" s="335"/>
      <c r="AD88" s="335"/>
      <c r="AE88" s="335"/>
      <c r="AF88" s="335"/>
      <c r="AG88" s="335"/>
      <c r="AH88" s="335"/>
      <c r="AI88" s="335"/>
      <c r="AJ88" s="335"/>
      <c r="AK88" s="335"/>
      <c r="AL88" s="335" t="n">
        <v>1</v>
      </c>
      <c r="AM88" s="335" t="n">
        <v>2</v>
      </c>
      <c r="AN88" s="335" t="n">
        <v>12</v>
      </c>
      <c r="AO88" s="335" t="n">
        <v>4</v>
      </c>
      <c r="AP88" s="335" t="n">
        <v>8</v>
      </c>
      <c r="AQ88" s="335" t="n">
        <v>12</v>
      </c>
      <c r="AR88" s="335" t="n">
        <v>16</v>
      </c>
      <c r="AS88" s="335" t="n">
        <v>16</v>
      </c>
      <c r="AT88" s="335" t="n">
        <v>26</v>
      </c>
      <c r="AU88" s="335" t="n">
        <v>24</v>
      </c>
      <c r="AV88" s="335" t="n">
        <v>700</v>
      </c>
      <c r="AW88" s="335" t="n">
        <v>21</v>
      </c>
      <c r="AX88" s="335" t="n">
        <v>18</v>
      </c>
      <c r="AY88" s="335" t="n">
        <v>0</v>
      </c>
      <c r="AZ88" s="335"/>
      <c r="BA88" s="335"/>
      <c r="BB88" s="335"/>
      <c r="BC88" s="335"/>
      <c r="BD88" s="335"/>
      <c r="BE88" s="335"/>
      <c r="BF88" s="335"/>
      <c r="BG88" s="335"/>
      <c r="BH88" s="335"/>
      <c r="BI88" s="335"/>
      <c r="BJ88" s="335"/>
      <c r="BK88" s="335"/>
      <c r="BL88" s="335"/>
      <c r="BM88" s="335"/>
      <c r="BN88" s="335"/>
      <c r="BO88" s="335"/>
      <c r="BP88" s="335"/>
      <c r="BQ88" s="335"/>
      <c r="BR88" s="335"/>
      <c r="BS88" s="335"/>
      <c r="BT88" s="112"/>
      <c r="BU88" s="112"/>
    </row>
    <row r="89" ht="16.5" customHeight="1">
      <c r="B89" s="333" t="s">
        <v>188</v>
      </c>
      <c r="C89" s="332" t="s">
        <v>184</v>
      </c>
      <c r="D89" s="297" t="s">
        <v>126</v>
      </c>
      <c r="E89" s="334" t="b">
        <f>SUM(G89:K89)=F89</f>
        <v>1</v>
      </c>
      <c r="F89" s="334" t="n">
        <f>SUM(L89:BS89)</f>
        <v>84</v>
      </c>
      <c r="G89" s="333" t="n">
        <f>SUM(L89:W89)</f>
        <v>0</v>
      </c>
      <c r="H89" s="334" t="n">
        <f>SUM(X89:AI89)</f>
        <v>0</v>
      </c>
      <c r="I89" s="334" t="n">
        <f>SUM(AJ89:AU89)</f>
        <v>73</v>
      </c>
      <c r="J89" s="334" t="n">
        <f>SUM(AV89:BG89)</f>
        <v>11</v>
      </c>
      <c r="K89" s="334" t="n">
        <f>SUM(BH89:BS89)</f>
        <v>0</v>
      </c>
      <c r="L89" s="335"/>
      <c r="M89" s="335"/>
      <c r="N89" s="335"/>
      <c r="O89" s="335"/>
      <c r="P89" s="335"/>
      <c r="Q89" s="335"/>
      <c r="R89" s="335" t="n">
        <v>0</v>
      </c>
      <c r="S89" s="335" t="n">
        <v>0</v>
      </c>
      <c r="T89" s="335"/>
      <c r="U89" s="335" t="n">
        <v>0</v>
      </c>
      <c r="V89" s="335"/>
      <c r="W89" s="335"/>
      <c r="X89" s="335"/>
      <c r="Y89" s="335"/>
      <c r="Z89" s="335"/>
      <c r="AA89" s="335"/>
      <c r="AB89" s="335"/>
      <c r="AC89" s="335"/>
      <c r="AD89" s="335"/>
      <c r="AE89" s="335"/>
      <c r="AF89" s="335"/>
      <c r="AG89" s="335"/>
      <c r="AH89" s="335"/>
      <c r="AI89" s="335"/>
      <c r="AJ89" s="335"/>
      <c r="AK89" s="335"/>
      <c r="AL89" s="335" t="n">
        <v>0</v>
      </c>
      <c r="AM89" s="335" t="n">
        <v>0</v>
      </c>
      <c r="AN89" s="335" t="n">
        <v>3</v>
      </c>
      <c r="AO89" s="335" t="n">
        <v>1</v>
      </c>
      <c r="AP89" s="335" t="n">
        <v>7</v>
      </c>
      <c r="AQ89" s="335" t="n">
        <v>22</v>
      </c>
      <c r="AR89" s="335" t="n">
        <v>21</v>
      </c>
      <c r="AS89" s="335" t="n">
        <v>8</v>
      </c>
      <c r="AT89" s="335" t="n">
        <v>5</v>
      </c>
      <c r="AU89" s="335" t="n">
        <v>6</v>
      </c>
      <c r="AV89" s="335" t="n">
        <v>0</v>
      </c>
      <c r="AW89" s="335" t="n">
        <v>6</v>
      </c>
      <c r="AX89" s="335" t="n">
        <v>5</v>
      </c>
      <c r="AY89" s="335" t="n">
        <v>0</v>
      </c>
      <c r="AZ89" s="335"/>
      <c r="BA89" s="335"/>
      <c r="BB89" s="335"/>
      <c r="BC89" s="335"/>
      <c r="BD89" s="335"/>
      <c r="BE89" s="335"/>
      <c r="BF89" s="335"/>
      <c r="BG89" s="335"/>
      <c r="BH89" s="335"/>
      <c r="BI89" s="335"/>
      <c r="BJ89" s="335"/>
      <c r="BK89" s="335"/>
      <c r="BL89" s="335"/>
      <c r="BM89" s="335"/>
      <c r="BN89" s="335"/>
      <c r="BO89" s="335"/>
      <c r="BP89" s="335"/>
      <c r="BQ89" s="335"/>
      <c r="BR89" s="335"/>
      <c r="BS89" s="335"/>
      <c r="BT89" s="112"/>
      <c r="BU89" s="112"/>
    </row>
    <row r="90" ht="16.5" customHeight="1">
      <c r="B90" s="333" t="s">
        <v>189</v>
      </c>
      <c r="C90" s="332" t="s">
        <v>185</v>
      </c>
      <c r="D90" s="297" t="s">
        <v>126</v>
      </c>
      <c r="E90" s="334" t="b">
        <f>SUM(G90:K90)=F90</f>
        <v>1</v>
      </c>
      <c r="F90" s="334" t="n">
        <f>SUM(L90:BS90)</f>
        <v>926</v>
      </c>
      <c r="G90" s="333" t="n">
        <f>SUM(L90:W90)</f>
        <v>0</v>
      </c>
      <c r="H90" s="334" t="n">
        <f>SUM(X90:AI90)</f>
        <v>0</v>
      </c>
      <c r="I90" s="334" t="n">
        <f>SUM(AJ90:AU90)</f>
        <v>178</v>
      </c>
      <c r="J90" s="334" t="n">
        <f>SUM(AV90:BG90)</f>
        <v>748</v>
      </c>
      <c r="K90" s="334" t="n">
        <f>SUM(BH90:BS90)</f>
        <v>0</v>
      </c>
      <c r="L90" s="335"/>
      <c r="M90" s="335"/>
      <c r="N90" s="335"/>
      <c r="O90" s="335"/>
      <c r="P90" s="335"/>
      <c r="Q90" s="335"/>
      <c r="R90" s="335" t="n">
        <v>0</v>
      </c>
      <c r="S90" s="335" t="n">
        <v>0</v>
      </c>
      <c r="T90" s="335"/>
      <c r="U90" s="335" t="n">
        <v>0</v>
      </c>
      <c r="V90" s="335"/>
      <c r="W90" s="335"/>
      <c r="X90" s="335"/>
      <c r="Y90" s="335"/>
      <c r="Z90" s="335"/>
      <c r="AA90" s="335"/>
      <c r="AB90" s="335"/>
      <c r="AC90" s="335"/>
      <c r="AD90" s="335"/>
      <c r="AE90" s="335"/>
      <c r="AF90" s="335"/>
      <c r="AG90" s="335"/>
      <c r="AH90" s="335"/>
      <c r="AI90" s="335"/>
      <c r="AJ90" s="335"/>
      <c r="AK90" s="335"/>
      <c r="AL90" s="335" t="n">
        <v>2</v>
      </c>
      <c r="AM90" s="335" t="n">
        <v>3</v>
      </c>
      <c r="AN90" s="335" t="n">
        <v>12</v>
      </c>
      <c r="AO90" s="335" t="n">
        <v>5</v>
      </c>
      <c r="AP90" s="335" t="n">
        <v>12</v>
      </c>
      <c r="AQ90" s="335" t="n">
        <v>16</v>
      </c>
      <c r="AR90" s="335" t="n">
        <v>36</v>
      </c>
      <c r="AS90" s="335" t="n">
        <v>37</v>
      </c>
      <c r="AT90" s="335" t="n">
        <v>29</v>
      </c>
      <c r="AU90" s="335" t="n">
        <v>26</v>
      </c>
      <c r="AV90" s="335" t="n">
        <v>700</v>
      </c>
      <c r="AW90" s="335" t="n">
        <v>23</v>
      </c>
      <c r="AX90" s="335" t="n">
        <v>25</v>
      </c>
      <c r="AY90" s="335" t="n">
        <v>0</v>
      </c>
      <c r="AZ90" s="335"/>
      <c r="BA90" s="335"/>
      <c r="BB90" s="335"/>
      <c r="BC90" s="335"/>
      <c r="BD90" s="335"/>
      <c r="BE90" s="335"/>
      <c r="BF90" s="335"/>
      <c r="BG90" s="335"/>
      <c r="BH90" s="335"/>
      <c r="BI90" s="335"/>
      <c r="BJ90" s="335"/>
      <c r="BK90" s="335"/>
      <c r="BL90" s="335"/>
      <c r="BM90" s="335"/>
      <c r="BN90" s="335"/>
      <c r="BO90" s="335"/>
      <c r="BP90" s="335"/>
      <c r="BQ90" s="335"/>
      <c r="BR90" s="335"/>
      <c r="BS90" s="335"/>
      <c r="BT90" s="112"/>
      <c r="BU90" s="112"/>
    </row>
    <row r="91" ht="16.5" customHeight="1">
      <c r="B91" s="333" t="s">
        <v>190</v>
      </c>
      <c r="C91" s="332" t="s">
        <v>186</v>
      </c>
      <c r="D91" s="297" t="s">
        <v>126</v>
      </c>
      <c r="E91" s="334" t="b">
        <f>SUM(G91:K91)=F91</f>
        <v>1</v>
      </c>
      <c r="F91" s="334" t="n">
        <f>SUM(L91:BS91)</f>
        <v>4</v>
      </c>
      <c r="G91" s="333" t="n">
        <f>SUM(L91:W91)</f>
        <v>0</v>
      </c>
      <c r="H91" s="334" t="n">
        <f>SUM(X91:AI91)</f>
        <v>0</v>
      </c>
      <c r="I91" s="334" t="n">
        <f>SUM(AJ91:AU91)</f>
        <v>4</v>
      </c>
      <c r="J91" s="334" t="n">
        <f>SUM(AV91:BG91)</f>
        <v>0</v>
      </c>
      <c r="K91" s="334" t="n">
        <f>SUM(BH91:BS91)</f>
        <v>0</v>
      </c>
      <c r="L91" s="335"/>
      <c r="M91" s="335"/>
      <c r="N91" s="335"/>
      <c r="O91" s="335"/>
      <c r="P91" s="335"/>
      <c r="Q91" s="335"/>
      <c r="R91" s="335" t="n">
        <v>0</v>
      </c>
      <c r="S91" s="335" t="n">
        <v>0</v>
      </c>
      <c r="T91" s="335"/>
      <c r="U91" s="335" t="n">
        <v>0</v>
      </c>
      <c r="V91" s="335"/>
      <c r="W91" s="335"/>
      <c r="X91" s="335"/>
      <c r="Y91" s="335"/>
      <c r="Z91" s="335"/>
      <c r="AA91" s="335"/>
      <c r="AB91" s="335"/>
      <c r="AC91" s="335"/>
      <c r="AD91" s="335"/>
      <c r="AE91" s="335"/>
      <c r="AF91" s="335"/>
      <c r="AG91" s="335"/>
      <c r="AH91" s="335"/>
      <c r="AI91" s="335"/>
      <c r="AJ91" s="335"/>
      <c r="AK91" s="335"/>
      <c r="AL91" s="335" t="n">
        <v>0</v>
      </c>
      <c r="AM91" s="335" t="n">
        <v>0</v>
      </c>
      <c r="AN91" s="335" t="n">
        <v>0</v>
      </c>
      <c r="AO91" s="335" t="n">
        <v>1</v>
      </c>
      <c r="AP91" s="335" t="n">
        <v>0</v>
      </c>
      <c r="AQ91" s="335" t="n">
        <v>2</v>
      </c>
      <c r="AR91" s="335" t="n">
        <v>0</v>
      </c>
      <c r="AS91" s="335" t="n">
        <v>1</v>
      </c>
      <c r="AT91" s="335" t="n">
        <v>0</v>
      </c>
      <c r="AU91" s="335" t="n">
        <v>0</v>
      </c>
      <c r="AV91" s="335" t="n">
        <v>0</v>
      </c>
      <c r="AW91" s="335" t="n">
        <v>0</v>
      </c>
      <c r="AX91" s="335" t="n">
        <v>0</v>
      </c>
      <c r="AY91" s="335" t="n">
        <v>0</v>
      </c>
      <c r="AZ91" s="335"/>
      <c r="BA91" s="335"/>
      <c r="BB91" s="335"/>
      <c r="BC91" s="335"/>
      <c r="BD91" s="335"/>
      <c r="BE91" s="335"/>
      <c r="BF91" s="335"/>
      <c r="BG91" s="335"/>
      <c r="BH91" s="335"/>
      <c r="BI91" s="335"/>
      <c r="BJ91" s="335"/>
      <c r="BK91" s="335"/>
      <c r="BL91" s="335"/>
      <c r="BM91" s="335"/>
      <c r="BN91" s="335"/>
      <c r="BO91" s="335"/>
      <c r="BP91" s="335"/>
      <c r="BQ91" s="335"/>
      <c r="BR91" s="335"/>
      <c r="BS91" s="335"/>
      <c r="BT91" s="112"/>
      <c r="BU91" s="112"/>
    </row>
    <row r="92" ht="16.5" customHeight="1">
      <c r="B92" s="333" t="s">
        <v>164</v>
      </c>
      <c r="C92" s="332" t="s">
        <v>165</v>
      </c>
      <c r="D92" s="297" t="s">
        <v>126</v>
      </c>
      <c r="E92" s="334" t="b">
        <f t="shared" si="4"/>
        <v>1</v>
      </c>
      <c r="F92" s="334" t="n">
        <f t="shared" si="5"/>
        <v>1006</v>
      </c>
      <c r="G92" s="333" t="n">
        <f t="shared" si="6"/>
        <v>0</v>
      </c>
      <c r="H92" s="334" t="n">
        <f t="shared" si="9"/>
        <v>0</v>
      </c>
      <c r="I92" s="334" t="n">
        <f t="shared" si="10"/>
        <v>753</v>
      </c>
      <c r="J92" s="334" t="n">
        <f t="shared" si="7"/>
        <v>253</v>
      </c>
      <c r="K92" s="334" t="n">
        <f t="shared" si="8"/>
        <v>0</v>
      </c>
      <c r="L92" s="335"/>
      <c r="M92" s="335"/>
      <c r="N92" s="335"/>
      <c r="O92" s="335"/>
      <c r="P92" s="335"/>
      <c r="Q92" s="335"/>
      <c r="R92" s="335" t="n">
        <v>0</v>
      </c>
      <c r="S92" s="335" t="n">
        <v>0</v>
      </c>
      <c r="T92" s="335"/>
      <c r="U92" s="335" t="n">
        <v>0</v>
      </c>
      <c r="V92" s="335"/>
      <c r="W92" s="335"/>
      <c r="X92" s="335"/>
      <c r="Y92" s="335"/>
      <c r="Z92" s="335"/>
      <c r="AA92" s="335"/>
      <c r="AB92" s="335"/>
      <c r="AC92" s="335"/>
      <c r="AD92" s="335"/>
      <c r="AE92" s="335"/>
      <c r="AF92" s="335"/>
      <c r="AG92" s="335"/>
      <c r="AH92" s="335"/>
      <c r="AI92" s="335"/>
      <c r="AJ92" s="335"/>
      <c r="AK92" s="335"/>
      <c r="AL92" s="335" t="n">
        <v>0</v>
      </c>
      <c r="AM92" s="335" t="n">
        <v>0</v>
      </c>
      <c r="AN92" s="335" t="n">
        <v>24</v>
      </c>
      <c r="AO92" s="335" t="n">
        <v>66</v>
      </c>
      <c r="AP92" s="335" t="n">
        <v>126</v>
      </c>
      <c r="AQ92" s="335" t="n">
        <v>178</v>
      </c>
      <c r="AR92" s="335" t="n">
        <v>67</v>
      </c>
      <c r="AS92" s="335" t="n">
        <v>69</v>
      </c>
      <c r="AT92" s="335" t="n">
        <v>102</v>
      </c>
      <c r="AU92" s="335" t="n">
        <v>121</v>
      </c>
      <c r="AV92" s="335" t="n">
        <v>117</v>
      </c>
      <c r="AW92" s="335" t="n">
        <v>135</v>
      </c>
      <c r="AX92" s="335" t="n">
        <v>1</v>
      </c>
      <c r="AY92" s="335" t="n">
        <v>0</v>
      </c>
      <c r="AZ92" s="335"/>
      <c r="BA92" s="335"/>
      <c r="BB92" s="335"/>
      <c r="BC92" s="335"/>
      <c r="BD92" s="335"/>
      <c r="BE92" s="335"/>
      <c r="BF92" s="335"/>
      <c r="BG92" s="335"/>
      <c r="BH92" s="335"/>
      <c r="BI92" s="335"/>
      <c r="BJ92" s="335"/>
      <c r="BK92" s="335"/>
      <c r="BL92" s="335"/>
      <c r="BM92" s="335"/>
      <c r="BN92" s="335"/>
      <c r="BO92" s="335"/>
      <c r="BP92" s="335"/>
      <c r="BQ92" s="335"/>
      <c r="BR92" s="335"/>
      <c r="BS92" s="335"/>
      <c r="BT92" s="112"/>
      <c r="BU92" s="112"/>
    </row>
    <row r="93" ht="16.5" customHeight="1">
      <c r="B93" s="333" t="s">
        <v>166</v>
      </c>
      <c r="C93" s="332" t="s">
        <v>167</v>
      </c>
      <c r="D93" s="297" t="s">
        <v>126</v>
      </c>
      <c r="E93" s="334" t="b">
        <f t="shared" si="4"/>
        <v>1</v>
      </c>
      <c r="F93" s="334" t="n">
        <f t="shared" si="5"/>
        <v>4777</v>
      </c>
      <c r="G93" s="333" t="n">
        <f t="shared" si="6"/>
        <v>0</v>
      </c>
      <c r="H93" s="334" t="n">
        <f t="shared" si="9"/>
        <v>0</v>
      </c>
      <c r="I93" s="334" t="n">
        <f t="shared" si="10"/>
        <v>3252</v>
      </c>
      <c r="J93" s="334" t="n">
        <f t="shared" si="7"/>
        <v>1525</v>
      </c>
      <c r="K93" s="334" t="n">
        <f t="shared" si="8"/>
        <v>0</v>
      </c>
      <c r="L93" s="335"/>
      <c r="M93" s="335"/>
      <c r="N93" s="335"/>
      <c r="O93" s="335"/>
      <c r="P93" s="335"/>
      <c r="Q93" s="335"/>
      <c r="R93" s="335" t="n">
        <v>0</v>
      </c>
      <c r="S93" s="335" t="n">
        <v>0</v>
      </c>
      <c r="T93" s="335"/>
      <c r="U93" s="335" t="n">
        <v>0</v>
      </c>
      <c r="V93" s="335"/>
      <c r="W93" s="335"/>
      <c r="X93" s="335"/>
      <c r="Y93" s="335"/>
      <c r="Z93" s="335"/>
      <c r="AA93" s="335"/>
      <c r="AB93" s="335"/>
      <c r="AC93" s="335"/>
      <c r="AD93" s="335"/>
      <c r="AE93" s="335"/>
      <c r="AF93" s="335"/>
      <c r="AG93" s="335"/>
      <c r="AH93" s="335"/>
      <c r="AI93" s="335"/>
      <c r="AJ93" s="335"/>
      <c r="AK93" s="335"/>
      <c r="AL93" s="335" t="n">
        <v>6</v>
      </c>
      <c r="AM93" s="335" t="n">
        <v>81</v>
      </c>
      <c r="AN93" s="335" t="n">
        <v>169</v>
      </c>
      <c r="AO93" s="335" t="n">
        <v>277</v>
      </c>
      <c r="AP93" s="335" t="n">
        <v>486</v>
      </c>
      <c r="AQ93" s="335" t="n">
        <v>744</v>
      </c>
      <c r="AR93" s="335" t="n">
        <v>194</v>
      </c>
      <c r="AS93" s="335" t="n">
        <v>259</v>
      </c>
      <c r="AT93" s="335" t="n">
        <v>670</v>
      </c>
      <c r="AU93" s="335" t="n">
        <v>366</v>
      </c>
      <c r="AV93" s="335" t="n">
        <v>574</v>
      </c>
      <c r="AW93" s="335" t="n">
        <v>507</v>
      </c>
      <c r="AX93" s="335" t="n">
        <v>444</v>
      </c>
      <c r="AY93" s="335" t="n">
        <v>0</v>
      </c>
      <c r="AZ93" s="335"/>
      <c r="BA93" s="335"/>
      <c r="BB93" s="335"/>
      <c r="BC93" s="335"/>
      <c r="BD93" s="335"/>
      <c r="BE93" s="335"/>
      <c r="BF93" s="335"/>
      <c r="BG93" s="335"/>
      <c r="BH93" s="335"/>
      <c r="BI93" s="335"/>
      <c r="BJ93" s="335"/>
      <c r="BK93" s="335"/>
      <c r="BL93" s="335"/>
      <c r="BM93" s="335"/>
      <c r="BN93" s="335"/>
      <c r="BO93" s="335"/>
      <c r="BP93" s="335"/>
      <c r="BQ93" s="335"/>
      <c r="BR93" s="335"/>
      <c r="BS93" s="335"/>
      <c r="BT93" s="112"/>
      <c r="BU93" s="112"/>
    </row>
    <row r="94" ht="16.5" customHeight="1">
      <c r="B94" s="333" t="n">
        <v>9</v>
      </c>
      <c r="C94" s="332" t="s">
        <v>168</v>
      </c>
      <c r="D94" s="297" t="s">
        <v>126</v>
      </c>
      <c r="E94" s="334" t="b">
        <f t="shared" si="4"/>
        <v>1</v>
      </c>
      <c r="F94" s="334" t="n">
        <f t="shared" si="5"/>
        <v>0</v>
      </c>
      <c r="G94" s="333" t="n">
        <f t="shared" si="6"/>
        <v>0</v>
      </c>
      <c r="H94" s="334" t="n">
        <f t="shared" si="9"/>
        <v>0</v>
      </c>
      <c r="I94" s="334" t="n">
        <f t="shared" si="10"/>
        <v>0</v>
      </c>
      <c r="J94" s="334" t="n">
        <f t="shared" si="7"/>
        <v>0</v>
      </c>
      <c r="K94" s="334" t="n">
        <f t="shared" si="8"/>
        <v>0</v>
      </c>
      <c r="L94" s="335"/>
      <c r="M94" s="335"/>
      <c r="N94" s="335"/>
      <c r="O94" s="335"/>
      <c r="P94" s="335"/>
      <c r="Q94" s="335"/>
      <c r="R94" s="335" t="n">
        <v>0</v>
      </c>
      <c r="S94" s="335" t="n">
        <v>0</v>
      </c>
      <c r="T94" s="335"/>
      <c r="U94" s="335" t="n">
        <v>0</v>
      </c>
      <c r="V94" s="335"/>
      <c r="W94" s="335"/>
      <c r="X94" s="335"/>
      <c r="Y94" s="335"/>
      <c r="Z94" s="335"/>
      <c r="AA94" s="335"/>
      <c r="AB94" s="335"/>
      <c r="AC94" s="335"/>
      <c r="AD94" s="335"/>
      <c r="AE94" s="335"/>
      <c r="AF94" s="335"/>
      <c r="AG94" s="335"/>
      <c r="AH94" s="335"/>
      <c r="AI94" s="335"/>
      <c r="AJ94" s="335"/>
      <c r="AK94" s="335"/>
      <c r="AL94" s="335" t="n">
        <v>0</v>
      </c>
      <c r="AM94" s="335" t="n">
        <v>0</v>
      </c>
      <c r="AN94" s="335" t="n">
        <v>0</v>
      </c>
      <c r="AO94" s="335" t="n">
        <v>0</v>
      </c>
      <c r="AP94" s="335" t="n">
        <v>0</v>
      </c>
      <c r="AQ94" s="335" t="n">
        <v>0</v>
      </c>
      <c r="AR94" s="335" t="n">
        <v>0</v>
      </c>
      <c r="AS94" s="335" t="n">
        <v>0</v>
      </c>
      <c r="AT94" s="335" t="n">
        <v>0</v>
      </c>
      <c r="AU94" s="335" t="n">
        <v>0</v>
      </c>
      <c r="AV94" s="335" t="n">
        <v>0</v>
      </c>
      <c r="AW94" s="335" t="n">
        <v>0</v>
      </c>
      <c r="AX94" s="335" t="n">
        <v>0</v>
      </c>
      <c r="AY94" s="335" t="n">
        <v>0</v>
      </c>
      <c r="AZ94" s="335"/>
      <c r="BA94" s="335"/>
      <c r="BB94" s="335"/>
      <c r="BC94" s="335"/>
      <c r="BD94" s="335"/>
      <c r="BE94" s="335"/>
      <c r="BF94" s="335"/>
      <c r="BG94" s="335"/>
      <c r="BH94" s="335"/>
      <c r="BI94" s="335"/>
      <c r="BJ94" s="335"/>
      <c r="BK94" s="335"/>
      <c r="BL94" s="335"/>
      <c r="BM94" s="335"/>
      <c r="BN94" s="335"/>
      <c r="BO94" s="335"/>
      <c r="BP94" s="335"/>
      <c r="BQ94" s="335"/>
      <c r="BR94" s="335"/>
      <c r="BS94" s="335"/>
      <c r="BT94" s="112"/>
      <c r="BU94" s="112"/>
    </row>
    <row r="95" ht="16.5" customHeight="1">
      <c r="B95" s="333" t="n">
        <v>10</v>
      </c>
      <c r="C95" s="332" t="s">
        <v>169</v>
      </c>
      <c r="D95" s="297" t="s">
        <v>170</v>
      </c>
      <c r="E95" s="333"/>
      <c r="F95" s="333"/>
      <c r="G95" s="333"/>
      <c r="H95" s="333"/>
      <c r="I95" s="333"/>
      <c r="J95" s="333"/>
      <c r="K95" s="333"/>
      <c r="L95" s="333"/>
      <c r="M95" s="333"/>
      <c r="N95" s="333"/>
      <c r="O95" s="333"/>
      <c r="P95" s="333"/>
      <c r="Q95" s="333"/>
      <c r="R95" s="333" t="n">
        <v>0</v>
      </c>
      <c r="S95" s="333" t="n">
        <v>0</v>
      </c>
      <c r="T95" s="333"/>
      <c r="U95" s="333" t="n">
        <v>0</v>
      </c>
      <c r="V95" s="333"/>
      <c r="W95" s="333"/>
      <c r="X95" s="333"/>
      <c r="Y95" s="333"/>
      <c r="Z95" s="333"/>
      <c r="AA95" s="333"/>
      <c r="AB95" s="333"/>
      <c r="AC95" s="333"/>
      <c r="AD95" s="333"/>
      <c r="AE95" s="333"/>
      <c r="AF95" s="333"/>
      <c r="AG95" s="333"/>
      <c r="AH95" s="333"/>
      <c r="AI95" s="333"/>
      <c r="AJ95" s="333"/>
      <c r="AK95" s="333"/>
      <c r="AL95" s="333" t="n">
        <v>0</v>
      </c>
      <c r="AM95" s="333" t="n">
        <v>0</v>
      </c>
      <c r="AN95" s="333" t="n">
        <v>0</v>
      </c>
      <c r="AO95" s="333" t="n">
        <v>0</v>
      </c>
      <c r="AP95" s="333" t="n">
        <v>0</v>
      </c>
      <c r="AQ95" s="333" t="n">
        <v>0</v>
      </c>
      <c r="AR95" s="333" t="n">
        <v>0</v>
      </c>
      <c r="AS95" s="333" t="n">
        <v>0</v>
      </c>
      <c r="AT95" s="333" t="n">
        <v>0</v>
      </c>
      <c r="AU95" s="333" t="n">
        <v>0</v>
      </c>
      <c r="AV95" s="333" t="n">
        <v>0</v>
      </c>
      <c r="AW95" s="333" t="n">
        <v>0</v>
      </c>
      <c r="AX95" s="333" t="n">
        <v>0</v>
      </c>
      <c r="AY95" s="333" t="n">
        <v>0</v>
      </c>
      <c r="AZ95" s="333"/>
      <c r="BA95" s="333"/>
      <c r="BB95" s="333"/>
      <c r="BC95" s="333"/>
      <c r="BD95" s="333"/>
      <c r="BE95" s="333"/>
      <c r="BF95" s="333"/>
      <c r="BG95" s="333"/>
      <c r="BH95" s="333"/>
      <c r="BI95" s="333"/>
      <c r="BJ95" s="333"/>
      <c r="BK95" s="333"/>
      <c r="BL95" s="333"/>
      <c r="BM95" s="333"/>
      <c r="BN95" s="333"/>
      <c r="BO95" s="333"/>
      <c r="BP95" s="333"/>
      <c r="BQ95" s="333"/>
      <c r="BR95" s="333"/>
      <c r="BS95" s="333"/>
      <c r="BT95" s="112"/>
      <c r="BU95" s="112"/>
    </row>
    <row r="96" ht="16.5" customHeight="1">
      <c r="B96" s="333" t="n">
        <v>11</v>
      </c>
      <c r="C96" s="332" t="s">
        <v>171</v>
      </c>
      <c r="D96" s="297" t="s">
        <v>170</v>
      </c>
      <c r="E96" s="333"/>
      <c r="F96" s="333"/>
      <c r="G96" s="333"/>
      <c r="H96" s="333"/>
      <c r="I96" s="333"/>
      <c r="J96" s="333"/>
      <c r="K96" s="333"/>
      <c r="L96" s="333"/>
      <c r="M96" s="333"/>
      <c r="N96" s="333"/>
      <c r="O96" s="333"/>
      <c r="P96" s="333"/>
      <c r="Q96" s="333"/>
      <c r="R96" s="333" t="n">
        <v>0</v>
      </c>
      <c r="S96" s="333" t="n">
        <v>0</v>
      </c>
      <c r="T96" s="333"/>
      <c r="U96" s="333" t="n">
        <v>0</v>
      </c>
      <c r="V96" s="333"/>
      <c r="W96" s="333"/>
      <c r="X96" s="333"/>
      <c r="Y96" s="333"/>
      <c r="Z96" s="333"/>
      <c r="AA96" s="333"/>
      <c r="AB96" s="333"/>
      <c r="AC96" s="333"/>
      <c r="AD96" s="333"/>
      <c r="AE96" s="333"/>
      <c r="AF96" s="333"/>
      <c r="AG96" s="333"/>
      <c r="AH96" s="333"/>
      <c r="AI96" s="333"/>
      <c r="AJ96" s="333"/>
      <c r="AK96" s="333"/>
      <c r="AL96" s="333" t="n">
        <v>0</v>
      </c>
      <c r="AM96" s="333" t="n">
        <v>0</v>
      </c>
      <c r="AN96" s="333" t="n">
        <v>0</v>
      </c>
      <c r="AO96" s="333" t="n">
        <v>0</v>
      </c>
      <c r="AP96" s="333" t="n">
        <v>0</v>
      </c>
      <c r="AQ96" s="333" t="n">
        <v>0</v>
      </c>
      <c r="AR96" s="333" t="n">
        <v>0</v>
      </c>
      <c r="AS96" s="333" t="n">
        <v>0</v>
      </c>
      <c r="AT96" s="333" t="n">
        <v>0</v>
      </c>
      <c r="AU96" s="333" t="n">
        <v>0</v>
      </c>
      <c r="AV96" s="333" t="n">
        <v>0</v>
      </c>
      <c r="AW96" s="333" t="n">
        <v>280</v>
      </c>
      <c r="AX96" s="333" t="n">
        <v>0</v>
      </c>
      <c r="AY96" s="333" t="n">
        <v>0</v>
      </c>
      <c r="AZ96" s="333"/>
      <c r="BA96" s="333"/>
      <c r="BB96" s="333"/>
      <c r="BC96" s="333"/>
      <c r="BD96" s="333"/>
      <c r="BE96" s="333"/>
      <c r="BF96" s="333"/>
      <c r="BG96" s="333"/>
      <c r="BH96" s="333"/>
      <c r="BI96" s="333"/>
      <c r="BJ96" s="333"/>
      <c r="BK96" s="333"/>
      <c r="BL96" s="333"/>
      <c r="BM96" s="333"/>
      <c r="BN96" s="333"/>
      <c r="BO96" s="333"/>
      <c r="BP96" s="333"/>
      <c r="BQ96" s="333"/>
      <c r="BR96" s="333"/>
      <c r="BS96" s="333"/>
      <c r="BT96" s="112"/>
      <c r="BU96" s="112"/>
    </row>
    <row r="97" ht="16.5" customHeight="1">
      <c r="B97" s="333" t="n">
        <v>12</v>
      </c>
      <c r="C97" s="332" t="s">
        <v>172</v>
      </c>
      <c r="D97" s="297" t="s">
        <v>170</v>
      </c>
      <c r="E97" s="333"/>
      <c r="F97" s="333"/>
      <c r="G97" s="333"/>
      <c r="H97" s="333"/>
      <c r="I97" s="333"/>
      <c r="J97" s="333"/>
      <c r="K97" s="333"/>
      <c r="L97" s="333"/>
      <c r="M97" s="333"/>
      <c r="N97" s="333"/>
      <c r="O97" s="333"/>
      <c r="P97" s="333"/>
      <c r="Q97" s="333"/>
      <c r="R97" s="333" t="n">
        <v>0</v>
      </c>
      <c r="S97" s="333" t="n">
        <v>0</v>
      </c>
      <c r="T97" s="333"/>
      <c r="U97" s="333" t="n">
        <v>0</v>
      </c>
      <c r="V97" s="333"/>
      <c r="W97" s="333"/>
      <c r="X97" s="333"/>
      <c r="Y97" s="333"/>
      <c r="Z97" s="333"/>
      <c r="AA97" s="333"/>
      <c r="AB97" s="333"/>
      <c r="AC97" s="333"/>
      <c r="AD97" s="333"/>
      <c r="AE97" s="333"/>
      <c r="AF97" s="333"/>
      <c r="AG97" s="333"/>
      <c r="AH97" s="333"/>
      <c r="AI97" s="333"/>
      <c r="AJ97" s="333"/>
      <c r="AK97" s="333"/>
      <c r="AL97" s="333" t="n">
        <v>0</v>
      </c>
      <c r="AM97" s="333" t="n">
        <v>0</v>
      </c>
      <c r="AN97" s="333" t="n">
        <v>0</v>
      </c>
      <c r="AO97" s="333" t="n">
        <v>0</v>
      </c>
      <c r="AP97" s="333" t="n">
        <v>0</v>
      </c>
      <c r="AQ97" s="333" t="n">
        <v>0</v>
      </c>
      <c r="AR97" s="333" t="n">
        <v>0</v>
      </c>
      <c r="AS97" s="333" t="n">
        <v>0</v>
      </c>
      <c r="AT97" s="333" t="n">
        <v>0</v>
      </c>
      <c r="AU97" s="333" t="n">
        <v>0</v>
      </c>
      <c r="AV97" s="333" t="n">
        <v>0</v>
      </c>
      <c r="AW97" s="333" t="n">
        <v>0</v>
      </c>
      <c r="AX97" s="333" t="n">
        <v>0</v>
      </c>
      <c r="AY97" s="333" t="n">
        <v>0</v>
      </c>
      <c r="AZ97" s="333"/>
      <c r="BA97" s="333"/>
      <c r="BB97" s="333"/>
      <c r="BC97" s="333"/>
      <c r="BD97" s="333"/>
      <c r="BE97" s="333"/>
      <c r="BF97" s="333"/>
      <c r="BG97" s="333"/>
      <c r="BH97" s="333"/>
      <c r="BI97" s="333"/>
      <c r="BJ97" s="333"/>
      <c r="BK97" s="333"/>
      <c r="BL97" s="333"/>
      <c r="BM97" s="333"/>
      <c r="BN97" s="333"/>
      <c r="BO97" s="333"/>
      <c r="BP97" s="333"/>
      <c r="BQ97" s="333"/>
      <c r="BR97" s="333"/>
      <c r="BS97" s="333"/>
      <c r="BT97" s="112"/>
      <c r="BU97" s="112"/>
    </row>
    <row r="98" ht="16.5" customHeight="1">
      <c r="B98" s="333" t="n">
        <v>13</v>
      </c>
      <c r="C98" s="332" t="s">
        <v>173</v>
      </c>
      <c r="D98" s="297" t="s">
        <v>170</v>
      </c>
      <c r="E98" s="333"/>
      <c r="F98" s="333"/>
      <c r="G98" s="333"/>
      <c r="H98" s="333"/>
      <c r="I98" s="333"/>
      <c r="J98" s="333"/>
      <c r="K98" s="333"/>
      <c r="L98" s="333"/>
      <c r="M98" s="333"/>
      <c r="N98" s="333"/>
      <c r="O98" s="333"/>
      <c r="P98" s="333"/>
      <c r="Q98" s="333"/>
      <c r="R98" s="333" t="n">
        <v>0</v>
      </c>
      <c r="S98" s="333" t="n">
        <v>0</v>
      </c>
      <c r="T98" s="333"/>
      <c r="U98" s="333" t="n">
        <v>0</v>
      </c>
      <c r="V98" s="333"/>
      <c r="W98" s="333"/>
      <c r="X98" s="333"/>
      <c r="Y98" s="333"/>
      <c r="Z98" s="333"/>
      <c r="AA98" s="333"/>
      <c r="AB98" s="333"/>
      <c r="AC98" s="333"/>
      <c r="AD98" s="333"/>
      <c r="AE98" s="333"/>
      <c r="AF98" s="333"/>
      <c r="AG98" s="333"/>
      <c r="AH98" s="333"/>
      <c r="AI98" s="333"/>
      <c r="AJ98" s="333"/>
      <c r="AK98" s="333"/>
      <c r="AL98" s="333" t="n">
        <v>0</v>
      </c>
      <c r="AM98" s="333" t="n">
        <v>0</v>
      </c>
      <c r="AN98" s="333" t="n">
        <v>0</v>
      </c>
      <c r="AO98" s="333" t="n">
        <v>0</v>
      </c>
      <c r="AP98" s="333" t="n">
        <v>0</v>
      </c>
      <c r="AQ98" s="333" t="n">
        <v>0</v>
      </c>
      <c r="AR98" s="333" t="n">
        <v>0</v>
      </c>
      <c r="AS98" s="333" t="n">
        <v>0</v>
      </c>
      <c r="AT98" s="333" t="n">
        <v>0</v>
      </c>
      <c r="AU98" s="333" t="n">
        <v>0</v>
      </c>
      <c r="AV98" s="333" t="n">
        <v>0</v>
      </c>
      <c r="AW98" s="333" t="n">
        <v>0</v>
      </c>
      <c r="AX98" s="333" t="n">
        <v>0</v>
      </c>
      <c r="AY98" s="333" t="n">
        <v>0</v>
      </c>
      <c r="AZ98" s="333"/>
      <c r="BA98" s="333"/>
      <c r="BB98" s="333"/>
      <c r="BC98" s="333"/>
      <c r="BD98" s="333"/>
      <c r="BE98" s="333"/>
      <c r="BF98" s="333"/>
      <c r="BG98" s="333"/>
      <c r="BH98" s="333"/>
      <c r="BI98" s="333"/>
      <c r="BJ98" s="333"/>
      <c r="BK98" s="333"/>
      <c r="BL98" s="333"/>
      <c r="BM98" s="333"/>
      <c r="BN98" s="333"/>
      <c r="BO98" s="333"/>
      <c r="BP98" s="333"/>
      <c r="BQ98" s="333"/>
      <c r="BR98" s="333"/>
      <c r="BS98" s="333"/>
      <c r="BT98" s="112"/>
      <c r="BU98" s="112"/>
    </row>
    <row r="99" ht="16.5" customHeight="1">
      <c r="B99" s="333" t="n">
        <v>14</v>
      </c>
      <c r="C99" s="332" t="s">
        <v>114</v>
      </c>
      <c r="D99" s="297" t="s">
        <v>126</v>
      </c>
      <c r="E99" s="334" t="b">
        <f>SUM(G99:K99)=F99</f>
        <v>1</v>
      </c>
      <c r="F99" s="334" t="n">
        <f>SUM(L99:BS99)</f>
        <v>193</v>
      </c>
      <c r="G99" s="333" t="n">
        <f>SUM(L99:W99)</f>
        <v>0</v>
      </c>
      <c r="H99" s="334" t="n">
        <f>SUM(X99:AI99)</f>
        <v>0</v>
      </c>
      <c r="I99" s="334" t="n">
        <f>SUM(AJ99:AU99)</f>
        <v>124</v>
      </c>
      <c r="J99" s="334" t="n">
        <f>SUM(AV99:BG99)</f>
        <v>69</v>
      </c>
      <c r="K99" s="334" t="n">
        <f>SUM(BH99:BS99)</f>
        <v>0</v>
      </c>
      <c r="L99" s="333"/>
      <c r="M99" s="333"/>
      <c r="N99" s="333"/>
      <c r="O99" s="333"/>
      <c r="P99" s="333"/>
      <c r="Q99" s="333"/>
      <c r="R99" s="333" t="n">
        <v>0</v>
      </c>
      <c r="S99" s="333" t="n">
        <v>0</v>
      </c>
      <c r="T99" s="333"/>
      <c r="U99" s="333" t="n">
        <v>0</v>
      </c>
      <c r="V99" s="333"/>
      <c r="W99" s="333"/>
      <c r="X99" s="333"/>
      <c r="Y99" s="333"/>
      <c r="Z99" s="333"/>
      <c r="AA99" s="333"/>
      <c r="AB99" s="333"/>
      <c r="AC99" s="333"/>
      <c r="AD99" s="333"/>
      <c r="AE99" s="333"/>
      <c r="AF99" s="333"/>
      <c r="AG99" s="333"/>
      <c r="AH99" s="333"/>
      <c r="AI99" s="333"/>
      <c r="AJ99" s="333"/>
      <c r="AK99" s="333"/>
      <c r="AL99" s="333" t="n">
        <v>0</v>
      </c>
      <c r="AM99" s="333" t="n">
        <v>1</v>
      </c>
      <c r="AN99" s="333" t="n">
        <v>19</v>
      </c>
      <c r="AO99" s="333" t="n">
        <v>6</v>
      </c>
      <c r="AP99" s="333" t="n">
        <v>6</v>
      </c>
      <c r="AQ99" s="333" t="n">
        <v>17</v>
      </c>
      <c r="AR99" s="333" t="n">
        <v>21</v>
      </c>
      <c r="AS99" s="333" t="n">
        <v>11</v>
      </c>
      <c r="AT99" s="333" t="n">
        <v>15</v>
      </c>
      <c r="AU99" s="333" t="n">
        <v>28</v>
      </c>
      <c r="AV99" s="333" t="n">
        <v>14</v>
      </c>
      <c r="AW99" s="333" t="n">
        <v>30</v>
      </c>
      <c r="AX99" s="333" t="n">
        <v>25</v>
      </c>
      <c r="AY99" s="333" t="n">
        <v>0</v>
      </c>
      <c r="AZ99" s="333"/>
      <c r="BA99" s="333"/>
      <c r="BB99" s="333"/>
      <c r="BC99" s="333"/>
      <c r="BD99" s="333"/>
      <c r="BE99" s="333"/>
      <c r="BF99" s="333"/>
      <c r="BG99" s="333"/>
      <c r="BH99" s="333"/>
      <c r="BI99" s="333"/>
      <c r="BJ99" s="333"/>
      <c r="BK99" s="333"/>
      <c r="BL99" s="333"/>
      <c r="BM99" s="333"/>
      <c r="BN99" s="333"/>
      <c r="BO99" s="333"/>
      <c r="BP99" s="333"/>
      <c r="BQ99" s="333"/>
      <c r="BR99" s="333"/>
      <c r="BS99" s="333"/>
      <c r="BT99" s="112"/>
      <c r="BU99" s="112"/>
    </row>
    <row r="100" ht="15.75" customHeight="1">
      <c r="B100" s="115"/>
      <c r="D100" s="174"/>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row>
    <row r="101">
      <c r="B101" s="115"/>
      <c r="D101" s="174"/>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row>
  </sheetData>
  <mergeCells count="127">
    <mergeCell ref="K16:AN16"/>
    <mergeCell ref="AO16:AT16"/>
    <mergeCell ref="K17:AN17"/>
    <mergeCell ref="AO17:AT17"/>
    <mergeCell ref="K18:AN18"/>
    <mergeCell ref="AO18:AT18"/>
    <mergeCell ref="K11:AN11"/>
    <mergeCell ref="AO11:AT11"/>
    <mergeCell ref="K12:AN12"/>
    <mergeCell ref="AO12:AT12"/>
    <mergeCell ref="K14:AN14"/>
    <mergeCell ref="AO14:AT14"/>
    <mergeCell ref="K22:AN22"/>
    <mergeCell ref="AO22:AT22"/>
    <mergeCell ref="K23:AN23"/>
    <mergeCell ref="AO23:AT23"/>
    <mergeCell ref="K19:AN19"/>
    <mergeCell ref="AO19:AT19"/>
    <mergeCell ref="K20:AN20"/>
    <mergeCell ref="AO20:AT20"/>
    <mergeCell ref="K21:AN21"/>
    <mergeCell ref="AO21:AT21"/>
    <mergeCell ref="AO29:AT29"/>
    <mergeCell ref="K30:AN30"/>
    <mergeCell ref="AO30:AT30"/>
    <mergeCell ref="K25:AN25"/>
    <mergeCell ref="AO25:AT25"/>
    <mergeCell ref="K26:AN26"/>
    <mergeCell ref="AO26:AT26"/>
    <mergeCell ref="K27:AN27"/>
    <mergeCell ref="AO27:AT27"/>
    <mergeCell ref="K42:AN42"/>
    <mergeCell ref="AO42:AT42"/>
    <mergeCell ref="K37:AN37"/>
    <mergeCell ref="AO37:AT37"/>
    <mergeCell ref="K38:AN38"/>
    <mergeCell ref="AO38:AT38"/>
    <mergeCell ref="K39:AN39"/>
    <mergeCell ref="AO39:AT39"/>
    <mergeCell ref="AO33:AT33"/>
    <mergeCell ref="AY11:AZ11"/>
    <mergeCell ref="AY12:AZ12"/>
    <mergeCell ref="AY14:AZ14"/>
    <mergeCell ref="AY16:AZ16"/>
    <mergeCell ref="AY17:AZ17"/>
    <mergeCell ref="AY18:AZ18"/>
    <mergeCell ref="K40:AN40"/>
    <mergeCell ref="AO40:AT40"/>
    <mergeCell ref="K41:AN41"/>
    <mergeCell ref="AO41:AT41"/>
    <mergeCell ref="K34:AN34"/>
    <mergeCell ref="AO34:AT34"/>
    <mergeCell ref="K35:AN35"/>
    <mergeCell ref="AO35:AT35"/>
    <mergeCell ref="K36:AN36"/>
    <mergeCell ref="AO36:AT36"/>
    <mergeCell ref="K31:AN31"/>
    <mergeCell ref="AO31:AT31"/>
    <mergeCell ref="K32:AN32"/>
    <mergeCell ref="AO32:AT32"/>
    <mergeCell ref="K33:AN33"/>
    <mergeCell ref="K28:AN28"/>
    <mergeCell ref="AO28:AT28"/>
    <mergeCell ref="K29:AN29"/>
    <mergeCell ref="AY30:AZ30"/>
    <mergeCell ref="AY19:AZ19"/>
    <mergeCell ref="AY20:AZ20"/>
    <mergeCell ref="AY21:AZ21"/>
    <mergeCell ref="AY22:AZ22"/>
    <mergeCell ref="AY23:AZ23"/>
    <mergeCell ref="AY25:AZ25"/>
    <mergeCell ref="AY26:AZ26"/>
    <mergeCell ref="AY27:AZ27"/>
    <mergeCell ref="AY28:AZ28"/>
    <mergeCell ref="AY29:AZ29"/>
    <mergeCell ref="AY42:AZ42"/>
    <mergeCell ref="AY31:AZ31"/>
    <mergeCell ref="AY32:AZ32"/>
    <mergeCell ref="AY33:AZ33"/>
    <mergeCell ref="AY34:AZ34"/>
    <mergeCell ref="AY35:AZ35"/>
    <mergeCell ref="AY36:AZ36"/>
    <mergeCell ref="AY37:AZ37"/>
    <mergeCell ref="AY38:AZ38"/>
    <mergeCell ref="AY39:AZ39"/>
    <mergeCell ref="AY40:AZ40"/>
    <mergeCell ref="AY41:AZ41"/>
    <mergeCell ref="AU18:AV18"/>
    <mergeCell ref="AU19:AV19"/>
    <mergeCell ref="AU20:AV20"/>
    <mergeCell ref="AU21:AV21"/>
    <mergeCell ref="AU22:AV22"/>
    <mergeCell ref="AU11:AV11"/>
    <mergeCell ref="AU12:AV12"/>
    <mergeCell ref="AU14:AV14"/>
    <mergeCell ref="AU16:AV16"/>
    <mergeCell ref="AU17:AV17"/>
    <mergeCell ref="AU28:AV28"/>
    <mergeCell ref="AU29:AV29"/>
    <mergeCell ref="AU30:AV30"/>
    <mergeCell ref="AU31:AV31"/>
    <mergeCell ref="AU32:AV32"/>
    <mergeCell ref="AU23:AV23"/>
    <mergeCell ref="AU25:AV25"/>
    <mergeCell ref="AU26:AV26"/>
    <mergeCell ref="AU27:AV27"/>
    <mergeCell ref="AU38:AV38"/>
    <mergeCell ref="AU39:AV39"/>
    <mergeCell ref="AU40:AV40"/>
    <mergeCell ref="AU41:AV41"/>
    <mergeCell ref="AU42:AV42"/>
    <mergeCell ref="AU33:AV33"/>
    <mergeCell ref="AU34:AV34"/>
    <mergeCell ref="AU35:AV35"/>
    <mergeCell ref="AU36:AV36"/>
    <mergeCell ref="AU37:AV37"/>
    <mergeCell ref="AW23:AX23"/>
    <mergeCell ref="AW18:AX18"/>
    <mergeCell ref="AW19:AX19"/>
    <mergeCell ref="AW20:AX20"/>
    <mergeCell ref="AW21:AX21"/>
    <mergeCell ref="AW22:AX22"/>
    <mergeCell ref="AW11:AX11"/>
    <mergeCell ref="AW12:AX12"/>
    <mergeCell ref="AW14:AX14"/>
    <mergeCell ref="AW16:AX16"/>
    <mergeCell ref="AW17:AX17"/>
  </mergeCells>
  <hyperlinks>
    <hyperlink ref="C1" display="Go to contents" location="Contents!A1"/>
    <hyperlink ref="J8" display="Go to data receipt and caveats" location="'Data receipt and caveats'!A1"/>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topLeftCell="B43" zoomScale="85" zoomScaleNormal="85" workbookViewId="0">
      <pane xSplit="5" topLeftCell="AJ1" activePane="topRight" state="frozen"/>
      <selection activeCell="C1" sqref="C1"/>
      <selection pane="topRight" activeCell="BA75" sqref="BA75"/>
    </sheetView>
  </sheetViews>
  <sheetFormatPr defaultRowHeight="15.0" baseColWidth="10"/>
  <cols>
    <col min="1" max="1" width="6.140625" hidden="1" customWidth="1"/>
    <col min="2" max="2" width="7" hidden="0" customWidth="1"/>
    <col min="3" max="3" width="51.85546875" hidden="0" customWidth="1"/>
    <col min="4" max="4" width="11.85546875" hidden="0" customWidth="1"/>
    <col min="5" max="5" width="11.85546875" hidden="0" customWidth="1"/>
    <col min="6" max="6" width="11.85546875" hidden="0" customWidth="1"/>
    <col min="7" max="7" width="15.85546875" hidden="0" customWidth="1"/>
    <col min="8" max="8" width="7" hidden="0" customWidth="1"/>
    <col min="9" max="9" width="7" hidden="0" customWidth="1"/>
    <col min="10" max="10" width="9.7109375" hidden="0" customWidth="1"/>
    <col min="11" max="11" width="7" hidden="0" customWidth="1"/>
    <col min="12" max="12" width="7" hidden="0" customWidth="1"/>
    <col min="13" max="13" width="7" hidden="0" customWidth="1"/>
    <col min="14" max="14" width="7" hidden="0" customWidth="1"/>
    <col min="15" max="15" width="7" hidden="0" customWidth="1"/>
    <col min="16" max="16" width="7" hidden="0" customWidth="1"/>
    <col min="17" max="17" width="7" hidden="0" customWidth="1"/>
    <col min="18" max="18" width="7" hidden="0" customWidth="1"/>
    <col min="19" max="19" width="7" hidden="0" customWidth="1"/>
    <col min="20" max="20" width="7" hidden="0" customWidth="1"/>
    <col min="21" max="21" width="7" hidden="0" customWidth="1"/>
    <col min="22" max="22" width="7" hidden="0" customWidth="1"/>
    <col min="23" max="23" width="7" hidden="0" customWidth="1"/>
    <col min="24" max="24" width="7" hidden="0" customWidth="1"/>
    <col min="25" max="25" width="7" hidden="0" customWidth="1"/>
    <col min="26" max="26" width="7" hidden="0" customWidth="1"/>
    <col min="27" max="27" width="7" hidden="0" customWidth="1"/>
    <col min="28" max="28" width="7" hidden="0" customWidth="1"/>
    <col min="29" max="29" width="7" hidden="0" customWidth="1"/>
    <col min="30" max="30" width="7" hidden="0" customWidth="1"/>
    <col min="31" max="31" width="7" hidden="0" customWidth="1"/>
    <col min="32" max="32" width="7" hidden="0" customWidth="1"/>
    <col min="33" max="33" width="7" hidden="0" customWidth="1"/>
    <col min="34" max="34" width="7" hidden="0" customWidth="1"/>
    <col min="35" max="35" width="7" hidden="0" customWidth="1"/>
    <col min="36" max="36" width="7"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7"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 min="71" max="71" width="6.7109375" hidden="0" customWidth="1"/>
  </cols>
  <sheetData>
    <row r="1">
      <c r="B1" s="108"/>
      <c r="C1" s="107" t="s">
        <v>60</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row>
    <row r="2">
      <c r="D2" s="264"/>
    </row>
    <row r="3">
      <c r="C3" s="265" t="s">
        <v>174</v>
      </c>
      <c r="D3" s="265" t="s">
        <v>366</v>
      </c>
    </row>
    <row r="4">
      <c r="C4" s="265" t="s">
        <v>176</v>
      </c>
      <c r="D4" s="264" t="e">
        <f>VLOOKUP(D3,#REF!,5,FALSE)</f>
        <v>#REF!</v>
      </c>
    </row>
    <row r="5">
      <c r="C5" s="265" t="s">
        <v>180</v>
      </c>
      <c r="D5" s="264" t="s">
        <v>203</v>
      </c>
    </row>
    <row r="6">
      <c r="C6" s="265" t="s">
        <v>177</v>
      </c>
      <c r="D6" s="266" t="n">
        <f t="array" ref="D6:E6">'National summary'!C5:D5</f>
        <v>44805</v>
      </c>
      <c r="E6" s="276" t="n">
        <v>0</v>
      </c>
    </row>
    <row r="7">
      <c r="B7" s="56"/>
      <c r="C7" s="267" t="s">
        <v>181</v>
      </c>
      <c r="D7" s="264" t="s">
        <v>333</v>
      </c>
      <c r="J7" s="308"/>
    </row>
    <row r="8">
      <c r="D8" s="267"/>
      <c r="E8" s="268"/>
      <c r="F8" s="268"/>
      <c r="G8" s="181"/>
      <c r="J8" s="327" t="s">
        <v>385</v>
      </c>
      <c r="BN8" s="20"/>
      <c r="BO8" s="20"/>
      <c r="BP8" s="20"/>
      <c r="BQ8" s="20"/>
      <c r="BR8" s="20"/>
      <c r="BS8" s="20"/>
    </row>
    <row r="9" ht="15.75" customHeight="1">
      <c r="C9" s="265" t="s">
        <v>178</v>
      </c>
      <c r="D9" s="267"/>
      <c r="E9" s="268"/>
      <c r="F9" s="268"/>
      <c r="G9" s="181"/>
      <c r="J9" s="310"/>
      <c r="BN9" s="20"/>
      <c r="BO9" s="20"/>
      <c r="BP9" s="20"/>
      <c r="BQ9" s="20"/>
      <c r="BR9" s="20"/>
      <c r="BS9" s="20"/>
    </row>
    <row r="10" ht="15.75" customHeight="1">
      <c r="B10" s="56"/>
      <c r="C10" s="181"/>
      <c r="D10" s="358"/>
      <c r="E10" s="359"/>
      <c r="F10" s="360"/>
      <c r="G10" s="294"/>
      <c r="J10" s="304" t="str">
        <f>"Data Quality Updates for "&amp;D3</f>
        <v>Data Quality Updates for Bedfordshire, Luton and Milton Keynes</v>
      </c>
      <c r="L10" s="289"/>
      <c r="M10" s="289"/>
      <c r="BN10" s="20"/>
      <c r="BO10" s="20"/>
      <c r="BP10" s="20"/>
      <c r="BQ10" s="20"/>
      <c r="BR10" s="20"/>
      <c r="BS10" s="20"/>
    </row>
    <row r="11" ht="45.75" customHeight="1">
      <c r="A11" s="356" t="s">
        <v>69</v>
      </c>
      <c r="B11" s="357" t="s">
        <v>70</v>
      </c>
      <c r="C11" s="362" t="s">
        <v>71</v>
      </c>
      <c r="D11" s="353" t="s">
        <v>64</v>
      </c>
      <c r="E11" s="354" t="s">
        <v>72</v>
      </c>
      <c r="F11" s="355" t="s">
        <v>73</v>
      </c>
      <c r="G11" s="355" t="s">
        <v>193</v>
      </c>
      <c r="H11" s="115"/>
      <c r="I11" s="115"/>
      <c r="J11" s="305" t="s">
        <v>210</v>
      </c>
      <c r="K11" s="346" t="s">
        <v>213</v>
      </c>
      <c r="L11" s="347"/>
      <c r="M11" s="347"/>
      <c r="N11" s="347"/>
      <c r="O11" s="347"/>
      <c r="P11" s="347"/>
      <c r="Q11" s="347"/>
      <c r="R11" s="347"/>
      <c r="S11" s="347"/>
      <c r="T11" s="347"/>
      <c r="U11" s="347"/>
      <c r="V11" s="347"/>
      <c r="W11" s="347"/>
      <c r="X11" s="347"/>
      <c r="Y11" s="347"/>
      <c r="Z11" s="347"/>
      <c r="AA11" s="347"/>
      <c r="AB11" s="347"/>
      <c r="AC11" s="347"/>
      <c r="AD11" s="347"/>
      <c r="AE11" s="347"/>
      <c r="AF11" s="347"/>
      <c r="AG11" s="347"/>
      <c r="AH11" s="347"/>
      <c r="AI11" s="347"/>
      <c r="AJ11" s="347"/>
      <c r="AK11" s="347"/>
      <c r="AL11" s="347"/>
      <c r="AM11" s="347"/>
      <c r="AN11" s="348"/>
      <c r="AO11" s="346" t="s">
        <v>211</v>
      </c>
      <c r="AP11" s="347"/>
      <c r="AQ11" s="347"/>
      <c r="AR11" s="347"/>
      <c r="AS11" s="347"/>
      <c r="AT11" s="348"/>
      <c r="AU11" s="340" t="s">
        <v>281</v>
      </c>
      <c r="AV11" s="341"/>
      <c r="AW11" s="336" t="s">
        <v>282</v>
      </c>
      <c r="AX11" s="337"/>
      <c r="AY11" s="340" t="s">
        <v>212</v>
      </c>
      <c r="AZ11" s="341"/>
      <c r="BA11" s="115"/>
      <c r="BB11" s="115"/>
      <c r="BC11" s="115"/>
      <c r="BD11" s="115"/>
      <c r="BE11" s="115"/>
      <c r="BF11" s="115"/>
      <c r="BG11" s="115"/>
      <c r="BH11" s="115"/>
      <c r="BI11" s="115"/>
      <c r="BJ11" s="115"/>
      <c r="BK11" s="115"/>
      <c r="BL11" s="115"/>
      <c r="BM11" s="115"/>
      <c r="BN11" s="115"/>
      <c r="BO11" s="115"/>
      <c r="BP11" s="115"/>
      <c r="BQ11" s="115"/>
    </row>
    <row r="12" ht="15.75" customHeight="1">
      <c r="A12" s="349"/>
      <c r="B12" s="350" t="s">
        <v>74</v>
      </c>
      <c r="C12" s="363" t="s">
        <v>75</v>
      </c>
      <c r="D12" s="298" t="n">
        <f>VLOOKUP(B12,$B$51:$F$99,5,FALSE)</f>
        <v>0</v>
      </c>
      <c r="E12" s="292"/>
      <c r="F12" s="351"/>
      <c r="G12" s="287"/>
      <c r="H12" s="175"/>
      <c r="I12" s="118" t="n">
        <v>1</v>
      </c>
      <c r="J12" s="377" t="e">
        <f>$D$4&amp;" - "&amp;I12</f>
        <v>#REF!</v>
      </c>
      <c r="K12" s="378" t="s">
        <v>384</v>
      </c>
      <c r="L12" s="379"/>
      <c r="M12" s="379"/>
      <c r="N12" s="379"/>
      <c r="O12" s="379"/>
      <c r="P12" s="379"/>
      <c r="Q12" s="379"/>
      <c r="R12" s="379"/>
      <c r="S12" s="379"/>
      <c r="T12" s="379"/>
      <c r="U12" s="379"/>
      <c r="V12" s="379"/>
      <c r="W12" s="379"/>
      <c r="X12" s="379"/>
      <c r="Y12" s="379"/>
      <c r="Z12" s="379"/>
      <c r="AA12" s="379"/>
      <c r="AB12" s="379"/>
      <c r="AC12" s="379"/>
      <c r="AD12" s="379"/>
      <c r="AE12" s="379"/>
      <c r="AF12" s="379"/>
      <c r="AG12" s="379"/>
      <c r="AH12" s="379"/>
      <c r="AI12" s="379"/>
      <c r="AJ12" s="379"/>
      <c r="AK12" s="379"/>
      <c r="AL12" s="379"/>
      <c r="AM12" s="379"/>
      <c r="AN12" s="380"/>
      <c r="AO12" s="378"/>
      <c r="AP12" s="379"/>
      <c r="AQ12" s="379"/>
      <c r="AR12" s="379"/>
      <c r="AS12" s="379"/>
      <c r="AT12" s="380"/>
      <c r="AU12" s="381" t="s">
        <v>284</v>
      </c>
      <c r="AV12" s="382"/>
      <c r="AW12" s="383" t="s">
        <v>242</v>
      </c>
      <c r="AX12" s="384"/>
      <c r="AY12" s="381" t="n">
        <v>44756</v>
      </c>
      <c r="AZ12" s="382"/>
      <c r="BA12" s="175"/>
      <c r="BB12" s="175"/>
      <c r="BC12" s="175"/>
      <c r="BD12" s="175"/>
      <c r="BE12" s="175"/>
      <c r="BF12" s="175"/>
      <c r="BG12" s="175"/>
      <c r="BH12" s="175"/>
      <c r="BI12" s="175"/>
      <c r="BJ12" s="175"/>
      <c r="BK12" s="175"/>
      <c r="BL12" s="175"/>
      <c r="BM12" s="175"/>
      <c r="BN12" s="175"/>
      <c r="BO12" s="175"/>
      <c r="BP12" s="175"/>
      <c r="BQ12" s="175"/>
    </row>
    <row r="13" ht="15.75" customHeight="1">
      <c r="A13" s="230"/>
      <c r="B13" s="226"/>
      <c r="C13" s="321" t="s">
        <v>77</v>
      </c>
      <c r="D13" s="322" t="n">
        <f>SUM(D14:D15)</f>
        <v>0</v>
      </c>
      <c r="E13" s="291" t="n">
        <f>Eligible</f>
        <v>0</v>
      </c>
      <c r="F13" s="199"/>
      <c r="G13" s="323"/>
      <c r="H13" s="175"/>
      <c r="I13" s="118" t="n">
        <v>2</v>
      </c>
      <c r="J13" s="377" t="e">
        <f t="shared" ref="J13:J42" si="0">$D$4&amp;" - "&amp;I13</f>
        <v>#REF!</v>
      </c>
      <c r="K13" s="378"/>
      <c r="L13" s="379"/>
      <c r="M13" s="379"/>
      <c r="N13" s="379"/>
      <c r="O13" s="379"/>
      <c r="P13" s="379"/>
      <c r="Q13" s="379"/>
      <c r="R13" s="379"/>
      <c r="S13" s="379"/>
      <c r="T13" s="379"/>
      <c r="U13" s="379"/>
      <c r="V13" s="379"/>
      <c r="W13" s="379"/>
      <c r="X13" s="379"/>
      <c r="Y13" s="379"/>
      <c r="Z13" s="379"/>
      <c r="AA13" s="379"/>
      <c r="AB13" s="379"/>
      <c r="AC13" s="379"/>
      <c r="AD13" s="379"/>
      <c r="AE13" s="379"/>
      <c r="AF13" s="379"/>
      <c r="AG13" s="379"/>
      <c r="AH13" s="379"/>
      <c r="AI13" s="379"/>
      <c r="AJ13" s="379"/>
      <c r="AK13" s="379"/>
      <c r="AL13" s="379"/>
      <c r="AM13" s="379"/>
      <c r="AN13" s="380"/>
      <c r="AO13" s="378"/>
      <c r="AP13" s="379"/>
      <c r="AQ13" s="379"/>
      <c r="AR13" s="379"/>
      <c r="AS13" s="379"/>
      <c r="AT13" s="380"/>
      <c r="AU13" s="381"/>
      <c r="AV13" s="382"/>
      <c r="AW13" s="383"/>
      <c r="AX13" s="384"/>
      <c r="AY13" s="381"/>
      <c r="AZ13" s="382"/>
      <c r="BA13" s="175"/>
      <c r="BB13" s="175"/>
      <c r="BC13" s="175"/>
      <c r="BD13" s="175"/>
      <c r="BE13" s="175"/>
      <c r="BF13" s="175"/>
      <c r="BG13" s="175"/>
      <c r="BH13" s="175"/>
      <c r="BI13" s="175"/>
      <c r="BJ13" s="175"/>
      <c r="BK13" s="175"/>
      <c r="BL13" s="175"/>
      <c r="BM13" s="175"/>
      <c r="BN13" s="175"/>
      <c r="BO13" s="175"/>
      <c r="BP13" s="175"/>
      <c r="BQ13" s="175"/>
    </row>
    <row r="14" ht="15.75" customHeight="1">
      <c r="A14" s="232" t="n">
        <v>1</v>
      </c>
      <c r="B14" s="225" t="s">
        <v>76</v>
      </c>
      <c r="C14" s="364" t="s">
        <v>324</v>
      </c>
      <c r="D14" s="300" t="n">
        <f>VLOOKUP(B14,$B$51:$F$99,5,FALSE)</f>
        <v>0</v>
      </c>
      <c r="E14" s="328" t="n">
        <f>Eligible</f>
        <v>0</v>
      </c>
      <c r="F14" s="288" t="n">
        <f>IF(E14=0,0,(D14/E14))</f>
        <v>0</v>
      </c>
      <c r="G14" s="288"/>
      <c r="H14" s="115"/>
      <c r="I14" s="118" t="n">
        <v>3</v>
      </c>
      <c r="J14" s="377" t="e">
        <f t="shared" si="0"/>
        <v>#REF!</v>
      </c>
      <c r="K14" s="378"/>
      <c r="L14" s="379"/>
      <c r="M14" s="379"/>
      <c r="N14" s="379"/>
      <c r="O14" s="379"/>
      <c r="P14" s="379"/>
      <c r="Q14" s="379"/>
      <c r="R14" s="379"/>
      <c r="S14" s="379"/>
      <c r="T14" s="379"/>
      <c r="U14" s="379"/>
      <c r="V14" s="379"/>
      <c r="W14" s="379"/>
      <c r="X14" s="379"/>
      <c r="Y14" s="379"/>
      <c r="Z14" s="379"/>
      <c r="AA14" s="379"/>
      <c r="AB14" s="379"/>
      <c r="AC14" s="379"/>
      <c r="AD14" s="379"/>
      <c r="AE14" s="379"/>
      <c r="AF14" s="379"/>
      <c r="AG14" s="379"/>
      <c r="AH14" s="379"/>
      <c r="AI14" s="379"/>
      <c r="AJ14" s="379"/>
      <c r="AK14" s="379"/>
      <c r="AL14" s="379"/>
      <c r="AM14" s="379"/>
      <c r="AN14" s="380"/>
      <c r="AO14" s="378"/>
      <c r="AP14" s="379"/>
      <c r="AQ14" s="379"/>
      <c r="AR14" s="379"/>
      <c r="AS14" s="379"/>
      <c r="AT14" s="380"/>
      <c r="AU14" s="385"/>
      <c r="AV14" s="386"/>
      <c r="AW14" s="383"/>
      <c r="AX14" s="384"/>
      <c r="AY14" s="385"/>
      <c r="AZ14" s="386"/>
      <c r="BA14" s="115"/>
      <c r="BB14" s="115"/>
      <c r="BC14" s="115"/>
      <c r="BD14" s="115"/>
      <c r="BE14" s="115"/>
      <c r="BF14" s="115"/>
      <c r="BG14" s="115"/>
      <c r="BH14" s="115"/>
      <c r="BI14" s="115"/>
      <c r="BJ14" s="115"/>
      <c r="BK14" s="115"/>
      <c r="BL14" s="115"/>
      <c r="BM14" s="115"/>
      <c r="BN14" s="115"/>
      <c r="BO14" s="115"/>
      <c r="BP14" s="115"/>
      <c r="BQ14" s="115"/>
    </row>
    <row r="15" ht="15.75" customHeight="1">
      <c r="A15" s="232"/>
      <c r="B15" s="225" t="s">
        <v>318</v>
      </c>
      <c r="C15" s="364" t="s">
        <v>325</v>
      </c>
      <c r="D15" s="300" t="n">
        <f>VLOOKUP(B15,$B$51:$F$99,5,FALSE)</f>
        <v>0</v>
      </c>
      <c r="E15" s="328" t="n">
        <f>Eligible</f>
        <v>0</v>
      </c>
      <c r="F15" s="288"/>
      <c r="G15" s="288"/>
      <c r="H15" s="115"/>
      <c r="I15" s="118" t="n">
        <v>4</v>
      </c>
      <c r="J15" s="377" t="e">
        <f t="shared" si="0"/>
        <v>#REF!</v>
      </c>
      <c r="K15" s="378"/>
      <c r="L15" s="379"/>
      <c r="M15" s="379"/>
      <c r="N15" s="379"/>
      <c r="O15" s="379"/>
      <c r="P15" s="379"/>
      <c r="Q15" s="379"/>
      <c r="R15" s="379"/>
      <c r="S15" s="379"/>
      <c r="T15" s="379"/>
      <c r="U15" s="379"/>
      <c r="V15" s="379"/>
      <c r="W15" s="379"/>
      <c r="X15" s="379"/>
      <c r="Y15" s="379"/>
      <c r="Z15" s="379"/>
      <c r="AA15" s="379"/>
      <c r="AB15" s="379"/>
      <c r="AC15" s="379"/>
      <c r="AD15" s="379"/>
      <c r="AE15" s="379"/>
      <c r="AF15" s="379"/>
      <c r="AG15" s="379"/>
      <c r="AH15" s="379"/>
      <c r="AI15" s="379"/>
      <c r="AJ15" s="379"/>
      <c r="AK15" s="379"/>
      <c r="AL15" s="379"/>
      <c r="AM15" s="379"/>
      <c r="AN15" s="380"/>
      <c r="AO15" s="378"/>
      <c r="AP15" s="379"/>
      <c r="AQ15" s="379"/>
      <c r="AR15" s="379"/>
      <c r="AS15" s="379"/>
      <c r="AT15" s="380"/>
      <c r="AU15" s="385"/>
      <c r="AV15" s="386"/>
      <c r="AW15" s="383"/>
      <c r="AX15" s="384"/>
      <c r="AY15" s="385"/>
      <c r="AZ15" s="386"/>
      <c r="BA15" s="115"/>
      <c r="BB15" s="115"/>
      <c r="BC15" s="115"/>
      <c r="BD15" s="115"/>
      <c r="BE15" s="115"/>
      <c r="BF15" s="115"/>
      <c r="BG15" s="115"/>
      <c r="BH15" s="115"/>
      <c r="BI15" s="115"/>
      <c r="BJ15" s="115"/>
      <c r="BK15" s="115"/>
      <c r="BL15" s="115"/>
      <c r="BM15" s="115"/>
      <c r="BN15" s="115"/>
      <c r="BO15" s="115"/>
      <c r="BP15" s="115"/>
      <c r="BQ15" s="115"/>
    </row>
    <row r="16" ht="15.75" customHeight="1">
      <c r="A16" s="232"/>
      <c r="B16" s="224" t="n">
        <v>2</v>
      </c>
      <c r="C16" s="364" t="s">
        <v>78</v>
      </c>
      <c r="D16" s="300" t="n">
        <f>VLOOKUP(B16,$B$51:$F$99,5,FALSE)</f>
        <v>0</v>
      </c>
      <c r="E16" s="328" t="n">
        <f>Invited</f>
        <v>0</v>
      </c>
      <c r="F16" s="288" t="n">
        <f t="shared" ref="F16:F37" si="1">IF(E16=0,0,(D16/E16))</f>
        <v>0</v>
      </c>
      <c r="G16" s="236"/>
      <c r="H16" s="115"/>
      <c r="I16" s="118" t="n">
        <v>5</v>
      </c>
      <c r="J16" s="377" t="e">
        <f t="shared" si="0"/>
        <v>#REF!</v>
      </c>
      <c r="K16" s="378"/>
      <c r="L16" s="379"/>
      <c r="M16" s="379"/>
      <c r="N16" s="379"/>
      <c r="O16" s="379"/>
      <c r="P16" s="379"/>
      <c r="Q16" s="379"/>
      <c r="R16" s="379"/>
      <c r="S16" s="379"/>
      <c r="T16" s="379"/>
      <c r="U16" s="379"/>
      <c r="V16" s="379"/>
      <c r="W16" s="379"/>
      <c r="X16" s="379"/>
      <c r="Y16" s="379"/>
      <c r="Z16" s="379"/>
      <c r="AA16" s="379"/>
      <c r="AB16" s="379"/>
      <c r="AC16" s="379"/>
      <c r="AD16" s="379"/>
      <c r="AE16" s="379"/>
      <c r="AF16" s="379"/>
      <c r="AG16" s="379"/>
      <c r="AH16" s="379"/>
      <c r="AI16" s="379"/>
      <c r="AJ16" s="379"/>
      <c r="AK16" s="379"/>
      <c r="AL16" s="379"/>
      <c r="AM16" s="379"/>
      <c r="AN16" s="380"/>
      <c r="AO16" s="378"/>
      <c r="AP16" s="379"/>
      <c r="AQ16" s="379"/>
      <c r="AR16" s="379"/>
      <c r="AS16" s="379"/>
      <c r="AT16" s="380"/>
      <c r="AU16" s="385"/>
      <c r="AV16" s="386"/>
      <c r="AW16" s="383"/>
      <c r="AX16" s="384"/>
      <c r="AY16" s="385"/>
      <c r="AZ16" s="386"/>
      <c r="BA16" s="115"/>
      <c r="BB16" s="115"/>
      <c r="BC16" s="115"/>
      <c r="BD16" s="115"/>
      <c r="BE16" s="115"/>
      <c r="BF16" s="115"/>
      <c r="BG16" s="115"/>
      <c r="BH16" s="115"/>
      <c r="BI16" s="115"/>
      <c r="BJ16" s="115"/>
      <c r="BK16" s="115"/>
      <c r="BL16" s="115"/>
      <c r="BM16" s="115"/>
      <c r="BN16" s="115"/>
      <c r="BO16" s="115"/>
      <c r="BP16" s="115"/>
      <c r="BQ16" s="115"/>
    </row>
    <row r="17" ht="15.75" customHeight="1">
      <c r="A17" s="234"/>
      <c r="B17" s="224"/>
      <c r="C17" s="365" t="s">
        <v>83</v>
      </c>
      <c r="D17" s="299" t="n">
        <f>SUM(D18:D19)</f>
        <v>0</v>
      </c>
      <c r="E17" s="291" t="n">
        <f t="shared" ref="E17:E22" si="2">Accepted</f>
        <v>0</v>
      </c>
      <c r="F17" s="352" t="n">
        <f>IF(E17=0,0,(D17/E17))</f>
        <v>0</v>
      </c>
      <c r="G17" s="361"/>
      <c r="H17" s="175"/>
      <c r="I17" s="118" t="n">
        <v>6</v>
      </c>
      <c r="J17" s="377" t="e">
        <f t="shared" si="0"/>
        <v>#REF!</v>
      </c>
      <c r="K17" s="378"/>
      <c r="L17" s="379"/>
      <c r="M17" s="379"/>
      <c r="N17" s="379"/>
      <c r="O17" s="379"/>
      <c r="P17" s="379"/>
      <c r="Q17" s="379"/>
      <c r="R17" s="379"/>
      <c r="S17" s="379"/>
      <c r="T17" s="379"/>
      <c r="U17" s="379"/>
      <c r="V17" s="379"/>
      <c r="W17" s="379"/>
      <c r="X17" s="379"/>
      <c r="Y17" s="379"/>
      <c r="Z17" s="379"/>
      <c r="AA17" s="379"/>
      <c r="AB17" s="379"/>
      <c r="AC17" s="379"/>
      <c r="AD17" s="379"/>
      <c r="AE17" s="379"/>
      <c r="AF17" s="379"/>
      <c r="AG17" s="379"/>
      <c r="AH17" s="379"/>
      <c r="AI17" s="379"/>
      <c r="AJ17" s="379"/>
      <c r="AK17" s="379"/>
      <c r="AL17" s="379"/>
      <c r="AM17" s="379"/>
      <c r="AN17" s="380"/>
      <c r="AO17" s="378"/>
      <c r="AP17" s="379"/>
      <c r="AQ17" s="379"/>
      <c r="AR17" s="379"/>
      <c r="AS17" s="379"/>
      <c r="AT17" s="380"/>
      <c r="AU17" s="385"/>
      <c r="AV17" s="386"/>
      <c r="AW17" s="383"/>
      <c r="AX17" s="384"/>
      <c r="AY17" s="385"/>
      <c r="AZ17" s="386"/>
      <c r="BA17" s="175"/>
      <c r="BB17" s="175"/>
      <c r="BC17" s="175"/>
      <c r="BD17" s="175"/>
      <c r="BE17" s="175"/>
      <c r="BF17" s="175"/>
      <c r="BG17" s="175"/>
      <c r="BH17" s="175"/>
      <c r="BI17" s="175"/>
      <c r="BJ17" s="175"/>
      <c r="BK17" s="175"/>
      <c r="BL17" s="175"/>
      <c r="BM17" s="175"/>
      <c r="BN17" s="175"/>
      <c r="BO17" s="175"/>
      <c r="BP17" s="175"/>
      <c r="BQ17" s="175"/>
    </row>
    <row r="18" ht="15.75" customHeight="1">
      <c r="A18" s="232" t="s">
        <v>79</v>
      </c>
      <c r="B18" s="224" t="s">
        <v>79</v>
      </c>
      <c r="C18" s="364" t="s">
        <v>80</v>
      </c>
      <c r="D18" s="300" t="n">
        <f>VLOOKUP(B18,$B$51:$F$99,5,FALSE)</f>
        <v>0</v>
      </c>
      <c r="E18" s="328" t="n">
        <f t="shared" si="2"/>
        <v>0</v>
      </c>
      <c r="F18" s="288" t="n">
        <f t="shared" si="1"/>
        <v>0</v>
      </c>
      <c r="G18" s="288"/>
      <c r="H18" s="115"/>
      <c r="I18" s="118" t="n">
        <v>7</v>
      </c>
      <c r="J18" s="377" t="e">
        <f t="shared" si="0"/>
        <v>#REF!</v>
      </c>
      <c r="K18" s="378"/>
      <c r="L18" s="379"/>
      <c r="M18" s="379"/>
      <c r="N18" s="379"/>
      <c r="O18" s="379"/>
      <c r="P18" s="379"/>
      <c r="Q18" s="379"/>
      <c r="R18" s="379"/>
      <c r="S18" s="379"/>
      <c r="T18" s="379"/>
      <c r="U18" s="379"/>
      <c r="V18" s="379"/>
      <c r="W18" s="379"/>
      <c r="X18" s="379"/>
      <c r="Y18" s="379"/>
      <c r="Z18" s="379"/>
      <c r="AA18" s="379"/>
      <c r="AB18" s="379"/>
      <c r="AC18" s="379"/>
      <c r="AD18" s="379"/>
      <c r="AE18" s="379"/>
      <c r="AF18" s="379"/>
      <c r="AG18" s="379"/>
      <c r="AH18" s="379"/>
      <c r="AI18" s="379"/>
      <c r="AJ18" s="379"/>
      <c r="AK18" s="379"/>
      <c r="AL18" s="379"/>
      <c r="AM18" s="379"/>
      <c r="AN18" s="380"/>
      <c r="AO18" s="378"/>
      <c r="AP18" s="379"/>
      <c r="AQ18" s="379"/>
      <c r="AR18" s="379"/>
      <c r="AS18" s="379"/>
      <c r="AT18" s="380"/>
      <c r="AU18" s="385"/>
      <c r="AV18" s="386"/>
      <c r="AW18" s="383"/>
      <c r="AX18" s="384"/>
      <c r="AY18" s="385"/>
      <c r="AZ18" s="386"/>
      <c r="BA18" s="115"/>
      <c r="BB18" s="115"/>
      <c r="BC18" s="115"/>
      <c r="BD18" s="115"/>
      <c r="BE18" s="115"/>
      <c r="BF18" s="115"/>
      <c r="BG18" s="115"/>
      <c r="BH18" s="115"/>
      <c r="BI18" s="115"/>
      <c r="BJ18" s="115"/>
      <c r="BK18" s="115"/>
      <c r="BL18" s="115"/>
      <c r="BM18" s="115"/>
      <c r="BN18" s="115"/>
      <c r="BO18" s="115"/>
      <c r="BP18" s="115"/>
      <c r="BQ18" s="115"/>
    </row>
    <row r="19" ht="15.75" customHeight="1">
      <c r="A19" s="232" t="s">
        <v>81</v>
      </c>
      <c r="B19" s="224" t="s">
        <v>81</v>
      </c>
      <c r="C19" s="364" t="s">
        <v>82</v>
      </c>
      <c r="D19" s="300" t="n">
        <f>VLOOKUP(B19,$B$51:$F$99,5,FALSE)</f>
        <v>0</v>
      </c>
      <c r="E19" s="328" t="n">
        <f t="shared" si="2"/>
        <v>0</v>
      </c>
      <c r="F19" s="288" t="n">
        <f t="shared" si="1"/>
        <v>0</v>
      </c>
      <c r="G19" s="288"/>
      <c r="H19" s="115"/>
      <c r="I19" s="118" t="n">
        <v>8</v>
      </c>
      <c r="J19" s="377" t="e">
        <f t="shared" si="0"/>
        <v>#REF!</v>
      </c>
      <c r="K19" s="378"/>
      <c r="L19" s="379"/>
      <c r="M19" s="379"/>
      <c r="N19" s="379"/>
      <c r="O19" s="379"/>
      <c r="P19" s="379"/>
      <c r="Q19" s="379"/>
      <c r="R19" s="379"/>
      <c r="S19" s="379"/>
      <c r="T19" s="379"/>
      <c r="U19" s="379"/>
      <c r="V19" s="379"/>
      <c r="W19" s="379"/>
      <c r="X19" s="379"/>
      <c r="Y19" s="379"/>
      <c r="Z19" s="379"/>
      <c r="AA19" s="379"/>
      <c r="AB19" s="379"/>
      <c r="AC19" s="379"/>
      <c r="AD19" s="379"/>
      <c r="AE19" s="379"/>
      <c r="AF19" s="379"/>
      <c r="AG19" s="379"/>
      <c r="AH19" s="379"/>
      <c r="AI19" s="379"/>
      <c r="AJ19" s="379"/>
      <c r="AK19" s="379"/>
      <c r="AL19" s="379"/>
      <c r="AM19" s="379"/>
      <c r="AN19" s="380"/>
      <c r="AO19" s="378"/>
      <c r="AP19" s="379"/>
      <c r="AQ19" s="379"/>
      <c r="AR19" s="379"/>
      <c r="AS19" s="379"/>
      <c r="AT19" s="380"/>
      <c r="AU19" s="385"/>
      <c r="AV19" s="386"/>
      <c r="AW19" s="383"/>
      <c r="AX19" s="384"/>
      <c r="AY19" s="385"/>
      <c r="AZ19" s="386"/>
      <c r="BA19" s="115"/>
      <c r="BB19" s="115"/>
      <c r="BC19" s="115"/>
      <c r="BD19" s="115"/>
      <c r="BE19" s="115"/>
      <c r="BF19" s="115"/>
      <c r="BG19" s="115"/>
      <c r="BH19" s="115"/>
      <c r="BI19" s="115"/>
      <c r="BJ19" s="115"/>
      <c r="BK19" s="115"/>
      <c r="BL19" s="115"/>
      <c r="BM19" s="115"/>
      <c r="BN19" s="115"/>
      <c r="BO19" s="115"/>
      <c r="BP19" s="115"/>
      <c r="BQ19" s="115"/>
    </row>
    <row r="20" ht="15.75" customHeight="1">
      <c r="A20" s="234"/>
      <c r="B20" s="224"/>
      <c r="C20" s="365" t="s">
        <v>88</v>
      </c>
      <c r="D20" s="299" t="n">
        <f>SUM(D21:D22)</f>
        <v>0</v>
      </c>
      <c r="E20" s="291" t="n">
        <f t="shared" si="2"/>
        <v>0</v>
      </c>
      <c r="F20" s="352" t="n">
        <f>IF(E20=0,0,(D20/E20))</f>
        <v>0</v>
      </c>
      <c r="G20" s="288"/>
      <c r="H20" s="175"/>
      <c r="I20" s="118" t="n">
        <v>9</v>
      </c>
      <c r="J20" s="377" t="e">
        <f t="shared" si="0"/>
        <v>#REF!</v>
      </c>
      <c r="K20" s="378"/>
      <c r="L20" s="379"/>
      <c r="M20" s="379"/>
      <c r="N20" s="379"/>
      <c r="O20" s="379"/>
      <c r="P20" s="379"/>
      <c r="Q20" s="379"/>
      <c r="R20" s="379"/>
      <c r="S20" s="379"/>
      <c r="T20" s="379"/>
      <c r="U20" s="379"/>
      <c r="V20" s="379"/>
      <c r="W20" s="379"/>
      <c r="X20" s="379"/>
      <c r="Y20" s="379"/>
      <c r="Z20" s="379"/>
      <c r="AA20" s="379"/>
      <c r="AB20" s="379"/>
      <c r="AC20" s="379"/>
      <c r="AD20" s="379"/>
      <c r="AE20" s="379"/>
      <c r="AF20" s="379"/>
      <c r="AG20" s="379"/>
      <c r="AH20" s="379"/>
      <c r="AI20" s="379"/>
      <c r="AJ20" s="379"/>
      <c r="AK20" s="379"/>
      <c r="AL20" s="379"/>
      <c r="AM20" s="379"/>
      <c r="AN20" s="380"/>
      <c r="AO20" s="378"/>
      <c r="AP20" s="379"/>
      <c r="AQ20" s="379"/>
      <c r="AR20" s="379"/>
      <c r="AS20" s="379"/>
      <c r="AT20" s="380"/>
      <c r="AU20" s="385"/>
      <c r="AV20" s="386"/>
      <c r="AW20" s="383"/>
      <c r="AX20" s="384"/>
      <c r="AY20" s="385"/>
      <c r="AZ20" s="386"/>
      <c r="BA20" s="175"/>
      <c r="BB20" s="175"/>
      <c r="BC20" s="175"/>
      <c r="BD20" s="175"/>
      <c r="BE20" s="175"/>
      <c r="BF20" s="175"/>
      <c r="BG20" s="175"/>
      <c r="BH20" s="175"/>
      <c r="BI20" s="175"/>
      <c r="BJ20" s="175"/>
      <c r="BK20" s="175"/>
      <c r="BL20" s="175"/>
      <c r="BM20" s="175"/>
      <c r="BN20" s="175"/>
      <c r="BO20" s="175"/>
      <c r="BP20" s="175"/>
      <c r="BQ20" s="175"/>
    </row>
    <row r="21" ht="15.75" customHeight="1">
      <c r="A21" s="232" t="s">
        <v>84</v>
      </c>
      <c r="B21" s="224" t="s">
        <v>84</v>
      </c>
      <c r="C21" s="364" t="s">
        <v>85</v>
      </c>
      <c r="D21" s="300" t="n">
        <f t="shared" ref="D21:D26" si="3">VLOOKUP(B21,$B$51:$F$99,5,FALSE)</f>
        <v>0</v>
      </c>
      <c r="E21" s="328" t="n">
        <f t="shared" si="2"/>
        <v>0</v>
      </c>
      <c r="F21" s="288" t="n">
        <f t="shared" si="1"/>
        <v>0</v>
      </c>
      <c r="G21" s="288"/>
      <c r="H21" s="115"/>
      <c r="I21" s="118" t="n">
        <v>10</v>
      </c>
      <c r="J21" s="377" t="e">
        <f t="shared" si="0"/>
        <v>#REF!</v>
      </c>
      <c r="K21" s="378"/>
      <c r="L21" s="379"/>
      <c r="M21" s="379"/>
      <c r="N21" s="379"/>
      <c r="O21" s="379"/>
      <c r="P21" s="379"/>
      <c r="Q21" s="379"/>
      <c r="R21" s="379"/>
      <c r="S21" s="379"/>
      <c r="T21" s="379"/>
      <c r="U21" s="379"/>
      <c r="V21" s="379"/>
      <c r="W21" s="379"/>
      <c r="X21" s="379"/>
      <c r="Y21" s="379"/>
      <c r="Z21" s="379"/>
      <c r="AA21" s="379"/>
      <c r="AB21" s="379"/>
      <c r="AC21" s="379"/>
      <c r="AD21" s="379"/>
      <c r="AE21" s="379"/>
      <c r="AF21" s="379"/>
      <c r="AG21" s="379"/>
      <c r="AH21" s="379"/>
      <c r="AI21" s="379"/>
      <c r="AJ21" s="379"/>
      <c r="AK21" s="379"/>
      <c r="AL21" s="379"/>
      <c r="AM21" s="379"/>
      <c r="AN21" s="380"/>
      <c r="AO21" s="378"/>
      <c r="AP21" s="379"/>
      <c r="AQ21" s="379"/>
      <c r="AR21" s="379"/>
      <c r="AS21" s="379"/>
      <c r="AT21" s="380"/>
      <c r="AU21" s="385"/>
      <c r="AV21" s="386"/>
      <c r="AW21" s="383"/>
      <c r="AX21" s="384"/>
      <c r="AY21" s="385"/>
      <c r="AZ21" s="386"/>
      <c r="BA21" s="115"/>
      <c r="BB21" s="115"/>
      <c r="BC21" s="115"/>
      <c r="BD21" s="115"/>
      <c r="BE21" s="115"/>
      <c r="BF21" s="115"/>
      <c r="BG21" s="115"/>
      <c r="BH21" s="115"/>
      <c r="BI21" s="115"/>
      <c r="BJ21" s="115"/>
      <c r="BK21" s="115"/>
      <c r="BL21" s="115"/>
      <c r="BM21" s="115"/>
      <c r="BN21" s="115"/>
      <c r="BO21" s="115"/>
      <c r="BP21" s="115"/>
      <c r="BQ21" s="115"/>
    </row>
    <row r="22" ht="15.75" customHeight="1">
      <c r="A22" s="232" t="s">
        <v>86</v>
      </c>
      <c r="B22" s="224" t="s">
        <v>86</v>
      </c>
      <c r="C22" s="364" t="s">
        <v>87</v>
      </c>
      <c r="D22" s="300" t="n">
        <f t="shared" si="3"/>
        <v>0</v>
      </c>
      <c r="E22" s="328" t="n">
        <f t="shared" si="2"/>
        <v>0</v>
      </c>
      <c r="F22" s="288" t="n">
        <f t="shared" si="1"/>
        <v>0</v>
      </c>
      <c r="G22" s="288"/>
      <c r="H22" s="115"/>
      <c r="I22" s="118" t="n">
        <v>11</v>
      </c>
      <c r="J22" s="377" t="e">
        <f t="shared" si="0"/>
        <v>#REF!</v>
      </c>
      <c r="K22" s="378"/>
      <c r="L22" s="379"/>
      <c r="M22" s="379"/>
      <c r="N22" s="379"/>
      <c r="O22" s="379"/>
      <c r="P22" s="379"/>
      <c r="Q22" s="379"/>
      <c r="R22" s="379"/>
      <c r="S22" s="379"/>
      <c r="T22" s="379"/>
      <c r="U22" s="379"/>
      <c r="V22" s="379"/>
      <c r="W22" s="379"/>
      <c r="X22" s="379"/>
      <c r="Y22" s="379"/>
      <c r="Z22" s="379"/>
      <c r="AA22" s="379"/>
      <c r="AB22" s="379"/>
      <c r="AC22" s="379"/>
      <c r="AD22" s="379"/>
      <c r="AE22" s="379"/>
      <c r="AF22" s="379"/>
      <c r="AG22" s="379"/>
      <c r="AH22" s="379"/>
      <c r="AI22" s="379"/>
      <c r="AJ22" s="379"/>
      <c r="AK22" s="379"/>
      <c r="AL22" s="379"/>
      <c r="AM22" s="379"/>
      <c r="AN22" s="380"/>
      <c r="AO22" s="378"/>
      <c r="AP22" s="379"/>
      <c r="AQ22" s="379"/>
      <c r="AR22" s="379"/>
      <c r="AS22" s="379"/>
      <c r="AT22" s="380"/>
      <c r="AU22" s="385"/>
      <c r="AV22" s="386"/>
      <c r="AW22" s="383"/>
      <c r="AX22" s="384"/>
      <c r="AY22" s="385"/>
      <c r="AZ22" s="386"/>
      <c r="BA22" s="115"/>
      <c r="BB22" s="115"/>
      <c r="BC22" s="115"/>
      <c r="BD22" s="115"/>
      <c r="BE22" s="115"/>
      <c r="BF22" s="115"/>
      <c r="BG22" s="115"/>
      <c r="BH22" s="115"/>
      <c r="BI22" s="115"/>
      <c r="BJ22" s="115"/>
      <c r="BK22" s="115"/>
      <c r="BL22" s="115"/>
      <c r="BM22" s="115"/>
      <c r="BN22" s="115"/>
      <c r="BO22" s="115"/>
      <c r="BP22" s="115"/>
      <c r="BQ22" s="115"/>
    </row>
    <row r="23" ht="15.75" customHeight="1">
      <c r="A23" s="234" t="n">
        <v>4</v>
      </c>
      <c r="B23" s="224" t="n">
        <v>4</v>
      </c>
      <c r="C23" s="365" t="s">
        <v>89</v>
      </c>
      <c r="D23" s="299" t="n">
        <f t="shared" si="3"/>
        <v>0</v>
      </c>
      <c r="E23" s="291" t="n">
        <f>D17</f>
        <v>0</v>
      </c>
      <c r="F23" s="352" t="n">
        <f t="shared" si="1"/>
        <v>0</v>
      </c>
      <c r="G23" s="288"/>
      <c r="H23" s="175"/>
      <c r="I23" s="118" t="n">
        <v>12</v>
      </c>
      <c r="J23" s="377" t="e">
        <f t="shared" si="0"/>
        <v>#REF!</v>
      </c>
      <c r="K23" s="378"/>
      <c r="L23" s="379"/>
      <c r="M23" s="379"/>
      <c r="N23" s="379"/>
      <c r="O23" s="379"/>
      <c r="P23" s="379"/>
      <c r="Q23" s="379"/>
      <c r="R23" s="379"/>
      <c r="S23" s="379"/>
      <c r="T23" s="379"/>
      <c r="U23" s="379"/>
      <c r="V23" s="379"/>
      <c r="W23" s="379"/>
      <c r="X23" s="379"/>
      <c r="Y23" s="379"/>
      <c r="Z23" s="379"/>
      <c r="AA23" s="379"/>
      <c r="AB23" s="379"/>
      <c r="AC23" s="379"/>
      <c r="AD23" s="379"/>
      <c r="AE23" s="379"/>
      <c r="AF23" s="379"/>
      <c r="AG23" s="379"/>
      <c r="AH23" s="379"/>
      <c r="AI23" s="379"/>
      <c r="AJ23" s="379"/>
      <c r="AK23" s="379"/>
      <c r="AL23" s="379"/>
      <c r="AM23" s="379"/>
      <c r="AN23" s="380"/>
      <c r="AO23" s="378"/>
      <c r="AP23" s="379"/>
      <c r="AQ23" s="379"/>
      <c r="AR23" s="379"/>
      <c r="AS23" s="379"/>
      <c r="AT23" s="380"/>
      <c r="AU23" s="385"/>
      <c r="AV23" s="386"/>
      <c r="AW23" s="383"/>
      <c r="AX23" s="384"/>
      <c r="AY23" s="385"/>
      <c r="AZ23" s="386"/>
      <c r="BA23" s="175"/>
      <c r="BB23" s="175"/>
      <c r="BC23" s="175"/>
      <c r="BD23" s="175"/>
      <c r="BE23" s="175"/>
      <c r="BF23" s="175"/>
      <c r="BG23" s="175"/>
      <c r="BH23" s="175"/>
      <c r="BI23" s="175"/>
      <c r="BJ23" s="175"/>
      <c r="BK23" s="175"/>
      <c r="BL23" s="175"/>
      <c r="BM23" s="175"/>
      <c r="BN23" s="175"/>
      <c r="BO23" s="175"/>
      <c r="BP23" s="175"/>
      <c r="BQ23" s="175"/>
    </row>
    <row r="24" ht="15.75" customHeight="1">
      <c r="A24" s="234"/>
      <c r="B24" s="225" t="s">
        <v>328</v>
      </c>
      <c r="C24" s="364" t="s">
        <v>329</v>
      </c>
      <c r="D24" s="300" t="n">
        <f t="shared" si="3"/>
        <v>0</v>
      </c>
      <c r="E24" s="328" t="n">
        <f>LDCT_scan</f>
        <v>0</v>
      </c>
      <c r="F24" s="352" t="n">
        <f t="shared" si="1"/>
        <v>0</v>
      </c>
      <c r="G24" s="288"/>
      <c r="H24" s="175"/>
      <c r="I24" s="118" t="n">
        <v>13</v>
      </c>
      <c r="J24" s="311" t="e">
        <f t="shared" si="0"/>
        <v>#REF!</v>
      </c>
      <c r="K24" s="31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20"/>
      <c r="AO24" s="319"/>
      <c r="AP24" s="309"/>
      <c r="AQ24" s="309"/>
      <c r="AR24" s="309"/>
      <c r="AS24" s="309"/>
      <c r="AT24" s="320"/>
      <c r="AU24" s="312"/>
      <c r="AV24" s="313"/>
      <c r="AW24" s="324"/>
      <c r="AX24" s="324"/>
      <c r="AY24" s="312"/>
      <c r="AZ24" s="313"/>
      <c r="BA24" s="175"/>
      <c r="BB24" s="175"/>
      <c r="BC24" s="175"/>
      <c r="BD24" s="175"/>
      <c r="BE24" s="175"/>
      <c r="BF24" s="175"/>
      <c r="BG24" s="175"/>
      <c r="BH24" s="175"/>
      <c r="BI24" s="175"/>
      <c r="BJ24" s="175"/>
      <c r="BK24" s="175"/>
      <c r="BL24" s="175"/>
      <c r="BM24" s="175"/>
      <c r="BN24" s="175"/>
      <c r="BO24" s="175"/>
      <c r="BP24" s="175"/>
      <c r="BQ24" s="175"/>
    </row>
    <row r="25" ht="15.75" customHeight="1">
      <c r="A25" s="234" t="s">
        <v>95</v>
      </c>
      <c r="B25" s="224" t="s">
        <v>95</v>
      </c>
      <c r="C25" s="365" t="s">
        <v>96</v>
      </c>
      <c r="D25" s="299" t="n">
        <f t="shared" si="3"/>
        <v>0</v>
      </c>
      <c r="E25" s="291" t="n">
        <f>LDCT_scan</f>
        <v>0</v>
      </c>
      <c r="F25" s="352" t="n">
        <f>IF(E25=0,0,(D25/E25))</f>
        <v>0</v>
      </c>
      <c r="G25" s="288"/>
      <c r="H25" s="175"/>
      <c r="I25" s="118" t="n">
        <v>15</v>
      </c>
      <c r="J25" s="311" t="e">
        <f t="shared" si="0"/>
        <v>#REF!</v>
      </c>
      <c r="K25" s="31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20"/>
      <c r="AO25" s="319"/>
      <c r="AP25" s="309"/>
      <c r="AQ25" s="309"/>
      <c r="AR25" s="309"/>
      <c r="AS25" s="309"/>
      <c r="AT25" s="320"/>
      <c r="AU25" s="312"/>
      <c r="AV25" s="313"/>
      <c r="AW25" s="309"/>
      <c r="AX25" s="309"/>
      <c r="AY25" s="312"/>
      <c r="AZ25" s="313"/>
      <c r="BA25" s="175"/>
      <c r="BB25" s="175"/>
      <c r="BC25" s="175"/>
      <c r="BD25" s="175"/>
      <c r="BE25" s="175"/>
      <c r="BF25" s="175"/>
      <c r="BG25" s="175"/>
      <c r="BH25" s="175"/>
      <c r="BI25" s="175"/>
      <c r="BJ25" s="175"/>
      <c r="BK25" s="175"/>
      <c r="BL25" s="175"/>
      <c r="BM25" s="175"/>
      <c r="BN25" s="175"/>
      <c r="BO25" s="175"/>
      <c r="BP25" s="175"/>
      <c r="BQ25" s="175"/>
    </row>
    <row r="26" ht="15.75" customHeight="1">
      <c r="A26" s="232" t="s">
        <v>92</v>
      </c>
      <c r="B26" s="225" t="s">
        <v>92</v>
      </c>
      <c r="C26" s="364" t="s">
        <v>93</v>
      </c>
      <c r="D26" s="300" t="n">
        <f t="shared" si="3"/>
        <v>0</v>
      </c>
      <c r="E26" s="328" t="n">
        <f>LDCT_scan</f>
        <v>0</v>
      </c>
      <c r="F26" s="288" t="n">
        <f t="shared" si="1"/>
        <v>0</v>
      </c>
      <c r="G26" s="246"/>
      <c r="H26" s="115"/>
      <c r="I26" s="118" t="n">
        <v>16</v>
      </c>
      <c r="J26" s="311" t="e">
        <f t="shared" si="0"/>
        <v>#REF!</v>
      </c>
      <c r="K26" s="31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20"/>
      <c r="AO26" s="319"/>
      <c r="AP26" s="309"/>
      <c r="AQ26" s="309"/>
      <c r="AR26" s="309"/>
      <c r="AS26" s="309"/>
      <c r="AT26" s="320"/>
      <c r="AU26" s="312"/>
      <c r="AV26" s="313"/>
      <c r="AW26" s="309"/>
      <c r="AX26" s="309"/>
      <c r="AY26" s="312"/>
      <c r="AZ26" s="313"/>
      <c r="BA26" s="115"/>
      <c r="BB26" s="115"/>
      <c r="BC26" s="115"/>
      <c r="BD26" s="115"/>
      <c r="BE26" s="115"/>
      <c r="BF26" s="115"/>
      <c r="BG26" s="115"/>
      <c r="BH26" s="115"/>
      <c r="BI26" s="115"/>
      <c r="BJ26" s="115"/>
      <c r="BK26" s="115"/>
      <c r="BL26" s="115"/>
      <c r="BM26" s="115"/>
      <c r="BN26" s="115"/>
      <c r="BO26" s="115"/>
      <c r="BP26" s="115"/>
      <c r="BQ26" s="115"/>
    </row>
    <row r="27" ht="15.75" customHeight="1">
      <c r="A27" s="234"/>
      <c r="B27" s="224"/>
      <c r="C27" s="365" t="s">
        <v>182</v>
      </c>
      <c r="D27" s="299" t="n">
        <f>SUM(D28:D30)</f>
        <v>0</v>
      </c>
      <c r="E27" s="291"/>
      <c r="F27" s="352"/>
      <c r="G27" s="288"/>
      <c r="H27" s="175"/>
      <c r="I27" s="118" t="n">
        <v>17</v>
      </c>
      <c r="J27" s="311" t="e">
        <f t="shared" si="0"/>
        <v>#REF!</v>
      </c>
      <c r="K27" s="31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20"/>
      <c r="AO27" s="319"/>
      <c r="AP27" s="309"/>
      <c r="AQ27" s="309"/>
      <c r="AR27" s="309"/>
      <c r="AS27" s="309"/>
      <c r="AT27" s="320"/>
      <c r="AU27" s="312"/>
      <c r="AV27" s="313"/>
      <c r="AW27" s="309"/>
      <c r="AX27" s="309"/>
      <c r="AY27" s="312"/>
      <c r="AZ27" s="313"/>
      <c r="BA27" s="175"/>
      <c r="BB27" s="175"/>
      <c r="BC27" s="175"/>
      <c r="BD27" s="175"/>
      <c r="BE27" s="175"/>
      <c r="BF27" s="175"/>
      <c r="BG27" s="175"/>
      <c r="BH27" s="175"/>
      <c r="BI27" s="175"/>
      <c r="BJ27" s="175"/>
      <c r="BK27" s="175"/>
      <c r="BL27" s="175"/>
      <c r="BM27" s="175"/>
      <c r="BN27" s="175"/>
      <c r="BO27" s="175"/>
      <c r="BP27" s="175"/>
      <c r="BQ27" s="175"/>
    </row>
    <row r="28" ht="15.75" customHeight="1">
      <c r="A28" s="232" t="s">
        <v>90</v>
      </c>
      <c r="B28" s="225" t="s">
        <v>98</v>
      </c>
      <c r="C28" s="364" t="s">
        <v>99</v>
      </c>
      <c r="D28" s="300" t="n">
        <f>VLOOKUP(B28,$B$51:$F$99,5,FALSE)</f>
        <v>0</v>
      </c>
      <c r="E28" s="328"/>
      <c r="F28" s="288"/>
      <c r="G28" s="288"/>
      <c r="H28" s="115"/>
      <c r="I28" s="118" t="n">
        <v>18</v>
      </c>
      <c r="J28" s="311" t="e">
        <f t="shared" si="0"/>
        <v>#REF!</v>
      </c>
      <c r="K28" s="31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20"/>
      <c r="AO28" s="319"/>
      <c r="AP28" s="309"/>
      <c r="AQ28" s="309"/>
      <c r="AR28" s="309"/>
      <c r="AS28" s="309"/>
      <c r="AT28" s="320"/>
      <c r="AU28" s="312"/>
      <c r="AV28" s="313"/>
      <c r="AW28" s="309"/>
      <c r="AX28" s="309"/>
      <c r="AY28" s="312"/>
      <c r="AZ28" s="313"/>
      <c r="BA28" s="115"/>
      <c r="BB28" s="115"/>
      <c r="BC28" s="115"/>
      <c r="BD28" s="115"/>
      <c r="BE28" s="115"/>
      <c r="BF28" s="115"/>
      <c r="BG28" s="115"/>
      <c r="BH28" s="115"/>
      <c r="BI28" s="115"/>
      <c r="BJ28" s="115"/>
      <c r="BK28" s="115"/>
      <c r="BL28" s="115"/>
      <c r="BM28" s="115"/>
      <c r="BN28" s="115"/>
      <c r="BO28" s="115"/>
      <c r="BP28" s="115"/>
      <c r="BQ28" s="115"/>
    </row>
    <row r="29" ht="15.75" customHeight="1">
      <c r="A29" s="232" t="s">
        <v>98</v>
      </c>
      <c r="B29" s="225" t="s">
        <v>100</v>
      </c>
      <c r="C29" s="364" t="s">
        <v>101</v>
      </c>
      <c r="D29" s="300" t="n">
        <f>VLOOKUP(B29,$B$51:$F$99,5,FALSE)</f>
        <v>0</v>
      </c>
      <c r="E29" s="328"/>
      <c r="F29" s="288"/>
      <c r="G29" s="288"/>
      <c r="H29" s="115"/>
      <c r="I29" s="118" t="n">
        <v>19</v>
      </c>
      <c r="J29" s="311" t="e">
        <f t="shared" si="0"/>
        <v>#REF!</v>
      </c>
      <c r="K29" s="31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20"/>
      <c r="AO29" s="319"/>
      <c r="AP29" s="309"/>
      <c r="AQ29" s="309"/>
      <c r="AR29" s="309"/>
      <c r="AS29" s="309"/>
      <c r="AT29" s="320"/>
      <c r="AU29" s="312"/>
      <c r="AV29" s="313"/>
      <c r="AW29" s="309"/>
      <c r="AX29" s="309"/>
      <c r="AY29" s="312"/>
      <c r="AZ29" s="313"/>
      <c r="BA29" s="115"/>
      <c r="BB29" s="115"/>
      <c r="BC29" s="115"/>
      <c r="BD29" s="115"/>
      <c r="BE29" s="115"/>
      <c r="BF29" s="115"/>
      <c r="BG29" s="115"/>
      <c r="BH29" s="115"/>
      <c r="BI29" s="115"/>
      <c r="BJ29" s="115"/>
      <c r="BK29" s="115"/>
      <c r="BL29" s="115"/>
      <c r="BM29" s="115"/>
      <c r="BN29" s="115"/>
      <c r="BO29" s="115"/>
      <c r="BP29" s="115"/>
      <c r="BQ29" s="115"/>
    </row>
    <row r="30" ht="15.75" customHeight="1">
      <c r="A30" s="232" t="s">
        <v>100</v>
      </c>
      <c r="B30" s="225" t="s">
        <v>102</v>
      </c>
      <c r="C30" s="364" t="s">
        <v>103</v>
      </c>
      <c r="D30" s="300" t="n">
        <f>VLOOKUP(B30,$B$51:$F$99,5,FALSE)</f>
        <v>0</v>
      </c>
      <c r="E30" s="328"/>
      <c r="F30" s="288"/>
      <c r="G30" s="288"/>
      <c r="H30" s="115"/>
      <c r="I30" s="118" t="n">
        <v>20</v>
      </c>
      <c r="J30" s="311" t="e">
        <f t="shared" si="0"/>
        <v>#REF!</v>
      </c>
      <c r="K30" s="31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20"/>
      <c r="AO30" s="319"/>
      <c r="AP30" s="309"/>
      <c r="AQ30" s="309"/>
      <c r="AR30" s="309"/>
      <c r="AS30" s="309"/>
      <c r="AT30" s="320"/>
      <c r="AU30" s="312"/>
      <c r="AV30" s="313"/>
      <c r="AW30" s="309"/>
      <c r="AX30" s="309"/>
      <c r="AY30" s="312"/>
      <c r="AZ30" s="313"/>
      <c r="BA30" s="115"/>
      <c r="BB30" s="115"/>
      <c r="BC30" s="115"/>
      <c r="BD30" s="115"/>
      <c r="BE30" s="115"/>
      <c r="BF30" s="115"/>
      <c r="BG30" s="115"/>
      <c r="BH30" s="115"/>
      <c r="BI30" s="115"/>
      <c r="BJ30" s="115"/>
      <c r="BK30" s="115"/>
      <c r="BL30" s="115"/>
      <c r="BM30" s="115"/>
      <c r="BN30" s="115"/>
      <c r="BO30" s="115"/>
      <c r="BP30" s="115"/>
      <c r="BQ30" s="115"/>
    </row>
    <row r="31" ht="15.75" customHeight="1">
      <c r="A31" s="234"/>
      <c r="B31" s="224"/>
      <c r="C31" s="365" t="s">
        <v>94</v>
      </c>
      <c r="D31" s="299" t="n">
        <f>SUM(D25,D27)</f>
        <v>0</v>
      </c>
      <c r="E31" s="291"/>
      <c r="F31" s="352"/>
      <c r="G31" s="361"/>
      <c r="H31" s="175"/>
      <c r="I31" s="118" t="n">
        <v>21</v>
      </c>
      <c r="J31" s="311" t="e">
        <f t="shared" si="0"/>
        <v>#REF!</v>
      </c>
      <c r="K31" s="31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20"/>
      <c r="AO31" s="319"/>
      <c r="AP31" s="309"/>
      <c r="AQ31" s="309"/>
      <c r="AR31" s="309"/>
      <c r="AS31" s="309"/>
      <c r="AT31" s="320"/>
      <c r="AU31" s="312"/>
      <c r="AV31" s="313"/>
      <c r="AW31" s="309"/>
      <c r="AX31" s="309"/>
      <c r="AY31" s="312"/>
      <c r="AZ31" s="313"/>
      <c r="BA31" s="175"/>
      <c r="BB31" s="175"/>
      <c r="BC31" s="175"/>
      <c r="BD31" s="175"/>
      <c r="BE31" s="175"/>
      <c r="BF31" s="175"/>
      <c r="BG31" s="175"/>
      <c r="BH31" s="175"/>
      <c r="BI31" s="175"/>
      <c r="BJ31" s="175"/>
      <c r="BK31" s="175"/>
      <c r="BL31" s="175"/>
      <c r="BM31" s="175"/>
      <c r="BN31" s="175"/>
      <c r="BO31" s="175"/>
      <c r="BP31" s="175"/>
      <c r="BQ31" s="175"/>
    </row>
    <row r="32" ht="15.75" customHeight="1">
      <c r="A32" s="232" t="n">
        <v>14</v>
      </c>
      <c r="B32" s="225" t="n">
        <v>14</v>
      </c>
      <c r="C32" s="364" t="s">
        <v>114</v>
      </c>
      <c r="D32" s="301" t="n">
        <f>VLOOKUP(B32,$B$51:$F$99,5,FALSE)</f>
        <v>0</v>
      </c>
      <c r="E32" s="328" t="n">
        <f>$D$17</f>
        <v>0</v>
      </c>
      <c r="F32" s="288" t="n">
        <f>IF(E32=0,0,(D32/E32))</f>
        <v>0</v>
      </c>
      <c r="G32" s="288"/>
      <c r="H32" s="115"/>
      <c r="I32" s="118" t="n">
        <v>22</v>
      </c>
      <c r="J32" s="311" t="e">
        <f t="shared" si="0"/>
        <v>#REF!</v>
      </c>
      <c r="K32" s="31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20"/>
      <c r="AO32" s="319"/>
      <c r="AP32" s="309"/>
      <c r="AQ32" s="309"/>
      <c r="AR32" s="309"/>
      <c r="AS32" s="309"/>
      <c r="AT32" s="320"/>
      <c r="AU32" s="312"/>
      <c r="AV32" s="313"/>
      <c r="AW32" s="309"/>
      <c r="AX32" s="309"/>
      <c r="AY32" s="312"/>
      <c r="AZ32" s="313"/>
      <c r="BA32" s="115"/>
      <c r="BB32" s="115"/>
      <c r="BC32" s="115"/>
      <c r="BD32" s="115"/>
      <c r="BE32" s="115"/>
      <c r="BF32" s="115"/>
      <c r="BG32" s="115"/>
      <c r="BH32" s="115"/>
      <c r="BI32" s="115"/>
      <c r="BJ32" s="115"/>
      <c r="BK32" s="115"/>
      <c r="BL32" s="115"/>
      <c r="BM32" s="115"/>
      <c r="BN32" s="115"/>
      <c r="BO32" s="115"/>
      <c r="BP32" s="115"/>
      <c r="BQ32" s="115"/>
    </row>
    <row r="33" ht="15.75" customHeight="1">
      <c r="A33" s="234"/>
      <c r="B33" s="224"/>
      <c r="C33" s="365" t="s">
        <v>202</v>
      </c>
      <c r="D33" s="299" t="n">
        <f>SUM(D34:D37)</f>
        <v>0</v>
      </c>
      <c r="E33" s="291" t="n">
        <f>$D$17</f>
        <v>0</v>
      </c>
      <c r="F33" s="352" t="n">
        <f t="shared" si="1"/>
        <v>0</v>
      </c>
      <c r="G33" s="288"/>
      <c r="H33" s="175"/>
      <c r="I33" s="118" t="n">
        <v>23</v>
      </c>
      <c r="J33" s="311" t="e">
        <f t="shared" si="0"/>
        <v>#REF!</v>
      </c>
      <c r="K33" s="31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20"/>
      <c r="AO33" s="319"/>
      <c r="AP33" s="309"/>
      <c r="AQ33" s="309"/>
      <c r="AR33" s="309"/>
      <c r="AS33" s="309"/>
      <c r="AT33" s="320"/>
      <c r="AU33" s="312"/>
      <c r="AV33" s="313"/>
      <c r="AW33" s="309"/>
      <c r="AX33" s="309"/>
      <c r="AY33" s="312"/>
      <c r="AZ33" s="313"/>
      <c r="BA33" s="175"/>
      <c r="BB33" s="175"/>
      <c r="BC33" s="175"/>
      <c r="BD33" s="175"/>
      <c r="BE33" s="175"/>
      <c r="BF33" s="175"/>
      <c r="BG33" s="175"/>
      <c r="BH33" s="175"/>
      <c r="BI33" s="175"/>
      <c r="BJ33" s="175"/>
      <c r="BK33" s="175"/>
      <c r="BL33" s="175"/>
      <c r="BM33" s="175"/>
      <c r="BN33" s="175"/>
      <c r="BO33" s="175"/>
      <c r="BP33" s="175"/>
      <c r="BQ33" s="175"/>
    </row>
    <row r="34" ht="15.75" customHeight="1">
      <c r="A34" s="242" t="s">
        <v>106</v>
      </c>
      <c r="B34" s="243" t="s">
        <v>106</v>
      </c>
      <c r="C34" s="281" t="s">
        <v>107</v>
      </c>
      <c r="D34" s="301" t="n">
        <f>VLOOKUP(B34,$B$51:$F$99,5,FALSE)</f>
        <v>0</v>
      </c>
      <c r="E34" s="282" t="n">
        <f>$D$33</f>
        <v>0</v>
      </c>
      <c r="F34" s="288" t="n">
        <f t="shared" si="1"/>
        <v>0</v>
      </c>
      <c r="G34" s="177"/>
      <c r="H34" s="283"/>
      <c r="I34" s="118" t="n">
        <v>24</v>
      </c>
      <c r="J34" s="311" t="e">
        <f t="shared" si="0"/>
        <v>#REF!</v>
      </c>
      <c r="K34" s="344"/>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45"/>
      <c r="AO34" s="344"/>
      <c r="AP34" s="307"/>
      <c r="AQ34" s="307"/>
      <c r="AR34" s="307"/>
      <c r="AS34" s="307"/>
      <c r="AT34" s="345"/>
      <c r="AU34" s="312"/>
      <c r="AV34" s="313"/>
      <c r="AW34" s="307"/>
      <c r="AX34" s="307"/>
      <c r="AY34" s="312"/>
      <c r="AZ34" s="313"/>
      <c r="BA34" s="283"/>
      <c r="BB34" s="283"/>
      <c r="BC34" s="283"/>
      <c r="BD34" s="283"/>
      <c r="BE34" s="283"/>
      <c r="BF34" s="283"/>
      <c r="BG34" s="283"/>
      <c r="BH34" s="283"/>
      <c r="BI34" s="283"/>
      <c r="BJ34" s="283"/>
      <c r="BK34" s="283"/>
      <c r="BL34" s="283"/>
      <c r="BM34" s="283"/>
      <c r="BN34" s="283"/>
      <c r="BO34" s="283"/>
      <c r="BP34" s="283"/>
      <c r="BQ34" s="283"/>
    </row>
    <row r="35" ht="15.75" customHeight="1">
      <c r="A35" s="242" t="s">
        <v>108</v>
      </c>
      <c r="B35" s="243" t="s">
        <v>108</v>
      </c>
      <c r="C35" s="281" t="s">
        <v>109</v>
      </c>
      <c r="D35" s="301" t="n">
        <f>VLOOKUP(B35,$B$51:$F$99,5,FALSE)</f>
        <v>0</v>
      </c>
      <c r="E35" s="282" t="n">
        <f>$D$33</f>
        <v>0</v>
      </c>
      <c r="F35" s="288" t="n">
        <f t="shared" si="1"/>
        <v>0</v>
      </c>
      <c r="G35" s="177"/>
      <c r="H35" s="283"/>
      <c r="I35" s="118" t="n">
        <v>25</v>
      </c>
      <c r="J35" s="311" t="e">
        <f t="shared" si="0"/>
        <v>#REF!</v>
      </c>
      <c r="K35" s="344"/>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45"/>
      <c r="AO35" s="344"/>
      <c r="AP35" s="307"/>
      <c r="AQ35" s="307"/>
      <c r="AR35" s="307"/>
      <c r="AS35" s="307"/>
      <c r="AT35" s="345"/>
      <c r="AU35" s="312"/>
      <c r="AV35" s="313"/>
      <c r="AW35" s="307"/>
      <c r="AX35" s="307"/>
      <c r="AY35" s="312"/>
      <c r="AZ35" s="313"/>
      <c r="BA35" s="283"/>
      <c r="BB35" s="283"/>
      <c r="BC35" s="283"/>
      <c r="BD35" s="283"/>
      <c r="BE35" s="283"/>
      <c r="BF35" s="283"/>
      <c r="BG35" s="283"/>
      <c r="BH35" s="283"/>
      <c r="BI35" s="283"/>
      <c r="BJ35" s="283"/>
      <c r="BK35" s="283"/>
      <c r="BL35" s="283"/>
      <c r="BM35" s="283"/>
      <c r="BN35" s="283"/>
      <c r="BO35" s="283"/>
      <c r="BP35" s="283"/>
      <c r="BQ35" s="283"/>
    </row>
    <row r="36" ht="15.75" customHeight="1">
      <c r="A36" s="242" t="s">
        <v>110</v>
      </c>
      <c r="B36" s="243" t="s">
        <v>110</v>
      </c>
      <c r="C36" s="281" t="s">
        <v>111</v>
      </c>
      <c r="D36" s="301" t="n">
        <f>VLOOKUP(B36,$B$51:$F$99,5,FALSE)</f>
        <v>0</v>
      </c>
      <c r="E36" s="282" t="n">
        <f>$D$33</f>
        <v>0</v>
      </c>
      <c r="F36" s="288" t="n">
        <f t="shared" si="1"/>
        <v>0</v>
      </c>
      <c r="G36" s="177"/>
      <c r="H36" s="283"/>
      <c r="I36" s="118" t="n">
        <v>26</v>
      </c>
      <c r="J36" s="311" t="e">
        <f t="shared" si="0"/>
        <v>#REF!</v>
      </c>
      <c r="K36" s="344"/>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45"/>
      <c r="AO36" s="344"/>
      <c r="AP36" s="307"/>
      <c r="AQ36" s="307"/>
      <c r="AR36" s="307"/>
      <c r="AS36" s="307"/>
      <c r="AT36" s="345"/>
      <c r="AU36" s="312"/>
      <c r="AV36" s="313"/>
      <c r="AW36" s="307"/>
      <c r="AX36" s="307"/>
      <c r="AY36" s="312"/>
      <c r="AZ36" s="313"/>
      <c r="BA36" s="283"/>
      <c r="BB36" s="283"/>
      <c r="BC36" s="283"/>
      <c r="BD36" s="283"/>
      <c r="BE36" s="283"/>
      <c r="BF36" s="283"/>
      <c r="BG36" s="283"/>
      <c r="BH36" s="283"/>
      <c r="BI36" s="283"/>
      <c r="BJ36" s="283"/>
      <c r="BK36" s="283"/>
      <c r="BL36" s="283"/>
      <c r="BM36" s="283"/>
      <c r="BN36" s="283"/>
      <c r="BO36" s="283"/>
      <c r="BP36" s="283"/>
      <c r="BQ36" s="283"/>
    </row>
    <row r="37" ht="15.75" customHeight="1">
      <c r="A37" s="242" t="s">
        <v>112</v>
      </c>
      <c r="B37" s="243" t="s">
        <v>112</v>
      </c>
      <c r="C37" s="281" t="s">
        <v>113</v>
      </c>
      <c r="D37" s="301" t="n">
        <f>VLOOKUP(B37,$B$51:$F$99,5,FALSE)</f>
        <v>0</v>
      </c>
      <c r="E37" s="282" t="n">
        <f>$D$33</f>
        <v>0</v>
      </c>
      <c r="F37" s="288" t="n">
        <f t="shared" si="1"/>
        <v>0</v>
      </c>
      <c r="G37" s="177"/>
      <c r="H37" s="283"/>
      <c r="I37" s="118" t="n">
        <v>27</v>
      </c>
      <c r="J37" s="311" t="e">
        <f t="shared" si="0"/>
        <v>#REF!</v>
      </c>
      <c r="K37" s="344"/>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45"/>
      <c r="AO37" s="344"/>
      <c r="AP37" s="307"/>
      <c r="AQ37" s="307"/>
      <c r="AR37" s="307"/>
      <c r="AS37" s="307"/>
      <c r="AT37" s="345"/>
      <c r="AU37" s="312"/>
      <c r="AV37" s="313"/>
      <c r="AW37" s="307"/>
      <c r="AX37" s="307"/>
      <c r="AY37" s="312"/>
      <c r="AZ37" s="313"/>
      <c r="BA37" s="283"/>
      <c r="BB37" s="283"/>
      <c r="BC37" s="283"/>
      <c r="BD37" s="283"/>
      <c r="BE37" s="283"/>
      <c r="BF37" s="283"/>
      <c r="BG37" s="283"/>
      <c r="BH37" s="283"/>
      <c r="BI37" s="283"/>
      <c r="BJ37" s="283"/>
      <c r="BK37" s="283"/>
      <c r="BL37" s="283"/>
      <c r="BM37" s="283"/>
      <c r="BN37" s="283"/>
      <c r="BO37" s="283"/>
      <c r="BP37" s="283"/>
      <c r="BQ37" s="283"/>
    </row>
    <row r="38" ht="15.75" customHeight="1">
      <c r="A38" s="234" t="n">
        <v>7</v>
      </c>
      <c r="B38" s="224" t="n">
        <v>7</v>
      </c>
      <c r="C38" s="365" t="s">
        <v>104</v>
      </c>
      <c r="D38" s="299" t="n">
        <f>VLOOKUP(B38,$B$51:$F$99,5,FALSE)</f>
        <v>0</v>
      </c>
      <c r="E38" s="291"/>
      <c r="F38" s="352"/>
      <c r="G38" s="288"/>
      <c r="H38" s="175"/>
      <c r="I38" s="118" t="n">
        <v>28</v>
      </c>
      <c r="J38" s="311" t="e">
        <f t="shared" si="0"/>
        <v>#REF!</v>
      </c>
      <c r="K38" s="344"/>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45"/>
      <c r="AO38" s="344"/>
      <c r="AP38" s="307"/>
      <c r="AQ38" s="307"/>
      <c r="AR38" s="307"/>
      <c r="AS38" s="307"/>
      <c r="AT38" s="345"/>
      <c r="AU38" s="312"/>
      <c r="AV38" s="313"/>
      <c r="AW38" s="307"/>
      <c r="AX38" s="307"/>
      <c r="AY38" s="312"/>
      <c r="AZ38" s="313"/>
      <c r="BA38" s="175"/>
      <c r="BB38" s="175"/>
      <c r="BC38" s="175"/>
      <c r="BD38" s="175"/>
      <c r="BE38" s="175"/>
      <c r="BF38" s="175"/>
      <c r="BG38" s="175"/>
      <c r="BH38" s="175"/>
      <c r="BI38" s="175"/>
      <c r="BJ38" s="175"/>
      <c r="BK38" s="175"/>
      <c r="BL38" s="175"/>
      <c r="BM38" s="175"/>
      <c r="BN38" s="175"/>
      <c r="BO38" s="175"/>
      <c r="BP38" s="175"/>
      <c r="BQ38" s="175"/>
    </row>
    <row r="39" ht="15.75" customHeight="1">
      <c r="A39" s="184"/>
      <c r="B39" s="185"/>
      <c r="C39" s="285" t="s">
        <v>201</v>
      </c>
      <c r="D39" s="302"/>
      <c r="E39" s="185"/>
      <c r="F39" s="186"/>
      <c r="G39" s="177"/>
      <c r="H39" s="284"/>
      <c r="I39" s="118" t="n">
        <v>29</v>
      </c>
      <c r="J39" s="311" t="e">
        <f t="shared" si="0"/>
        <v>#REF!</v>
      </c>
      <c r="K39" s="344"/>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45"/>
      <c r="AO39" s="344"/>
      <c r="AP39" s="307"/>
      <c r="AQ39" s="307"/>
      <c r="AR39" s="307"/>
      <c r="AS39" s="307"/>
      <c r="AT39" s="345"/>
      <c r="AU39" s="312"/>
      <c r="AV39" s="313"/>
      <c r="AW39" s="307"/>
      <c r="AX39" s="307"/>
      <c r="AY39" s="312"/>
      <c r="AZ39" s="313"/>
      <c r="BA39" s="284"/>
      <c r="BB39" s="284"/>
      <c r="BC39" s="284"/>
      <c r="BD39" s="284"/>
      <c r="BE39" s="284"/>
      <c r="BF39" s="284"/>
      <c r="BG39" s="284"/>
      <c r="BH39" s="284"/>
      <c r="BI39" s="284"/>
      <c r="BJ39" s="284"/>
      <c r="BK39" s="284"/>
      <c r="BL39" s="284"/>
      <c r="BM39" s="284"/>
      <c r="BN39" s="284"/>
      <c r="BO39" s="284"/>
      <c r="BP39" s="284"/>
      <c r="BQ39" s="284"/>
    </row>
    <row r="40" ht="15.75" customHeight="1">
      <c r="A40" s="242"/>
      <c r="B40" s="243" t="s">
        <v>166</v>
      </c>
      <c r="C40" s="281" t="s">
        <v>167</v>
      </c>
      <c r="D40" s="301" t="n">
        <f>VLOOKUP(B40,$B$51:$F$99,5,FALSE)</f>
        <v>0</v>
      </c>
      <c r="E40" s="282" t="n">
        <f>D17</f>
        <v>0</v>
      </c>
      <c r="F40" s="290" t="n">
        <f>IFERROR(D40/E40,0)</f>
        <v>0</v>
      </c>
      <c r="G40" s="177"/>
      <c r="H40" s="283"/>
      <c r="I40" s="118" t="n">
        <v>30</v>
      </c>
      <c r="J40" s="311" t="e">
        <f t="shared" si="0"/>
        <v>#REF!</v>
      </c>
      <c r="K40" s="344"/>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45"/>
      <c r="AO40" s="344"/>
      <c r="AP40" s="307"/>
      <c r="AQ40" s="307"/>
      <c r="AR40" s="307"/>
      <c r="AS40" s="307"/>
      <c r="AT40" s="345"/>
      <c r="AU40" s="312"/>
      <c r="AV40" s="313"/>
      <c r="AW40" s="307"/>
      <c r="AX40" s="307"/>
      <c r="AY40" s="312"/>
      <c r="AZ40" s="313"/>
      <c r="BA40" s="283"/>
      <c r="BB40" s="283"/>
      <c r="BC40" s="283"/>
      <c r="BD40" s="283"/>
      <c r="BE40" s="283"/>
      <c r="BF40" s="283"/>
      <c r="BG40" s="283"/>
      <c r="BH40" s="283"/>
      <c r="BI40" s="283"/>
      <c r="BJ40" s="283"/>
      <c r="BK40" s="283"/>
      <c r="BL40" s="283"/>
      <c r="BM40" s="283"/>
      <c r="BN40" s="283"/>
      <c r="BO40" s="283"/>
      <c r="BP40" s="283"/>
      <c r="BQ40" s="283"/>
    </row>
    <row r="41" ht="15.75" customHeight="1">
      <c r="A41" s="242"/>
      <c r="B41" s="243" t="s">
        <v>164</v>
      </c>
      <c r="C41" s="281" t="s">
        <v>165</v>
      </c>
      <c r="D41" s="301" t="n">
        <f>VLOOKUP(B41,$B$51:$F$99,5,FALSE)</f>
        <v>0</v>
      </c>
      <c r="E41" s="282" t="n">
        <f>D40</f>
        <v>0</v>
      </c>
      <c r="F41" s="290" t="n">
        <f>IF(E41=0,0,D41/E41)</f>
        <v>0</v>
      </c>
      <c r="G41" s="177"/>
      <c r="H41" s="283"/>
      <c r="I41" s="118" t="n">
        <v>31</v>
      </c>
      <c r="J41" s="311" t="e">
        <f t="shared" si="0"/>
        <v>#REF!</v>
      </c>
      <c r="K41" s="344"/>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45"/>
      <c r="AO41" s="344"/>
      <c r="AP41" s="307"/>
      <c r="AQ41" s="307"/>
      <c r="AR41" s="307"/>
      <c r="AS41" s="307"/>
      <c r="AT41" s="345"/>
      <c r="AU41" s="312"/>
      <c r="AV41" s="313"/>
      <c r="AW41" s="307"/>
      <c r="AX41" s="307"/>
      <c r="AY41" s="312"/>
      <c r="AZ41" s="313"/>
      <c r="BA41" s="283"/>
      <c r="BB41" s="283"/>
      <c r="BC41" s="283"/>
      <c r="BD41" s="283"/>
      <c r="BE41" s="283"/>
      <c r="BF41" s="283"/>
      <c r="BG41" s="283"/>
      <c r="BH41" s="283"/>
      <c r="BI41" s="283"/>
      <c r="BJ41" s="283"/>
      <c r="BK41" s="283"/>
      <c r="BL41" s="283"/>
      <c r="BM41" s="283"/>
      <c r="BN41" s="283"/>
      <c r="BO41" s="283"/>
      <c r="BP41" s="283"/>
      <c r="BQ41" s="283"/>
    </row>
    <row r="42" ht="15.75" customHeight="1">
      <c r="A42" s="242"/>
      <c r="B42" s="243" t="n">
        <v>9</v>
      </c>
      <c r="C42" s="281" t="s">
        <v>168</v>
      </c>
      <c r="D42" s="301" t="n">
        <f>VLOOKUP(B42,$B$51:$F$99,5,FALSE)</f>
        <v>0</v>
      </c>
      <c r="E42" s="282" t="n">
        <f>D41</f>
        <v>0</v>
      </c>
      <c r="F42" s="290" t="n">
        <f>IF(E42=0,0,D42/E42)</f>
        <v>0</v>
      </c>
      <c r="G42" s="177"/>
      <c r="H42" s="283"/>
      <c r="I42" s="118" t="n">
        <v>32</v>
      </c>
      <c r="J42" s="311" t="e">
        <f t="shared" si="0"/>
        <v>#REF!</v>
      </c>
      <c r="K42" s="342"/>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43"/>
      <c r="AO42" s="342"/>
      <c r="AP42" s="306"/>
      <c r="AQ42" s="306"/>
      <c r="AR42" s="306"/>
      <c r="AS42" s="306"/>
      <c r="AT42" s="343"/>
      <c r="AU42" s="338"/>
      <c r="AV42" s="339"/>
      <c r="AW42" s="306"/>
      <c r="AX42" s="306"/>
      <c r="AY42" s="338"/>
      <c r="AZ42" s="339"/>
      <c r="BA42" s="283"/>
      <c r="BB42" s="283"/>
      <c r="BC42" s="283"/>
      <c r="BD42" s="283"/>
      <c r="BE42" s="283"/>
      <c r="BF42" s="283"/>
      <c r="BG42" s="283"/>
      <c r="BH42" s="283"/>
      <c r="BI42" s="283"/>
      <c r="BJ42" s="283"/>
      <c r="BK42" s="283"/>
      <c r="BL42" s="283"/>
      <c r="BM42" s="283"/>
      <c r="BN42" s="283"/>
      <c r="BO42" s="283"/>
      <c r="BP42" s="283"/>
      <c r="BQ42" s="283"/>
    </row>
    <row r="43">
      <c r="B43" s="331"/>
      <c r="D43" s="174"/>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row>
    <row r="44">
      <c r="B44" s="331"/>
      <c r="D44" s="174"/>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row>
    <row r="45">
      <c r="B45" s="331"/>
      <c r="D45" s="174"/>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row>
    <row r="46">
      <c r="B46" s="56"/>
    </row>
    <row r="47">
      <c r="B47" s="56"/>
      <c r="C47" s="267" t="s">
        <v>115</v>
      </c>
    </row>
    <row r="48" ht="15.75" customHeight="1">
      <c r="B48" s="56"/>
    </row>
    <row r="49" ht="16.5" customHeight="1">
      <c r="B49" s="303"/>
      <c r="C49" s="329"/>
      <c r="D49" s="303"/>
      <c r="E49" s="303"/>
      <c r="F49" s="303"/>
      <c r="G49" s="295"/>
      <c r="H49" s="303"/>
      <c r="I49" s="303"/>
      <c r="J49" s="303"/>
      <c r="K49" s="303"/>
      <c r="L49" s="303" t="s">
        <v>116</v>
      </c>
      <c r="M49" s="303"/>
      <c r="N49" s="303"/>
      <c r="O49" s="303"/>
      <c r="P49" s="303"/>
      <c r="Q49" s="303"/>
      <c r="R49" s="303"/>
      <c r="S49" s="303"/>
      <c r="T49" s="303"/>
      <c r="U49" s="303"/>
      <c r="V49" s="303"/>
      <c r="W49" s="303"/>
      <c r="X49" s="303" t="s">
        <v>117</v>
      </c>
      <c r="Y49" s="303"/>
      <c r="Z49" s="303"/>
      <c r="AA49" s="303"/>
      <c r="AB49" s="303"/>
      <c r="AC49" s="303"/>
      <c r="AD49" s="303"/>
      <c r="AE49" s="303"/>
      <c r="AF49" s="303"/>
      <c r="AG49" s="303"/>
      <c r="AH49" s="303"/>
      <c r="AI49" s="303"/>
      <c r="AJ49" s="303" t="s">
        <v>118</v>
      </c>
      <c r="AK49" s="303"/>
      <c r="AL49" s="303"/>
      <c r="AM49" s="303"/>
      <c r="AN49" s="303"/>
      <c r="AO49" s="303"/>
      <c r="AP49" s="303"/>
      <c r="AQ49" s="303"/>
      <c r="AR49" s="303"/>
      <c r="AS49" s="303"/>
      <c r="AT49" s="303"/>
      <c r="AU49" s="303"/>
      <c r="AV49" s="303" t="s">
        <v>119</v>
      </c>
      <c r="AW49" s="303"/>
      <c r="AX49" s="303"/>
      <c r="AY49" s="303"/>
      <c r="AZ49" s="303"/>
      <c r="BA49" s="303"/>
      <c r="BB49" s="303"/>
      <c r="BC49" s="303"/>
      <c r="BD49" s="303"/>
      <c r="BE49" s="303"/>
      <c r="BF49" s="303"/>
      <c r="BG49" s="303"/>
      <c r="BH49" s="303" t="s">
        <v>120</v>
      </c>
      <c r="BI49" s="303"/>
      <c r="BJ49" s="303"/>
      <c r="BK49" s="303"/>
      <c r="BL49" s="303"/>
      <c r="BM49" s="303"/>
      <c r="BN49" s="303"/>
      <c r="BO49" s="303"/>
      <c r="BP49" s="303"/>
      <c r="BQ49" s="303"/>
      <c r="BR49" s="303"/>
      <c r="BS49" s="303"/>
    </row>
    <row r="50" ht="46.5" customHeight="1">
      <c r="B50" s="330" t="s">
        <v>121</v>
      </c>
      <c r="C50" s="317" t="s">
        <v>122</v>
      </c>
      <c r="D50" s="296" t="s">
        <v>123</v>
      </c>
      <c r="E50" s="325" t="s">
        <v>124</v>
      </c>
      <c r="F50" s="325" t="s">
        <v>125</v>
      </c>
      <c r="G50" s="325" t="s">
        <v>116</v>
      </c>
      <c r="H50" s="325" t="s">
        <v>117</v>
      </c>
      <c r="I50" s="325" t="s">
        <v>118</v>
      </c>
      <c r="J50" s="325" t="s">
        <v>119</v>
      </c>
      <c r="K50" s="325" t="s">
        <v>120</v>
      </c>
      <c r="L50" s="326" t="n">
        <v>43556</v>
      </c>
      <c r="M50" s="326" t="n">
        <v>43586</v>
      </c>
      <c r="N50" s="326" t="n">
        <v>43617</v>
      </c>
      <c r="O50" s="326" t="n">
        <v>43647</v>
      </c>
      <c r="P50" s="326" t="n">
        <v>43678</v>
      </c>
      <c r="Q50" s="326" t="n">
        <v>43709</v>
      </c>
      <c r="R50" s="326" t="n">
        <v>43739</v>
      </c>
      <c r="S50" s="326" t="n">
        <v>43770</v>
      </c>
      <c r="T50" s="326" t="n">
        <v>43800</v>
      </c>
      <c r="U50" s="326" t="n">
        <v>43831</v>
      </c>
      <c r="V50" s="326" t="n">
        <v>43862</v>
      </c>
      <c r="W50" s="326" t="n">
        <v>43891</v>
      </c>
      <c r="X50" s="326" t="n">
        <v>43922</v>
      </c>
      <c r="Y50" s="326" t="n">
        <v>43952</v>
      </c>
      <c r="Z50" s="326" t="n">
        <v>43983</v>
      </c>
      <c r="AA50" s="326" t="n">
        <v>44013</v>
      </c>
      <c r="AB50" s="326" t="n">
        <v>44044</v>
      </c>
      <c r="AC50" s="326" t="n">
        <v>44075</v>
      </c>
      <c r="AD50" s="326" t="n">
        <v>44105</v>
      </c>
      <c r="AE50" s="326" t="n">
        <v>44136</v>
      </c>
      <c r="AF50" s="326" t="n">
        <v>44166</v>
      </c>
      <c r="AG50" s="326" t="n">
        <v>44197</v>
      </c>
      <c r="AH50" s="326" t="n">
        <v>44228</v>
      </c>
      <c r="AI50" s="326" t="n">
        <v>44256</v>
      </c>
      <c r="AJ50" s="326" t="n">
        <v>44287</v>
      </c>
      <c r="AK50" s="326" t="n">
        <v>44317</v>
      </c>
      <c r="AL50" s="326" t="n">
        <v>44348</v>
      </c>
      <c r="AM50" s="326" t="n">
        <v>44378</v>
      </c>
      <c r="AN50" s="326" t="n">
        <v>44409</v>
      </c>
      <c r="AO50" s="326" t="n">
        <v>44440</v>
      </c>
      <c r="AP50" s="326" t="n">
        <v>44470</v>
      </c>
      <c r="AQ50" s="326" t="n">
        <v>44501</v>
      </c>
      <c r="AR50" s="326" t="n">
        <v>44531</v>
      </c>
      <c r="AS50" s="326" t="n">
        <v>44562</v>
      </c>
      <c r="AT50" s="326" t="n">
        <v>44593</v>
      </c>
      <c r="AU50" s="326" t="n">
        <v>44621</v>
      </c>
      <c r="AV50" s="326" t="n">
        <v>44652</v>
      </c>
      <c r="AW50" s="326" t="n">
        <v>44682</v>
      </c>
      <c r="AX50" s="326" t="n">
        <v>44713</v>
      </c>
      <c r="AY50" s="326" t="n">
        <v>44743</v>
      </c>
      <c r="AZ50" s="326" t="n">
        <v>44774</v>
      </c>
      <c r="BA50" s="326" t="n">
        <v>44805</v>
      </c>
      <c r="BB50" s="326" t="n">
        <v>44835</v>
      </c>
      <c r="BC50" s="326" t="n">
        <v>44866</v>
      </c>
      <c r="BD50" s="326" t="n">
        <v>44896</v>
      </c>
      <c r="BE50" s="326" t="n">
        <v>44927</v>
      </c>
      <c r="BF50" s="326" t="n">
        <v>44958</v>
      </c>
      <c r="BG50" s="326" t="n">
        <v>44986</v>
      </c>
      <c r="BH50" s="326" t="n">
        <v>45017</v>
      </c>
      <c r="BI50" s="326" t="n">
        <v>45047</v>
      </c>
      <c r="BJ50" s="326" t="n">
        <v>45078</v>
      </c>
      <c r="BK50" s="326" t="n">
        <v>45108</v>
      </c>
      <c r="BL50" s="326" t="n">
        <v>45139</v>
      </c>
      <c r="BM50" s="326" t="n">
        <v>45170</v>
      </c>
      <c r="BN50" s="326" t="n">
        <v>45200</v>
      </c>
      <c r="BO50" s="326" t="n">
        <v>45231</v>
      </c>
      <c r="BP50" s="326" t="n">
        <v>45261</v>
      </c>
      <c r="BQ50" s="326" t="n">
        <v>45292</v>
      </c>
      <c r="BR50" s="326" t="n">
        <v>45323</v>
      </c>
      <c r="BS50" s="326" t="n">
        <v>45352</v>
      </c>
      <c r="BT50" s="120"/>
      <c r="BU50" s="120"/>
    </row>
    <row r="51" ht="16.5" customHeight="1">
      <c r="B51" s="333" t="s">
        <v>76</v>
      </c>
      <c r="C51" s="332" t="s">
        <v>324</v>
      </c>
      <c r="D51" s="297" t="s">
        <v>126</v>
      </c>
      <c r="E51" s="334" t="b">
        <f t="shared" ref="E51:E94" si="4">SUM(G51:K51)=F51</f>
        <v>1</v>
      </c>
      <c r="F51" s="334" t="n">
        <f t="shared" ref="F51:F94" si="5">SUM(L51:BS51)</f>
        <v>0</v>
      </c>
      <c r="G51" s="333" t="n">
        <f t="shared" ref="G51:G94" si="6">SUM(L51:W51)</f>
        <v>0</v>
      </c>
      <c r="H51" s="334" t="n">
        <f>SUM(X51:AI51)</f>
        <v>0</v>
      </c>
      <c r="I51" s="334" t="n">
        <f>SUM(AJ51:AU51)</f>
        <v>0</v>
      </c>
      <c r="J51" s="334" t="n">
        <f t="shared" ref="J51:J94" si="7">SUM(AV51:BG51)</f>
        <v>0</v>
      </c>
      <c r="K51" s="334" t="n">
        <f t="shared" ref="K51:K94" si="8">SUM(BH51:BS51)</f>
        <v>0</v>
      </c>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c r="AT51" s="335"/>
      <c r="AU51" s="335"/>
      <c r="AV51" s="335"/>
      <c r="AW51" s="335" t="n">
        <v>0</v>
      </c>
      <c r="AX51" s="335" t="n">
        <v>0</v>
      </c>
      <c r="AY51" s="335" t="n">
        <v>0</v>
      </c>
      <c r="AZ51" s="335"/>
      <c r="BA51" s="335"/>
      <c r="BB51" s="335"/>
      <c r="BC51" s="335"/>
      <c r="BD51" s="335"/>
      <c r="BE51" s="335"/>
      <c r="BF51" s="335"/>
      <c r="BG51" s="335"/>
      <c r="BH51" s="335"/>
      <c r="BI51" s="335"/>
      <c r="BJ51" s="335"/>
      <c r="BK51" s="335"/>
      <c r="BL51" s="335"/>
      <c r="BM51" s="335"/>
      <c r="BN51" s="335"/>
      <c r="BO51" s="335"/>
      <c r="BP51" s="335"/>
      <c r="BQ51" s="335"/>
      <c r="BR51" s="335"/>
      <c r="BS51" s="335"/>
    </row>
    <row r="52" ht="16.5" customHeight="1">
      <c r="B52" s="333" t="s">
        <v>318</v>
      </c>
      <c r="C52" s="332" t="s">
        <v>325</v>
      </c>
      <c r="D52" s="297" t="s">
        <v>126</v>
      </c>
      <c r="E52" s="334" t="b">
        <f t="shared" si="4"/>
        <v>1</v>
      </c>
      <c r="F52" s="334" t="n">
        <f t="shared" si="5"/>
        <v>0</v>
      </c>
      <c r="G52" s="333" t="n">
        <f t="shared" si="6"/>
        <v>0</v>
      </c>
      <c r="H52" s="334" t="n">
        <f>SUM(X52:AI52)</f>
        <v>0</v>
      </c>
      <c r="I52" s="334" t="n">
        <f>SUM(AJ52:AU52)</f>
        <v>0</v>
      </c>
      <c r="J52" s="334" t="n">
        <f t="shared" si="7"/>
        <v>0</v>
      </c>
      <c r="K52" s="334" t="n">
        <f t="shared" si="8"/>
        <v>0</v>
      </c>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c r="AT52" s="335"/>
      <c r="AU52" s="335"/>
      <c r="AV52" s="335"/>
      <c r="AW52" s="335" t="n">
        <v>0</v>
      </c>
      <c r="AX52" s="335" t="n">
        <v>0</v>
      </c>
      <c r="AY52" s="335" t="n">
        <v>0</v>
      </c>
      <c r="AZ52" s="335"/>
      <c r="BA52" s="335"/>
      <c r="BB52" s="335"/>
      <c r="BC52" s="335"/>
      <c r="BD52" s="335"/>
      <c r="BE52" s="335"/>
      <c r="BF52" s="335"/>
      <c r="BG52" s="335"/>
      <c r="BH52" s="335"/>
      <c r="BI52" s="335"/>
      <c r="BJ52" s="335"/>
      <c r="BK52" s="335"/>
      <c r="BL52" s="335"/>
      <c r="BM52" s="335"/>
      <c r="BN52" s="335"/>
      <c r="BO52" s="335"/>
      <c r="BP52" s="335"/>
      <c r="BQ52" s="335"/>
      <c r="BR52" s="335"/>
      <c r="BS52" s="335"/>
    </row>
    <row r="53" ht="16.5" customHeight="1">
      <c r="B53" s="333" t="s">
        <v>74</v>
      </c>
      <c r="C53" s="332" t="s">
        <v>75</v>
      </c>
      <c r="D53" s="297" t="s">
        <v>126</v>
      </c>
      <c r="E53" s="334" t="b">
        <f t="shared" si="4"/>
        <v>1</v>
      </c>
      <c r="F53" s="334" t="n">
        <f t="shared" si="5"/>
        <v>0</v>
      </c>
      <c r="G53" s="333" t="n">
        <f t="shared" si="6"/>
        <v>0</v>
      </c>
      <c r="H53" s="334" t="n">
        <f t="shared" ref="H53:H94" si="9">SUM(X53:AI53)</f>
        <v>0</v>
      </c>
      <c r="I53" s="334" t="n">
        <f t="shared" ref="I53:I94" si="10">SUM(AJ53:AU53)</f>
        <v>0</v>
      </c>
      <c r="J53" s="334" t="n">
        <f t="shared" si="7"/>
        <v>0</v>
      </c>
      <c r="K53" s="334" t="n">
        <f t="shared" si="8"/>
        <v>0</v>
      </c>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c r="AT53" s="335"/>
      <c r="AU53" s="335"/>
      <c r="AV53" s="335"/>
      <c r="AW53" s="335" t="n">
        <v>0</v>
      </c>
      <c r="AX53" s="335" t="n">
        <v>0</v>
      </c>
      <c r="AY53" s="335" t="n">
        <v>0</v>
      </c>
      <c r="AZ53" s="335"/>
      <c r="BA53" s="335"/>
      <c r="BB53" s="335"/>
      <c r="BC53" s="335"/>
      <c r="BD53" s="335"/>
      <c r="BE53" s="335"/>
      <c r="BF53" s="335"/>
      <c r="BG53" s="335"/>
      <c r="BH53" s="335"/>
      <c r="BI53" s="335"/>
      <c r="BJ53" s="335"/>
      <c r="BK53" s="335"/>
      <c r="BL53" s="335"/>
      <c r="BM53" s="335"/>
      <c r="BN53" s="335"/>
      <c r="BO53" s="335"/>
      <c r="BP53" s="335"/>
      <c r="BQ53" s="335"/>
      <c r="BR53" s="335"/>
      <c r="BS53" s="335"/>
    </row>
    <row r="54" ht="16.5" customHeight="1">
      <c r="B54" s="333" t="n">
        <v>2</v>
      </c>
      <c r="C54" s="332" t="s">
        <v>78</v>
      </c>
      <c r="D54" s="297" t="s">
        <v>126</v>
      </c>
      <c r="E54" s="334" t="b">
        <f t="shared" si="4"/>
        <v>1</v>
      </c>
      <c r="F54" s="334" t="n">
        <f t="shared" si="5"/>
        <v>0</v>
      </c>
      <c r="G54" s="333" t="n">
        <f t="shared" si="6"/>
        <v>0</v>
      </c>
      <c r="H54" s="334" t="n">
        <f t="shared" si="9"/>
        <v>0</v>
      </c>
      <c r="I54" s="334" t="n">
        <f t="shared" si="10"/>
        <v>0</v>
      </c>
      <c r="J54" s="334" t="n">
        <f t="shared" si="7"/>
        <v>0</v>
      </c>
      <c r="K54" s="334" t="n">
        <f t="shared" si="8"/>
        <v>0</v>
      </c>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c r="AT54" s="335"/>
      <c r="AU54" s="335"/>
      <c r="AV54" s="335"/>
      <c r="AW54" s="335" t="n">
        <v>0</v>
      </c>
      <c r="AX54" s="335" t="n">
        <v>0</v>
      </c>
      <c r="AY54" s="335" t="n">
        <v>0</v>
      </c>
      <c r="AZ54" s="335"/>
      <c r="BA54" s="335"/>
      <c r="BB54" s="335"/>
      <c r="BC54" s="335"/>
      <c r="BD54" s="335"/>
      <c r="BE54" s="335"/>
      <c r="BF54" s="335"/>
      <c r="BG54" s="335"/>
      <c r="BH54" s="335"/>
      <c r="BI54" s="335"/>
      <c r="BJ54" s="335"/>
      <c r="BK54" s="335"/>
      <c r="BL54" s="335"/>
      <c r="BM54" s="335"/>
      <c r="BN54" s="335"/>
      <c r="BO54" s="335"/>
      <c r="BP54" s="335"/>
      <c r="BQ54" s="335"/>
      <c r="BR54" s="335"/>
      <c r="BS54" s="335"/>
    </row>
    <row r="55" ht="16.5" customHeight="1">
      <c r="B55" s="333" t="s">
        <v>79</v>
      </c>
      <c r="C55" s="332" t="s">
        <v>127</v>
      </c>
      <c r="D55" s="297" t="s">
        <v>126</v>
      </c>
      <c r="E55" s="334" t="b">
        <f t="shared" si="4"/>
        <v>1</v>
      </c>
      <c r="F55" s="334" t="n">
        <f t="shared" si="5"/>
        <v>0</v>
      </c>
      <c r="G55" s="333" t="n">
        <f t="shared" si="6"/>
        <v>0</v>
      </c>
      <c r="H55" s="334" t="n">
        <f t="shared" si="9"/>
        <v>0</v>
      </c>
      <c r="I55" s="334" t="n">
        <f t="shared" si="10"/>
        <v>0</v>
      </c>
      <c r="J55" s="334" t="n">
        <f t="shared" si="7"/>
        <v>0</v>
      </c>
      <c r="K55" s="334" t="n">
        <f t="shared" si="8"/>
        <v>0</v>
      </c>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t="n">
        <v>0</v>
      </c>
      <c r="AX55" s="335" t="n">
        <v>0</v>
      </c>
      <c r="AY55" s="335" t="n">
        <v>0</v>
      </c>
      <c r="AZ55" s="335"/>
      <c r="BA55" s="335"/>
      <c r="BB55" s="335"/>
      <c r="BC55" s="335"/>
      <c r="BD55" s="335"/>
      <c r="BE55" s="335"/>
      <c r="BF55" s="335"/>
      <c r="BG55" s="335"/>
      <c r="BH55" s="335"/>
      <c r="BI55" s="335"/>
      <c r="BJ55" s="335"/>
      <c r="BK55" s="335"/>
      <c r="BL55" s="335"/>
      <c r="BM55" s="335"/>
      <c r="BN55" s="335"/>
      <c r="BO55" s="335"/>
      <c r="BP55" s="335"/>
      <c r="BQ55" s="335"/>
      <c r="BR55" s="335"/>
      <c r="BS55" s="335"/>
    </row>
    <row r="56" ht="16.5" customHeight="1">
      <c r="B56" s="333" t="s">
        <v>81</v>
      </c>
      <c r="C56" s="332" t="s">
        <v>128</v>
      </c>
      <c r="D56" s="297" t="s">
        <v>126</v>
      </c>
      <c r="E56" s="334" t="b">
        <f t="shared" si="4"/>
        <v>1</v>
      </c>
      <c r="F56" s="334" t="n">
        <f t="shared" si="5"/>
        <v>0</v>
      </c>
      <c r="G56" s="333" t="n">
        <f t="shared" si="6"/>
        <v>0</v>
      </c>
      <c r="H56" s="334" t="n">
        <f t="shared" si="9"/>
        <v>0</v>
      </c>
      <c r="I56" s="334" t="n">
        <f t="shared" si="10"/>
        <v>0</v>
      </c>
      <c r="J56" s="334" t="n">
        <f t="shared" si="7"/>
        <v>0</v>
      </c>
      <c r="K56" s="334" t="n">
        <f t="shared" si="8"/>
        <v>0</v>
      </c>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c r="AO56" s="335"/>
      <c r="AP56" s="335"/>
      <c r="AQ56" s="335"/>
      <c r="AR56" s="335"/>
      <c r="AS56" s="335"/>
      <c r="AT56" s="335"/>
      <c r="AU56" s="335"/>
      <c r="AV56" s="335"/>
      <c r="AW56" s="335" t="n">
        <v>0</v>
      </c>
      <c r="AX56" s="335" t="n">
        <v>0</v>
      </c>
      <c r="AY56" s="335" t="n">
        <v>0</v>
      </c>
      <c r="AZ56" s="335"/>
      <c r="BA56" s="335"/>
      <c r="BB56" s="335"/>
      <c r="BC56" s="335"/>
      <c r="BD56" s="335"/>
      <c r="BE56" s="335"/>
      <c r="BF56" s="335"/>
      <c r="BG56" s="335"/>
      <c r="BH56" s="335"/>
      <c r="BI56" s="335"/>
      <c r="BJ56" s="335"/>
      <c r="BK56" s="335"/>
      <c r="BL56" s="335"/>
      <c r="BM56" s="335"/>
      <c r="BN56" s="335"/>
      <c r="BO56" s="335"/>
      <c r="BP56" s="335"/>
      <c r="BQ56" s="335"/>
      <c r="BR56" s="335"/>
      <c r="BS56" s="335"/>
    </row>
    <row r="57" ht="16.5" customHeight="1">
      <c r="B57" s="333" t="s">
        <v>84</v>
      </c>
      <c r="C57" s="332" t="s">
        <v>129</v>
      </c>
      <c r="D57" s="297" t="s">
        <v>126</v>
      </c>
      <c r="E57" s="334" t="b">
        <f t="shared" si="4"/>
        <v>1</v>
      </c>
      <c r="F57" s="334" t="n">
        <f t="shared" si="5"/>
        <v>0</v>
      </c>
      <c r="G57" s="333" t="n">
        <f t="shared" si="6"/>
        <v>0</v>
      </c>
      <c r="H57" s="334" t="n">
        <f t="shared" si="9"/>
        <v>0</v>
      </c>
      <c r="I57" s="334" t="n">
        <f t="shared" si="10"/>
        <v>0</v>
      </c>
      <c r="J57" s="334" t="n">
        <f t="shared" si="7"/>
        <v>0</v>
      </c>
      <c r="K57" s="334" t="n">
        <f t="shared" si="8"/>
        <v>0</v>
      </c>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c r="AO57" s="335"/>
      <c r="AP57" s="335"/>
      <c r="AQ57" s="335"/>
      <c r="AR57" s="335"/>
      <c r="AS57" s="335"/>
      <c r="AT57" s="335"/>
      <c r="AU57" s="335"/>
      <c r="AV57" s="335"/>
      <c r="AW57" s="335" t="n">
        <v>0</v>
      </c>
      <c r="AX57" s="335" t="n">
        <v>0</v>
      </c>
      <c r="AY57" s="335" t="n">
        <v>0</v>
      </c>
      <c r="AZ57" s="335"/>
      <c r="BA57" s="335"/>
      <c r="BB57" s="335"/>
      <c r="BC57" s="335"/>
      <c r="BD57" s="335"/>
      <c r="BE57" s="335"/>
      <c r="BF57" s="335"/>
      <c r="BG57" s="335"/>
      <c r="BH57" s="335"/>
      <c r="BI57" s="335"/>
      <c r="BJ57" s="335"/>
      <c r="BK57" s="335"/>
      <c r="BL57" s="335"/>
      <c r="BM57" s="335"/>
      <c r="BN57" s="335"/>
      <c r="BO57" s="335"/>
      <c r="BP57" s="335"/>
      <c r="BQ57" s="335"/>
      <c r="BR57" s="335"/>
      <c r="BS57" s="335"/>
    </row>
    <row r="58" ht="16.5" customHeight="1">
      <c r="B58" s="333" t="s">
        <v>86</v>
      </c>
      <c r="C58" s="332" t="s">
        <v>130</v>
      </c>
      <c r="D58" s="297" t="s">
        <v>126</v>
      </c>
      <c r="E58" s="334" t="b">
        <f t="shared" si="4"/>
        <v>1</v>
      </c>
      <c r="F58" s="334" t="n">
        <f t="shared" si="5"/>
        <v>0</v>
      </c>
      <c r="G58" s="333" t="n">
        <f t="shared" si="6"/>
        <v>0</v>
      </c>
      <c r="H58" s="334" t="n">
        <f t="shared" si="9"/>
        <v>0</v>
      </c>
      <c r="I58" s="334" t="n">
        <f t="shared" si="10"/>
        <v>0</v>
      </c>
      <c r="J58" s="334" t="n">
        <f t="shared" si="7"/>
        <v>0</v>
      </c>
      <c r="K58" s="334" t="n">
        <f t="shared" si="8"/>
        <v>0</v>
      </c>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c r="AO58" s="335"/>
      <c r="AP58" s="335"/>
      <c r="AQ58" s="335"/>
      <c r="AR58" s="335"/>
      <c r="AS58" s="335"/>
      <c r="AT58" s="335"/>
      <c r="AU58" s="335"/>
      <c r="AV58" s="335"/>
      <c r="AW58" s="335" t="n">
        <v>0</v>
      </c>
      <c r="AX58" s="335" t="n">
        <v>0</v>
      </c>
      <c r="AY58" s="335" t="n">
        <v>0</v>
      </c>
      <c r="AZ58" s="335"/>
      <c r="BA58" s="335"/>
      <c r="BB58" s="335"/>
      <c r="BC58" s="335"/>
      <c r="BD58" s="335"/>
      <c r="BE58" s="335"/>
      <c r="BF58" s="335"/>
      <c r="BG58" s="335"/>
      <c r="BH58" s="335"/>
      <c r="BI58" s="335"/>
      <c r="BJ58" s="335"/>
      <c r="BK58" s="335"/>
      <c r="BL58" s="335"/>
      <c r="BM58" s="335"/>
      <c r="BN58" s="335"/>
      <c r="BO58" s="335"/>
      <c r="BP58" s="335"/>
      <c r="BQ58" s="335"/>
      <c r="BR58" s="335"/>
      <c r="BS58" s="335"/>
    </row>
    <row r="59" ht="16.5" customHeight="1">
      <c r="B59" s="333" t="n">
        <v>4</v>
      </c>
      <c r="C59" s="332" t="s">
        <v>327</v>
      </c>
      <c r="D59" s="297" t="s">
        <v>126</v>
      </c>
      <c r="E59" s="334" t="b">
        <f t="shared" si="4"/>
        <v>1</v>
      </c>
      <c r="F59" s="334" t="n">
        <f t="shared" si="5"/>
        <v>0</v>
      </c>
      <c r="G59" s="333" t="n">
        <f t="shared" si="6"/>
        <v>0</v>
      </c>
      <c r="H59" s="334" t="n">
        <f t="shared" si="9"/>
        <v>0</v>
      </c>
      <c r="I59" s="334" t="n">
        <f t="shared" si="10"/>
        <v>0</v>
      </c>
      <c r="J59" s="334" t="n">
        <f t="shared" si="7"/>
        <v>0</v>
      </c>
      <c r="K59" s="334" t="n">
        <f t="shared" si="8"/>
        <v>0</v>
      </c>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c r="AO59" s="335"/>
      <c r="AP59" s="335"/>
      <c r="AQ59" s="335"/>
      <c r="AR59" s="335"/>
      <c r="AS59" s="335"/>
      <c r="AT59" s="335"/>
      <c r="AU59" s="335"/>
      <c r="AV59" s="335"/>
      <c r="AW59" s="335" t="n">
        <v>0</v>
      </c>
      <c r="AX59" s="335" t="n">
        <v>0</v>
      </c>
      <c r="AY59" s="335" t="n">
        <v>0</v>
      </c>
      <c r="AZ59" s="335"/>
      <c r="BA59" s="335"/>
      <c r="BB59" s="335"/>
      <c r="BC59" s="335"/>
      <c r="BD59" s="335"/>
      <c r="BE59" s="335"/>
      <c r="BF59" s="335"/>
      <c r="BG59" s="335"/>
      <c r="BH59" s="335"/>
      <c r="BI59" s="335"/>
      <c r="BJ59" s="335"/>
      <c r="BK59" s="335"/>
      <c r="BL59" s="335"/>
      <c r="BM59" s="335"/>
      <c r="BN59" s="335"/>
      <c r="BO59" s="335"/>
      <c r="BP59" s="335"/>
      <c r="BQ59" s="335"/>
      <c r="BR59" s="335"/>
      <c r="BS59" s="335"/>
    </row>
    <row r="60" ht="16.5" customHeight="1">
      <c r="B60" s="333" t="s">
        <v>328</v>
      </c>
      <c r="C60" s="332" t="s">
        <v>329</v>
      </c>
      <c r="D60" s="297" t="s">
        <v>126</v>
      </c>
      <c r="E60" s="334" t="b">
        <f t="shared" si="4"/>
        <v>1</v>
      </c>
      <c r="F60" s="334" t="n">
        <f t="shared" si="5"/>
        <v>0</v>
      </c>
      <c r="G60" s="333" t="n">
        <f t="shared" si="6"/>
        <v>0</v>
      </c>
      <c r="H60" s="334" t="n">
        <f t="shared" si="9"/>
        <v>0</v>
      </c>
      <c r="I60" s="334" t="n">
        <f t="shared" si="10"/>
        <v>0</v>
      </c>
      <c r="J60" s="334" t="n">
        <f t="shared" si="7"/>
        <v>0</v>
      </c>
      <c r="K60" s="334" t="n">
        <f t="shared" si="8"/>
        <v>0</v>
      </c>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c r="AL60" s="335"/>
      <c r="AM60" s="335"/>
      <c r="AN60" s="335"/>
      <c r="AO60" s="335"/>
      <c r="AP60" s="335"/>
      <c r="AQ60" s="335"/>
      <c r="AR60" s="335"/>
      <c r="AS60" s="335"/>
      <c r="AT60" s="335"/>
      <c r="AU60" s="335"/>
      <c r="AV60" s="335"/>
      <c r="AW60" s="335" t="n">
        <v>0</v>
      </c>
      <c r="AX60" s="335" t="n">
        <v>0</v>
      </c>
      <c r="AY60" s="335" t="n">
        <v>0</v>
      </c>
      <c r="AZ60" s="335"/>
      <c r="BA60" s="335"/>
      <c r="BB60" s="335"/>
      <c r="BC60" s="335"/>
      <c r="BD60" s="335"/>
      <c r="BE60" s="335"/>
      <c r="BF60" s="335"/>
      <c r="BG60" s="335"/>
      <c r="BH60" s="335"/>
      <c r="BI60" s="335"/>
      <c r="BJ60" s="335"/>
      <c r="BK60" s="335"/>
      <c r="BL60" s="335"/>
      <c r="BM60" s="335"/>
      <c r="BN60" s="335"/>
      <c r="BO60" s="335"/>
      <c r="BP60" s="335"/>
      <c r="BQ60" s="335"/>
      <c r="BR60" s="335"/>
      <c r="BS60" s="335"/>
    </row>
    <row r="61" ht="16.5" customHeight="1">
      <c r="B61" s="333" t="s">
        <v>95</v>
      </c>
      <c r="C61" s="332" t="s">
        <v>96</v>
      </c>
      <c r="D61" s="297" t="s">
        <v>126</v>
      </c>
      <c r="E61" s="334" t="b">
        <f t="shared" si="4"/>
        <v>1</v>
      </c>
      <c r="F61" s="334" t="n">
        <f t="shared" si="5"/>
        <v>0</v>
      </c>
      <c r="G61" s="333" t="n">
        <f t="shared" si="6"/>
        <v>0</v>
      </c>
      <c r="H61" s="334" t="n">
        <f t="shared" si="9"/>
        <v>0</v>
      </c>
      <c r="I61" s="334" t="n">
        <f t="shared" si="10"/>
        <v>0</v>
      </c>
      <c r="J61" s="334" t="n">
        <f t="shared" si="7"/>
        <v>0</v>
      </c>
      <c r="K61" s="334" t="n">
        <f t="shared" si="8"/>
        <v>0</v>
      </c>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c r="AO61" s="335"/>
      <c r="AP61" s="335"/>
      <c r="AQ61" s="335"/>
      <c r="AR61" s="335"/>
      <c r="AS61" s="335"/>
      <c r="AT61" s="335"/>
      <c r="AU61" s="335"/>
      <c r="AV61" s="335"/>
      <c r="AW61" s="335" t="n">
        <v>0</v>
      </c>
      <c r="AX61" s="335" t="n">
        <v>0</v>
      </c>
      <c r="AY61" s="335" t="n">
        <v>0</v>
      </c>
      <c r="AZ61" s="335"/>
      <c r="BA61" s="335"/>
      <c r="BB61" s="335"/>
      <c r="BC61" s="335"/>
      <c r="BD61" s="335"/>
      <c r="BE61" s="335"/>
      <c r="BF61" s="335"/>
      <c r="BG61" s="335"/>
      <c r="BH61" s="335"/>
      <c r="BI61" s="335"/>
      <c r="BJ61" s="335"/>
      <c r="BK61" s="335"/>
      <c r="BL61" s="335"/>
      <c r="BM61" s="335"/>
      <c r="BN61" s="335"/>
      <c r="BO61" s="335"/>
      <c r="BP61" s="335"/>
      <c r="BQ61" s="335"/>
      <c r="BR61" s="335"/>
      <c r="BS61" s="335"/>
    </row>
    <row r="62" ht="16.5" customHeight="1">
      <c r="B62" s="333" t="s">
        <v>92</v>
      </c>
      <c r="C62" s="332" t="s">
        <v>93</v>
      </c>
      <c r="D62" s="297" t="s">
        <v>126</v>
      </c>
      <c r="E62" s="334" t="b">
        <f t="shared" si="4"/>
        <v>1</v>
      </c>
      <c r="F62" s="334" t="n">
        <f t="shared" si="5"/>
        <v>0</v>
      </c>
      <c r="G62" s="333" t="n">
        <f t="shared" si="6"/>
        <v>0</v>
      </c>
      <c r="H62" s="334" t="n">
        <f t="shared" si="9"/>
        <v>0</v>
      </c>
      <c r="I62" s="334" t="n">
        <f t="shared" si="10"/>
        <v>0</v>
      </c>
      <c r="J62" s="334" t="n">
        <f t="shared" si="7"/>
        <v>0</v>
      </c>
      <c r="K62" s="334" t="n">
        <f t="shared" si="8"/>
        <v>0</v>
      </c>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c r="AT62" s="335"/>
      <c r="AU62" s="335"/>
      <c r="AV62" s="335"/>
      <c r="AW62" s="335" t="n">
        <v>0</v>
      </c>
      <c r="AX62" s="335" t="n">
        <v>0</v>
      </c>
      <c r="AY62" s="335" t="n">
        <v>0</v>
      </c>
      <c r="AZ62" s="335"/>
      <c r="BA62" s="335"/>
      <c r="BB62" s="335"/>
      <c r="BC62" s="335"/>
      <c r="BD62" s="335"/>
      <c r="BE62" s="335"/>
      <c r="BF62" s="335"/>
      <c r="BG62" s="335"/>
      <c r="BH62" s="335"/>
      <c r="BI62" s="335"/>
      <c r="BJ62" s="335"/>
      <c r="BK62" s="335"/>
      <c r="BL62" s="335"/>
      <c r="BM62" s="335"/>
      <c r="BN62" s="335"/>
      <c r="BO62" s="335"/>
      <c r="BP62" s="335"/>
      <c r="BQ62" s="335"/>
      <c r="BR62" s="335"/>
      <c r="BS62" s="335"/>
    </row>
    <row r="63" ht="16.5" customHeight="1">
      <c r="B63" s="333" t="s">
        <v>90</v>
      </c>
      <c r="C63" s="332" t="s">
        <v>91</v>
      </c>
      <c r="D63" s="297" t="s">
        <v>126</v>
      </c>
      <c r="E63" s="334" t="b">
        <f t="shared" si="4"/>
        <v>1</v>
      </c>
      <c r="F63" s="334" t="n">
        <f t="shared" si="5"/>
        <v>0</v>
      </c>
      <c r="G63" s="333" t="n">
        <f t="shared" si="6"/>
        <v>0</v>
      </c>
      <c r="H63" s="334" t="n">
        <f t="shared" si="9"/>
        <v>0</v>
      </c>
      <c r="I63" s="334" t="n">
        <f t="shared" si="10"/>
        <v>0</v>
      </c>
      <c r="J63" s="334" t="n">
        <f t="shared" si="7"/>
        <v>0</v>
      </c>
      <c r="K63" s="334" t="n">
        <f t="shared" si="8"/>
        <v>0</v>
      </c>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c r="AT63" s="335"/>
      <c r="AU63" s="335"/>
      <c r="AV63" s="335"/>
      <c r="AW63" s="335" t="n">
        <v>0</v>
      </c>
      <c r="AX63" s="335" t="n">
        <v>0</v>
      </c>
      <c r="AY63" s="335" t="n">
        <v>0</v>
      </c>
      <c r="AZ63" s="335"/>
      <c r="BA63" s="335"/>
      <c r="BB63" s="335"/>
      <c r="BC63" s="335"/>
      <c r="BD63" s="335"/>
      <c r="BE63" s="335"/>
      <c r="BF63" s="335"/>
      <c r="BG63" s="335"/>
      <c r="BH63" s="335"/>
      <c r="BI63" s="335"/>
      <c r="BJ63" s="335"/>
      <c r="BK63" s="335"/>
      <c r="BL63" s="335"/>
      <c r="BM63" s="335"/>
      <c r="BN63" s="335"/>
      <c r="BO63" s="335"/>
      <c r="BP63" s="335"/>
      <c r="BQ63" s="335"/>
      <c r="BR63" s="335"/>
      <c r="BS63" s="335"/>
    </row>
    <row r="64" ht="16.5" customHeight="1">
      <c r="B64" s="333" t="s">
        <v>98</v>
      </c>
      <c r="C64" s="332" t="s">
        <v>99</v>
      </c>
      <c r="D64" s="297" t="s">
        <v>126</v>
      </c>
      <c r="E64" s="334" t="b">
        <f t="shared" si="4"/>
        <v>1</v>
      </c>
      <c r="F64" s="334" t="n">
        <f t="shared" si="5"/>
        <v>0</v>
      </c>
      <c r="G64" s="333" t="n">
        <f t="shared" si="6"/>
        <v>0</v>
      </c>
      <c r="H64" s="334" t="n">
        <f t="shared" si="9"/>
        <v>0</v>
      </c>
      <c r="I64" s="334" t="n">
        <f t="shared" si="10"/>
        <v>0</v>
      </c>
      <c r="J64" s="334" t="n">
        <f t="shared" si="7"/>
        <v>0</v>
      </c>
      <c r="K64" s="334" t="n">
        <f t="shared" si="8"/>
        <v>0</v>
      </c>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c r="AT64" s="335"/>
      <c r="AU64" s="335"/>
      <c r="AV64" s="335"/>
      <c r="AW64" s="335" t="n">
        <v>0</v>
      </c>
      <c r="AX64" s="335" t="n">
        <v>0</v>
      </c>
      <c r="AY64" s="335" t="n">
        <v>0</v>
      </c>
      <c r="AZ64" s="335"/>
      <c r="BA64" s="335"/>
      <c r="BB64" s="335"/>
      <c r="BC64" s="335"/>
      <c r="BD64" s="335"/>
      <c r="BE64" s="335"/>
      <c r="BF64" s="335"/>
      <c r="BG64" s="335"/>
      <c r="BH64" s="335"/>
      <c r="BI64" s="335"/>
      <c r="BJ64" s="335"/>
      <c r="BK64" s="335"/>
      <c r="BL64" s="335"/>
      <c r="BM64" s="335"/>
      <c r="BN64" s="335"/>
      <c r="BO64" s="335"/>
      <c r="BP64" s="335"/>
      <c r="BQ64" s="335"/>
      <c r="BR64" s="335"/>
      <c r="BS64" s="335"/>
      <c r="BT64" s="112"/>
      <c r="BU64" s="112"/>
    </row>
    <row r="65" ht="16.5" customHeight="1">
      <c r="B65" s="333" t="s">
        <v>100</v>
      </c>
      <c r="C65" s="332" t="s">
        <v>101</v>
      </c>
      <c r="D65" s="297" t="s">
        <v>126</v>
      </c>
      <c r="E65" s="334" t="b">
        <f t="shared" si="4"/>
        <v>1</v>
      </c>
      <c r="F65" s="334" t="n">
        <f t="shared" si="5"/>
        <v>0</v>
      </c>
      <c r="G65" s="333" t="n">
        <f t="shared" si="6"/>
        <v>0</v>
      </c>
      <c r="H65" s="334" t="n">
        <f t="shared" si="9"/>
        <v>0</v>
      </c>
      <c r="I65" s="334" t="n">
        <f t="shared" si="10"/>
        <v>0</v>
      </c>
      <c r="J65" s="334" t="n">
        <f t="shared" si="7"/>
        <v>0</v>
      </c>
      <c r="K65" s="334" t="n">
        <f t="shared" si="8"/>
        <v>0</v>
      </c>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c r="AT65" s="335"/>
      <c r="AU65" s="335"/>
      <c r="AV65" s="335"/>
      <c r="AW65" s="335" t="n">
        <v>0</v>
      </c>
      <c r="AX65" s="335" t="n">
        <v>0</v>
      </c>
      <c r="AY65" s="335" t="n">
        <v>0</v>
      </c>
      <c r="AZ65" s="335"/>
      <c r="BA65" s="335"/>
      <c r="BB65" s="335"/>
      <c r="BC65" s="335"/>
      <c r="BD65" s="335"/>
      <c r="BE65" s="335"/>
      <c r="BF65" s="335"/>
      <c r="BG65" s="335"/>
      <c r="BH65" s="335"/>
      <c r="BI65" s="335"/>
      <c r="BJ65" s="335"/>
      <c r="BK65" s="335"/>
      <c r="BL65" s="335"/>
      <c r="BM65" s="335"/>
      <c r="BN65" s="335"/>
      <c r="BO65" s="335"/>
      <c r="BP65" s="335"/>
      <c r="BQ65" s="335"/>
      <c r="BR65" s="335"/>
      <c r="BS65" s="335"/>
      <c r="BT65" s="112"/>
      <c r="BU65" s="112"/>
    </row>
    <row r="66" ht="16.5" customHeight="1">
      <c r="B66" s="333" t="s">
        <v>102</v>
      </c>
      <c r="C66" s="332" t="s">
        <v>103</v>
      </c>
      <c r="D66" s="297" t="s">
        <v>126</v>
      </c>
      <c r="E66" s="334" t="b">
        <f t="shared" si="4"/>
        <v>1</v>
      </c>
      <c r="F66" s="334" t="n">
        <f t="shared" si="5"/>
        <v>0</v>
      </c>
      <c r="G66" s="333" t="n">
        <f t="shared" si="6"/>
        <v>0</v>
      </c>
      <c r="H66" s="334" t="n">
        <f t="shared" si="9"/>
        <v>0</v>
      </c>
      <c r="I66" s="334" t="n">
        <f t="shared" si="10"/>
        <v>0</v>
      </c>
      <c r="J66" s="334" t="n">
        <f t="shared" si="7"/>
        <v>0</v>
      </c>
      <c r="K66" s="334" t="n">
        <f t="shared" si="8"/>
        <v>0</v>
      </c>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t="n">
        <v>0</v>
      </c>
      <c r="AX66" s="335" t="n">
        <v>0</v>
      </c>
      <c r="AY66" s="335" t="n">
        <v>0</v>
      </c>
      <c r="AZ66" s="335"/>
      <c r="BA66" s="335"/>
      <c r="BB66" s="335"/>
      <c r="BC66" s="335"/>
      <c r="BD66" s="335"/>
      <c r="BE66" s="335"/>
      <c r="BF66" s="335"/>
      <c r="BG66" s="335"/>
      <c r="BH66" s="335"/>
      <c r="BI66" s="335"/>
      <c r="BJ66" s="335"/>
      <c r="BK66" s="335"/>
      <c r="BL66" s="335"/>
      <c r="BM66" s="335"/>
      <c r="BN66" s="335"/>
      <c r="BO66" s="335"/>
      <c r="BP66" s="335"/>
      <c r="BQ66" s="335"/>
      <c r="BR66" s="335"/>
      <c r="BS66" s="335"/>
      <c r="BT66" s="112"/>
      <c r="BU66" s="112"/>
    </row>
    <row r="67" ht="16.5" customHeight="1">
      <c r="B67" s="333" t="s">
        <v>106</v>
      </c>
      <c r="C67" s="332" t="s">
        <v>107</v>
      </c>
      <c r="D67" s="297" t="s">
        <v>126</v>
      </c>
      <c r="E67" s="334" t="b">
        <f t="shared" si="4"/>
        <v>1</v>
      </c>
      <c r="F67" s="334" t="n">
        <f t="shared" si="5"/>
        <v>0</v>
      </c>
      <c r="G67" s="333" t="n">
        <f t="shared" si="6"/>
        <v>0</v>
      </c>
      <c r="H67" s="334" t="n">
        <f t="shared" si="9"/>
        <v>0</v>
      </c>
      <c r="I67" s="334" t="n">
        <f t="shared" si="10"/>
        <v>0</v>
      </c>
      <c r="J67" s="334" t="n">
        <f t="shared" si="7"/>
        <v>0</v>
      </c>
      <c r="K67" s="334" t="n">
        <f t="shared" si="8"/>
        <v>0</v>
      </c>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t="n">
        <v>0</v>
      </c>
      <c r="AX67" s="335" t="n">
        <v>0</v>
      </c>
      <c r="AY67" s="335" t="n">
        <v>0</v>
      </c>
      <c r="AZ67" s="335"/>
      <c r="BA67" s="335"/>
      <c r="BB67" s="335"/>
      <c r="BC67" s="335"/>
      <c r="BD67" s="335"/>
      <c r="BE67" s="335"/>
      <c r="BF67" s="335"/>
      <c r="BG67" s="335"/>
      <c r="BH67" s="335"/>
      <c r="BI67" s="335"/>
      <c r="BJ67" s="335"/>
      <c r="BK67" s="335"/>
      <c r="BL67" s="335"/>
      <c r="BM67" s="335"/>
      <c r="BN67" s="335"/>
      <c r="BO67" s="335"/>
      <c r="BP67" s="335"/>
      <c r="BQ67" s="335"/>
      <c r="BR67" s="335"/>
      <c r="BS67" s="335"/>
      <c r="BT67" s="112"/>
      <c r="BU67" s="112"/>
    </row>
    <row r="68" ht="16.5" customHeight="1">
      <c r="B68" s="333" t="s">
        <v>108</v>
      </c>
      <c r="C68" s="332" t="s">
        <v>109</v>
      </c>
      <c r="D68" s="297" t="s">
        <v>126</v>
      </c>
      <c r="E68" s="334" t="b">
        <f t="shared" si="4"/>
        <v>1</v>
      </c>
      <c r="F68" s="334" t="n">
        <f t="shared" si="5"/>
        <v>0</v>
      </c>
      <c r="G68" s="333" t="n">
        <f t="shared" si="6"/>
        <v>0</v>
      </c>
      <c r="H68" s="334" t="n">
        <f t="shared" si="9"/>
        <v>0</v>
      </c>
      <c r="I68" s="334" t="n">
        <f t="shared" si="10"/>
        <v>0</v>
      </c>
      <c r="J68" s="334" t="n">
        <f t="shared" si="7"/>
        <v>0</v>
      </c>
      <c r="K68" s="334" t="n">
        <f t="shared" si="8"/>
        <v>0</v>
      </c>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t="n">
        <v>0</v>
      </c>
      <c r="AX68" s="335" t="n">
        <v>0</v>
      </c>
      <c r="AY68" s="335" t="n">
        <v>0</v>
      </c>
      <c r="AZ68" s="335"/>
      <c r="BA68" s="335"/>
      <c r="BB68" s="335"/>
      <c r="BC68" s="335"/>
      <c r="BD68" s="335"/>
      <c r="BE68" s="335"/>
      <c r="BF68" s="335"/>
      <c r="BG68" s="335"/>
      <c r="BH68" s="335"/>
      <c r="BI68" s="335"/>
      <c r="BJ68" s="335"/>
      <c r="BK68" s="335"/>
      <c r="BL68" s="335"/>
      <c r="BM68" s="335"/>
      <c r="BN68" s="335"/>
      <c r="BO68" s="335"/>
      <c r="BP68" s="335"/>
      <c r="BQ68" s="335"/>
      <c r="BR68" s="335"/>
      <c r="BS68" s="335"/>
      <c r="BT68" s="112"/>
      <c r="BU68" s="112"/>
    </row>
    <row r="69" ht="16.5" customHeight="1">
      <c r="B69" s="333" t="s">
        <v>110</v>
      </c>
      <c r="C69" s="332" t="s">
        <v>111</v>
      </c>
      <c r="D69" s="297" t="s">
        <v>126</v>
      </c>
      <c r="E69" s="334" t="b">
        <f t="shared" si="4"/>
        <v>1</v>
      </c>
      <c r="F69" s="334" t="n">
        <f t="shared" si="5"/>
        <v>0</v>
      </c>
      <c r="G69" s="333" t="n">
        <f t="shared" si="6"/>
        <v>0</v>
      </c>
      <c r="H69" s="334" t="n">
        <f t="shared" si="9"/>
        <v>0</v>
      </c>
      <c r="I69" s="334" t="n">
        <f t="shared" si="10"/>
        <v>0</v>
      </c>
      <c r="J69" s="334" t="n">
        <f t="shared" si="7"/>
        <v>0</v>
      </c>
      <c r="K69" s="334" t="n">
        <f t="shared" si="8"/>
        <v>0</v>
      </c>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t="n">
        <v>0</v>
      </c>
      <c r="AX69" s="335" t="n">
        <v>0</v>
      </c>
      <c r="AY69" s="335" t="n">
        <v>0</v>
      </c>
      <c r="AZ69" s="335"/>
      <c r="BA69" s="335"/>
      <c r="BB69" s="335"/>
      <c r="BC69" s="335"/>
      <c r="BD69" s="335"/>
      <c r="BE69" s="335"/>
      <c r="BF69" s="335"/>
      <c r="BG69" s="335"/>
      <c r="BH69" s="335"/>
      <c r="BI69" s="335"/>
      <c r="BJ69" s="335"/>
      <c r="BK69" s="335"/>
      <c r="BL69" s="335"/>
      <c r="BM69" s="335"/>
      <c r="BN69" s="335"/>
      <c r="BO69" s="335"/>
      <c r="BP69" s="335"/>
      <c r="BQ69" s="335"/>
      <c r="BR69" s="335"/>
      <c r="BS69" s="335"/>
      <c r="BT69" s="112"/>
      <c r="BU69" s="112"/>
    </row>
    <row r="70" ht="16.5" customHeight="1">
      <c r="B70" s="333" t="s">
        <v>112</v>
      </c>
      <c r="C70" s="332" t="s">
        <v>113</v>
      </c>
      <c r="D70" s="297" t="s">
        <v>126</v>
      </c>
      <c r="E70" s="334" t="b">
        <f t="shared" si="4"/>
        <v>1</v>
      </c>
      <c r="F70" s="334" t="n">
        <f t="shared" si="5"/>
        <v>0</v>
      </c>
      <c r="G70" s="333" t="n">
        <f t="shared" si="6"/>
        <v>0</v>
      </c>
      <c r="H70" s="334" t="n">
        <f t="shared" si="9"/>
        <v>0</v>
      </c>
      <c r="I70" s="334" t="n">
        <f t="shared" si="10"/>
        <v>0</v>
      </c>
      <c r="J70" s="334" t="n">
        <f t="shared" si="7"/>
        <v>0</v>
      </c>
      <c r="K70" s="334" t="n">
        <f t="shared" si="8"/>
        <v>0</v>
      </c>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c r="AO70" s="335"/>
      <c r="AP70" s="335"/>
      <c r="AQ70" s="335"/>
      <c r="AR70" s="335"/>
      <c r="AS70" s="335"/>
      <c r="AT70" s="335"/>
      <c r="AU70" s="335"/>
      <c r="AV70" s="335"/>
      <c r="AW70" s="335" t="n">
        <v>0</v>
      </c>
      <c r="AX70" s="335" t="n">
        <v>0</v>
      </c>
      <c r="AY70" s="335" t="n">
        <v>0</v>
      </c>
      <c r="AZ70" s="335"/>
      <c r="BA70" s="335"/>
      <c r="BB70" s="335"/>
      <c r="BC70" s="335"/>
      <c r="BD70" s="335"/>
      <c r="BE70" s="335"/>
      <c r="BF70" s="335"/>
      <c r="BG70" s="335"/>
      <c r="BH70" s="335"/>
      <c r="BI70" s="335"/>
      <c r="BJ70" s="335"/>
      <c r="BK70" s="335"/>
      <c r="BL70" s="335"/>
      <c r="BM70" s="335"/>
      <c r="BN70" s="335"/>
      <c r="BO70" s="335"/>
      <c r="BP70" s="335"/>
      <c r="BQ70" s="335"/>
      <c r="BR70" s="335"/>
      <c r="BS70" s="335"/>
      <c r="BT70" s="112"/>
      <c r="BU70" s="112"/>
    </row>
    <row r="71" ht="16.5" customHeight="1">
      <c r="B71" s="333" t="n">
        <v>7</v>
      </c>
      <c r="C71" s="332" t="s">
        <v>131</v>
      </c>
      <c r="D71" s="297" t="s">
        <v>126</v>
      </c>
      <c r="E71" s="334" t="b">
        <f t="shared" si="4"/>
        <v>1</v>
      </c>
      <c r="F71" s="334" t="n">
        <f t="shared" si="5"/>
        <v>0</v>
      </c>
      <c r="G71" s="333" t="n">
        <f t="shared" si="6"/>
        <v>0</v>
      </c>
      <c r="H71" s="334" t="n">
        <f t="shared" si="9"/>
        <v>0</v>
      </c>
      <c r="I71" s="334" t="n">
        <f t="shared" si="10"/>
        <v>0</v>
      </c>
      <c r="J71" s="334" t="n">
        <f t="shared" si="7"/>
        <v>0</v>
      </c>
      <c r="K71" s="334" t="n">
        <f t="shared" si="8"/>
        <v>0</v>
      </c>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c r="AO71" s="335"/>
      <c r="AP71" s="335"/>
      <c r="AQ71" s="335"/>
      <c r="AR71" s="335"/>
      <c r="AS71" s="335"/>
      <c r="AT71" s="335"/>
      <c r="AU71" s="335"/>
      <c r="AV71" s="335"/>
      <c r="AW71" s="335" t="n">
        <v>0</v>
      </c>
      <c r="AX71" s="335" t="n">
        <v>0</v>
      </c>
      <c r="AY71" s="335" t="n">
        <v>0</v>
      </c>
      <c r="AZ71" s="335"/>
      <c r="BA71" s="335"/>
      <c r="BB71" s="335"/>
      <c r="BC71" s="335"/>
      <c r="BD71" s="335"/>
      <c r="BE71" s="335"/>
      <c r="BF71" s="335"/>
      <c r="BG71" s="335"/>
      <c r="BH71" s="335"/>
      <c r="BI71" s="335"/>
      <c r="BJ71" s="335"/>
      <c r="BK71" s="335"/>
      <c r="BL71" s="335"/>
      <c r="BM71" s="335"/>
      <c r="BN71" s="335"/>
      <c r="BO71" s="335"/>
      <c r="BP71" s="335"/>
      <c r="BQ71" s="335"/>
      <c r="BR71" s="335"/>
      <c r="BS71" s="335"/>
      <c r="BT71" s="112"/>
      <c r="BU71" s="112"/>
    </row>
    <row r="72" ht="16.5" customHeight="1">
      <c r="B72" s="333" t="s">
        <v>132</v>
      </c>
      <c r="C72" s="332" t="s">
        <v>133</v>
      </c>
      <c r="D72" s="297" t="s">
        <v>126</v>
      </c>
      <c r="E72" s="334" t="b">
        <f t="shared" si="4"/>
        <v>1</v>
      </c>
      <c r="F72" s="334" t="n">
        <f t="shared" si="5"/>
        <v>0</v>
      </c>
      <c r="G72" s="333" t="n">
        <f t="shared" si="6"/>
        <v>0</v>
      </c>
      <c r="H72" s="334" t="n">
        <f t="shared" si="9"/>
        <v>0</v>
      </c>
      <c r="I72" s="334" t="n">
        <f t="shared" si="10"/>
        <v>0</v>
      </c>
      <c r="J72" s="334" t="n">
        <f t="shared" si="7"/>
        <v>0</v>
      </c>
      <c r="K72" s="334" t="n">
        <f t="shared" si="8"/>
        <v>0</v>
      </c>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c r="AO72" s="335"/>
      <c r="AP72" s="335"/>
      <c r="AQ72" s="335"/>
      <c r="AR72" s="335"/>
      <c r="AS72" s="335"/>
      <c r="AT72" s="335"/>
      <c r="AU72" s="335"/>
      <c r="AV72" s="335"/>
      <c r="AW72" s="335" t="n">
        <v>0</v>
      </c>
      <c r="AX72" s="335" t="n">
        <v>0</v>
      </c>
      <c r="AY72" s="335" t="n">
        <v>0</v>
      </c>
      <c r="AZ72" s="335"/>
      <c r="BA72" s="335"/>
      <c r="BB72" s="335"/>
      <c r="BC72" s="335"/>
      <c r="BD72" s="335"/>
      <c r="BE72" s="335"/>
      <c r="BF72" s="335"/>
      <c r="BG72" s="335"/>
      <c r="BH72" s="335"/>
      <c r="BI72" s="335"/>
      <c r="BJ72" s="335"/>
      <c r="BK72" s="335"/>
      <c r="BL72" s="335"/>
      <c r="BM72" s="335"/>
      <c r="BN72" s="335"/>
      <c r="BO72" s="335"/>
      <c r="BP72" s="335"/>
      <c r="BQ72" s="335"/>
      <c r="BR72" s="335"/>
      <c r="BS72" s="335"/>
      <c r="BT72" s="112"/>
      <c r="BU72" s="112"/>
    </row>
    <row r="73" ht="16.5" customHeight="1">
      <c r="B73" s="333" t="s">
        <v>134</v>
      </c>
      <c r="C73" s="332" t="s">
        <v>135</v>
      </c>
      <c r="D73" s="297" t="s">
        <v>126</v>
      </c>
      <c r="E73" s="334" t="b">
        <f t="shared" si="4"/>
        <v>1</v>
      </c>
      <c r="F73" s="334" t="n">
        <f t="shared" si="5"/>
        <v>0</v>
      </c>
      <c r="G73" s="333" t="n">
        <f t="shared" si="6"/>
        <v>0</v>
      </c>
      <c r="H73" s="334" t="n">
        <f t="shared" si="9"/>
        <v>0</v>
      </c>
      <c r="I73" s="334" t="n">
        <f t="shared" si="10"/>
        <v>0</v>
      </c>
      <c r="J73" s="334" t="n">
        <f t="shared" si="7"/>
        <v>0</v>
      </c>
      <c r="K73" s="334" t="n">
        <f t="shared" si="8"/>
        <v>0</v>
      </c>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c r="AO73" s="335"/>
      <c r="AP73" s="335"/>
      <c r="AQ73" s="335"/>
      <c r="AR73" s="335"/>
      <c r="AS73" s="335"/>
      <c r="AT73" s="335"/>
      <c r="AU73" s="335"/>
      <c r="AV73" s="335"/>
      <c r="AW73" s="335" t="n">
        <v>0</v>
      </c>
      <c r="AX73" s="335" t="n">
        <v>0</v>
      </c>
      <c r="AY73" s="335" t="n">
        <v>0</v>
      </c>
      <c r="AZ73" s="335"/>
      <c r="BA73" s="335"/>
      <c r="BB73" s="335"/>
      <c r="BC73" s="335"/>
      <c r="BD73" s="335"/>
      <c r="BE73" s="335"/>
      <c r="BF73" s="335"/>
      <c r="BG73" s="335"/>
      <c r="BH73" s="335"/>
      <c r="BI73" s="335"/>
      <c r="BJ73" s="335"/>
      <c r="BK73" s="335"/>
      <c r="BL73" s="335"/>
      <c r="BM73" s="335"/>
      <c r="BN73" s="335"/>
      <c r="BO73" s="335"/>
      <c r="BP73" s="335"/>
      <c r="BQ73" s="335"/>
      <c r="BR73" s="335"/>
      <c r="BS73" s="335"/>
      <c r="BT73" s="112"/>
      <c r="BU73" s="112"/>
    </row>
    <row r="74" ht="16.5" customHeight="1">
      <c r="B74" s="333" t="s">
        <v>136</v>
      </c>
      <c r="C74" s="332" t="s">
        <v>137</v>
      </c>
      <c r="D74" s="297" t="s">
        <v>126</v>
      </c>
      <c r="E74" s="334" t="b">
        <f t="shared" si="4"/>
        <v>1</v>
      </c>
      <c r="F74" s="334" t="n">
        <f t="shared" si="5"/>
        <v>0</v>
      </c>
      <c r="G74" s="333" t="n">
        <f t="shared" si="6"/>
        <v>0</v>
      </c>
      <c r="H74" s="334" t="n">
        <f t="shared" si="9"/>
        <v>0</v>
      </c>
      <c r="I74" s="334" t="n">
        <f t="shared" si="10"/>
        <v>0</v>
      </c>
      <c r="J74" s="334" t="n">
        <f t="shared" si="7"/>
        <v>0</v>
      </c>
      <c r="K74" s="334" t="n">
        <f t="shared" si="8"/>
        <v>0</v>
      </c>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c r="AN74" s="335"/>
      <c r="AO74" s="335"/>
      <c r="AP74" s="335"/>
      <c r="AQ74" s="335"/>
      <c r="AR74" s="335"/>
      <c r="AS74" s="335"/>
      <c r="AT74" s="335"/>
      <c r="AU74" s="335"/>
      <c r="AV74" s="335"/>
      <c r="AW74" s="335" t="n">
        <v>0</v>
      </c>
      <c r="AX74" s="335" t="n">
        <v>0</v>
      </c>
      <c r="AY74" s="335" t="n">
        <v>0</v>
      </c>
      <c r="AZ74" s="335"/>
      <c r="BA74" s="335"/>
      <c r="BB74" s="335"/>
      <c r="BC74" s="335"/>
      <c r="BD74" s="335"/>
      <c r="BE74" s="335"/>
      <c r="BF74" s="335"/>
      <c r="BG74" s="335"/>
      <c r="BH74" s="335"/>
      <c r="BI74" s="335"/>
      <c r="BJ74" s="335"/>
      <c r="BK74" s="335"/>
      <c r="BL74" s="335"/>
      <c r="BM74" s="335"/>
      <c r="BN74" s="335"/>
      <c r="BO74" s="335"/>
      <c r="BP74" s="335"/>
      <c r="BQ74" s="335"/>
      <c r="BR74" s="335"/>
      <c r="BS74" s="335"/>
      <c r="BT74" s="112"/>
      <c r="BU74" s="112"/>
    </row>
    <row r="75" ht="16.5" customHeight="1">
      <c r="B75" s="333" t="s">
        <v>138</v>
      </c>
      <c r="C75" s="332" t="s">
        <v>139</v>
      </c>
      <c r="D75" s="297" t="s">
        <v>126</v>
      </c>
      <c r="E75" s="334" t="b">
        <f t="shared" si="4"/>
        <v>1</v>
      </c>
      <c r="F75" s="334" t="n">
        <f t="shared" si="5"/>
        <v>0</v>
      </c>
      <c r="G75" s="333" t="n">
        <f t="shared" si="6"/>
        <v>0</v>
      </c>
      <c r="H75" s="334" t="n">
        <f t="shared" si="9"/>
        <v>0</v>
      </c>
      <c r="I75" s="334" t="n">
        <f t="shared" si="10"/>
        <v>0</v>
      </c>
      <c r="J75" s="334" t="n">
        <f t="shared" si="7"/>
        <v>0</v>
      </c>
      <c r="K75" s="334" t="n">
        <f t="shared" si="8"/>
        <v>0</v>
      </c>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c r="AU75" s="335"/>
      <c r="AV75" s="335"/>
      <c r="AW75" s="335" t="n">
        <v>0</v>
      </c>
      <c r="AX75" s="335" t="n">
        <v>0</v>
      </c>
      <c r="AY75" s="335" t="n">
        <v>0</v>
      </c>
      <c r="AZ75" s="335"/>
      <c r="BA75" s="335"/>
      <c r="BB75" s="335"/>
      <c r="BC75" s="335"/>
      <c r="BD75" s="335"/>
      <c r="BE75" s="335"/>
      <c r="BF75" s="335"/>
      <c r="BG75" s="335"/>
      <c r="BH75" s="335"/>
      <c r="BI75" s="335"/>
      <c r="BJ75" s="335"/>
      <c r="BK75" s="335"/>
      <c r="BL75" s="335"/>
      <c r="BM75" s="335"/>
      <c r="BN75" s="335"/>
      <c r="BO75" s="335"/>
      <c r="BP75" s="335"/>
      <c r="BQ75" s="335"/>
      <c r="BR75" s="335"/>
      <c r="BS75" s="335"/>
      <c r="BT75" s="112"/>
      <c r="BU75" s="112"/>
    </row>
    <row r="76" ht="16.5" customHeight="1">
      <c r="B76" s="333" t="s">
        <v>140</v>
      </c>
      <c r="C76" s="332" t="s">
        <v>141</v>
      </c>
      <c r="D76" s="297" t="s">
        <v>126</v>
      </c>
      <c r="E76" s="334" t="b">
        <f t="shared" si="4"/>
        <v>1</v>
      </c>
      <c r="F76" s="334" t="n">
        <f t="shared" si="5"/>
        <v>0</v>
      </c>
      <c r="G76" s="333" t="n">
        <f t="shared" si="6"/>
        <v>0</v>
      </c>
      <c r="H76" s="334" t="n">
        <f t="shared" si="9"/>
        <v>0</v>
      </c>
      <c r="I76" s="334" t="n">
        <f t="shared" si="10"/>
        <v>0</v>
      </c>
      <c r="J76" s="334" t="n">
        <f t="shared" si="7"/>
        <v>0</v>
      </c>
      <c r="K76" s="334" t="n">
        <f t="shared" si="8"/>
        <v>0</v>
      </c>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c r="AU76" s="335"/>
      <c r="AV76" s="335"/>
      <c r="AW76" s="335" t="n">
        <v>0</v>
      </c>
      <c r="AX76" s="335" t="n">
        <v>0</v>
      </c>
      <c r="AY76" s="335" t="n">
        <v>0</v>
      </c>
      <c r="AZ76" s="335"/>
      <c r="BA76" s="335"/>
      <c r="BB76" s="335"/>
      <c r="BC76" s="335"/>
      <c r="BD76" s="335"/>
      <c r="BE76" s="335"/>
      <c r="BF76" s="335"/>
      <c r="BG76" s="335"/>
      <c r="BH76" s="335"/>
      <c r="BI76" s="335"/>
      <c r="BJ76" s="335"/>
      <c r="BK76" s="335"/>
      <c r="BL76" s="335"/>
      <c r="BM76" s="335"/>
      <c r="BN76" s="335"/>
      <c r="BO76" s="335"/>
      <c r="BP76" s="335"/>
      <c r="BQ76" s="335"/>
      <c r="BR76" s="335"/>
      <c r="BS76" s="335"/>
      <c r="BT76" s="112"/>
      <c r="BU76" s="112"/>
    </row>
    <row r="77" ht="16.5" customHeight="1">
      <c r="B77" s="333" t="s">
        <v>142</v>
      </c>
      <c r="C77" s="332" t="s">
        <v>143</v>
      </c>
      <c r="D77" s="297" t="s">
        <v>126</v>
      </c>
      <c r="E77" s="334" t="b">
        <f t="shared" si="4"/>
        <v>1</v>
      </c>
      <c r="F77" s="334" t="n">
        <f t="shared" si="5"/>
        <v>0</v>
      </c>
      <c r="G77" s="333" t="n">
        <f t="shared" si="6"/>
        <v>0</v>
      </c>
      <c r="H77" s="334" t="n">
        <f t="shared" si="9"/>
        <v>0</v>
      </c>
      <c r="I77" s="334" t="n">
        <f t="shared" si="10"/>
        <v>0</v>
      </c>
      <c r="J77" s="334" t="n">
        <f t="shared" si="7"/>
        <v>0</v>
      </c>
      <c r="K77" s="334" t="n">
        <f t="shared" si="8"/>
        <v>0</v>
      </c>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c r="AU77" s="335"/>
      <c r="AV77" s="335"/>
      <c r="AW77" s="335" t="n">
        <v>0</v>
      </c>
      <c r="AX77" s="335" t="n">
        <v>0</v>
      </c>
      <c r="AY77" s="335" t="n">
        <v>0</v>
      </c>
      <c r="AZ77" s="335"/>
      <c r="BA77" s="335"/>
      <c r="BB77" s="335"/>
      <c r="BC77" s="335"/>
      <c r="BD77" s="335"/>
      <c r="BE77" s="335"/>
      <c r="BF77" s="335"/>
      <c r="BG77" s="335"/>
      <c r="BH77" s="335"/>
      <c r="BI77" s="335"/>
      <c r="BJ77" s="335"/>
      <c r="BK77" s="335"/>
      <c r="BL77" s="335"/>
      <c r="BM77" s="335"/>
      <c r="BN77" s="335"/>
      <c r="BO77" s="335"/>
      <c r="BP77" s="335"/>
      <c r="BQ77" s="335"/>
      <c r="BR77" s="335"/>
      <c r="BS77" s="335"/>
      <c r="BT77" s="112"/>
      <c r="BU77" s="112"/>
    </row>
    <row r="78" ht="16.5" customHeight="1">
      <c r="B78" s="333" t="s">
        <v>144</v>
      </c>
      <c r="C78" s="332" t="s">
        <v>145</v>
      </c>
      <c r="D78" s="297" t="s">
        <v>126</v>
      </c>
      <c r="E78" s="334" t="b">
        <f t="shared" si="4"/>
        <v>1</v>
      </c>
      <c r="F78" s="334" t="n">
        <f t="shared" si="5"/>
        <v>0</v>
      </c>
      <c r="G78" s="333" t="n">
        <f t="shared" si="6"/>
        <v>0</v>
      </c>
      <c r="H78" s="334" t="n">
        <f t="shared" si="9"/>
        <v>0</v>
      </c>
      <c r="I78" s="334" t="n">
        <f t="shared" si="10"/>
        <v>0</v>
      </c>
      <c r="J78" s="334" t="n">
        <f t="shared" si="7"/>
        <v>0</v>
      </c>
      <c r="K78" s="334" t="n">
        <f t="shared" si="8"/>
        <v>0</v>
      </c>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c r="AU78" s="335"/>
      <c r="AV78" s="335"/>
      <c r="AW78" s="335" t="n">
        <v>0</v>
      </c>
      <c r="AX78" s="335" t="n">
        <v>0</v>
      </c>
      <c r="AY78" s="335" t="n">
        <v>0</v>
      </c>
      <c r="AZ78" s="335"/>
      <c r="BA78" s="335"/>
      <c r="BB78" s="335"/>
      <c r="BC78" s="335"/>
      <c r="BD78" s="335"/>
      <c r="BE78" s="335"/>
      <c r="BF78" s="335"/>
      <c r="BG78" s="335"/>
      <c r="BH78" s="335"/>
      <c r="BI78" s="335"/>
      <c r="BJ78" s="335"/>
      <c r="BK78" s="335"/>
      <c r="BL78" s="335"/>
      <c r="BM78" s="335"/>
      <c r="BN78" s="335"/>
      <c r="BO78" s="335"/>
      <c r="BP78" s="335"/>
      <c r="BQ78" s="335"/>
      <c r="BR78" s="335"/>
      <c r="BS78" s="335"/>
      <c r="BT78" s="112"/>
      <c r="BU78" s="112"/>
    </row>
    <row r="79" ht="16.5" customHeight="1">
      <c r="B79" s="333" t="s">
        <v>146</v>
      </c>
      <c r="C79" s="332" t="s">
        <v>147</v>
      </c>
      <c r="D79" s="297" t="s">
        <v>126</v>
      </c>
      <c r="E79" s="334" t="b">
        <f t="shared" si="4"/>
        <v>1</v>
      </c>
      <c r="F79" s="334" t="n">
        <f t="shared" si="5"/>
        <v>0</v>
      </c>
      <c r="G79" s="333" t="n">
        <f t="shared" si="6"/>
        <v>0</v>
      </c>
      <c r="H79" s="334" t="n">
        <f t="shared" si="9"/>
        <v>0</v>
      </c>
      <c r="I79" s="334" t="n">
        <f t="shared" si="10"/>
        <v>0</v>
      </c>
      <c r="J79" s="334" t="n">
        <f t="shared" si="7"/>
        <v>0</v>
      </c>
      <c r="K79" s="334" t="n">
        <f t="shared" si="8"/>
        <v>0</v>
      </c>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c r="AU79" s="335"/>
      <c r="AV79" s="335"/>
      <c r="AW79" s="335" t="n">
        <v>0</v>
      </c>
      <c r="AX79" s="335" t="n">
        <v>0</v>
      </c>
      <c r="AY79" s="335" t="n">
        <v>0</v>
      </c>
      <c r="AZ79" s="335"/>
      <c r="BA79" s="335"/>
      <c r="BB79" s="335"/>
      <c r="BC79" s="335"/>
      <c r="BD79" s="335"/>
      <c r="BE79" s="335"/>
      <c r="BF79" s="335"/>
      <c r="BG79" s="335"/>
      <c r="BH79" s="335"/>
      <c r="BI79" s="335"/>
      <c r="BJ79" s="335"/>
      <c r="BK79" s="335"/>
      <c r="BL79" s="335"/>
      <c r="BM79" s="335"/>
      <c r="BN79" s="335"/>
      <c r="BO79" s="335"/>
      <c r="BP79" s="335"/>
      <c r="BQ79" s="335"/>
      <c r="BR79" s="335"/>
      <c r="BS79" s="335"/>
      <c r="BT79" s="112"/>
      <c r="BU79" s="112"/>
    </row>
    <row r="80" ht="16.5" customHeight="1">
      <c r="B80" s="333" t="s">
        <v>148</v>
      </c>
      <c r="C80" s="332" t="s">
        <v>149</v>
      </c>
      <c r="D80" s="297" t="s">
        <v>126</v>
      </c>
      <c r="E80" s="334" t="b">
        <f t="shared" si="4"/>
        <v>1</v>
      </c>
      <c r="F80" s="334" t="n">
        <f t="shared" si="5"/>
        <v>0</v>
      </c>
      <c r="G80" s="333" t="n">
        <f t="shared" si="6"/>
        <v>0</v>
      </c>
      <c r="H80" s="334" t="n">
        <f t="shared" si="9"/>
        <v>0</v>
      </c>
      <c r="I80" s="334" t="n">
        <f t="shared" si="10"/>
        <v>0</v>
      </c>
      <c r="J80" s="334" t="n">
        <f t="shared" si="7"/>
        <v>0</v>
      </c>
      <c r="K80" s="334" t="n">
        <f t="shared" si="8"/>
        <v>0</v>
      </c>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c r="AU80" s="335"/>
      <c r="AV80" s="335"/>
      <c r="AW80" s="335" t="n">
        <v>0</v>
      </c>
      <c r="AX80" s="335" t="n">
        <v>0</v>
      </c>
      <c r="AY80" s="335" t="n">
        <v>0</v>
      </c>
      <c r="AZ80" s="335"/>
      <c r="BA80" s="335"/>
      <c r="BB80" s="335"/>
      <c r="BC80" s="335"/>
      <c r="BD80" s="335"/>
      <c r="BE80" s="335"/>
      <c r="BF80" s="335"/>
      <c r="BG80" s="335"/>
      <c r="BH80" s="335"/>
      <c r="BI80" s="335"/>
      <c r="BJ80" s="335"/>
      <c r="BK80" s="335"/>
      <c r="BL80" s="335"/>
      <c r="BM80" s="335"/>
      <c r="BN80" s="335"/>
      <c r="BO80" s="335"/>
      <c r="BP80" s="335"/>
      <c r="BQ80" s="335"/>
      <c r="BR80" s="335"/>
      <c r="BS80" s="335"/>
      <c r="BT80" s="112"/>
      <c r="BU80" s="112"/>
    </row>
    <row r="81" ht="16.5" customHeight="1">
      <c r="B81" s="333" t="s">
        <v>150</v>
      </c>
      <c r="C81" s="332" t="s">
        <v>151</v>
      </c>
      <c r="D81" s="297" t="s">
        <v>126</v>
      </c>
      <c r="E81" s="334" t="b">
        <f t="shared" si="4"/>
        <v>1</v>
      </c>
      <c r="F81" s="334" t="n">
        <f t="shared" si="5"/>
        <v>0</v>
      </c>
      <c r="G81" s="333" t="n">
        <f t="shared" si="6"/>
        <v>0</v>
      </c>
      <c r="H81" s="334" t="n">
        <f t="shared" si="9"/>
        <v>0</v>
      </c>
      <c r="I81" s="334" t="n">
        <f t="shared" si="10"/>
        <v>0</v>
      </c>
      <c r="J81" s="334" t="n">
        <f t="shared" si="7"/>
        <v>0</v>
      </c>
      <c r="K81" s="334" t="n">
        <f t="shared" si="8"/>
        <v>0</v>
      </c>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c r="AU81" s="335"/>
      <c r="AV81" s="335"/>
      <c r="AW81" s="335" t="n">
        <v>0</v>
      </c>
      <c r="AX81" s="335" t="n">
        <v>0</v>
      </c>
      <c r="AY81" s="335" t="n">
        <v>0</v>
      </c>
      <c r="AZ81" s="335"/>
      <c r="BA81" s="335"/>
      <c r="BB81" s="335"/>
      <c r="BC81" s="335"/>
      <c r="BD81" s="335"/>
      <c r="BE81" s="335"/>
      <c r="BF81" s="335"/>
      <c r="BG81" s="335"/>
      <c r="BH81" s="335"/>
      <c r="BI81" s="335"/>
      <c r="BJ81" s="335"/>
      <c r="BK81" s="335"/>
      <c r="BL81" s="335"/>
      <c r="BM81" s="335"/>
      <c r="BN81" s="335"/>
      <c r="BO81" s="335"/>
      <c r="BP81" s="335"/>
      <c r="BQ81" s="335"/>
      <c r="BR81" s="335"/>
      <c r="BS81" s="335"/>
      <c r="BT81" s="112"/>
      <c r="BU81" s="112"/>
    </row>
    <row r="82" ht="16.5" customHeight="1">
      <c r="B82" s="333" t="s">
        <v>152</v>
      </c>
      <c r="C82" s="332" t="s">
        <v>153</v>
      </c>
      <c r="D82" s="297" t="s">
        <v>126</v>
      </c>
      <c r="E82" s="334" t="b">
        <f t="shared" si="4"/>
        <v>1</v>
      </c>
      <c r="F82" s="334" t="n">
        <f t="shared" si="5"/>
        <v>0</v>
      </c>
      <c r="G82" s="333" t="n">
        <f t="shared" si="6"/>
        <v>0</v>
      </c>
      <c r="H82" s="334" t="n">
        <f t="shared" si="9"/>
        <v>0</v>
      </c>
      <c r="I82" s="334" t="n">
        <f t="shared" si="10"/>
        <v>0</v>
      </c>
      <c r="J82" s="334" t="n">
        <f t="shared" si="7"/>
        <v>0</v>
      </c>
      <c r="K82" s="334" t="n">
        <f t="shared" si="8"/>
        <v>0</v>
      </c>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c r="AU82" s="335"/>
      <c r="AV82" s="335"/>
      <c r="AW82" s="335" t="n">
        <v>0</v>
      </c>
      <c r="AX82" s="335" t="n">
        <v>0</v>
      </c>
      <c r="AY82" s="335" t="n">
        <v>0</v>
      </c>
      <c r="AZ82" s="335"/>
      <c r="BA82" s="335"/>
      <c r="BB82" s="335"/>
      <c r="BC82" s="335"/>
      <c r="BD82" s="335"/>
      <c r="BE82" s="335"/>
      <c r="BF82" s="335"/>
      <c r="BG82" s="335"/>
      <c r="BH82" s="335"/>
      <c r="BI82" s="335"/>
      <c r="BJ82" s="335"/>
      <c r="BK82" s="335"/>
      <c r="BL82" s="335"/>
      <c r="BM82" s="335"/>
      <c r="BN82" s="335"/>
      <c r="BO82" s="335"/>
      <c r="BP82" s="335"/>
      <c r="BQ82" s="335"/>
      <c r="BR82" s="335"/>
      <c r="BS82" s="335"/>
      <c r="BT82" s="112"/>
      <c r="BU82" s="112"/>
    </row>
    <row r="83" ht="16.5" customHeight="1">
      <c r="B83" s="333" t="s">
        <v>154</v>
      </c>
      <c r="C83" s="332" t="s">
        <v>155</v>
      </c>
      <c r="D83" s="297" t="s">
        <v>126</v>
      </c>
      <c r="E83" s="334" t="b">
        <f t="shared" si="4"/>
        <v>1</v>
      </c>
      <c r="F83" s="334" t="n">
        <f t="shared" si="5"/>
        <v>0</v>
      </c>
      <c r="G83" s="333" t="n">
        <f t="shared" si="6"/>
        <v>0</v>
      </c>
      <c r="H83" s="334" t="n">
        <f t="shared" si="9"/>
        <v>0</v>
      </c>
      <c r="I83" s="334" t="n">
        <f t="shared" si="10"/>
        <v>0</v>
      </c>
      <c r="J83" s="334" t="n">
        <f t="shared" si="7"/>
        <v>0</v>
      </c>
      <c r="K83" s="334" t="n">
        <f t="shared" si="8"/>
        <v>0</v>
      </c>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c r="AU83" s="335"/>
      <c r="AV83" s="335"/>
      <c r="AW83" s="335" t="n">
        <v>0</v>
      </c>
      <c r="AX83" s="335" t="n">
        <v>0</v>
      </c>
      <c r="AY83" s="335" t="n">
        <v>0</v>
      </c>
      <c r="AZ83" s="335"/>
      <c r="BA83" s="335"/>
      <c r="BB83" s="335"/>
      <c r="BC83" s="335"/>
      <c r="BD83" s="335"/>
      <c r="BE83" s="335"/>
      <c r="BF83" s="335"/>
      <c r="BG83" s="335"/>
      <c r="BH83" s="335"/>
      <c r="BI83" s="335"/>
      <c r="BJ83" s="335"/>
      <c r="BK83" s="335"/>
      <c r="BL83" s="335"/>
      <c r="BM83" s="335"/>
      <c r="BN83" s="335"/>
      <c r="BO83" s="335"/>
      <c r="BP83" s="335"/>
      <c r="BQ83" s="335"/>
      <c r="BR83" s="335"/>
      <c r="BS83" s="335"/>
      <c r="BT83" s="112"/>
      <c r="BU83" s="112"/>
    </row>
    <row r="84" ht="16.5" customHeight="1">
      <c r="B84" s="333" t="s">
        <v>156</v>
      </c>
      <c r="C84" s="332" t="s">
        <v>157</v>
      </c>
      <c r="D84" s="297" t="s">
        <v>126</v>
      </c>
      <c r="E84" s="334" t="b">
        <f t="shared" si="4"/>
        <v>1</v>
      </c>
      <c r="F84" s="334" t="n">
        <f t="shared" si="5"/>
        <v>0</v>
      </c>
      <c r="G84" s="333" t="n">
        <f t="shared" si="6"/>
        <v>0</v>
      </c>
      <c r="H84" s="334" t="n">
        <f t="shared" si="9"/>
        <v>0</v>
      </c>
      <c r="I84" s="334" t="n">
        <f t="shared" si="10"/>
        <v>0</v>
      </c>
      <c r="J84" s="334" t="n">
        <f t="shared" si="7"/>
        <v>0</v>
      </c>
      <c r="K84" s="334" t="n">
        <f t="shared" si="8"/>
        <v>0</v>
      </c>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t="n">
        <v>0</v>
      </c>
      <c r="AX84" s="335" t="n">
        <v>0</v>
      </c>
      <c r="AY84" s="335" t="n">
        <v>0</v>
      </c>
      <c r="AZ84" s="335"/>
      <c r="BA84" s="335"/>
      <c r="BB84" s="335"/>
      <c r="BC84" s="335"/>
      <c r="BD84" s="335"/>
      <c r="BE84" s="335"/>
      <c r="BF84" s="335"/>
      <c r="BG84" s="335"/>
      <c r="BH84" s="335"/>
      <c r="BI84" s="335"/>
      <c r="BJ84" s="335"/>
      <c r="BK84" s="335"/>
      <c r="BL84" s="335"/>
      <c r="BM84" s="335"/>
      <c r="BN84" s="335"/>
      <c r="BO84" s="335"/>
      <c r="BP84" s="335"/>
      <c r="BQ84" s="335"/>
      <c r="BR84" s="335"/>
      <c r="BS84" s="335"/>
      <c r="BT84" s="112"/>
      <c r="BU84" s="112"/>
    </row>
    <row r="85" ht="16.5" customHeight="1">
      <c r="B85" s="333" t="s">
        <v>158</v>
      </c>
      <c r="C85" s="332" t="s">
        <v>159</v>
      </c>
      <c r="D85" s="297" t="s">
        <v>126</v>
      </c>
      <c r="E85" s="334" t="b">
        <f t="shared" si="4"/>
        <v>1</v>
      </c>
      <c r="F85" s="334" t="n">
        <f t="shared" si="5"/>
        <v>0</v>
      </c>
      <c r="G85" s="333" t="n">
        <f t="shared" si="6"/>
        <v>0</v>
      </c>
      <c r="H85" s="334" t="n">
        <f t="shared" si="9"/>
        <v>0</v>
      </c>
      <c r="I85" s="334" t="n">
        <f t="shared" si="10"/>
        <v>0</v>
      </c>
      <c r="J85" s="334" t="n">
        <f t="shared" si="7"/>
        <v>0</v>
      </c>
      <c r="K85" s="334" t="n">
        <f t="shared" si="8"/>
        <v>0</v>
      </c>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c r="AU85" s="335"/>
      <c r="AV85" s="335"/>
      <c r="AW85" s="335" t="n">
        <v>0</v>
      </c>
      <c r="AX85" s="335" t="n">
        <v>0</v>
      </c>
      <c r="AY85" s="335" t="n">
        <v>0</v>
      </c>
      <c r="AZ85" s="335"/>
      <c r="BA85" s="335"/>
      <c r="BB85" s="335"/>
      <c r="BC85" s="335"/>
      <c r="BD85" s="335"/>
      <c r="BE85" s="335"/>
      <c r="BF85" s="335"/>
      <c r="BG85" s="335"/>
      <c r="BH85" s="335"/>
      <c r="BI85" s="335"/>
      <c r="BJ85" s="335"/>
      <c r="BK85" s="335"/>
      <c r="BL85" s="335"/>
      <c r="BM85" s="335"/>
      <c r="BN85" s="335"/>
      <c r="BO85" s="335"/>
      <c r="BP85" s="335"/>
      <c r="BQ85" s="335"/>
      <c r="BR85" s="335"/>
      <c r="BS85" s="335"/>
      <c r="BT85" s="112"/>
      <c r="BU85" s="112"/>
    </row>
    <row r="86" ht="16.5" customHeight="1">
      <c r="B86" s="333" t="s">
        <v>160</v>
      </c>
      <c r="C86" s="332" t="s">
        <v>161</v>
      </c>
      <c r="D86" s="297" t="s">
        <v>126</v>
      </c>
      <c r="E86" s="334" t="b">
        <f t="shared" si="4"/>
        <v>1</v>
      </c>
      <c r="F86" s="334" t="n">
        <f t="shared" si="5"/>
        <v>0</v>
      </c>
      <c r="G86" s="333" t="n">
        <f t="shared" si="6"/>
        <v>0</v>
      </c>
      <c r="H86" s="334" t="n">
        <f t="shared" si="9"/>
        <v>0</v>
      </c>
      <c r="I86" s="334" t="n">
        <f t="shared" si="10"/>
        <v>0</v>
      </c>
      <c r="J86" s="334" t="n">
        <f t="shared" si="7"/>
        <v>0</v>
      </c>
      <c r="K86" s="334" t="n">
        <f t="shared" si="8"/>
        <v>0</v>
      </c>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c r="AU86" s="335"/>
      <c r="AV86" s="335"/>
      <c r="AW86" s="335" t="n">
        <v>0</v>
      </c>
      <c r="AX86" s="335" t="n">
        <v>0</v>
      </c>
      <c r="AY86" s="335" t="n">
        <v>0</v>
      </c>
      <c r="AZ86" s="335"/>
      <c r="BA86" s="335"/>
      <c r="BB86" s="335"/>
      <c r="BC86" s="335"/>
      <c r="BD86" s="335"/>
      <c r="BE86" s="335"/>
      <c r="BF86" s="335"/>
      <c r="BG86" s="335"/>
      <c r="BH86" s="335"/>
      <c r="BI86" s="335"/>
      <c r="BJ86" s="335"/>
      <c r="BK86" s="335"/>
      <c r="BL86" s="335"/>
      <c r="BM86" s="335"/>
      <c r="BN86" s="335"/>
      <c r="BO86" s="335"/>
      <c r="BP86" s="335"/>
      <c r="BQ86" s="335"/>
      <c r="BR86" s="335"/>
      <c r="BS86" s="335"/>
      <c r="BT86" s="112"/>
      <c r="BU86" s="112"/>
    </row>
    <row r="87" ht="16.5" customHeight="1">
      <c r="B87" s="333" t="s">
        <v>162</v>
      </c>
      <c r="C87" s="332" t="s">
        <v>163</v>
      </c>
      <c r="D87" s="297" t="s">
        <v>126</v>
      </c>
      <c r="E87" s="334" t="b">
        <f t="shared" si="4"/>
        <v>1</v>
      </c>
      <c r="F87" s="334" t="n">
        <f t="shared" si="5"/>
        <v>0</v>
      </c>
      <c r="G87" s="333" t="n">
        <f t="shared" si="6"/>
        <v>0</v>
      </c>
      <c r="H87" s="334" t="n">
        <f t="shared" si="9"/>
        <v>0</v>
      </c>
      <c r="I87" s="334" t="n">
        <f t="shared" si="10"/>
        <v>0</v>
      </c>
      <c r="J87" s="334" t="n">
        <f t="shared" si="7"/>
        <v>0</v>
      </c>
      <c r="K87" s="334" t="n">
        <f t="shared" si="8"/>
        <v>0</v>
      </c>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c r="AU87" s="335"/>
      <c r="AV87" s="335"/>
      <c r="AW87" s="335" t="n">
        <v>0</v>
      </c>
      <c r="AX87" s="335" t="n">
        <v>0</v>
      </c>
      <c r="AY87" s="335" t="n">
        <v>0</v>
      </c>
      <c r="AZ87" s="335"/>
      <c r="BA87" s="335"/>
      <c r="BB87" s="335"/>
      <c r="BC87" s="335"/>
      <c r="BD87" s="335"/>
      <c r="BE87" s="335"/>
      <c r="BF87" s="335"/>
      <c r="BG87" s="335"/>
      <c r="BH87" s="335"/>
      <c r="BI87" s="335"/>
      <c r="BJ87" s="335"/>
      <c r="BK87" s="335"/>
      <c r="BL87" s="335"/>
      <c r="BM87" s="335"/>
      <c r="BN87" s="335"/>
      <c r="BO87" s="335"/>
      <c r="BP87" s="335"/>
      <c r="BQ87" s="335"/>
      <c r="BR87" s="335"/>
      <c r="BS87" s="335"/>
      <c r="BT87" s="112"/>
      <c r="BU87" s="112"/>
    </row>
    <row r="88" ht="16.5" customHeight="1">
      <c r="B88" s="333" t="s">
        <v>187</v>
      </c>
      <c r="C88" s="332" t="s">
        <v>183</v>
      </c>
      <c r="D88" s="297" t="s">
        <v>126</v>
      </c>
      <c r="E88" s="334" t="b">
        <f>SUM(G88:K88)=F88</f>
        <v>1</v>
      </c>
      <c r="F88" s="334" t="n">
        <f>SUM(L88:BS88)</f>
        <v>0</v>
      </c>
      <c r="G88" s="333" t="n">
        <f>SUM(L88:W88)</f>
        <v>0</v>
      </c>
      <c r="H88" s="334" t="n">
        <f>SUM(X88:AI88)</f>
        <v>0</v>
      </c>
      <c r="I88" s="334" t="n">
        <f>SUM(AJ88:AU88)</f>
        <v>0</v>
      </c>
      <c r="J88" s="334" t="n">
        <f>SUM(AV88:BG88)</f>
        <v>0</v>
      </c>
      <c r="K88" s="334" t="n">
        <f>SUM(BH88:BS88)</f>
        <v>0</v>
      </c>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c r="AU88" s="335"/>
      <c r="AV88" s="335"/>
      <c r="AW88" s="335" t="n">
        <v>0</v>
      </c>
      <c r="AX88" s="335" t="n">
        <v>0</v>
      </c>
      <c r="AY88" s="335" t="n">
        <v>0</v>
      </c>
      <c r="AZ88" s="335"/>
      <c r="BA88" s="335"/>
      <c r="BB88" s="335"/>
      <c r="BC88" s="335"/>
      <c r="BD88" s="335"/>
      <c r="BE88" s="335"/>
      <c r="BF88" s="335"/>
      <c r="BG88" s="335"/>
      <c r="BH88" s="335"/>
      <c r="BI88" s="335"/>
      <c r="BJ88" s="335"/>
      <c r="BK88" s="335"/>
      <c r="BL88" s="335"/>
      <c r="BM88" s="335"/>
      <c r="BN88" s="335"/>
      <c r="BO88" s="335"/>
      <c r="BP88" s="335"/>
      <c r="BQ88" s="335"/>
      <c r="BR88" s="335"/>
      <c r="BS88" s="335"/>
      <c r="BT88" s="112"/>
      <c r="BU88" s="112"/>
    </row>
    <row r="89" ht="16.5" customHeight="1">
      <c r="B89" s="333" t="s">
        <v>188</v>
      </c>
      <c r="C89" s="332" t="s">
        <v>184</v>
      </c>
      <c r="D89" s="297" t="s">
        <v>126</v>
      </c>
      <c r="E89" s="334" t="b">
        <f>SUM(G89:K89)=F89</f>
        <v>1</v>
      </c>
      <c r="F89" s="334" t="n">
        <f>SUM(L89:BS89)</f>
        <v>0</v>
      </c>
      <c r="G89" s="333" t="n">
        <f>SUM(L89:W89)</f>
        <v>0</v>
      </c>
      <c r="H89" s="334" t="n">
        <f>SUM(X89:AI89)</f>
        <v>0</v>
      </c>
      <c r="I89" s="334" t="n">
        <f>SUM(AJ89:AU89)</f>
        <v>0</v>
      </c>
      <c r="J89" s="334" t="n">
        <f>SUM(AV89:BG89)</f>
        <v>0</v>
      </c>
      <c r="K89" s="334" t="n">
        <f>SUM(BH89:BS89)</f>
        <v>0</v>
      </c>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c r="AU89" s="335"/>
      <c r="AV89" s="335"/>
      <c r="AW89" s="335" t="n">
        <v>0</v>
      </c>
      <c r="AX89" s="335" t="n">
        <v>0</v>
      </c>
      <c r="AY89" s="335" t="n">
        <v>0</v>
      </c>
      <c r="AZ89" s="335"/>
      <c r="BA89" s="335"/>
      <c r="BB89" s="335"/>
      <c r="BC89" s="335"/>
      <c r="BD89" s="335"/>
      <c r="BE89" s="335"/>
      <c r="BF89" s="335"/>
      <c r="BG89" s="335"/>
      <c r="BH89" s="335"/>
      <c r="BI89" s="335"/>
      <c r="BJ89" s="335"/>
      <c r="BK89" s="335"/>
      <c r="BL89" s="335"/>
      <c r="BM89" s="335"/>
      <c r="BN89" s="335"/>
      <c r="BO89" s="335"/>
      <c r="BP89" s="335"/>
      <c r="BQ89" s="335"/>
      <c r="BR89" s="335"/>
      <c r="BS89" s="335"/>
      <c r="BT89" s="112"/>
      <c r="BU89" s="112"/>
    </row>
    <row r="90" ht="16.5" customHeight="1">
      <c r="B90" s="333" t="s">
        <v>189</v>
      </c>
      <c r="C90" s="332" t="s">
        <v>185</v>
      </c>
      <c r="D90" s="297" t="s">
        <v>126</v>
      </c>
      <c r="E90" s="334" t="b">
        <f>SUM(G90:K90)=F90</f>
        <v>1</v>
      </c>
      <c r="F90" s="334" t="n">
        <f>SUM(L90:BS90)</f>
        <v>0</v>
      </c>
      <c r="G90" s="333" t="n">
        <f>SUM(L90:W90)</f>
        <v>0</v>
      </c>
      <c r="H90" s="334" t="n">
        <f>SUM(X90:AI90)</f>
        <v>0</v>
      </c>
      <c r="I90" s="334" t="n">
        <f>SUM(AJ90:AU90)</f>
        <v>0</v>
      </c>
      <c r="J90" s="334" t="n">
        <f>SUM(AV90:BG90)</f>
        <v>0</v>
      </c>
      <c r="K90" s="334" t="n">
        <f>SUM(BH90:BS90)</f>
        <v>0</v>
      </c>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c r="AU90" s="335"/>
      <c r="AV90" s="335"/>
      <c r="AW90" s="335" t="n">
        <v>0</v>
      </c>
      <c r="AX90" s="335" t="n">
        <v>0</v>
      </c>
      <c r="AY90" s="335" t="n">
        <v>0</v>
      </c>
      <c r="AZ90" s="335"/>
      <c r="BA90" s="335"/>
      <c r="BB90" s="335"/>
      <c r="BC90" s="335"/>
      <c r="BD90" s="335"/>
      <c r="BE90" s="335"/>
      <c r="BF90" s="335"/>
      <c r="BG90" s="335"/>
      <c r="BH90" s="335"/>
      <c r="BI90" s="335"/>
      <c r="BJ90" s="335"/>
      <c r="BK90" s="335"/>
      <c r="BL90" s="335"/>
      <c r="BM90" s="335"/>
      <c r="BN90" s="335"/>
      <c r="BO90" s="335"/>
      <c r="BP90" s="335"/>
      <c r="BQ90" s="335"/>
      <c r="BR90" s="335"/>
      <c r="BS90" s="335"/>
      <c r="BT90" s="112"/>
      <c r="BU90" s="112"/>
    </row>
    <row r="91" ht="16.5" customHeight="1">
      <c r="B91" s="333" t="s">
        <v>190</v>
      </c>
      <c r="C91" s="332" t="s">
        <v>186</v>
      </c>
      <c r="D91" s="297" t="s">
        <v>126</v>
      </c>
      <c r="E91" s="334" t="b">
        <f>SUM(G91:K91)=F91</f>
        <v>1</v>
      </c>
      <c r="F91" s="334" t="n">
        <f>SUM(L91:BS91)</f>
        <v>0</v>
      </c>
      <c r="G91" s="333" t="n">
        <f>SUM(L91:W91)</f>
        <v>0</v>
      </c>
      <c r="H91" s="334" t="n">
        <f>SUM(X91:AI91)</f>
        <v>0</v>
      </c>
      <c r="I91" s="334" t="n">
        <f>SUM(AJ91:AU91)</f>
        <v>0</v>
      </c>
      <c r="J91" s="334" t="n">
        <f>SUM(AV91:BG91)</f>
        <v>0</v>
      </c>
      <c r="K91" s="334" t="n">
        <f>SUM(BH91:BS91)</f>
        <v>0</v>
      </c>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c r="AU91" s="335"/>
      <c r="AV91" s="335"/>
      <c r="AW91" s="335" t="n">
        <v>0</v>
      </c>
      <c r="AX91" s="335" t="n">
        <v>0</v>
      </c>
      <c r="AY91" s="335" t="n">
        <v>0</v>
      </c>
      <c r="AZ91" s="335"/>
      <c r="BA91" s="335"/>
      <c r="BB91" s="335"/>
      <c r="BC91" s="335"/>
      <c r="BD91" s="335"/>
      <c r="BE91" s="335"/>
      <c r="BF91" s="335"/>
      <c r="BG91" s="335"/>
      <c r="BH91" s="335"/>
      <c r="BI91" s="335"/>
      <c r="BJ91" s="335"/>
      <c r="BK91" s="335"/>
      <c r="BL91" s="335"/>
      <c r="BM91" s="335"/>
      <c r="BN91" s="335"/>
      <c r="BO91" s="335"/>
      <c r="BP91" s="335"/>
      <c r="BQ91" s="335"/>
      <c r="BR91" s="335"/>
      <c r="BS91" s="335"/>
      <c r="BT91" s="112"/>
      <c r="BU91" s="112"/>
    </row>
    <row r="92" ht="16.5" customHeight="1">
      <c r="B92" s="333" t="s">
        <v>164</v>
      </c>
      <c r="C92" s="332" t="s">
        <v>165</v>
      </c>
      <c r="D92" s="297" t="s">
        <v>126</v>
      </c>
      <c r="E92" s="334" t="b">
        <f t="shared" si="4"/>
        <v>1</v>
      </c>
      <c r="F92" s="334" t="n">
        <f t="shared" si="5"/>
        <v>0</v>
      </c>
      <c r="G92" s="333" t="n">
        <f t="shared" si="6"/>
        <v>0</v>
      </c>
      <c r="H92" s="334" t="n">
        <f t="shared" si="9"/>
        <v>0</v>
      </c>
      <c r="I92" s="334" t="n">
        <f t="shared" si="10"/>
        <v>0</v>
      </c>
      <c r="J92" s="334" t="n">
        <f t="shared" si="7"/>
        <v>0</v>
      </c>
      <c r="K92" s="334" t="n">
        <f t="shared" si="8"/>
        <v>0</v>
      </c>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c r="AU92" s="335"/>
      <c r="AV92" s="335"/>
      <c r="AW92" s="335" t="n">
        <v>0</v>
      </c>
      <c r="AX92" s="335" t="n">
        <v>0</v>
      </c>
      <c r="AY92" s="335" t="n">
        <v>0</v>
      </c>
      <c r="AZ92" s="335"/>
      <c r="BA92" s="335"/>
      <c r="BB92" s="335"/>
      <c r="BC92" s="335"/>
      <c r="BD92" s="335"/>
      <c r="BE92" s="335"/>
      <c r="BF92" s="335"/>
      <c r="BG92" s="335"/>
      <c r="BH92" s="335"/>
      <c r="BI92" s="335"/>
      <c r="BJ92" s="335"/>
      <c r="BK92" s="335"/>
      <c r="BL92" s="335"/>
      <c r="BM92" s="335"/>
      <c r="BN92" s="335"/>
      <c r="BO92" s="335"/>
      <c r="BP92" s="335"/>
      <c r="BQ92" s="335"/>
      <c r="BR92" s="335"/>
      <c r="BS92" s="335"/>
      <c r="BT92" s="112"/>
      <c r="BU92" s="112"/>
    </row>
    <row r="93" ht="16.5" customHeight="1">
      <c r="B93" s="333" t="s">
        <v>166</v>
      </c>
      <c r="C93" s="332" t="s">
        <v>167</v>
      </c>
      <c r="D93" s="297" t="s">
        <v>126</v>
      </c>
      <c r="E93" s="334" t="b">
        <f t="shared" si="4"/>
        <v>1</v>
      </c>
      <c r="F93" s="334" t="n">
        <f t="shared" si="5"/>
        <v>0</v>
      </c>
      <c r="G93" s="333" t="n">
        <f t="shared" si="6"/>
        <v>0</v>
      </c>
      <c r="H93" s="334" t="n">
        <f t="shared" si="9"/>
        <v>0</v>
      </c>
      <c r="I93" s="334" t="n">
        <f t="shared" si="10"/>
        <v>0</v>
      </c>
      <c r="J93" s="334" t="n">
        <f t="shared" si="7"/>
        <v>0</v>
      </c>
      <c r="K93" s="334" t="n">
        <f t="shared" si="8"/>
        <v>0</v>
      </c>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c r="AU93" s="335"/>
      <c r="AV93" s="335"/>
      <c r="AW93" s="335" t="n">
        <v>0</v>
      </c>
      <c r="AX93" s="335" t="n">
        <v>0</v>
      </c>
      <c r="AY93" s="335" t="n">
        <v>0</v>
      </c>
      <c r="AZ93" s="335"/>
      <c r="BA93" s="335"/>
      <c r="BB93" s="335"/>
      <c r="BC93" s="335"/>
      <c r="BD93" s="335"/>
      <c r="BE93" s="335"/>
      <c r="BF93" s="335"/>
      <c r="BG93" s="335"/>
      <c r="BH93" s="335"/>
      <c r="BI93" s="335"/>
      <c r="BJ93" s="335"/>
      <c r="BK93" s="335"/>
      <c r="BL93" s="335"/>
      <c r="BM93" s="335"/>
      <c r="BN93" s="335"/>
      <c r="BO93" s="335"/>
      <c r="BP93" s="335"/>
      <c r="BQ93" s="335"/>
      <c r="BR93" s="335"/>
      <c r="BS93" s="335"/>
      <c r="BT93" s="112"/>
      <c r="BU93" s="112"/>
    </row>
    <row r="94" ht="16.5" customHeight="1">
      <c r="B94" s="333" t="n">
        <v>9</v>
      </c>
      <c r="C94" s="332" t="s">
        <v>168</v>
      </c>
      <c r="D94" s="297" t="s">
        <v>126</v>
      </c>
      <c r="E94" s="334" t="b">
        <f t="shared" si="4"/>
        <v>1</v>
      </c>
      <c r="F94" s="334" t="n">
        <f t="shared" si="5"/>
        <v>0</v>
      </c>
      <c r="G94" s="333" t="n">
        <f t="shared" si="6"/>
        <v>0</v>
      </c>
      <c r="H94" s="334" t="n">
        <f t="shared" si="9"/>
        <v>0</v>
      </c>
      <c r="I94" s="334" t="n">
        <f t="shared" si="10"/>
        <v>0</v>
      </c>
      <c r="J94" s="334" t="n">
        <f t="shared" si="7"/>
        <v>0</v>
      </c>
      <c r="K94" s="334" t="n">
        <f t="shared" si="8"/>
        <v>0</v>
      </c>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c r="AU94" s="335"/>
      <c r="AV94" s="335"/>
      <c r="AW94" s="335" t="n">
        <v>0</v>
      </c>
      <c r="AX94" s="335" t="n">
        <v>0</v>
      </c>
      <c r="AY94" s="335" t="n">
        <v>0</v>
      </c>
      <c r="AZ94" s="335"/>
      <c r="BA94" s="335"/>
      <c r="BB94" s="335"/>
      <c r="BC94" s="335"/>
      <c r="BD94" s="335"/>
      <c r="BE94" s="335"/>
      <c r="BF94" s="335"/>
      <c r="BG94" s="335"/>
      <c r="BH94" s="335"/>
      <c r="BI94" s="335"/>
      <c r="BJ94" s="335"/>
      <c r="BK94" s="335"/>
      <c r="BL94" s="335"/>
      <c r="BM94" s="335"/>
      <c r="BN94" s="335"/>
      <c r="BO94" s="335"/>
      <c r="BP94" s="335"/>
      <c r="BQ94" s="335"/>
      <c r="BR94" s="335"/>
      <c r="BS94" s="335"/>
      <c r="BT94" s="112"/>
      <c r="BU94" s="112"/>
    </row>
    <row r="95" ht="16.5" customHeight="1">
      <c r="B95" s="333" t="n">
        <v>10</v>
      </c>
      <c r="C95" s="332" t="s">
        <v>169</v>
      </c>
      <c r="D95" s="297" t="s">
        <v>170</v>
      </c>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t="n">
        <v>0</v>
      </c>
      <c r="AX95" s="333" t="n">
        <v>0</v>
      </c>
      <c r="AY95" s="333" t="n">
        <v>0</v>
      </c>
      <c r="AZ95" s="333"/>
      <c r="BA95" s="333"/>
      <c r="BB95" s="333"/>
      <c r="BC95" s="333"/>
      <c r="BD95" s="333"/>
      <c r="BE95" s="333"/>
      <c r="BF95" s="333"/>
      <c r="BG95" s="333"/>
      <c r="BH95" s="333"/>
      <c r="BI95" s="333"/>
      <c r="BJ95" s="333"/>
      <c r="BK95" s="333"/>
      <c r="BL95" s="333"/>
      <c r="BM95" s="333"/>
      <c r="BN95" s="333"/>
      <c r="BO95" s="333"/>
      <c r="BP95" s="333"/>
      <c r="BQ95" s="333"/>
      <c r="BR95" s="333"/>
      <c r="BS95" s="333"/>
      <c r="BT95" s="112"/>
      <c r="BU95" s="112"/>
    </row>
    <row r="96" ht="16.5" customHeight="1">
      <c r="B96" s="333" t="n">
        <v>11</v>
      </c>
      <c r="C96" s="332" t="s">
        <v>171</v>
      </c>
      <c r="D96" s="297" t="s">
        <v>170</v>
      </c>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t="n">
        <v>0</v>
      </c>
      <c r="AX96" s="333" t="n">
        <v>0</v>
      </c>
      <c r="AY96" s="333" t="n">
        <v>0</v>
      </c>
      <c r="AZ96" s="333"/>
      <c r="BA96" s="333"/>
      <c r="BB96" s="333"/>
      <c r="BC96" s="333"/>
      <c r="BD96" s="333"/>
      <c r="BE96" s="333"/>
      <c r="BF96" s="333"/>
      <c r="BG96" s="333"/>
      <c r="BH96" s="333"/>
      <c r="BI96" s="333"/>
      <c r="BJ96" s="333"/>
      <c r="BK96" s="333"/>
      <c r="BL96" s="333"/>
      <c r="BM96" s="333"/>
      <c r="BN96" s="333"/>
      <c r="BO96" s="333"/>
      <c r="BP96" s="333"/>
      <c r="BQ96" s="333"/>
      <c r="BR96" s="333"/>
      <c r="BS96" s="333"/>
      <c r="BT96" s="112"/>
      <c r="BU96" s="112"/>
    </row>
    <row r="97" ht="16.5" customHeight="1">
      <c r="B97" s="333" t="n">
        <v>12</v>
      </c>
      <c r="C97" s="332" t="s">
        <v>172</v>
      </c>
      <c r="D97" s="297" t="s">
        <v>170</v>
      </c>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t="n">
        <v>0</v>
      </c>
      <c r="AX97" s="333" t="n">
        <v>0</v>
      </c>
      <c r="AY97" s="333" t="n">
        <v>0</v>
      </c>
      <c r="AZ97" s="333"/>
      <c r="BA97" s="333"/>
      <c r="BB97" s="333"/>
      <c r="BC97" s="333"/>
      <c r="BD97" s="333"/>
      <c r="BE97" s="333"/>
      <c r="BF97" s="333"/>
      <c r="BG97" s="333"/>
      <c r="BH97" s="333"/>
      <c r="BI97" s="333"/>
      <c r="BJ97" s="333"/>
      <c r="BK97" s="333"/>
      <c r="BL97" s="333"/>
      <c r="BM97" s="333"/>
      <c r="BN97" s="333"/>
      <c r="BO97" s="333"/>
      <c r="BP97" s="333"/>
      <c r="BQ97" s="333"/>
      <c r="BR97" s="333"/>
      <c r="BS97" s="333"/>
      <c r="BT97" s="112"/>
      <c r="BU97" s="112"/>
    </row>
    <row r="98" ht="16.5" customHeight="1">
      <c r="B98" s="333" t="n">
        <v>13</v>
      </c>
      <c r="C98" s="332" t="s">
        <v>173</v>
      </c>
      <c r="D98" s="297" t="s">
        <v>170</v>
      </c>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t="n">
        <v>0</v>
      </c>
      <c r="AX98" s="333" t="n">
        <v>0</v>
      </c>
      <c r="AY98" s="333" t="n">
        <v>0</v>
      </c>
      <c r="AZ98" s="333"/>
      <c r="BA98" s="333"/>
      <c r="BB98" s="333"/>
      <c r="BC98" s="333"/>
      <c r="BD98" s="333"/>
      <c r="BE98" s="333"/>
      <c r="BF98" s="333"/>
      <c r="BG98" s="333"/>
      <c r="BH98" s="333"/>
      <c r="BI98" s="333"/>
      <c r="BJ98" s="333"/>
      <c r="BK98" s="333"/>
      <c r="BL98" s="333"/>
      <c r="BM98" s="333"/>
      <c r="BN98" s="333"/>
      <c r="BO98" s="333"/>
      <c r="BP98" s="333"/>
      <c r="BQ98" s="333"/>
      <c r="BR98" s="333"/>
      <c r="BS98" s="333"/>
      <c r="BT98" s="112"/>
      <c r="BU98" s="112"/>
    </row>
    <row r="99" ht="16.5" customHeight="1">
      <c r="B99" s="333" t="n">
        <v>14</v>
      </c>
      <c r="C99" s="332" t="s">
        <v>114</v>
      </c>
      <c r="D99" s="297" t="s">
        <v>126</v>
      </c>
      <c r="E99" s="334" t="b">
        <f>SUM(G99:K99)=F99</f>
        <v>1</v>
      </c>
      <c r="F99" s="334" t="n">
        <f>SUM(L99:BS99)</f>
        <v>0</v>
      </c>
      <c r="G99" s="333" t="n">
        <f>SUM(L99:W99)</f>
        <v>0</v>
      </c>
      <c r="H99" s="334" t="n">
        <f>SUM(X99:AI99)</f>
        <v>0</v>
      </c>
      <c r="I99" s="334" t="n">
        <f>SUM(AJ99:AU99)</f>
        <v>0</v>
      </c>
      <c r="J99" s="334" t="n">
        <f>SUM(AV99:BG99)</f>
        <v>0</v>
      </c>
      <c r="K99" s="334" t="n">
        <f>SUM(BH99:BS99)</f>
        <v>0</v>
      </c>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t="n">
        <v>0</v>
      </c>
      <c r="AX99" s="333" t="n">
        <v>0</v>
      </c>
      <c r="AY99" s="333" t="n">
        <v>0</v>
      </c>
      <c r="AZ99" s="333"/>
      <c r="BA99" s="333"/>
      <c r="BB99" s="333"/>
      <c r="BC99" s="333"/>
      <c r="BD99" s="333"/>
      <c r="BE99" s="333"/>
      <c r="BF99" s="333"/>
      <c r="BG99" s="333"/>
      <c r="BH99" s="333"/>
      <c r="BI99" s="333"/>
      <c r="BJ99" s="333"/>
      <c r="BK99" s="333"/>
      <c r="BL99" s="333"/>
      <c r="BM99" s="333"/>
      <c r="BN99" s="333"/>
      <c r="BO99" s="333"/>
      <c r="BP99" s="333"/>
      <c r="BQ99" s="333"/>
      <c r="BR99" s="333"/>
      <c r="BS99" s="333"/>
      <c r="BT99" s="112"/>
      <c r="BU99" s="112"/>
    </row>
    <row r="100" ht="15.75" customHeight="1">
      <c r="B100" s="115"/>
      <c r="D100" s="174"/>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row>
    <row r="101">
      <c r="B101" s="115"/>
      <c r="D101" s="174"/>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row>
  </sheetData>
  <mergeCells count="127">
    <mergeCell ref="K11:AN11"/>
    <mergeCell ref="AO11:AT11"/>
    <mergeCell ref="AU11:AV11"/>
    <mergeCell ref="AW11:AX11"/>
    <mergeCell ref="AY11:AZ11"/>
    <mergeCell ref="K12:AN12"/>
    <mergeCell ref="AO12:AT12"/>
    <mergeCell ref="AU12:AV12"/>
    <mergeCell ref="AW12:AX12"/>
    <mergeCell ref="AY12:AZ12"/>
    <mergeCell ref="K14:AN14"/>
    <mergeCell ref="AO14:AT14"/>
    <mergeCell ref="AU14:AV14"/>
    <mergeCell ref="AW14:AX14"/>
    <mergeCell ref="AY14:AZ14"/>
    <mergeCell ref="K16:AN16"/>
    <mergeCell ref="AO16:AT16"/>
    <mergeCell ref="AU16:AV16"/>
    <mergeCell ref="AW16:AX16"/>
    <mergeCell ref="AY16:AZ16"/>
    <mergeCell ref="K17:AN17"/>
    <mergeCell ref="AO17:AT17"/>
    <mergeCell ref="AU17:AV17"/>
    <mergeCell ref="AW17:AX17"/>
    <mergeCell ref="AY17:AZ17"/>
    <mergeCell ref="K18:AN18"/>
    <mergeCell ref="AO18:AT18"/>
    <mergeCell ref="AU18:AV18"/>
    <mergeCell ref="AW18:AX18"/>
    <mergeCell ref="AY18:AZ18"/>
    <mergeCell ref="K19:AN19"/>
    <mergeCell ref="AO19:AT19"/>
    <mergeCell ref="AU19:AV19"/>
    <mergeCell ref="AW19:AX19"/>
    <mergeCell ref="AY19:AZ19"/>
    <mergeCell ref="K20:AN20"/>
    <mergeCell ref="AO20:AT20"/>
    <mergeCell ref="AU20:AV20"/>
    <mergeCell ref="AW20:AX20"/>
    <mergeCell ref="AY20:AZ20"/>
    <mergeCell ref="K21:AN21"/>
    <mergeCell ref="AO21:AT21"/>
    <mergeCell ref="AU21:AV21"/>
    <mergeCell ref="AW21:AX21"/>
    <mergeCell ref="AY21:AZ21"/>
    <mergeCell ref="K22:AN22"/>
    <mergeCell ref="AO22:AT22"/>
    <mergeCell ref="AU22:AV22"/>
    <mergeCell ref="AW22:AX22"/>
    <mergeCell ref="AY22:AZ22"/>
    <mergeCell ref="K26:AN26"/>
    <mergeCell ref="AO26:AT26"/>
    <mergeCell ref="AU26:AV26"/>
    <mergeCell ref="AY26:AZ26"/>
    <mergeCell ref="K27:AN27"/>
    <mergeCell ref="AO27:AT27"/>
    <mergeCell ref="AU27:AV27"/>
    <mergeCell ref="AY27:AZ27"/>
    <mergeCell ref="K23:AN23"/>
    <mergeCell ref="AO23:AT23"/>
    <mergeCell ref="AU23:AV23"/>
    <mergeCell ref="AW23:AX23"/>
    <mergeCell ref="AY23:AZ23"/>
    <mergeCell ref="K25:AN25"/>
    <mergeCell ref="AO25:AT25"/>
    <mergeCell ref="AU25:AV25"/>
    <mergeCell ref="AY25:AZ25"/>
    <mergeCell ref="K30:AN30"/>
    <mergeCell ref="AO30:AT30"/>
    <mergeCell ref="AU30:AV30"/>
    <mergeCell ref="AY30:AZ30"/>
    <mergeCell ref="K31:AN31"/>
    <mergeCell ref="AO31:AT31"/>
    <mergeCell ref="AU31:AV31"/>
    <mergeCell ref="AY31:AZ31"/>
    <mergeCell ref="K28:AN28"/>
    <mergeCell ref="AO28:AT28"/>
    <mergeCell ref="AU28:AV28"/>
    <mergeCell ref="AY28:AZ28"/>
    <mergeCell ref="K29:AN29"/>
    <mergeCell ref="AO29:AT29"/>
    <mergeCell ref="AU29:AV29"/>
    <mergeCell ref="AY29:AZ29"/>
    <mergeCell ref="K34:AN34"/>
    <mergeCell ref="AO34:AT34"/>
    <mergeCell ref="AU34:AV34"/>
    <mergeCell ref="AY34:AZ34"/>
    <mergeCell ref="K35:AN35"/>
    <mergeCell ref="AO35:AT35"/>
    <mergeCell ref="AU35:AV35"/>
    <mergeCell ref="AY35:AZ35"/>
    <mergeCell ref="K32:AN32"/>
    <mergeCell ref="AO32:AT32"/>
    <mergeCell ref="AU32:AV32"/>
    <mergeCell ref="AY32:AZ32"/>
    <mergeCell ref="K33:AN33"/>
    <mergeCell ref="AO33:AT33"/>
    <mergeCell ref="AU33:AV33"/>
    <mergeCell ref="AY33:AZ33"/>
    <mergeCell ref="K38:AN38"/>
    <mergeCell ref="AO38:AT38"/>
    <mergeCell ref="AU38:AV38"/>
    <mergeCell ref="AY38:AZ38"/>
    <mergeCell ref="K39:AN39"/>
    <mergeCell ref="AO39:AT39"/>
    <mergeCell ref="AU39:AV39"/>
    <mergeCell ref="AY39:AZ39"/>
    <mergeCell ref="K36:AN36"/>
    <mergeCell ref="AO36:AT36"/>
    <mergeCell ref="AU36:AV36"/>
    <mergeCell ref="AY36:AZ36"/>
    <mergeCell ref="K37:AN37"/>
    <mergeCell ref="AO37:AT37"/>
    <mergeCell ref="AU37:AV37"/>
    <mergeCell ref="AY37:AZ37"/>
    <mergeCell ref="K42:AN42"/>
    <mergeCell ref="AO42:AT42"/>
    <mergeCell ref="AU42:AV42"/>
    <mergeCell ref="AY42:AZ42"/>
    <mergeCell ref="K40:AN40"/>
    <mergeCell ref="AO40:AT40"/>
    <mergeCell ref="AU40:AV40"/>
    <mergeCell ref="AY40:AZ40"/>
    <mergeCell ref="K41:AN41"/>
    <mergeCell ref="AO41:AT41"/>
    <mergeCell ref="AU41:AV41"/>
    <mergeCell ref="AY41:AZ41"/>
  </mergeCells>
  <hyperlinks>
    <hyperlink ref="C1" display="Go to contents" location="Contents!A1"/>
    <hyperlink ref="J8" display="Go to data receipt and caveats" location="'Data receipt and caveats'!A1"/>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topLeftCell="B1" zoomScale="85" zoomScaleNormal="85" workbookViewId="0">
      <pane xSplit="5" topLeftCell="G1" activePane="topRight" state="frozen"/>
      <selection activeCell="C1" sqref="C1"/>
      <selection pane="topRight" activeCell="C1" sqref="C1"/>
    </sheetView>
  </sheetViews>
  <sheetFormatPr defaultRowHeight="15.0" baseColWidth="10"/>
  <cols>
    <col min="1" max="1" width="6.140625" hidden="1" customWidth="1"/>
    <col min="2" max="2" width="7" hidden="0" customWidth="1"/>
    <col min="3" max="3" width="51.85546875" hidden="0" customWidth="1"/>
    <col min="4" max="4" width="11.85546875" hidden="0" customWidth="1"/>
    <col min="5" max="5" width="11.85546875" hidden="0" customWidth="1"/>
    <col min="6" max="6" width="11.85546875" hidden="0" customWidth="1"/>
    <col min="7" max="7" width="15.85546875" hidden="0" customWidth="1"/>
    <col min="8" max="8" width="7" hidden="0" customWidth="1"/>
    <col min="9" max="9" width="7" hidden="0" customWidth="1"/>
    <col min="10" max="10" width="7" hidden="0" customWidth="1"/>
    <col min="11" max="11" width="7" hidden="0" customWidth="1"/>
    <col min="12" max="12" width="7" hidden="0" customWidth="1"/>
    <col min="13" max="13" width="7" hidden="0" customWidth="1"/>
    <col min="14" max="14" width="7" hidden="0" customWidth="1"/>
    <col min="15" max="15" width="7" hidden="0" customWidth="1"/>
    <col min="16" max="16" width="7" hidden="0" customWidth="1"/>
    <col min="17" max="17" width="7" hidden="0" customWidth="1"/>
    <col min="18" max="18" width="7" hidden="0" customWidth="1"/>
    <col min="19" max="19" width="7" hidden="0" customWidth="1"/>
    <col min="20" max="20" width="7" hidden="0" customWidth="1"/>
    <col min="21" max="21" width="7" hidden="0" customWidth="1"/>
    <col min="22" max="22" width="7" hidden="0" customWidth="1"/>
    <col min="23" max="23" width="7" hidden="0" customWidth="1"/>
    <col min="24" max="24" width="7" hidden="0" customWidth="1"/>
    <col min="25" max="25" width="7" hidden="0" customWidth="1"/>
    <col min="26" max="26" width="7" hidden="0" customWidth="1"/>
    <col min="27" max="27" width="7" hidden="0" customWidth="1"/>
    <col min="28" max="28" width="7" hidden="0" customWidth="1"/>
    <col min="29" max="29" width="7" hidden="0" customWidth="1"/>
    <col min="30" max="30" width="7" hidden="0" customWidth="1"/>
    <col min="31" max="31" width="7" hidden="0" customWidth="1"/>
    <col min="32" max="32" width="7" hidden="0" customWidth="1"/>
    <col min="33" max="33" width="7" hidden="0" customWidth="1"/>
    <col min="34" max="34" width="7" hidden="0" customWidth="1"/>
    <col min="35" max="35" width="7" hidden="0" customWidth="1"/>
    <col min="36" max="36" width="7"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7"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 min="71" max="71" width="6.7109375" hidden="0" customWidth="1"/>
  </cols>
  <sheetData>
    <row r="1">
      <c r="B1" s="108"/>
      <c r="C1" s="107" t="s">
        <v>60</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row>
    <row r="2">
      <c r="D2" s="264"/>
    </row>
    <row r="3">
      <c r="C3" s="265" t="s">
        <v>174</v>
      </c>
      <c r="D3" s="265" t="s">
        <v>340</v>
      </c>
    </row>
    <row r="4">
      <c r="C4" s="265" t="s">
        <v>176</v>
      </c>
      <c r="D4" s="264" t="e">
        <f>VLOOKUP(D3,#REF!,5,FALSE)</f>
        <v>#REF!</v>
      </c>
    </row>
    <row r="5">
      <c r="C5" s="265" t="s">
        <v>180</v>
      </c>
      <c r="D5" s="264" t="s">
        <v>203</v>
      </c>
    </row>
    <row r="6">
      <c r="C6" s="265" t="s">
        <v>177</v>
      </c>
      <c r="D6" s="266" t="n">
        <f t="array" ref="D6:E6">'National summary'!C5:D5</f>
        <v>44805</v>
      </c>
      <c r="E6" s="276" t="n">
        <v>0</v>
      </c>
    </row>
    <row r="7">
      <c r="B7" s="56"/>
      <c r="C7" s="267" t="s">
        <v>181</v>
      </c>
      <c r="D7" s="264" t="s">
        <v>333</v>
      </c>
      <c r="J7" s="308"/>
    </row>
    <row r="8">
      <c r="D8" s="267"/>
      <c r="E8" s="268"/>
      <c r="F8" s="268"/>
      <c r="G8" s="181"/>
      <c r="J8" s="387" t="s">
        <v>385</v>
      </c>
      <c r="BN8" s="20"/>
      <c r="BO8" s="20"/>
      <c r="BP8" s="20"/>
      <c r="BQ8" s="20"/>
      <c r="BR8" s="20"/>
      <c r="BS8" s="20"/>
    </row>
    <row r="9" ht="15.75" customHeight="1">
      <c r="C9" s="265" t="s">
        <v>178</v>
      </c>
      <c r="D9" s="267"/>
      <c r="E9" s="268"/>
      <c r="F9" s="268"/>
      <c r="G9" s="181"/>
      <c r="J9" s="310"/>
      <c r="BN9" s="20"/>
      <c r="BO9" s="20"/>
      <c r="BP9" s="20"/>
      <c r="BQ9" s="20"/>
      <c r="BR9" s="20"/>
      <c r="BS9" s="20"/>
    </row>
    <row r="10" ht="15.75" customHeight="1">
      <c r="B10" s="56"/>
      <c r="C10" s="181"/>
      <c r="D10" s="358"/>
      <c r="E10" s="359"/>
      <c r="F10" s="360"/>
      <c r="G10" s="294"/>
      <c r="J10" s="304" t="str">
        <f>"Data Quality Updates for "&amp;D3</f>
        <v>Data Quality Updates for Dorset</v>
      </c>
      <c r="L10" s="289"/>
      <c r="M10" s="289"/>
      <c r="BN10" s="20"/>
      <c r="BO10" s="20"/>
      <c r="BP10" s="20"/>
      <c r="BQ10" s="20"/>
      <c r="BR10" s="20"/>
      <c r="BS10" s="20"/>
    </row>
    <row r="11" ht="45.75" customHeight="1">
      <c r="A11" s="356" t="s">
        <v>69</v>
      </c>
      <c r="B11" s="357" t="s">
        <v>70</v>
      </c>
      <c r="C11" s="362" t="s">
        <v>71</v>
      </c>
      <c r="D11" s="353" t="s">
        <v>64</v>
      </c>
      <c r="E11" s="354" t="s">
        <v>72</v>
      </c>
      <c r="F11" s="355" t="s">
        <v>73</v>
      </c>
      <c r="G11" s="355" t="s">
        <v>193</v>
      </c>
      <c r="H11" s="115"/>
      <c r="I11" s="115"/>
      <c r="J11" s="305" t="s">
        <v>210</v>
      </c>
      <c r="K11" s="346" t="s">
        <v>213</v>
      </c>
      <c r="L11" s="347"/>
      <c r="M11" s="347"/>
      <c r="N11" s="347"/>
      <c r="O11" s="347"/>
      <c r="P11" s="347"/>
      <c r="Q11" s="347"/>
      <c r="R11" s="347"/>
      <c r="S11" s="347"/>
      <c r="T11" s="347"/>
      <c r="U11" s="347"/>
      <c r="V11" s="347"/>
      <c r="W11" s="347"/>
      <c r="X11" s="347"/>
      <c r="Y11" s="347"/>
      <c r="Z11" s="347"/>
      <c r="AA11" s="347"/>
      <c r="AB11" s="347"/>
      <c r="AC11" s="347"/>
      <c r="AD11" s="347"/>
      <c r="AE11" s="347"/>
      <c r="AF11" s="347"/>
      <c r="AG11" s="347"/>
      <c r="AH11" s="347"/>
      <c r="AI11" s="347"/>
      <c r="AJ11" s="347"/>
      <c r="AK11" s="347"/>
      <c r="AL11" s="347"/>
      <c r="AM11" s="347"/>
      <c r="AN11" s="348"/>
      <c r="AO11" s="346" t="s">
        <v>211</v>
      </c>
      <c r="AP11" s="347"/>
      <c r="AQ11" s="347"/>
      <c r="AR11" s="347"/>
      <c r="AS11" s="347"/>
      <c r="AT11" s="348"/>
      <c r="AU11" s="340" t="s">
        <v>281</v>
      </c>
      <c r="AV11" s="341"/>
      <c r="AW11" s="336" t="s">
        <v>282</v>
      </c>
      <c r="AX11" s="337"/>
      <c r="AY11" s="340" t="s">
        <v>212</v>
      </c>
      <c r="AZ11" s="341"/>
      <c r="BA11" s="115"/>
      <c r="BB11" s="115"/>
      <c r="BC11" s="115"/>
      <c r="BD11" s="115"/>
      <c r="BE11" s="115"/>
      <c r="BF11" s="115"/>
      <c r="BG11" s="115"/>
      <c r="BH11" s="115"/>
      <c r="BI11" s="115"/>
      <c r="BJ11" s="115"/>
      <c r="BK11" s="115"/>
      <c r="BL11" s="115"/>
      <c r="BM11" s="115"/>
      <c r="BN11" s="115"/>
      <c r="BO11" s="115"/>
      <c r="BP11" s="115"/>
      <c r="BQ11" s="115"/>
    </row>
    <row r="12" ht="15.75" customHeight="1">
      <c r="A12" s="349"/>
      <c r="B12" s="350" t="s">
        <v>74</v>
      </c>
      <c r="C12" s="363" t="s">
        <v>75</v>
      </c>
      <c r="D12" s="298" t="n">
        <f>VLOOKUP(B12,$B$51:$F$99,5,FALSE)</f>
        <v>0</v>
      </c>
      <c r="E12" s="292"/>
      <c r="F12" s="351"/>
      <c r="G12" s="287"/>
      <c r="H12" s="175"/>
      <c r="I12" s="118" t="n">
        <v>1</v>
      </c>
      <c r="J12" s="377" t="e">
        <f>$D$4&amp;" - "&amp;I12</f>
        <v>#REF!</v>
      </c>
      <c r="K12" s="378"/>
      <c r="L12" s="379"/>
      <c r="M12" s="379"/>
      <c r="N12" s="379"/>
      <c r="O12" s="379"/>
      <c r="P12" s="379"/>
      <c r="Q12" s="379"/>
      <c r="R12" s="379"/>
      <c r="S12" s="379"/>
      <c r="T12" s="379"/>
      <c r="U12" s="379"/>
      <c r="V12" s="379"/>
      <c r="W12" s="379"/>
      <c r="X12" s="379"/>
      <c r="Y12" s="379"/>
      <c r="Z12" s="379"/>
      <c r="AA12" s="379"/>
      <c r="AB12" s="379"/>
      <c r="AC12" s="379"/>
      <c r="AD12" s="379"/>
      <c r="AE12" s="379"/>
      <c r="AF12" s="379"/>
      <c r="AG12" s="379"/>
      <c r="AH12" s="379"/>
      <c r="AI12" s="379"/>
      <c r="AJ12" s="379"/>
      <c r="AK12" s="379"/>
      <c r="AL12" s="379"/>
      <c r="AM12" s="379"/>
      <c r="AN12" s="380"/>
      <c r="AO12" s="378"/>
      <c r="AP12" s="379"/>
      <c r="AQ12" s="379"/>
      <c r="AR12" s="379"/>
      <c r="AS12" s="379"/>
      <c r="AT12" s="380"/>
      <c r="AU12" s="381"/>
      <c r="AV12" s="382"/>
      <c r="AW12" s="383"/>
      <c r="AX12" s="384"/>
      <c r="AY12" s="381"/>
      <c r="AZ12" s="382"/>
      <c r="BA12" s="175"/>
      <c r="BB12" s="175"/>
      <c r="BC12" s="175"/>
      <c r="BD12" s="175"/>
      <c r="BE12" s="175"/>
      <c r="BF12" s="175"/>
      <c r="BG12" s="175"/>
      <c r="BH12" s="175"/>
      <c r="BI12" s="175"/>
      <c r="BJ12" s="175"/>
      <c r="BK12" s="175"/>
      <c r="BL12" s="175"/>
      <c r="BM12" s="175"/>
      <c r="BN12" s="175"/>
      <c r="BO12" s="175"/>
      <c r="BP12" s="175"/>
      <c r="BQ12" s="175"/>
    </row>
    <row r="13" ht="15.75" customHeight="1">
      <c r="A13" s="230"/>
      <c r="B13" s="226"/>
      <c r="C13" s="321" t="s">
        <v>77</v>
      </c>
      <c r="D13" s="322" t="n">
        <f>SUM(D14:D15)</f>
        <v>0</v>
      </c>
      <c r="E13" s="291" t="n">
        <f>Eligible</f>
        <v>0</v>
      </c>
      <c r="F13" s="199"/>
      <c r="G13" s="323"/>
      <c r="H13" s="175"/>
      <c r="I13" s="118" t="n">
        <v>2</v>
      </c>
      <c r="J13" s="377" t="e">
        <f t="shared" ref="J13:J42" si="0">$D$4&amp;" - "&amp;I13</f>
        <v>#REF!</v>
      </c>
      <c r="K13" s="378"/>
      <c r="L13" s="379"/>
      <c r="M13" s="379"/>
      <c r="N13" s="379"/>
      <c r="O13" s="379"/>
      <c r="P13" s="379"/>
      <c r="Q13" s="379"/>
      <c r="R13" s="379"/>
      <c r="S13" s="379"/>
      <c r="T13" s="379"/>
      <c r="U13" s="379"/>
      <c r="V13" s="379"/>
      <c r="W13" s="379"/>
      <c r="X13" s="379"/>
      <c r="Y13" s="379"/>
      <c r="Z13" s="379"/>
      <c r="AA13" s="379"/>
      <c r="AB13" s="379"/>
      <c r="AC13" s="379"/>
      <c r="AD13" s="379"/>
      <c r="AE13" s="379"/>
      <c r="AF13" s="379"/>
      <c r="AG13" s="379"/>
      <c r="AH13" s="379"/>
      <c r="AI13" s="379"/>
      <c r="AJ13" s="379"/>
      <c r="AK13" s="379"/>
      <c r="AL13" s="379"/>
      <c r="AM13" s="379"/>
      <c r="AN13" s="380"/>
      <c r="AO13" s="378"/>
      <c r="AP13" s="379"/>
      <c r="AQ13" s="379"/>
      <c r="AR13" s="379"/>
      <c r="AS13" s="379"/>
      <c r="AT13" s="380"/>
      <c r="AU13" s="381"/>
      <c r="AV13" s="382"/>
      <c r="AW13" s="383"/>
      <c r="AX13" s="384"/>
      <c r="AY13" s="381"/>
      <c r="AZ13" s="382"/>
      <c r="BA13" s="175"/>
      <c r="BB13" s="175"/>
      <c r="BC13" s="175"/>
      <c r="BD13" s="175"/>
      <c r="BE13" s="175"/>
      <c r="BF13" s="175"/>
      <c r="BG13" s="175"/>
      <c r="BH13" s="175"/>
      <c r="BI13" s="175"/>
      <c r="BJ13" s="175"/>
      <c r="BK13" s="175"/>
      <c r="BL13" s="175"/>
      <c r="BM13" s="175"/>
      <c r="BN13" s="175"/>
      <c r="BO13" s="175"/>
      <c r="BP13" s="175"/>
      <c r="BQ13" s="175"/>
    </row>
    <row r="14" ht="15.75" customHeight="1">
      <c r="A14" s="232" t="n">
        <v>1</v>
      </c>
      <c r="B14" s="225" t="s">
        <v>76</v>
      </c>
      <c r="C14" s="364" t="s">
        <v>324</v>
      </c>
      <c r="D14" s="300" t="n">
        <f>VLOOKUP(B14,$B$51:$F$99,5,FALSE)</f>
        <v>0</v>
      </c>
      <c r="E14" s="328" t="n">
        <f>Eligible</f>
        <v>0</v>
      </c>
      <c r="F14" s="288" t="n">
        <f>IF(E14=0,0,(D14/E14))</f>
        <v>0</v>
      </c>
      <c r="G14" s="288"/>
      <c r="H14" s="115"/>
      <c r="I14" s="118" t="n">
        <v>3</v>
      </c>
      <c r="J14" s="377" t="e">
        <f t="shared" si="0"/>
        <v>#REF!</v>
      </c>
      <c r="K14" s="378"/>
      <c r="L14" s="379"/>
      <c r="M14" s="379"/>
      <c r="N14" s="379"/>
      <c r="O14" s="379"/>
      <c r="P14" s="379"/>
      <c r="Q14" s="379"/>
      <c r="R14" s="379"/>
      <c r="S14" s="379"/>
      <c r="T14" s="379"/>
      <c r="U14" s="379"/>
      <c r="V14" s="379"/>
      <c r="W14" s="379"/>
      <c r="X14" s="379"/>
      <c r="Y14" s="379"/>
      <c r="Z14" s="379"/>
      <c r="AA14" s="379"/>
      <c r="AB14" s="379"/>
      <c r="AC14" s="379"/>
      <c r="AD14" s="379"/>
      <c r="AE14" s="379"/>
      <c r="AF14" s="379"/>
      <c r="AG14" s="379"/>
      <c r="AH14" s="379"/>
      <c r="AI14" s="379"/>
      <c r="AJ14" s="379"/>
      <c r="AK14" s="379"/>
      <c r="AL14" s="379"/>
      <c r="AM14" s="379"/>
      <c r="AN14" s="380"/>
      <c r="AO14" s="378"/>
      <c r="AP14" s="379"/>
      <c r="AQ14" s="379"/>
      <c r="AR14" s="379"/>
      <c r="AS14" s="379"/>
      <c r="AT14" s="380"/>
      <c r="AU14" s="385"/>
      <c r="AV14" s="386"/>
      <c r="AW14" s="383"/>
      <c r="AX14" s="384"/>
      <c r="AY14" s="385"/>
      <c r="AZ14" s="386"/>
      <c r="BA14" s="115"/>
      <c r="BB14" s="115"/>
      <c r="BC14" s="115"/>
      <c r="BD14" s="115"/>
      <c r="BE14" s="115"/>
      <c r="BF14" s="115"/>
      <c r="BG14" s="115"/>
      <c r="BH14" s="115"/>
      <c r="BI14" s="115"/>
      <c r="BJ14" s="115"/>
      <c r="BK14" s="115"/>
      <c r="BL14" s="115"/>
      <c r="BM14" s="115"/>
      <c r="BN14" s="115"/>
      <c r="BO14" s="115"/>
      <c r="BP14" s="115"/>
      <c r="BQ14" s="115"/>
    </row>
    <row r="15" ht="15.75" customHeight="1">
      <c r="A15" s="232"/>
      <c r="B15" s="225" t="s">
        <v>318</v>
      </c>
      <c r="C15" s="364" t="s">
        <v>325</v>
      </c>
      <c r="D15" s="300" t="n">
        <f>VLOOKUP(B15,$B$51:$F$99,5,FALSE)</f>
        <v>0</v>
      </c>
      <c r="E15" s="328" t="n">
        <f>Eligible</f>
        <v>0</v>
      </c>
      <c r="F15" s="288"/>
      <c r="G15" s="288"/>
      <c r="H15" s="115"/>
      <c r="I15" s="118" t="n">
        <v>4</v>
      </c>
      <c r="J15" s="377" t="e">
        <f t="shared" si="0"/>
        <v>#REF!</v>
      </c>
      <c r="K15" s="378"/>
      <c r="L15" s="379"/>
      <c r="M15" s="379"/>
      <c r="N15" s="379"/>
      <c r="O15" s="379"/>
      <c r="P15" s="379"/>
      <c r="Q15" s="379"/>
      <c r="R15" s="379"/>
      <c r="S15" s="379"/>
      <c r="T15" s="379"/>
      <c r="U15" s="379"/>
      <c r="V15" s="379"/>
      <c r="W15" s="379"/>
      <c r="X15" s="379"/>
      <c r="Y15" s="379"/>
      <c r="Z15" s="379"/>
      <c r="AA15" s="379"/>
      <c r="AB15" s="379"/>
      <c r="AC15" s="379"/>
      <c r="AD15" s="379"/>
      <c r="AE15" s="379"/>
      <c r="AF15" s="379"/>
      <c r="AG15" s="379"/>
      <c r="AH15" s="379"/>
      <c r="AI15" s="379"/>
      <c r="AJ15" s="379"/>
      <c r="AK15" s="379"/>
      <c r="AL15" s="379"/>
      <c r="AM15" s="379"/>
      <c r="AN15" s="380"/>
      <c r="AO15" s="378"/>
      <c r="AP15" s="379"/>
      <c r="AQ15" s="379"/>
      <c r="AR15" s="379"/>
      <c r="AS15" s="379"/>
      <c r="AT15" s="380"/>
      <c r="AU15" s="385"/>
      <c r="AV15" s="386"/>
      <c r="AW15" s="383"/>
      <c r="AX15" s="384"/>
      <c r="AY15" s="385"/>
      <c r="AZ15" s="386"/>
      <c r="BA15" s="115"/>
      <c r="BB15" s="115"/>
      <c r="BC15" s="115"/>
      <c r="BD15" s="115"/>
      <c r="BE15" s="115"/>
      <c r="BF15" s="115"/>
      <c r="BG15" s="115"/>
      <c r="BH15" s="115"/>
      <c r="BI15" s="115"/>
      <c r="BJ15" s="115"/>
      <c r="BK15" s="115"/>
      <c r="BL15" s="115"/>
      <c r="BM15" s="115"/>
      <c r="BN15" s="115"/>
      <c r="BO15" s="115"/>
      <c r="BP15" s="115"/>
      <c r="BQ15" s="115"/>
    </row>
    <row r="16" ht="15.75" customHeight="1">
      <c r="A16" s="232"/>
      <c r="B16" s="224" t="n">
        <v>2</v>
      </c>
      <c r="C16" s="364" t="s">
        <v>78</v>
      </c>
      <c r="D16" s="300" t="n">
        <f>VLOOKUP(B16,$B$51:$F$99,5,FALSE)</f>
        <v>0</v>
      </c>
      <c r="E16" s="328" t="n">
        <f>Invited</f>
        <v>0</v>
      </c>
      <c r="F16" s="288" t="n">
        <f t="shared" ref="F16:F37" si="1">IF(E16=0,0,(D16/E16))</f>
        <v>0</v>
      </c>
      <c r="G16" s="236"/>
      <c r="H16" s="115"/>
      <c r="I16" s="118" t="n">
        <v>5</v>
      </c>
      <c r="J16" s="377" t="e">
        <f t="shared" si="0"/>
        <v>#REF!</v>
      </c>
      <c r="K16" s="378"/>
      <c r="L16" s="379"/>
      <c r="M16" s="379"/>
      <c r="N16" s="379"/>
      <c r="O16" s="379"/>
      <c r="P16" s="379"/>
      <c r="Q16" s="379"/>
      <c r="R16" s="379"/>
      <c r="S16" s="379"/>
      <c r="T16" s="379"/>
      <c r="U16" s="379"/>
      <c r="V16" s="379"/>
      <c r="W16" s="379"/>
      <c r="X16" s="379"/>
      <c r="Y16" s="379"/>
      <c r="Z16" s="379"/>
      <c r="AA16" s="379"/>
      <c r="AB16" s="379"/>
      <c r="AC16" s="379"/>
      <c r="AD16" s="379"/>
      <c r="AE16" s="379"/>
      <c r="AF16" s="379"/>
      <c r="AG16" s="379"/>
      <c r="AH16" s="379"/>
      <c r="AI16" s="379"/>
      <c r="AJ16" s="379"/>
      <c r="AK16" s="379"/>
      <c r="AL16" s="379"/>
      <c r="AM16" s="379"/>
      <c r="AN16" s="380"/>
      <c r="AO16" s="378"/>
      <c r="AP16" s="379"/>
      <c r="AQ16" s="379"/>
      <c r="AR16" s="379"/>
      <c r="AS16" s="379"/>
      <c r="AT16" s="380"/>
      <c r="AU16" s="385"/>
      <c r="AV16" s="386"/>
      <c r="AW16" s="383"/>
      <c r="AX16" s="384"/>
      <c r="AY16" s="385"/>
      <c r="AZ16" s="386"/>
      <c r="BA16" s="115"/>
      <c r="BB16" s="115"/>
      <c r="BC16" s="115"/>
      <c r="BD16" s="115"/>
      <c r="BE16" s="115"/>
      <c r="BF16" s="115"/>
      <c r="BG16" s="115"/>
      <c r="BH16" s="115"/>
      <c r="BI16" s="115"/>
      <c r="BJ16" s="115"/>
      <c r="BK16" s="115"/>
      <c r="BL16" s="115"/>
      <c r="BM16" s="115"/>
      <c r="BN16" s="115"/>
      <c r="BO16" s="115"/>
      <c r="BP16" s="115"/>
      <c r="BQ16" s="115"/>
    </row>
    <row r="17" ht="15.75" customHeight="1">
      <c r="A17" s="234"/>
      <c r="B17" s="224"/>
      <c r="C17" s="365" t="s">
        <v>83</v>
      </c>
      <c r="D17" s="299" t="n">
        <f>SUM(D18:D19)</f>
        <v>0</v>
      </c>
      <c r="E17" s="291" t="n">
        <f t="shared" ref="E17:E22" si="2">Accepted</f>
        <v>0</v>
      </c>
      <c r="F17" s="352" t="n">
        <f>IF(E17=0,0,(D17/E17))</f>
        <v>0</v>
      </c>
      <c r="G17" s="361"/>
      <c r="H17" s="175"/>
      <c r="I17" s="118" t="n">
        <v>6</v>
      </c>
      <c r="J17" s="377" t="e">
        <f t="shared" si="0"/>
        <v>#REF!</v>
      </c>
      <c r="K17" s="378"/>
      <c r="L17" s="379"/>
      <c r="M17" s="379"/>
      <c r="N17" s="379"/>
      <c r="O17" s="379"/>
      <c r="P17" s="379"/>
      <c r="Q17" s="379"/>
      <c r="R17" s="379"/>
      <c r="S17" s="379"/>
      <c r="T17" s="379"/>
      <c r="U17" s="379"/>
      <c r="V17" s="379"/>
      <c r="W17" s="379"/>
      <c r="X17" s="379"/>
      <c r="Y17" s="379"/>
      <c r="Z17" s="379"/>
      <c r="AA17" s="379"/>
      <c r="AB17" s="379"/>
      <c r="AC17" s="379"/>
      <c r="AD17" s="379"/>
      <c r="AE17" s="379"/>
      <c r="AF17" s="379"/>
      <c r="AG17" s="379"/>
      <c r="AH17" s="379"/>
      <c r="AI17" s="379"/>
      <c r="AJ17" s="379"/>
      <c r="AK17" s="379"/>
      <c r="AL17" s="379"/>
      <c r="AM17" s="379"/>
      <c r="AN17" s="380"/>
      <c r="AO17" s="378"/>
      <c r="AP17" s="379"/>
      <c r="AQ17" s="379"/>
      <c r="AR17" s="379"/>
      <c r="AS17" s="379"/>
      <c r="AT17" s="380"/>
      <c r="AU17" s="385"/>
      <c r="AV17" s="386"/>
      <c r="AW17" s="383"/>
      <c r="AX17" s="384"/>
      <c r="AY17" s="385"/>
      <c r="AZ17" s="386"/>
      <c r="BA17" s="175"/>
      <c r="BB17" s="175"/>
      <c r="BC17" s="175"/>
      <c r="BD17" s="175"/>
      <c r="BE17" s="175"/>
      <c r="BF17" s="175"/>
      <c r="BG17" s="175"/>
      <c r="BH17" s="175"/>
      <c r="BI17" s="175"/>
      <c r="BJ17" s="175"/>
      <c r="BK17" s="175"/>
      <c r="BL17" s="175"/>
      <c r="BM17" s="175"/>
      <c r="BN17" s="175"/>
      <c r="BO17" s="175"/>
      <c r="BP17" s="175"/>
      <c r="BQ17" s="175"/>
    </row>
    <row r="18" ht="15.75" customHeight="1">
      <c r="A18" s="232" t="s">
        <v>79</v>
      </c>
      <c r="B18" s="224" t="s">
        <v>79</v>
      </c>
      <c r="C18" s="364" t="s">
        <v>80</v>
      </c>
      <c r="D18" s="300" t="n">
        <f>VLOOKUP(B18,$B$51:$F$99,5,FALSE)</f>
        <v>0</v>
      </c>
      <c r="E18" s="328" t="n">
        <f t="shared" si="2"/>
        <v>0</v>
      </c>
      <c r="F18" s="288" t="n">
        <f t="shared" si="1"/>
        <v>0</v>
      </c>
      <c r="G18" s="288"/>
      <c r="H18" s="115"/>
      <c r="I18" s="118" t="n">
        <v>7</v>
      </c>
      <c r="J18" s="377" t="e">
        <f t="shared" si="0"/>
        <v>#REF!</v>
      </c>
      <c r="K18" s="378"/>
      <c r="L18" s="379"/>
      <c r="M18" s="379"/>
      <c r="N18" s="379"/>
      <c r="O18" s="379"/>
      <c r="P18" s="379"/>
      <c r="Q18" s="379"/>
      <c r="R18" s="379"/>
      <c r="S18" s="379"/>
      <c r="T18" s="379"/>
      <c r="U18" s="379"/>
      <c r="V18" s="379"/>
      <c r="W18" s="379"/>
      <c r="X18" s="379"/>
      <c r="Y18" s="379"/>
      <c r="Z18" s="379"/>
      <c r="AA18" s="379"/>
      <c r="AB18" s="379"/>
      <c r="AC18" s="379"/>
      <c r="AD18" s="379"/>
      <c r="AE18" s="379"/>
      <c r="AF18" s="379"/>
      <c r="AG18" s="379"/>
      <c r="AH18" s="379"/>
      <c r="AI18" s="379"/>
      <c r="AJ18" s="379"/>
      <c r="AK18" s="379"/>
      <c r="AL18" s="379"/>
      <c r="AM18" s="379"/>
      <c r="AN18" s="380"/>
      <c r="AO18" s="378"/>
      <c r="AP18" s="379"/>
      <c r="AQ18" s="379"/>
      <c r="AR18" s="379"/>
      <c r="AS18" s="379"/>
      <c r="AT18" s="380"/>
      <c r="AU18" s="385"/>
      <c r="AV18" s="386"/>
      <c r="AW18" s="383"/>
      <c r="AX18" s="384"/>
      <c r="AY18" s="385"/>
      <c r="AZ18" s="386"/>
      <c r="BA18" s="115"/>
      <c r="BB18" s="115"/>
      <c r="BC18" s="115"/>
      <c r="BD18" s="115"/>
      <c r="BE18" s="115"/>
      <c r="BF18" s="115"/>
      <c r="BG18" s="115"/>
      <c r="BH18" s="115"/>
      <c r="BI18" s="115"/>
      <c r="BJ18" s="115"/>
      <c r="BK18" s="115"/>
      <c r="BL18" s="115"/>
      <c r="BM18" s="115"/>
      <c r="BN18" s="115"/>
      <c r="BO18" s="115"/>
      <c r="BP18" s="115"/>
      <c r="BQ18" s="115"/>
    </row>
    <row r="19" ht="15.75" customHeight="1">
      <c r="A19" s="232" t="s">
        <v>81</v>
      </c>
      <c r="B19" s="224" t="s">
        <v>81</v>
      </c>
      <c r="C19" s="364" t="s">
        <v>82</v>
      </c>
      <c r="D19" s="300" t="n">
        <f>VLOOKUP(B19,$B$51:$F$99,5,FALSE)</f>
        <v>0</v>
      </c>
      <c r="E19" s="328" t="n">
        <f t="shared" si="2"/>
        <v>0</v>
      </c>
      <c r="F19" s="288" t="n">
        <f t="shared" si="1"/>
        <v>0</v>
      </c>
      <c r="G19" s="288"/>
      <c r="H19" s="115"/>
      <c r="I19" s="118" t="n">
        <v>8</v>
      </c>
      <c r="J19" s="377" t="e">
        <f t="shared" si="0"/>
        <v>#REF!</v>
      </c>
      <c r="K19" s="378"/>
      <c r="L19" s="379"/>
      <c r="M19" s="379"/>
      <c r="N19" s="379"/>
      <c r="O19" s="379"/>
      <c r="P19" s="379"/>
      <c r="Q19" s="379"/>
      <c r="R19" s="379"/>
      <c r="S19" s="379"/>
      <c r="T19" s="379"/>
      <c r="U19" s="379"/>
      <c r="V19" s="379"/>
      <c r="W19" s="379"/>
      <c r="X19" s="379"/>
      <c r="Y19" s="379"/>
      <c r="Z19" s="379"/>
      <c r="AA19" s="379"/>
      <c r="AB19" s="379"/>
      <c r="AC19" s="379"/>
      <c r="AD19" s="379"/>
      <c r="AE19" s="379"/>
      <c r="AF19" s="379"/>
      <c r="AG19" s="379"/>
      <c r="AH19" s="379"/>
      <c r="AI19" s="379"/>
      <c r="AJ19" s="379"/>
      <c r="AK19" s="379"/>
      <c r="AL19" s="379"/>
      <c r="AM19" s="379"/>
      <c r="AN19" s="380"/>
      <c r="AO19" s="378"/>
      <c r="AP19" s="379"/>
      <c r="AQ19" s="379"/>
      <c r="AR19" s="379"/>
      <c r="AS19" s="379"/>
      <c r="AT19" s="380"/>
      <c r="AU19" s="385"/>
      <c r="AV19" s="386"/>
      <c r="AW19" s="383"/>
      <c r="AX19" s="384"/>
      <c r="AY19" s="385"/>
      <c r="AZ19" s="386"/>
      <c r="BA19" s="115"/>
      <c r="BB19" s="115"/>
      <c r="BC19" s="115"/>
      <c r="BD19" s="115"/>
      <c r="BE19" s="115"/>
      <c r="BF19" s="115"/>
      <c r="BG19" s="115"/>
      <c r="BH19" s="115"/>
      <c r="BI19" s="115"/>
      <c r="BJ19" s="115"/>
      <c r="BK19" s="115"/>
      <c r="BL19" s="115"/>
      <c r="BM19" s="115"/>
      <c r="BN19" s="115"/>
      <c r="BO19" s="115"/>
      <c r="BP19" s="115"/>
      <c r="BQ19" s="115"/>
    </row>
    <row r="20" ht="15.75" customHeight="1">
      <c r="A20" s="234"/>
      <c r="B20" s="224"/>
      <c r="C20" s="365" t="s">
        <v>88</v>
      </c>
      <c r="D20" s="299" t="n">
        <f>SUM(D21:D22)</f>
        <v>0</v>
      </c>
      <c r="E20" s="291" t="n">
        <f t="shared" si="2"/>
        <v>0</v>
      </c>
      <c r="F20" s="352" t="n">
        <f>IF(E20=0,0,(D20/E20))</f>
        <v>0</v>
      </c>
      <c r="G20" s="288"/>
      <c r="H20" s="175"/>
      <c r="I20" s="118" t="n">
        <v>9</v>
      </c>
      <c r="J20" s="377" t="e">
        <f t="shared" si="0"/>
        <v>#REF!</v>
      </c>
      <c r="K20" s="378"/>
      <c r="L20" s="379"/>
      <c r="M20" s="379"/>
      <c r="N20" s="379"/>
      <c r="O20" s="379"/>
      <c r="P20" s="379"/>
      <c r="Q20" s="379"/>
      <c r="R20" s="379"/>
      <c r="S20" s="379"/>
      <c r="T20" s="379"/>
      <c r="U20" s="379"/>
      <c r="V20" s="379"/>
      <c r="W20" s="379"/>
      <c r="X20" s="379"/>
      <c r="Y20" s="379"/>
      <c r="Z20" s="379"/>
      <c r="AA20" s="379"/>
      <c r="AB20" s="379"/>
      <c r="AC20" s="379"/>
      <c r="AD20" s="379"/>
      <c r="AE20" s="379"/>
      <c r="AF20" s="379"/>
      <c r="AG20" s="379"/>
      <c r="AH20" s="379"/>
      <c r="AI20" s="379"/>
      <c r="AJ20" s="379"/>
      <c r="AK20" s="379"/>
      <c r="AL20" s="379"/>
      <c r="AM20" s="379"/>
      <c r="AN20" s="380"/>
      <c r="AO20" s="378"/>
      <c r="AP20" s="379"/>
      <c r="AQ20" s="379"/>
      <c r="AR20" s="379"/>
      <c r="AS20" s="379"/>
      <c r="AT20" s="380"/>
      <c r="AU20" s="385"/>
      <c r="AV20" s="386"/>
      <c r="AW20" s="383"/>
      <c r="AX20" s="384"/>
      <c r="AY20" s="385"/>
      <c r="AZ20" s="386"/>
      <c r="BA20" s="175"/>
      <c r="BB20" s="175"/>
      <c r="BC20" s="175"/>
      <c r="BD20" s="175"/>
      <c r="BE20" s="175"/>
      <c r="BF20" s="175"/>
      <c r="BG20" s="175"/>
      <c r="BH20" s="175"/>
      <c r="BI20" s="175"/>
      <c r="BJ20" s="175"/>
      <c r="BK20" s="175"/>
      <c r="BL20" s="175"/>
      <c r="BM20" s="175"/>
      <c r="BN20" s="175"/>
      <c r="BO20" s="175"/>
      <c r="BP20" s="175"/>
      <c r="BQ20" s="175"/>
    </row>
    <row r="21" ht="15.75" customHeight="1">
      <c r="A21" s="232" t="s">
        <v>84</v>
      </c>
      <c r="B21" s="224" t="s">
        <v>84</v>
      </c>
      <c r="C21" s="364" t="s">
        <v>85</v>
      </c>
      <c r="D21" s="300" t="n">
        <f t="shared" ref="D21:D26" si="3">VLOOKUP(B21,$B$51:$F$99,5,FALSE)</f>
        <v>0</v>
      </c>
      <c r="E21" s="328" t="n">
        <f t="shared" si="2"/>
        <v>0</v>
      </c>
      <c r="F21" s="288" t="n">
        <f t="shared" si="1"/>
        <v>0</v>
      </c>
      <c r="G21" s="288"/>
      <c r="H21" s="115"/>
      <c r="I21" s="118" t="n">
        <v>10</v>
      </c>
      <c r="J21" s="377" t="e">
        <f t="shared" si="0"/>
        <v>#REF!</v>
      </c>
      <c r="K21" s="378"/>
      <c r="L21" s="379"/>
      <c r="M21" s="379"/>
      <c r="N21" s="379"/>
      <c r="O21" s="379"/>
      <c r="P21" s="379"/>
      <c r="Q21" s="379"/>
      <c r="R21" s="379"/>
      <c r="S21" s="379"/>
      <c r="T21" s="379"/>
      <c r="U21" s="379"/>
      <c r="V21" s="379"/>
      <c r="W21" s="379"/>
      <c r="X21" s="379"/>
      <c r="Y21" s="379"/>
      <c r="Z21" s="379"/>
      <c r="AA21" s="379"/>
      <c r="AB21" s="379"/>
      <c r="AC21" s="379"/>
      <c r="AD21" s="379"/>
      <c r="AE21" s="379"/>
      <c r="AF21" s="379"/>
      <c r="AG21" s="379"/>
      <c r="AH21" s="379"/>
      <c r="AI21" s="379"/>
      <c r="AJ21" s="379"/>
      <c r="AK21" s="379"/>
      <c r="AL21" s="379"/>
      <c r="AM21" s="379"/>
      <c r="AN21" s="380"/>
      <c r="AO21" s="378"/>
      <c r="AP21" s="379"/>
      <c r="AQ21" s="379"/>
      <c r="AR21" s="379"/>
      <c r="AS21" s="379"/>
      <c r="AT21" s="380"/>
      <c r="AU21" s="385"/>
      <c r="AV21" s="386"/>
      <c r="AW21" s="383"/>
      <c r="AX21" s="384"/>
      <c r="AY21" s="385"/>
      <c r="AZ21" s="386"/>
      <c r="BA21" s="115"/>
      <c r="BB21" s="115"/>
      <c r="BC21" s="115"/>
      <c r="BD21" s="115"/>
      <c r="BE21" s="115"/>
      <c r="BF21" s="115"/>
      <c r="BG21" s="115"/>
      <c r="BH21" s="115"/>
      <c r="BI21" s="115"/>
      <c r="BJ21" s="115"/>
      <c r="BK21" s="115"/>
      <c r="BL21" s="115"/>
      <c r="BM21" s="115"/>
      <c r="BN21" s="115"/>
      <c r="BO21" s="115"/>
      <c r="BP21" s="115"/>
      <c r="BQ21" s="115"/>
    </row>
    <row r="22" ht="15.75" customHeight="1">
      <c r="A22" s="232" t="s">
        <v>86</v>
      </c>
      <c r="B22" s="224" t="s">
        <v>86</v>
      </c>
      <c r="C22" s="364" t="s">
        <v>87</v>
      </c>
      <c r="D22" s="300" t="n">
        <f t="shared" si="3"/>
        <v>0</v>
      </c>
      <c r="E22" s="328" t="n">
        <f t="shared" si="2"/>
        <v>0</v>
      </c>
      <c r="F22" s="288" t="n">
        <f t="shared" si="1"/>
        <v>0</v>
      </c>
      <c r="G22" s="288"/>
      <c r="H22" s="115"/>
      <c r="I22" s="118" t="n">
        <v>11</v>
      </c>
      <c r="J22" s="377" t="e">
        <f t="shared" si="0"/>
        <v>#REF!</v>
      </c>
      <c r="K22" s="378"/>
      <c r="L22" s="379"/>
      <c r="M22" s="379"/>
      <c r="N22" s="379"/>
      <c r="O22" s="379"/>
      <c r="P22" s="379"/>
      <c r="Q22" s="379"/>
      <c r="R22" s="379"/>
      <c r="S22" s="379"/>
      <c r="T22" s="379"/>
      <c r="U22" s="379"/>
      <c r="V22" s="379"/>
      <c r="W22" s="379"/>
      <c r="X22" s="379"/>
      <c r="Y22" s="379"/>
      <c r="Z22" s="379"/>
      <c r="AA22" s="379"/>
      <c r="AB22" s="379"/>
      <c r="AC22" s="379"/>
      <c r="AD22" s="379"/>
      <c r="AE22" s="379"/>
      <c r="AF22" s="379"/>
      <c r="AG22" s="379"/>
      <c r="AH22" s="379"/>
      <c r="AI22" s="379"/>
      <c r="AJ22" s="379"/>
      <c r="AK22" s="379"/>
      <c r="AL22" s="379"/>
      <c r="AM22" s="379"/>
      <c r="AN22" s="380"/>
      <c r="AO22" s="378"/>
      <c r="AP22" s="379"/>
      <c r="AQ22" s="379"/>
      <c r="AR22" s="379"/>
      <c r="AS22" s="379"/>
      <c r="AT22" s="380"/>
      <c r="AU22" s="385"/>
      <c r="AV22" s="386"/>
      <c r="AW22" s="383"/>
      <c r="AX22" s="384"/>
      <c r="AY22" s="385"/>
      <c r="AZ22" s="386"/>
      <c r="BA22" s="115"/>
      <c r="BB22" s="115"/>
      <c r="BC22" s="115"/>
      <c r="BD22" s="115"/>
      <c r="BE22" s="115"/>
      <c r="BF22" s="115"/>
      <c r="BG22" s="115"/>
      <c r="BH22" s="115"/>
      <c r="BI22" s="115"/>
      <c r="BJ22" s="115"/>
      <c r="BK22" s="115"/>
      <c r="BL22" s="115"/>
      <c r="BM22" s="115"/>
      <c r="BN22" s="115"/>
      <c r="BO22" s="115"/>
      <c r="BP22" s="115"/>
      <c r="BQ22" s="115"/>
    </row>
    <row r="23" ht="15.75" customHeight="1">
      <c r="A23" s="234" t="n">
        <v>4</v>
      </c>
      <c r="B23" s="224" t="n">
        <v>4</v>
      </c>
      <c r="C23" s="365" t="s">
        <v>89</v>
      </c>
      <c r="D23" s="299" t="n">
        <f t="shared" si="3"/>
        <v>0</v>
      </c>
      <c r="E23" s="291" t="n">
        <f>D17</f>
        <v>0</v>
      </c>
      <c r="F23" s="352" t="n">
        <f t="shared" si="1"/>
        <v>0</v>
      </c>
      <c r="G23" s="288"/>
      <c r="H23" s="175"/>
      <c r="I23" s="118" t="n">
        <v>12</v>
      </c>
      <c r="J23" s="377" t="e">
        <f t="shared" si="0"/>
        <v>#REF!</v>
      </c>
      <c r="K23" s="378"/>
      <c r="L23" s="379"/>
      <c r="M23" s="379"/>
      <c r="N23" s="379"/>
      <c r="O23" s="379"/>
      <c r="P23" s="379"/>
      <c r="Q23" s="379"/>
      <c r="R23" s="379"/>
      <c r="S23" s="379"/>
      <c r="T23" s="379"/>
      <c r="U23" s="379"/>
      <c r="V23" s="379"/>
      <c r="W23" s="379"/>
      <c r="X23" s="379"/>
      <c r="Y23" s="379"/>
      <c r="Z23" s="379"/>
      <c r="AA23" s="379"/>
      <c r="AB23" s="379"/>
      <c r="AC23" s="379"/>
      <c r="AD23" s="379"/>
      <c r="AE23" s="379"/>
      <c r="AF23" s="379"/>
      <c r="AG23" s="379"/>
      <c r="AH23" s="379"/>
      <c r="AI23" s="379"/>
      <c r="AJ23" s="379"/>
      <c r="AK23" s="379"/>
      <c r="AL23" s="379"/>
      <c r="AM23" s="379"/>
      <c r="AN23" s="380"/>
      <c r="AO23" s="378"/>
      <c r="AP23" s="379"/>
      <c r="AQ23" s="379"/>
      <c r="AR23" s="379"/>
      <c r="AS23" s="379"/>
      <c r="AT23" s="380"/>
      <c r="AU23" s="385"/>
      <c r="AV23" s="386"/>
      <c r="AW23" s="383"/>
      <c r="AX23" s="384"/>
      <c r="AY23" s="385"/>
      <c r="AZ23" s="386"/>
      <c r="BA23" s="175"/>
      <c r="BB23" s="175"/>
      <c r="BC23" s="175"/>
      <c r="BD23" s="175"/>
      <c r="BE23" s="175"/>
      <c r="BF23" s="175"/>
      <c r="BG23" s="175"/>
      <c r="BH23" s="175"/>
      <c r="BI23" s="175"/>
      <c r="BJ23" s="175"/>
      <c r="BK23" s="175"/>
      <c r="BL23" s="175"/>
      <c r="BM23" s="175"/>
      <c r="BN23" s="175"/>
      <c r="BO23" s="175"/>
      <c r="BP23" s="175"/>
      <c r="BQ23" s="175"/>
    </row>
    <row r="24" ht="15.75" customHeight="1">
      <c r="A24" s="234"/>
      <c r="B24" s="225" t="s">
        <v>328</v>
      </c>
      <c r="C24" s="364" t="s">
        <v>329</v>
      </c>
      <c r="D24" s="300" t="n">
        <f t="shared" si="3"/>
        <v>0</v>
      </c>
      <c r="E24" s="328" t="n">
        <f>LDCT_scan</f>
        <v>0</v>
      </c>
      <c r="F24" s="352" t="n">
        <f t="shared" si="1"/>
        <v>0</v>
      </c>
      <c r="G24" s="288"/>
      <c r="H24" s="175"/>
      <c r="I24" s="118" t="n">
        <v>13</v>
      </c>
      <c r="J24" s="311" t="e">
        <f t="shared" si="0"/>
        <v>#REF!</v>
      </c>
      <c r="K24" s="31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20"/>
      <c r="AO24" s="319"/>
      <c r="AP24" s="309"/>
      <c r="AQ24" s="309"/>
      <c r="AR24" s="309"/>
      <c r="AS24" s="309"/>
      <c r="AT24" s="320"/>
      <c r="AU24" s="312"/>
      <c r="AV24" s="313"/>
      <c r="AW24" s="324"/>
      <c r="AX24" s="324"/>
      <c r="AY24" s="312"/>
      <c r="AZ24" s="313"/>
      <c r="BA24" s="175"/>
      <c r="BB24" s="175"/>
      <c r="BC24" s="175"/>
      <c r="BD24" s="175"/>
      <c r="BE24" s="175"/>
      <c r="BF24" s="175"/>
      <c r="BG24" s="175"/>
      <c r="BH24" s="175"/>
      <c r="BI24" s="175"/>
      <c r="BJ24" s="175"/>
      <c r="BK24" s="175"/>
      <c r="BL24" s="175"/>
      <c r="BM24" s="175"/>
      <c r="BN24" s="175"/>
      <c r="BO24" s="175"/>
      <c r="BP24" s="175"/>
      <c r="BQ24" s="175"/>
    </row>
    <row r="25" ht="15.75" customHeight="1">
      <c r="A25" s="234" t="s">
        <v>95</v>
      </c>
      <c r="B25" s="224" t="s">
        <v>95</v>
      </c>
      <c r="C25" s="365" t="s">
        <v>96</v>
      </c>
      <c r="D25" s="299" t="n">
        <f t="shared" si="3"/>
        <v>0</v>
      </c>
      <c r="E25" s="291" t="n">
        <f>LDCT_scan</f>
        <v>0</v>
      </c>
      <c r="F25" s="352" t="n">
        <f>IF(E25=0,0,(D25/E25))</f>
        <v>0</v>
      </c>
      <c r="G25" s="288"/>
      <c r="H25" s="175"/>
      <c r="I25" s="118" t="n">
        <v>15</v>
      </c>
      <c r="J25" s="311" t="e">
        <f t="shared" si="0"/>
        <v>#REF!</v>
      </c>
      <c r="K25" s="31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20"/>
      <c r="AO25" s="319"/>
      <c r="AP25" s="309"/>
      <c r="AQ25" s="309"/>
      <c r="AR25" s="309"/>
      <c r="AS25" s="309"/>
      <c r="AT25" s="320"/>
      <c r="AU25" s="312"/>
      <c r="AV25" s="313"/>
      <c r="AW25" s="309"/>
      <c r="AX25" s="309"/>
      <c r="AY25" s="312"/>
      <c r="AZ25" s="313"/>
      <c r="BA25" s="175"/>
      <c r="BB25" s="175"/>
      <c r="BC25" s="175"/>
      <c r="BD25" s="175"/>
      <c r="BE25" s="175"/>
      <c r="BF25" s="175"/>
      <c r="BG25" s="175"/>
      <c r="BH25" s="175"/>
      <c r="BI25" s="175"/>
      <c r="BJ25" s="175"/>
      <c r="BK25" s="175"/>
      <c r="BL25" s="175"/>
      <c r="BM25" s="175"/>
      <c r="BN25" s="175"/>
      <c r="BO25" s="175"/>
      <c r="BP25" s="175"/>
      <c r="BQ25" s="175"/>
    </row>
    <row r="26" ht="15.75" customHeight="1">
      <c r="A26" s="232" t="s">
        <v>92</v>
      </c>
      <c r="B26" s="225" t="s">
        <v>92</v>
      </c>
      <c r="C26" s="364" t="s">
        <v>93</v>
      </c>
      <c r="D26" s="300" t="n">
        <f t="shared" si="3"/>
        <v>0</v>
      </c>
      <c r="E26" s="328" t="n">
        <f>LDCT_scan</f>
        <v>0</v>
      </c>
      <c r="F26" s="288" t="n">
        <f t="shared" si="1"/>
        <v>0</v>
      </c>
      <c r="G26" s="246"/>
      <c r="H26" s="115"/>
      <c r="I26" s="118" t="n">
        <v>16</v>
      </c>
      <c r="J26" s="311" t="e">
        <f t="shared" si="0"/>
        <v>#REF!</v>
      </c>
      <c r="K26" s="31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20"/>
      <c r="AO26" s="319"/>
      <c r="AP26" s="309"/>
      <c r="AQ26" s="309"/>
      <c r="AR26" s="309"/>
      <c r="AS26" s="309"/>
      <c r="AT26" s="320"/>
      <c r="AU26" s="312"/>
      <c r="AV26" s="313"/>
      <c r="AW26" s="309"/>
      <c r="AX26" s="309"/>
      <c r="AY26" s="312"/>
      <c r="AZ26" s="313"/>
      <c r="BA26" s="115"/>
      <c r="BB26" s="115"/>
      <c r="BC26" s="115"/>
      <c r="BD26" s="115"/>
      <c r="BE26" s="115"/>
      <c r="BF26" s="115"/>
      <c r="BG26" s="115"/>
      <c r="BH26" s="115"/>
      <c r="BI26" s="115"/>
      <c r="BJ26" s="115"/>
      <c r="BK26" s="115"/>
      <c r="BL26" s="115"/>
      <c r="BM26" s="115"/>
      <c r="BN26" s="115"/>
      <c r="BO26" s="115"/>
      <c r="BP26" s="115"/>
      <c r="BQ26" s="115"/>
    </row>
    <row r="27" ht="15.75" customHeight="1">
      <c r="A27" s="234"/>
      <c r="B27" s="224"/>
      <c r="C27" s="365" t="s">
        <v>182</v>
      </c>
      <c r="D27" s="299" t="n">
        <f>SUM(D28:D30)</f>
        <v>0</v>
      </c>
      <c r="E27" s="291"/>
      <c r="F27" s="352"/>
      <c r="G27" s="288"/>
      <c r="H27" s="175"/>
      <c r="I27" s="118" t="n">
        <v>17</v>
      </c>
      <c r="J27" s="311" t="e">
        <f t="shared" si="0"/>
        <v>#REF!</v>
      </c>
      <c r="K27" s="31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20"/>
      <c r="AO27" s="319"/>
      <c r="AP27" s="309"/>
      <c r="AQ27" s="309"/>
      <c r="AR27" s="309"/>
      <c r="AS27" s="309"/>
      <c r="AT27" s="320"/>
      <c r="AU27" s="312"/>
      <c r="AV27" s="313"/>
      <c r="AW27" s="309"/>
      <c r="AX27" s="309"/>
      <c r="AY27" s="312"/>
      <c r="AZ27" s="313"/>
      <c r="BA27" s="175"/>
      <c r="BB27" s="175"/>
      <c r="BC27" s="175"/>
      <c r="BD27" s="175"/>
      <c r="BE27" s="175"/>
      <c r="BF27" s="175"/>
      <c r="BG27" s="175"/>
      <c r="BH27" s="175"/>
      <c r="BI27" s="175"/>
      <c r="BJ27" s="175"/>
      <c r="BK27" s="175"/>
      <c r="BL27" s="175"/>
      <c r="BM27" s="175"/>
      <c r="BN27" s="175"/>
      <c r="BO27" s="175"/>
      <c r="BP27" s="175"/>
      <c r="BQ27" s="175"/>
    </row>
    <row r="28" ht="15.75" customHeight="1">
      <c r="A28" s="232" t="s">
        <v>90</v>
      </c>
      <c r="B28" s="225" t="s">
        <v>98</v>
      </c>
      <c r="C28" s="364" t="s">
        <v>99</v>
      </c>
      <c r="D28" s="300" t="n">
        <f>VLOOKUP(B28,$B$51:$F$99,5,FALSE)</f>
        <v>0</v>
      </c>
      <c r="E28" s="328"/>
      <c r="F28" s="288"/>
      <c r="G28" s="288"/>
      <c r="H28" s="115"/>
      <c r="I28" s="118" t="n">
        <v>18</v>
      </c>
      <c r="J28" s="311" t="e">
        <f t="shared" si="0"/>
        <v>#REF!</v>
      </c>
      <c r="K28" s="31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20"/>
      <c r="AO28" s="319"/>
      <c r="AP28" s="309"/>
      <c r="AQ28" s="309"/>
      <c r="AR28" s="309"/>
      <c r="AS28" s="309"/>
      <c r="AT28" s="320"/>
      <c r="AU28" s="312"/>
      <c r="AV28" s="313"/>
      <c r="AW28" s="309"/>
      <c r="AX28" s="309"/>
      <c r="AY28" s="312"/>
      <c r="AZ28" s="313"/>
      <c r="BA28" s="115"/>
      <c r="BB28" s="115"/>
      <c r="BC28" s="115"/>
      <c r="BD28" s="115"/>
      <c r="BE28" s="115"/>
      <c r="BF28" s="115"/>
      <c r="BG28" s="115"/>
      <c r="BH28" s="115"/>
      <c r="BI28" s="115"/>
      <c r="BJ28" s="115"/>
      <c r="BK28" s="115"/>
      <c r="BL28" s="115"/>
      <c r="BM28" s="115"/>
      <c r="BN28" s="115"/>
      <c r="BO28" s="115"/>
      <c r="BP28" s="115"/>
      <c r="BQ28" s="115"/>
    </row>
    <row r="29" ht="15.75" customHeight="1">
      <c r="A29" s="232" t="s">
        <v>98</v>
      </c>
      <c r="B29" s="225" t="s">
        <v>100</v>
      </c>
      <c r="C29" s="364" t="s">
        <v>101</v>
      </c>
      <c r="D29" s="300" t="n">
        <f>VLOOKUP(B29,$B$51:$F$99,5,FALSE)</f>
        <v>0</v>
      </c>
      <c r="E29" s="328"/>
      <c r="F29" s="288"/>
      <c r="G29" s="288"/>
      <c r="H29" s="115"/>
      <c r="I29" s="118" t="n">
        <v>19</v>
      </c>
      <c r="J29" s="311" t="e">
        <f t="shared" si="0"/>
        <v>#REF!</v>
      </c>
      <c r="K29" s="31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20"/>
      <c r="AO29" s="319"/>
      <c r="AP29" s="309"/>
      <c r="AQ29" s="309"/>
      <c r="AR29" s="309"/>
      <c r="AS29" s="309"/>
      <c r="AT29" s="320"/>
      <c r="AU29" s="312"/>
      <c r="AV29" s="313"/>
      <c r="AW29" s="309"/>
      <c r="AX29" s="309"/>
      <c r="AY29" s="312"/>
      <c r="AZ29" s="313"/>
      <c r="BA29" s="115"/>
      <c r="BB29" s="115"/>
      <c r="BC29" s="115"/>
      <c r="BD29" s="115"/>
      <c r="BE29" s="115"/>
      <c r="BF29" s="115"/>
      <c r="BG29" s="115"/>
      <c r="BH29" s="115"/>
      <c r="BI29" s="115"/>
      <c r="BJ29" s="115"/>
      <c r="BK29" s="115"/>
      <c r="BL29" s="115"/>
      <c r="BM29" s="115"/>
      <c r="BN29" s="115"/>
      <c r="BO29" s="115"/>
      <c r="BP29" s="115"/>
      <c r="BQ29" s="115"/>
    </row>
    <row r="30" ht="15.75" customHeight="1">
      <c r="A30" s="232" t="s">
        <v>100</v>
      </c>
      <c r="B30" s="225" t="s">
        <v>102</v>
      </c>
      <c r="C30" s="364" t="s">
        <v>103</v>
      </c>
      <c r="D30" s="300" t="n">
        <f>VLOOKUP(B30,$B$51:$F$99,5,FALSE)</f>
        <v>0</v>
      </c>
      <c r="E30" s="328"/>
      <c r="F30" s="288"/>
      <c r="G30" s="288"/>
      <c r="H30" s="115"/>
      <c r="I30" s="118" t="n">
        <v>20</v>
      </c>
      <c r="J30" s="311" t="e">
        <f t="shared" si="0"/>
        <v>#REF!</v>
      </c>
      <c r="K30" s="31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20"/>
      <c r="AO30" s="319"/>
      <c r="AP30" s="309"/>
      <c r="AQ30" s="309"/>
      <c r="AR30" s="309"/>
      <c r="AS30" s="309"/>
      <c r="AT30" s="320"/>
      <c r="AU30" s="312"/>
      <c r="AV30" s="313"/>
      <c r="AW30" s="309"/>
      <c r="AX30" s="309"/>
      <c r="AY30" s="312"/>
      <c r="AZ30" s="313"/>
      <c r="BA30" s="115"/>
      <c r="BB30" s="115"/>
      <c r="BC30" s="115"/>
      <c r="BD30" s="115"/>
      <c r="BE30" s="115"/>
      <c r="BF30" s="115"/>
      <c r="BG30" s="115"/>
      <c r="BH30" s="115"/>
      <c r="BI30" s="115"/>
      <c r="BJ30" s="115"/>
      <c r="BK30" s="115"/>
      <c r="BL30" s="115"/>
      <c r="BM30" s="115"/>
      <c r="BN30" s="115"/>
      <c r="BO30" s="115"/>
      <c r="BP30" s="115"/>
      <c r="BQ30" s="115"/>
    </row>
    <row r="31" ht="15.75" customHeight="1">
      <c r="A31" s="234"/>
      <c r="B31" s="224"/>
      <c r="C31" s="365" t="s">
        <v>94</v>
      </c>
      <c r="D31" s="299" t="n">
        <f>SUM(D25,D27)</f>
        <v>0</v>
      </c>
      <c r="E31" s="291"/>
      <c r="F31" s="352"/>
      <c r="G31" s="361"/>
      <c r="H31" s="175"/>
      <c r="I31" s="118" t="n">
        <v>21</v>
      </c>
      <c r="J31" s="311" t="e">
        <f t="shared" si="0"/>
        <v>#REF!</v>
      </c>
      <c r="K31" s="31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20"/>
      <c r="AO31" s="319"/>
      <c r="AP31" s="309"/>
      <c r="AQ31" s="309"/>
      <c r="AR31" s="309"/>
      <c r="AS31" s="309"/>
      <c r="AT31" s="320"/>
      <c r="AU31" s="312"/>
      <c r="AV31" s="313"/>
      <c r="AW31" s="309"/>
      <c r="AX31" s="309"/>
      <c r="AY31" s="312"/>
      <c r="AZ31" s="313"/>
      <c r="BA31" s="175"/>
      <c r="BB31" s="175"/>
      <c r="BC31" s="175"/>
      <c r="BD31" s="175"/>
      <c r="BE31" s="175"/>
      <c r="BF31" s="175"/>
      <c r="BG31" s="175"/>
      <c r="BH31" s="175"/>
      <c r="BI31" s="175"/>
      <c r="BJ31" s="175"/>
      <c r="BK31" s="175"/>
      <c r="BL31" s="175"/>
      <c r="BM31" s="175"/>
      <c r="BN31" s="175"/>
      <c r="BO31" s="175"/>
      <c r="BP31" s="175"/>
      <c r="BQ31" s="175"/>
    </row>
    <row r="32" ht="15.75" customHeight="1">
      <c r="A32" s="232" t="n">
        <v>14</v>
      </c>
      <c r="B32" s="225" t="n">
        <v>14</v>
      </c>
      <c r="C32" s="364" t="s">
        <v>114</v>
      </c>
      <c r="D32" s="301" t="n">
        <f>VLOOKUP(B32,$B$51:$F$99,5,FALSE)</f>
        <v>0</v>
      </c>
      <c r="E32" s="328" t="n">
        <f>$D$17</f>
        <v>0</v>
      </c>
      <c r="F32" s="288" t="n">
        <f>IF(E32=0,0,(D32/E32))</f>
        <v>0</v>
      </c>
      <c r="G32" s="288"/>
      <c r="H32" s="115"/>
      <c r="I32" s="118" t="n">
        <v>22</v>
      </c>
      <c r="J32" s="311" t="e">
        <f t="shared" si="0"/>
        <v>#REF!</v>
      </c>
      <c r="K32" s="31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20"/>
      <c r="AO32" s="319"/>
      <c r="AP32" s="309"/>
      <c r="AQ32" s="309"/>
      <c r="AR32" s="309"/>
      <c r="AS32" s="309"/>
      <c r="AT32" s="320"/>
      <c r="AU32" s="312"/>
      <c r="AV32" s="313"/>
      <c r="AW32" s="309"/>
      <c r="AX32" s="309"/>
      <c r="AY32" s="312"/>
      <c r="AZ32" s="313"/>
      <c r="BA32" s="115"/>
      <c r="BB32" s="115"/>
      <c r="BC32" s="115"/>
      <c r="BD32" s="115"/>
      <c r="BE32" s="115"/>
      <c r="BF32" s="115"/>
      <c r="BG32" s="115"/>
      <c r="BH32" s="115"/>
      <c r="BI32" s="115"/>
      <c r="BJ32" s="115"/>
      <c r="BK32" s="115"/>
      <c r="BL32" s="115"/>
      <c r="BM32" s="115"/>
      <c r="BN32" s="115"/>
      <c r="BO32" s="115"/>
      <c r="BP32" s="115"/>
      <c r="BQ32" s="115"/>
    </row>
    <row r="33" ht="15.75" customHeight="1">
      <c r="A33" s="234"/>
      <c r="B33" s="224"/>
      <c r="C33" s="365" t="s">
        <v>202</v>
      </c>
      <c r="D33" s="299" t="n">
        <f>SUM(D34:D37)</f>
        <v>0</v>
      </c>
      <c r="E33" s="291" t="n">
        <f>$D$17</f>
        <v>0</v>
      </c>
      <c r="F33" s="352" t="n">
        <f t="shared" si="1"/>
        <v>0</v>
      </c>
      <c r="G33" s="288"/>
      <c r="H33" s="175"/>
      <c r="I33" s="118" t="n">
        <v>23</v>
      </c>
      <c r="J33" s="311" t="e">
        <f t="shared" si="0"/>
        <v>#REF!</v>
      </c>
      <c r="K33" s="31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20"/>
      <c r="AO33" s="319"/>
      <c r="AP33" s="309"/>
      <c r="AQ33" s="309"/>
      <c r="AR33" s="309"/>
      <c r="AS33" s="309"/>
      <c r="AT33" s="320"/>
      <c r="AU33" s="312"/>
      <c r="AV33" s="313"/>
      <c r="AW33" s="309"/>
      <c r="AX33" s="309"/>
      <c r="AY33" s="312"/>
      <c r="AZ33" s="313"/>
      <c r="BA33" s="175"/>
      <c r="BB33" s="175"/>
      <c r="BC33" s="175"/>
      <c r="BD33" s="175"/>
      <c r="BE33" s="175"/>
      <c r="BF33" s="175"/>
      <c r="BG33" s="175"/>
      <c r="BH33" s="175"/>
      <c r="BI33" s="175"/>
      <c r="BJ33" s="175"/>
      <c r="BK33" s="175"/>
      <c r="BL33" s="175"/>
      <c r="BM33" s="175"/>
      <c r="BN33" s="175"/>
      <c r="BO33" s="175"/>
      <c r="BP33" s="175"/>
      <c r="BQ33" s="175"/>
    </row>
    <row r="34" ht="15.75" customHeight="1">
      <c r="A34" s="242" t="s">
        <v>106</v>
      </c>
      <c r="B34" s="243" t="s">
        <v>106</v>
      </c>
      <c r="C34" s="281" t="s">
        <v>107</v>
      </c>
      <c r="D34" s="301" t="n">
        <f>VLOOKUP(B34,$B$51:$F$99,5,FALSE)</f>
        <v>0</v>
      </c>
      <c r="E34" s="282" t="n">
        <f>$D$33</f>
        <v>0</v>
      </c>
      <c r="F34" s="288" t="n">
        <f t="shared" si="1"/>
        <v>0</v>
      </c>
      <c r="G34" s="177"/>
      <c r="H34" s="283"/>
      <c r="I34" s="118" t="n">
        <v>24</v>
      </c>
      <c r="J34" s="311" t="e">
        <f t="shared" si="0"/>
        <v>#REF!</v>
      </c>
      <c r="K34" s="344"/>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45"/>
      <c r="AO34" s="344"/>
      <c r="AP34" s="307"/>
      <c r="AQ34" s="307"/>
      <c r="AR34" s="307"/>
      <c r="AS34" s="307"/>
      <c r="AT34" s="345"/>
      <c r="AU34" s="312"/>
      <c r="AV34" s="313"/>
      <c r="AW34" s="307"/>
      <c r="AX34" s="307"/>
      <c r="AY34" s="312"/>
      <c r="AZ34" s="313"/>
      <c r="BA34" s="283"/>
      <c r="BB34" s="283"/>
      <c r="BC34" s="283"/>
      <c r="BD34" s="283"/>
      <c r="BE34" s="283"/>
      <c r="BF34" s="283"/>
      <c r="BG34" s="283"/>
      <c r="BH34" s="283"/>
      <c r="BI34" s="283"/>
      <c r="BJ34" s="283"/>
      <c r="BK34" s="283"/>
      <c r="BL34" s="283"/>
      <c r="BM34" s="283"/>
      <c r="BN34" s="283"/>
      <c r="BO34" s="283"/>
      <c r="BP34" s="283"/>
      <c r="BQ34" s="283"/>
    </row>
    <row r="35" ht="15.75" customHeight="1">
      <c r="A35" s="242" t="s">
        <v>108</v>
      </c>
      <c r="B35" s="243" t="s">
        <v>108</v>
      </c>
      <c r="C35" s="281" t="s">
        <v>109</v>
      </c>
      <c r="D35" s="301" t="n">
        <f>VLOOKUP(B35,$B$51:$F$99,5,FALSE)</f>
        <v>0</v>
      </c>
      <c r="E35" s="282" t="n">
        <f>$D$33</f>
        <v>0</v>
      </c>
      <c r="F35" s="288" t="n">
        <f t="shared" si="1"/>
        <v>0</v>
      </c>
      <c r="G35" s="177"/>
      <c r="H35" s="283"/>
      <c r="I35" s="118" t="n">
        <v>25</v>
      </c>
      <c r="J35" s="311" t="e">
        <f t="shared" si="0"/>
        <v>#REF!</v>
      </c>
      <c r="K35" s="344"/>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45"/>
      <c r="AO35" s="344"/>
      <c r="AP35" s="307"/>
      <c r="AQ35" s="307"/>
      <c r="AR35" s="307"/>
      <c r="AS35" s="307"/>
      <c r="AT35" s="345"/>
      <c r="AU35" s="312"/>
      <c r="AV35" s="313"/>
      <c r="AW35" s="307"/>
      <c r="AX35" s="307"/>
      <c r="AY35" s="312"/>
      <c r="AZ35" s="313"/>
      <c r="BA35" s="283"/>
      <c r="BB35" s="283"/>
      <c r="BC35" s="283"/>
      <c r="BD35" s="283"/>
      <c r="BE35" s="283"/>
      <c r="BF35" s="283"/>
      <c r="BG35" s="283"/>
      <c r="BH35" s="283"/>
      <c r="BI35" s="283"/>
      <c r="BJ35" s="283"/>
      <c r="BK35" s="283"/>
      <c r="BL35" s="283"/>
      <c r="BM35" s="283"/>
      <c r="BN35" s="283"/>
      <c r="BO35" s="283"/>
      <c r="BP35" s="283"/>
      <c r="BQ35" s="283"/>
    </row>
    <row r="36" ht="15.75" customHeight="1">
      <c r="A36" s="242" t="s">
        <v>110</v>
      </c>
      <c r="B36" s="243" t="s">
        <v>110</v>
      </c>
      <c r="C36" s="281" t="s">
        <v>111</v>
      </c>
      <c r="D36" s="301" t="n">
        <f>VLOOKUP(B36,$B$51:$F$99,5,FALSE)</f>
        <v>0</v>
      </c>
      <c r="E36" s="282" t="n">
        <f>$D$33</f>
        <v>0</v>
      </c>
      <c r="F36" s="288" t="n">
        <f t="shared" si="1"/>
        <v>0</v>
      </c>
      <c r="G36" s="177"/>
      <c r="H36" s="283"/>
      <c r="I36" s="118" t="n">
        <v>26</v>
      </c>
      <c r="J36" s="311" t="e">
        <f t="shared" si="0"/>
        <v>#REF!</v>
      </c>
      <c r="K36" s="344"/>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45"/>
      <c r="AO36" s="344"/>
      <c r="AP36" s="307"/>
      <c r="AQ36" s="307"/>
      <c r="AR36" s="307"/>
      <c r="AS36" s="307"/>
      <c r="AT36" s="345"/>
      <c r="AU36" s="312"/>
      <c r="AV36" s="313"/>
      <c r="AW36" s="307"/>
      <c r="AX36" s="307"/>
      <c r="AY36" s="312"/>
      <c r="AZ36" s="313"/>
      <c r="BA36" s="283"/>
      <c r="BB36" s="283"/>
      <c r="BC36" s="283"/>
      <c r="BD36" s="283"/>
      <c r="BE36" s="283"/>
      <c r="BF36" s="283"/>
      <c r="BG36" s="283"/>
      <c r="BH36" s="283"/>
      <c r="BI36" s="283"/>
      <c r="BJ36" s="283"/>
      <c r="BK36" s="283"/>
      <c r="BL36" s="283"/>
      <c r="BM36" s="283"/>
      <c r="BN36" s="283"/>
      <c r="BO36" s="283"/>
      <c r="BP36" s="283"/>
      <c r="BQ36" s="283"/>
    </row>
    <row r="37" ht="15.75" customHeight="1">
      <c r="A37" s="242" t="s">
        <v>112</v>
      </c>
      <c r="B37" s="243" t="s">
        <v>112</v>
      </c>
      <c r="C37" s="281" t="s">
        <v>113</v>
      </c>
      <c r="D37" s="301" t="n">
        <f>VLOOKUP(B37,$B$51:$F$99,5,FALSE)</f>
        <v>0</v>
      </c>
      <c r="E37" s="282" t="n">
        <f>$D$33</f>
        <v>0</v>
      </c>
      <c r="F37" s="288" t="n">
        <f t="shared" si="1"/>
        <v>0</v>
      </c>
      <c r="G37" s="177"/>
      <c r="H37" s="283"/>
      <c r="I37" s="118" t="n">
        <v>27</v>
      </c>
      <c r="J37" s="311" t="e">
        <f t="shared" si="0"/>
        <v>#REF!</v>
      </c>
      <c r="K37" s="344"/>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45"/>
      <c r="AO37" s="344"/>
      <c r="AP37" s="307"/>
      <c r="AQ37" s="307"/>
      <c r="AR37" s="307"/>
      <c r="AS37" s="307"/>
      <c r="AT37" s="345"/>
      <c r="AU37" s="312"/>
      <c r="AV37" s="313"/>
      <c r="AW37" s="307"/>
      <c r="AX37" s="307"/>
      <c r="AY37" s="312"/>
      <c r="AZ37" s="313"/>
      <c r="BA37" s="283"/>
      <c r="BB37" s="283"/>
      <c r="BC37" s="283"/>
      <c r="BD37" s="283"/>
      <c r="BE37" s="283"/>
      <c r="BF37" s="283"/>
      <c r="BG37" s="283"/>
      <c r="BH37" s="283"/>
      <c r="BI37" s="283"/>
      <c r="BJ37" s="283"/>
      <c r="BK37" s="283"/>
      <c r="BL37" s="283"/>
      <c r="BM37" s="283"/>
      <c r="BN37" s="283"/>
      <c r="BO37" s="283"/>
      <c r="BP37" s="283"/>
      <c r="BQ37" s="283"/>
    </row>
    <row r="38" ht="15.75" customHeight="1">
      <c r="A38" s="234" t="n">
        <v>7</v>
      </c>
      <c r="B38" s="224" t="n">
        <v>7</v>
      </c>
      <c r="C38" s="365" t="s">
        <v>104</v>
      </c>
      <c r="D38" s="299" t="n">
        <f>VLOOKUP(B38,$B$51:$F$99,5,FALSE)</f>
        <v>0</v>
      </c>
      <c r="E38" s="291"/>
      <c r="F38" s="352"/>
      <c r="G38" s="288"/>
      <c r="H38" s="175"/>
      <c r="I38" s="118" t="n">
        <v>28</v>
      </c>
      <c r="J38" s="311" t="e">
        <f t="shared" si="0"/>
        <v>#REF!</v>
      </c>
      <c r="K38" s="344"/>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45"/>
      <c r="AO38" s="344"/>
      <c r="AP38" s="307"/>
      <c r="AQ38" s="307"/>
      <c r="AR38" s="307"/>
      <c r="AS38" s="307"/>
      <c r="AT38" s="345"/>
      <c r="AU38" s="312"/>
      <c r="AV38" s="313"/>
      <c r="AW38" s="307"/>
      <c r="AX38" s="307"/>
      <c r="AY38" s="312"/>
      <c r="AZ38" s="313"/>
      <c r="BA38" s="175"/>
      <c r="BB38" s="175"/>
      <c r="BC38" s="175"/>
      <c r="BD38" s="175"/>
      <c r="BE38" s="175"/>
      <c r="BF38" s="175"/>
      <c r="BG38" s="175"/>
      <c r="BH38" s="175"/>
      <c r="BI38" s="175"/>
      <c r="BJ38" s="175"/>
      <c r="BK38" s="175"/>
      <c r="BL38" s="175"/>
      <c r="BM38" s="175"/>
      <c r="BN38" s="175"/>
      <c r="BO38" s="175"/>
      <c r="BP38" s="175"/>
      <c r="BQ38" s="175"/>
    </row>
    <row r="39" ht="15.75" customHeight="1">
      <c r="A39" s="184"/>
      <c r="B39" s="185"/>
      <c r="C39" s="285" t="s">
        <v>201</v>
      </c>
      <c r="D39" s="302"/>
      <c r="E39" s="185"/>
      <c r="F39" s="186"/>
      <c r="G39" s="177"/>
      <c r="H39" s="284"/>
      <c r="I39" s="118" t="n">
        <v>29</v>
      </c>
      <c r="J39" s="311" t="e">
        <f t="shared" si="0"/>
        <v>#REF!</v>
      </c>
      <c r="K39" s="344"/>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45"/>
      <c r="AO39" s="344"/>
      <c r="AP39" s="307"/>
      <c r="AQ39" s="307"/>
      <c r="AR39" s="307"/>
      <c r="AS39" s="307"/>
      <c r="AT39" s="345"/>
      <c r="AU39" s="312"/>
      <c r="AV39" s="313"/>
      <c r="AW39" s="307"/>
      <c r="AX39" s="307"/>
      <c r="AY39" s="312"/>
      <c r="AZ39" s="313"/>
      <c r="BA39" s="284"/>
      <c r="BB39" s="284"/>
      <c r="BC39" s="284"/>
      <c r="BD39" s="284"/>
      <c r="BE39" s="284"/>
      <c r="BF39" s="284"/>
      <c r="BG39" s="284"/>
      <c r="BH39" s="284"/>
      <c r="BI39" s="284"/>
      <c r="BJ39" s="284"/>
      <c r="BK39" s="284"/>
      <c r="BL39" s="284"/>
      <c r="BM39" s="284"/>
      <c r="BN39" s="284"/>
      <c r="BO39" s="284"/>
      <c r="BP39" s="284"/>
      <c r="BQ39" s="284"/>
    </row>
    <row r="40" ht="15.75" customHeight="1">
      <c r="A40" s="242"/>
      <c r="B40" s="243" t="s">
        <v>166</v>
      </c>
      <c r="C40" s="281" t="s">
        <v>167</v>
      </c>
      <c r="D40" s="301" t="n">
        <f>VLOOKUP(B40,$B$51:$F$99,5,FALSE)</f>
        <v>0</v>
      </c>
      <c r="E40" s="282" t="n">
        <f>D17</f>
        <v>0</v>
      </c>
      <c r="F40" s="290" t="n">
        <f>IFERROR(D40/E40,0)</f>
        <v>0</v>
      </c>
      <c r="G40" s="177"/>
      <c r="H40" s="283"/>
      <c r="I40" s="118" t="n">
        <v>30</v>
      </c>
      <c r="J40" s="311" t="e">
        <f t="shared" si="0"/>
        <v>#REF!</v>
      </c>
      <c r="K40" s="344"/>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45"/>
      <c r="AO40" s="344"/>
      <c r="AP40" s="307"/>
      <c r="AQ40" s="307"/>
      <c r="AR40" s="307"/>
      <c r="AS40" s="307"/>
      <c r="AT40" s="345"/>
      <c r="AU40" s="312"/>
      <c r="AV40" s="313"/>
      <c r="AW40" s="307"/>
      <c r="AX40" s="307"/>
      <c r="AY40" s="312"/>
      <c r="AZ40" s="313"/>
      <c r="BA40" s="283"/>
      <c r="BB40" s="283"/>
      <c r="BC40" s="283"/>
      <c r="BD40" s="283"/>
      <c r="BE40" s="283"/>
      <c r="BF40" s="283"/>
      <c r="BG40" s="283"/>
      <c r="BH40" s="283"/>
      <c r="BI40" s="283"/>
      <c r="BJ40" s="283"/>
      <c r="BK40" s="283"/>
      <c r="BL40" s="283"/>
      <c r="BM40" s="283"/>
      <c r="BN40" s="283"/>
      <c r="BO40" s="283"/>
      <c r="BP40" s="283"/>
      <c r="BQ40" s="283"/>
    </row>
    <row r="41" ht="15.75" customHeight="1">
      <c r="A41" s="242"/>
      <c r="B41" s="243" t="s">
        <v>164</v>
      </c>
      <c r="C41" s="281" t="s">
        <v>165</v>
      </c>
      <c r="D41" s="301" t="n">
        <f>VLOOKUP(B41,$B$51:$F$99,5,FALSE)</f>
        <v>0</v>
      </c>
      <c r="E41" s="282" t="n">
        <f>D40</f>
        <v>0</v>
      </c>
      <c r="F41" s="290" t="n">
        <f>IF(E41=0,0,D41/E41)</f>
        <v>0</v>
      </c>
      <c r="G41" s="177"/>
      <c r="H41" s="283"/>
      <c r="I41" s="118" t="n">
        <v>31</v>
      </c>
      <c r="J41" s="311" t="e">
        <f t="shared" si="0"/>
        <v>#REF!</v>
      </c>
      <c r="K41" s="344"/>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45"/>
      <c r="AO41" s="344"/>
      <c r="AP41" s="307"/>
      <c r="AQ41" s="307"/>
      <c r="AR41" s="307"/>
      <c r="AS41" s="307"/>
      <c r="AT41" s="345"/>
      <c r="AU41" s="312"/>
      <c r="AV41" s="313"/>
      <c r="AW41" s="307"/>
      <c r="AX41" s="307"/>
      <c r="AY41" s="312"/>
      <c r="AZ41" s="313"/>
      <c r="BA41" s="283"/>
      <c r="BB41" s="283"/>
      <c r="BC41" s="283"/>
      <c r="BD41" s="283"/>
      <c r="BE41" s="283"/>
      <c r="BF41" s="283"/>
      <c r="BG41" s="283"/>
      <c r="BH41" s="283"/>
      <c r="BI41" s="283"/>
      <c r="BJ41" s="283"/>
      <c r="BK41" s="283"/>
      <c r="BL41" s="283"/>
      <c r="BM41" s="283"/>
      <c r="BN41" s="283"/>
      <c r="BO41" s="283"/>
      <c r="BP41" s="283"/>
      <c r="BQ41" s="283"/>
    </row>
    <row r="42" ht="15.75" customHeight="1">
      <c r="A42" s="242"/>
      <c r="B42" s="243" t="n">
        <v>9</v>
      </c>
      <c r="C42" s="281" t="s">
        <v>168</v>
      </c>
      <c r="D42" s="301" t="n">
        <f>VLOOKUP(B42,$B$51:$F$99,5,FALSE)</f>
        <v>0</v>
      </c>
      <c r="E42" s="282" t="n">
        <f>D41</f>
        <v>0</v>
      </c>
      <c r="F42" s="290" t="n">
        <f>IF(E42=0,0,D42/E42)</f>
        <v>0</v>
      </c>
      <c r="G42" s="177"/>
      <c r="H42" s="283"/>
      <c r="I42" s="118" t="n">
        <v>32</v>
      </c>
      <c r="J42" s="311" t="e">
        <f t="shared" si="0"/>
        <v>#REF!</v>
      </c>
      <c r="K42" s="342"/>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43"/>
      <c r="AO42" s="342"/>
      <c r="AP42" s="306"/>
      <c r="AQ42" s="306"/>
      <c r="AR42" s="306"/>
      <c r="AS42" s="306"/>
      <c r="AT42" s="343"/>
      <c r="AU42" s="338"/>
      <c r="AV42" s="339"/>
      <c r="AW42" s="306"/>
      <c r="AX42" s="306"/>
      <c r="AY42" s="338"/>
      <c r="AZ42" s="339"/>
      <c r="BA42" s="283"/>
      <c r="BB42" s="283"/>
      <c r="BC42" s="283"/>
      <c r="BD42" s="283"/>
      <c r="BE42" s="283"/>
      <c r="BF42" s="283"/>
      <c r="BG42" s="283"/>
      <c r="BH42" s="283"/>
      <c r="BI42" s="283"/>
      <c r="BJ42" s="283"/>
      <c r="BK42" s="283"/>
      <c r="BL42" s="283"/>
      <c r="BM42" s="283"/>
      <c r="BN42" s="283"/>
      <c r="BO42" s="283"/>
      <c r="BP42" s="283"/>
      <c r="BQ42" s="283"/>
    </row>
    <row r="43">
      <c r="B43" s="331"/>
      <c r="D43" s="174"/>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row>
    <row r="44">
      <c r="B44" s="331"/>
      <c r="D44" s="174"/>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row>
    <row r="45">
      <c r="B45" s="331"/>
      <c r="D45" s="174"/>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row>
    <row r="46">
      <c r="B46" s="56"/>
    </row>
    <row r="47">
      <c r="B47" s="56"/>
      <c r="C47" s="267" t="s">
        <v>115</v>
      </c>
    </row>
    <row r="48" ht="15.75" customHeight="1">
      <c r="B48" s="56"/>
    </row>
    <row r="49" ht="16.5" customHeight="1">
      <c r="B49" s="303"/>
      <c r="C49" s="329"/>
      <c r="D49" s="303"/>
      <c r="E49" s="303"/>
      <c r="F49" s="303"/>
      <c r="G49" s="295"/>
      <c r="H49" s="303"/>
      <c r="I49" s="303"/>
      <c r="J49" s="303"/>
      <c r="K49" s="303"/>
      <c r="L49" s="303" t="s">
        <v>116</v>
      </c>
      <c r="M49" s="303"/>
      <c r="N49" s="303"/>
      <c r="O49" s="303"/>
      <c r="P49" s="303"/>
      <c r="Q49" s="303"/>
      <c r="R49" s="303"/>
      <c r="S49" s="303"/>
      <c r="T49" s="303"/>
      <c r="U49" s="303"/>
      <c r="V49" s="303"/>
      <c r="W49" s="303"/>
      <c r="X49" s="303" t="s">
        <v>117</v>
      </c>
      <c r="Y49" s="303"/>
      <c r="Z49" s="303"/>
      <c r="AA49" s="303"/>
      <c r="AB49" s="303"/>
      <c r="AC49" s="303"/>
      <c r="AD49" s="303"/>
      <c r="AE49" s="303"/>
      <c r="AF49" s="303"/>
      <c r="AG49" s="303"/>
      <c r="AH49" s="303"/>
      <c r="AI49" s="303"/>
      <c r="AJ49" s="303" t="s">
        <v>118</v>
      </c>
      <c r="AK49" s="303"/>
      <c r="AL49" s="303"/>
      <c r="AM49" s="303"/>
      <c r="AN49" s="303"/>
      <c r="AO49" s="303"/>
      <c r="AP49" s="303"/>
      <c r="AQ49" s="303"/>
      <c r="AR49" s="303"/>
      <c r="AS49" s="303"/>
      <c r="AT49" s="303"/>
      <c r="AU49" s="303"/>
      <c r="AV49" s="303" t="s">
        <v>119</v>
      </c>
      <c r="AW49" s="303"/>
      <c r="AX49" s="303"/>
      <c r="AY49" s="303"/>
      <c r="AZ49" s="303"/>
      <c r="BA49" s="303"/>
      <c r="BB49" s="303"/>
      <c r="BC49" s="303"/>
      <c r="BD49" s="303"/>
      <c r="BE49" s="303"/>
      <c r="BF49" s="303"/>
      <c r="BG49" s="303"/>
      <c r="BH49" s="303" t="s">
        <v>120</v>
      </c>
      <c r="BI49" s="303"/>
      <c r="BJ49" s="303"/>
      <c r="BK49" s="303"/>
      <c r="BL49" s="303"/>
      <c r="BM49" s="303"/>
      <c r="BN49" s="303"/>
      <c r="BO49" s="303"/>
      <c r="BP49" s="303"/>
      <c r="BQ49" s="303"/>
      <c r="BR49" s="303"/>
      <c r="BS49" s="303"/>
    </row>
    <row r="50" ht="46.5" customHeight="1">
      <c r="B50" s="330" t="s">
        <v>121</v>
      </c>
      <c r="C50" s="317" t="s">
        <v>122</v>
      </c>
      <c r="D50" s="296" t="s">
        <v>123</v>
      </c>
      <c r="E50" s="325" t="s">
        <v>124</v>
      </c>
      <c r="F50" s="325" t="s">
        <v>125</v>
      </c>
      <c r="G50" s="325" t="s">
        <v>116</v>
      </c>
      <c r="H50" s="325" t="s">
        <v>117</v>
      </c>
      <c r="I50" s="325" t="s">
        <v>118</v>
      </c>
      <c r="J50" s="325" t="s">
        <v>119</v>
      </c>
      <c r="K50" s="325" t="s">
        <v>120</v>
      </c>
      <c r="L50" s="326" t="n">
        <v>43556</v>
      </c>
      <c r="M50" s="326" t="n">
        <v>43586</v>
      </c>
      <c r="N50" s="326" t="n">
        <v>43617</v>
      </c>
      <c r="O50" s="326" t="n">
        <v>43647</v>
      </c>
      <c r="P50" s="326" t="n">
        <v>43678</v>
      </c>
      <c r="Q50" s="326" t="n">
        <v>43709</v>
      </c>
      <c r="R50" s="326" t="n">
        <v>43739</v>
      </c>
      <c r="S50" s="326" t="n">
        <v>43770</v>
      </c>
      <c r="T50" s="326" t="n">
        <v>43800</v>
      </c>
      <c r="U50" s="326" t="n">
        <v>43831</v>
      </c>
      <c r="V50" s="326" t="n">
        <v>43862</v>
      </c>
      <c r="W50" s="326" t="n">
        <v>43891</v>
      </c>
      <c r="X50" s="326" t="n">
        <v>43922</v>
      </c>
      <c r="Y50" s="326" t="n">
        <v>43952</v>
      </c>
      <c r="Z50" s="326" t="n">
        <v>43983</v>
      </c>
      <c r="AA50" s="326" t="n">
        <v>44013</v>
      </c>
      <c r="AB50" s="326" t="n">
        <v>44044</v>
      </c>
      <c r="AC50" s="326" t="n">
        <v>44075</v>
      </c>
      <c r="AD50" s="326" t="n">
        <v>44105</v>
      </c>
      <c r="AE50" s="326" t="n">
        <v>44136</v>
      </c>
      <c r="AF50" s="326" t="n">
        <v>44166</v>
      </c>
      <c r="AG50" s="326" t="n">
        <v>44197</v>
      </c>
      <c r="AH50" s="326" t="n">
        <v>44228</v>
      </c>
      <c r="AI50" s="326" t="n">
        <v>44256</v>
      </c>
      <c r="AJ50" s="326" t="n">
        <v>44287</v>
      </c>
      <c r="AK50" s="326" t="n">
        <v>44317</v>
      </c>
      <c r="AL50" s="326" t="n">
        <v>44348</v>
      </c>
      <c r="AM50" s="326" t="n">
        <v>44378</v>
      </c>
      <c r="AN50" s="326" t="n">
        <v>44409</v>
      </c>
      <c r="AO50" s="326" t="n">
        <v>44440</v>
      </c>
      <c r="AP50" s="326" t="n">
        <v>44470</v>
      </c>
      <c r="AQ50" s="326" t="n">
        <v>44501</v>
      </c>
      <c r="AR50" s="326" t="n">
        <v>44531</v>
      </c>
      <c r="AS50" s="326" t="n">
        <v>44562</v>
      </c>
      <c r="AT50" s="326" t="n">
        <v>44593</v>
      </c>
      <c r="AU50" s="326" t="n">
        <v>44621</v>
      </c>
      <c r="AV50" s="326" t="n">
        <v>44652</v>
      </c>
      <c r="AW50" s="326" t="n">
        <v>44682</v>
      </c>
      <c r="AX50" s="326" t="n">
        <v>44713</v>
      </c>
      <c r="AY50" s="326" t="n">
        <v>44743</v>
      </c>
      <c r="AZ50" s="326" t="n">
        <v>44774</v>
      </c>
      <c r="BA50" s="326" t="n">
        <v>44805</v>
      </c>
      <c r="BB50" s="326" t="n">
        <v>44835</v>
      </c>
      <c r="BC50" s="326" t="n">
        <v>44866</v>
      </c>
      <c r="BD50" s="326" t="n">
        <v>44896</v>
      </c>
      <c r="BE50" s="326" t="n">
        <v>44927</v>
      </c>
      <c r="BF50" s="326" t="n">
        <v>44958</v>
      </c>
      <c r="BG50" s="326" t="n">
        <v>44986</v>
      </c>
      <c r="BH50" s="326" t="n">
        <v>45017</v>
      </c>
      <c r="BI50" s="326" t="n">
        <v>45047</v>
      </c>
      <c r="BJ50" s="326" t="n">
        <v>45078</v>
      </c>
      <c r="BK50" s="326" t="n">
        <v>45108</v>
      </c>
      <c r="BL50" s="326" t="n">
        <v>45139</v>
      </c>
      <c r="BM50" s="326" t="n">
        <v>45170</v>
      </c>
      <c r="BN50" s="326" t="n">
        <v>45200</v>
      </c>
      <c r="BO50" s="326" t="n">
        <v>45231</v>
      </c>
      <c r="BP50" s="326" t="n">
        <v>45261</v>
      </c>
      <c r="BQ50" s="326" t="n">
        <v>45292</v>
      </c>
      <c r="BR50" s="326" t="n">
        <v>45323</v>
      </c>
      <c r="BS50" s="326" t="n">
        <v>45352</v>
      </c>
      <c r="BT50" s="120"/>
      <c r="BU50" s="120"/>
    </row>
    <row r="51" ht="16.5" customHeight="1">
      <c r="B51" s="333" t="s">
        <v>76</v>
      </c>
      <c r="C51" s="332" t="s">
        <v>324</v>
      </c>
      <c r="D51" s="297" t="s">
        <v>126</v>
      </c>
      <c r="E51" s="334" t="b">
        <f t="shared" ref="E51:E94" si="4">SUM(G51:K51)=F51</f>
        <v>1</v>
      </c>
      <c r="F51" s="334" t="n">
        <f t="shared" ref="F51:F94" si="5">SUM(L51:BS51)</f>
        <v>0</v>
      </c>
      <c r="G51" s="333" t="n">
        <f t="shared" ref="G51:G94" si="6">SUM(L51:W51)</f>
        <v>0</v>
      </c>
      <c r="H51" s="334" t="n">
        <f>SUM(X51:AI51)</f>
        <v>0</v>
      </c>
      <c r="I51" s="334" t="n">
        <f>SUM(AJ51:AU51)</f>
        <v>0</v>
      </c>
      <c r="J51" s="334" t="n">
        <f t="shared" ref="J51:J94" si="7">SUM(AV51:BG51)</f>
        <v>0</v>
      </c>
      <c r="K51" s="334" t="n">
        <f t="shared" ref="K51:K94" si="8">SUM(BH51:BS51)</f>
        <v>0</v>
      </c>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c r="AT51" s="335"/>
      <c r="AU51" s="335"/>
      <c r="AV51" s="335"/>
      <c r="AW51" s="335"/>
      <c r="AX51" s="335"/>
      <c r="AY51" s="335"/>
      <c r="AZ51" s="335"/>
      <c r="BA51" s="335"/>
      <c r="BB51" s="335"/>
      <c r="BC51" s="335"/>
      <c r="BD51" s="335"/>
      <c r="BE51" s="335"/>
      <c r="BF51" s="335"/>
      <c r="BG51" s="335"/>
      <c r="BH51" s="335"/>
      <c r="BI51" s="335"/>
      <c r="BJ51" s="335"/>
      <c r="BK51" s="335"/>
      <c r="BL51" s="335"/>
      <c r="BM51" s="335"/>
      <c r="BN51" s="335"/>
      <c r="BO51" s="335"/>
      <c r="BP51" s="335"/>
      <c r="BQ51" s="335"/>
      <c r="BR51" s="335"/>
      <c r="BS51" s="335"/>
    </row>
    <row r="52" ht="16.5" customHeight="1">
      <c r="B52" s="333" t="s">
        <v>318</v>
      </c>
      <c r="C52" s="332" t="s">
        <v>325</v>
      </c>
      <c r="D52" s="297" t="s">
        <v>126</v>
      </c>
      <c r="E52" s="334" t="b">
        <f t="shared" si="4"/>
        <v>1</v>
      </c>
      <c r="F52" s="334" t="n">
        <f t="shared" si="5"/>
        <v>0</v>
      </c>
      <c r="G52" s="333" t="n">
        <f t="shared" si="6"/>
        <v>0</v>
      </c>
      <c r="H52" s="334" t="n">
        <f>SUM(X52:AI52)</f>
        <v>0</v>
      </c>
      <c r="I52" s="334" t="n">
        <f>SUM(AJ52:AU52)</f>
        <v>0</v>
      </c>
      <c r="J52" s="334" t="n">
        <f t="shared" si="7"/>
        <v>0</v>
      </c>
      <c r="K52" s="334" t="n">
        <f t="shared" si="8"/>
        <v>0</v>
      </c>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c r="AT52" s="335"/>
      <c r="AU52" s="335"/>
      <c r="AV52" s="335"/>
      <c r="AW52" s="335"/>
      <c r="AX52" s="335"/>
      <c r="AY52" s="335"/>
      <c r="AZ52" s="335"/>
      <c r="BA52" s="335"/>
      <c r="BB52" s="335"/>
      <c r="BC52" s="335"/>
      <c r="BD52" s="335"/>
      <c r="BE52" s="335"/>
      <c r="BF52" s="335"/>
      <c r="BG52" s="335"/>
      <c r="BH52" s="335"/>
      <c r="BI52" s="335"/>
      <c r="BJ52" s="335"/>
      <c r="BK52" s="335"/>
      <c r="BL52" s="335"/>
      <c r="BM52" s="335"/>
      <c r="BN52" s="335"/>
      <c r="BO52" s="335"/>
      <c r="BP52" s="335"/>
      <c r="BQ52" s="335"/>
      <c r="BR52" s="335"/>
      <c r="BS52" s="335"/>
    </row>
    <row r="53" ht="16.5" customHeight="1">
      <c r="B53" s="333" t="s">
        <v>74</v>
      </c>
      <c r="C53" s="332" t="s">
        <v>75</v>
      </c>
      <c r="D53" s="297" t="s">
        <v>126</v>
      </c>
      <c r="E53" s="334" t="b">
        <f t="shared" si="4"/>
        <v>1</v>
      </c>
      <c r="F53" s="334" t="n">
        <f t="shared" si="5"/>
        <v>0</v>
      </c>
      <c r="G53" s="333" t="n">
        <f t="shared" si="6"/>
        <v>0</v>
      </c>
      <c r="H53" s="334" t="n">
        <f t="shared" ref="H53:H94" si="9">SUM(X53:AI53)</f>
        <v>0</v>
      </c>
      <c r="I53" s="334" t="n">
        <f t="shared" ref="I53:I94" si="10">SUM(AJ53:AU53)</f>
        <v>0</v>
      </c>
      <c r="J53" s="334" t="n">
        <f t="shared" si="7"/>
        <v>0</v>
      </c>
      <c r="K53" s="334" t="n">
        <f t="shared" si="8"/>
        <v>0</v>
      </c>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c r="AT53" s="335"/>
      <c r="AU53" s="335"/>
      <c r="AV53" s="335"/>
      <c r="AW53" s="335"/>
      <c r="AX53" s="335"/>
      <c r="AY53" s="335"/>
      <c r="AZ53" s="335"/>
      <c r="BA53" s="335"/>
      <c r="BB53" s="335"/>
      <c r="BC53" s="335"/>
      <c r="BD53" s="335"/>
      <c r="BE53" s="335"/>
      <c r="BF53" s="335"/>
      <c r="BG53" s="335"/>
      <c r="BH53" s="335"/>
      <c r="BI53" s="335"/>
      <c r="BJ53" s="335"/>
      <c r="BK53" s="335"/>
      <c r="BL53" s="335"/>
      <c r="BM53" s="335"/>
      <c r="BN53" s="335"/>
      <c r="BO53" s="335"/>
      <c r="BP53" s="335"/>
      <c r="BQ53" s="335"/>
      <c r="BR53" s="335"/>
      <c r="BS53" s="335"/>
    </row>
    <row r="54" ht="16.5" customHeight="1">
      <c r="B54" s="333" t="n">
        <v>2</v>
      </c>
      <c r="C54" s="332" t="s">
        <v>78</v>
      </c>
      <c r="D54" s="297" t="s">
        <v>126</v>
      </c>
      <c r="E54" s="334" t="b">
        <f t="shared" si="4"/>
        <v>1</v>
      </c>
      <c r="F54" s="334" t="n">
        <f t="shared" si="5"/>
        <v>0</v>
      </c>
      <c r="G54" s="333" t="n">
        <f t="shared" si="6"/>
        <v>0</v>
      </c>
      <c r="H54" s="334" t="n">
        <f t="shared" si="9"/>
        <v>0</v>
      </c>
      <c r="I54" s="334" t="n">
        <f t="shared" si="10"/>
        <v>0</v>
      </c>
      <c r="J54" s="334" t="n">
        <f t="shared" si="7"/>
        <v>0</v>
      </c>
      <c r="K54" s="334" t="n">
        <f t="shared" si="8"/>
        <v>0</v>
      </c>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c r="AT54" s="335"/>
      <c r="AU54" s="335"/>
      <c r="AV54" s="335"/>
      <c r="AW54" s="335"/>
      <c r="AX54" s="335"/>
      <c r="AY54" s="335"/>
      <c r="AZ54" s="335"/>
      <c r="BA54" s="335"/>
      <c r="BB54" s="335"/>
      <c r="BC54" s="335"/>
      <c r="BD54" s="335"/>
      <c r="BE54" s="335"/>
      <c r="BF54" s="335"/>
      <c r="BG54" s="335"/>
      <c r="BH54" s="335"/>
      <c r="BI54" s="335"/>
      <c r="BJ54" s="335"/>
      <c r="BK54" s="335"/>
      <c r="BL54" s="335"/>
      <c r="BM54" s="335"/>
      <c r="BN54" s="335"/>
      <c r="BO54" s="335"/>
      <c r="BP54" s="335"/>
      <c r="BQ54" s="335"/>
      <c r="BR54" s="335"/>
      <c r="BS54" s="335"/>
    </row>
    <row r="55" ht="16.5" customHeight="1">
      <c r="B55" s="333" t="s">
        <v>79</v>
      </c>
      <c r="C55" s="332" t="s">
        <v>127</v>
      </c>
      <c r="D55" s="297" t="s">
        <v>126</v>
      </c>
      <c r="E55" s="334" t="b">
        <f t="shared" si="4"/>
        <v>1</v>
      </c>
      <c r="F55" s="334" t="n">
        <f t="shared" si="5"/>
        <v>0</v>
      </c>
      <c r="G55" s="333" t="n">
        <f t="shared" si="6"/>
        <v>0</v>
      </c>
      <c r="H55" s="334" t="n">
        <f t="shared" si="9"/>
        <v>0</v>
      </c>
      <c r="I55" s="334" t="n">
        <f t="shared" si="10"/>
        <v>0</v>
      </c>
      <c r="J55" s="334" t="n">
        <f t="shared" si="7"/>
        <v>0</v>
      </c>
      <c r="K55" s="334" t="n">
        <f t="shared" si="8"/>
        <v>0</v>
      </c>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c r="AX55" s="335"/>
      <c r="AY55" s="335"/>
      <c r="AZ55" s="335"/>
      <c r="BA55" s="335"/>
      <c r="BB55" s="335"/>
      <c r="BC55" s="335"/>
      <c r="BD55" s="335"/>
      <c r="BE55" s="335"/>
      <c r="BF55" s="335"/>
      <c r="BG55" s="335"/>
      <c r="BH55" s="335"/>
      <c r="BI55" s="335"/>
      <c r="BJ55" s="335"/>
      <c r="BK55" s="335"/>
      <c r="BL55" s="335"/>
      <c r="BM55" s="335"/>
      <c r="BN55" s="335"/>
      <c r="BO55" s="335"/>
      <c r="BP55" s="335"/>
      <c r="BQ55" s="335"/>
      <c r="BR55" s="335"/>
      <c r="BS55" s="335"/>
    </row>
    <row r="56" ht="16.5" customHeight="1">
      <c r="B56" s="333" t="s">
        <v>81</v>
      </c>
      <c r="C56" s="332" t="s">
        <v>128</v>
      </c>
      <c r="D56" s="297" t="s">
        <v>126</v>
      </c>
      <c r="E56" s="334" t="b">
        <f t="shared" si="4"/>
        <v>1</v>
      </c>
      <c r="F56" s="334" t="n">
        <f t="shared" si="5"/>
        <v>0</v>
      </c>
      <c r="G56" s="333" t="n">
        <f t="shared" si="6"/>
        <v>0</v>
      </c>
      <c r="H56" s="334" t="n">
        <f t="shared" si="9"/>
        <v>0</v>
      </c>
      <c r="I56" s="334" t="n">
        <f t="shared" si="10"/>
        <v>0</v>
      </c>
      <c r="J56" s="334" t="n">
        <f t="shared" si="7"/>
        <v>0</v>
      </c>
      <c r="K56" s="334" t="n">
        <f t="shared" si="8"/>
        <v>0</v>
      </c>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c r="AO56" s="335"/>
      <c r="AP56" s="335"/>
      <c r="AQ56" s="335"/>
      <c r="AR56" s="335"/>
      <c r="AS56" s="335"/>
      <c r="AT56" s="335"/>
      <c r="AU56" s="335"/>
      <c r="AV56" s="335"/>
      <c r="AW56" s="335"/>
      <c r="AX56" s="335"/>
      <c r="AY56" s="335"/>
      <c r="AZ56" s="335"/>
      <c r="BA56" s="335"/>
      <c r="BB56" s="335"/>
      <c r="BC56" s="335"/>
      <c r="BD56" s="335"/>
      <c r="BE56" s="335"/>
      <c r="BF56" s="335"/>
      <c r="BG56" s="335"/>
      <c r="BH56" s="335"/>
      <c r="BI56" s="335"/>
      <c r="BJ56" s="335"/>
      <c r="BK56" s="335"/>
      <c r="BL56" s="335"/>
      <c r="BM56" s="335"/>
      <c r="BN56" s="335"/>
      <c r="BO56" s="335"/>
      <c r="BP56" s="335"/>
      <c r="BQ56" s="335"/>
      <c r="BR56" s="335"/>
      <c r="BS56" s="335"/>
    </row>
    <row r="57" ht="16.5" customHeight="1">
      <c r="B57" s="333" t="s">
        <v>84</v>
      </c>
      <c r="C57" s="332" t="s">
        <v>129</v>
      </c>
      <c r="D57" s="297" t="s">
        <v>126</v>
      </c>
      <c r="E57" s="334" t="b">
        <f t="shared" si="4"/>
        <v>1</v>
      </c>
      <c r="F57" s="334" t="n">
        <f t="shared" si="5"/>
        <v>0</v>
      </c>
      <c r="G57" s="333" t="n">
        <f t="shared" si="6"/>
        <v>0</v>
      </c>
      <c r="H57" s="334" t="n">
        <f t="shared" si="9"/>
        <v>0</v>
      </c>
      <c r="I57" s="334" t="n">
        <f t="shared" si="10"/>
        <v>0</v>
      </c>
      <c r="J57" s="334" t="n">
        <f t="shared" si="7"/>
        <v>0</v>
      </c>
      <c r="K57" s="334" t="n">
        <f t="shared" si="8"/>
        <v>0</v>
      </c>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c r="AO57" s="335"/>
      <c r="AP57" s="335"/>
      <c r="AQ57" s="335"/>
      <c r="AR57" s="335"/>
      <c r="AS57" s="335"/>
      <c r="AT57" s="335"/>
      <c r="AU57" s="335"/>
      <c r="AV57" s="335"/>
      <c r="AW57" s="335"/>
      <c r="AX57" s="335"/>
      <c r="AY57" s="335"/>
      <c r="AZ57" s="335"/>
      <c r="BA57" s="335"/>
      <c r="BB57" s="335"/>
      <c r="BC57" s="335"/>
      <c r="BD57" s="335"/>
      <c r="BE57" s="335"/>
      <c r="BF57" s="335"/>
      <c r="BG57" s="335"/>
      <c r="BH57" s="335"/>
      <c r="BI57" s="335"/>
      <c r="BJ57" s="335"/>
      <c r="BK57" s="335"/>
      <c r="BL57" s="335"/>
      <c r="BM57" s="335"/>
      <c r="BN57" s="335"/>
      <c r="BO57" s="335"/>
      <c r="BP57" s="335"/>
      <c r="BQ57" s="335"/>
      <c r="BR57" s="335"/>
      <c r="BS57" s="335"/>
    </row>
    <row r="58" ht="16.5" customHeight="1">
      <c r="B58" s="333" t="s">
        <v>86</v>
      </c>
      <c r="C58" s="332" t="s">
        <v>130</v>
      </c>
      <c r="D58" s="297" t="s">
        <v>126</v>
      </c>
      <c r="E58" s="334" t="b">
        <f t="shared" si="4"/>
        <v>1</v>
      </c>
      <c r="F58" s="334" t="n">
        <f t="shared" si="5"/>
        <v>0</v>
      </c>
      <c r="G58" s="333" t="n">
        <f t="shared" si="6"/>
        <v>0</v>
      </c>
      <c r="H58" s="334" t="n">
        <f t="shared" si="9"/>
        <v>0</v>
      </c>
      <c r="I58" s="334" t="n">
        <f t="shared" si="10"/>
        <v>0</v>
      </c>
      <c r="J58" s="334" t="n">
        <f t="shared" si="7"/>
        <v>0</v>
      </c>
      <c r="K58" s="334" t="n">
        <f t="shared" si="8"/>
        <v>0</v>
      </c>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c r="AO58" s="335"/>
      <c r="AP58" s="335"/>
      <c r="AQ58" s="335"/>
      <c r="AR58" s="335"/>
      <c r="AS58" s="335"/>
      <c r="AT58" s="335"/>
      <c r="AU58" s="335"/>
      <c r="AV58" s="335"/>
      <c r="AW58" s="335"/>
      <c r="AX58" s="335"/>
      <c r="AY58" s="335"/>
      <c r="AZ58" s="335"/>
      <c r="BA58" s="335"/>
      <c r="BB58" s="335"/>
      <c r="BC58" s="335"/>
      <c r="BD58" s="335"/>
      <c r="BE58" s="335"/>
      <c r="BF58" s="335"/>
      <c r="BG58" s="335"/>
      <c r="BH58" s="335"/>
      <c r="BI58" s="335"/>
      <c r="BJ58" s="335"/>
      <c r="BK58" s="335"/>
      <c r="BL58" s="335"/>
      <c r="BM58" s="335"/>
      <c r="BN58" s="335"/>
      <c r="BO58" s="335"/>
      <c r="BP58" s="335"/>
      <c r="BQ58" s="335"/>
      <c r="BR58" s="335"/>
      <c r="BS58" s="335"/>
    </row>
    <row r="59" ht="16.5" customHeight="1">
      <c r="B59" s="333" t="n">
        <v>4</v>
      </c>
      <c r="C59" s="332" t="s">
        <v>327</v>
      </c>
      <c r="D59" s="297" t="s">
        <v>126</v>
      </c>
      <c r="E59" s="334" t="b">
        <f t="shared" si="4"/>
        <v>1</v>
      </c>
      <c r="F59" s="334" t="n">
        <f t="shared" si="5"/>
        <v>0</v>
      </c>
      <c r="G59" s="333" t="n">
        <f t="shared" si="6"/>
        <v>0</v>
      </c>
      <c r="H59" s="334" t="n">
        <f t="shared" si="9"/>
        <v>0</v>
      </c>
      <c r="I59" s="334" t="n">
        <f t="shared" si="10"/>
        <v>0</v>
      </c>
      <c r="J59" s="334" t="n">
        <f t="shared" si="7"/>
        <v>0</v>
      </c>
      <c r="K59" s="334" t="n">
        <f t="shared" si="8"/>
        <v>0</v>
      </c>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c r="AO59" s="335"/>
      <c r="AP59" s="335"/>
      <c r="AQ59" s="335"/>
      <c r="AR59" s="335"/>
      <c r="AS59" s="335"/>
      <c r="AT59" s="335"/>
      <c r="AU59" s="335"/>
      <c r="AV59" s="335"/>
      <c r="AW59" s="335"/>
      <c r="AX59" s="335"/>
      <c r="AY59" s="335"/>
      <c r="AZ59" s="335"/>
      <c r="BA59" s="335"/>
      <c r="BB59" s="335"/>
      <c r="BC59" s="335"/>
      <c r="BD59" s="335"/>
      <c r="BE59" s="335"/>
      <c r="BF59" s="335"/>
      <c r="BG59" s="335"/>
      <c r="BH59" s="335"/>
      <c r="BI59" s="335"/>
      <c r="BJ59" s="335"/>
      <c r="BK59" s="335"/>
      <c r="BL59" s="335"/>
      <c r="BM59" s="335"/>
      <c r="BN59" s="335"/>
      <c r="BO59" s="335"/>
      <c r="BP59" s="335"/>
      <c r="BQ59" s="335"/>
      <c r="BR59" s="335"/>
      <c r="BS59" s="335"/>
    </row>
    <row r="60" ht="16.5" customHeight="1">
      <c r="B60" s="333" t="s">
        <v>328</v>
      </c>
      <c r="C60" s="332" t="s">
        <v>329</v>
      </c>
      <c r="D60" s="297" t="s">
        <v>126</v>
      </c>
      <c r="E60" s="334" t="b">
        <f t="shared" si="4"/>
        <v>1</v>
      </c>
      <c r="F60" s="334" t="n">
        <f t="shared" si="5"/>
        <v>0</v>
      </c>
      <c r="G60" s="333" t="n">
        <f t="shared" si="6"/>
        <v>0</v>
      </c>
      <c r="H60" s="334" t="n">
        <f t="shared" si="9"/>
        <v>0</v>
      </c>
      <c r="I60" s="334" t="n">
        <f t="shared" si="10"/>
        <v>0</v>
      </c>
      <c r="J60" s="334" t="n">
        <f t="shared" si="7"/>
        <v>0</v>
      </c>
      <c r="K60" s="334" t="n">
        <f t="shared" si="8"/>
        <v>0</v>
      </c>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c r="AL60" s="335"/>
      <c r="AM60" s="335"/>
      <c r="AN60" s="335"/>
      <c r="AO60" s="335"/>
      <c r="AP60" s="335"/>
      <c r="AQ60" s="335"/>
      <c r="AR60" s="335"/>
      <c r="AS60" s="335"/>
      <c r="AT60" s="335"/>
      <c r="AU60" s="335"/>
      <c r="AV60" s="335"/>
      <c r="AW60" s="335"/>
      <c r="AX60" s="335"/>
      <c r="AY60" s="335"/>
      <c r="AZ60" s="335"/>
      <c r="BA60" s="335"/>
      <c r="BB60" s="335"/>
      <c r="BC60" s="335"/>
      <c r="BD60" s="335"/>
      <c r="BE60" s="335"/>
      <c r="BF60" s="335"/>
      <c r="BG60" s="335"/>
      <c r="BH60" s="335"/>
      <c r="BI60" s="335"/>
      <c r="BJ60" s="335"/>
      <c r="BK60" s="335"/>
      <c r="BL60" s="335"/>
      <c r="BM60" s="335"/>
      <c r="BN60" s="335"/>
      <c r="BO60" s="335"/>
      <c r="BP60" s="335"/>
      <c r="BQ60" s="335"/>
      <c r="BR60" s="335"/>
      <c r="BS60" s="335"/>
    </row>
    <row r="61" ht="16.5" customHeight="1">
      <c r="B61" s="333" t="s">
        <v>95</v>
      </c>
      <c r="C61" s="332" t="s">
        <v>96</v>
      </c>
      <c r="D61" s="297" t="s">
        <v>126</v>
      </c>
      <c r="E61" s="334" t="b">
        <f t="shared" si="4"/>
        <v>1</v>
      </c>
      <c r="F61" s="334" t="n">
        <f t="shared" si="5"/>
        <v>0</v>
      </c>
      <c r="G61" s="333" t="n">
        <f t="shared" si="6"/>
        <v>0</v>
      </c>
      <c r="H61" s="334" t="n">
        <f t="shared" si="9"/>
        <v>0</v>
      </c>
      <c r="I61" s="334" t="n">
        <f t="shared" si="10"/>
        <v>0</v>
      </c>
      <c r="J61" s="334" t="n">
        <f t="shared" si="7"/>
        <v>0</v>
      </c>
      <c r="K61" s="334" t="n">
        <f t="shared" si="8"/>
        <v>0</v>
      </c>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c r="AO61" s="335"/>
      <c r="AP61" s="335"/>
      <c r="AQ61" s="335"/>
      <c r="AR61" s="335"/>
      <c r="AS61" s="335"/>
      <c r="AT61" s="335"/>
      <c r="AU61" s="335"/>
      <c r="AV61" s="335"/>
      <c r="AW61" s="335"/>
      <c r="AX61" s="335"/>
      <c r="AY61" s="335"/>
      <c r="AZ61" s="335"/>
      <c r="BA61" s="335"/>
      <c r="BB61" s="335"/>
      <c r="BC61" s="335"/>
      <c r="BD61" s="335"/>
      <c r="BE61" s="335"/>
      <c r="BF61" s="335"/>
      <c r="BG61" s="335"/>
      <c r="BH61" s="335"/>
      <c r="BI61" s="335"/>
      <c r="BJ61" s="335"/>
      <c r="BK61" s="335"/>
      <c r="BL61" s="335"/>
      <c r="BM61" s="335"/>
      <c r="BN61" s="335"/>
      <c r="BO61" s="335"/>
      <c r="BP61" s="335"/>
      <c r="BQ61" s="335"/>
      <c r="BR61" s="335"/>
      <c r="BS61" s="335"/>
    </row>
    <row r="62" ht="16.5" customHeight="1">
      <c r="B62" s="333" t="s">
        <v>92</v>
      </c>
      <c r="C62" s="332" t="s">
        <v>93</v>
      </c>
      <c r="D62" s="297" t="s">
        <v>126</v>
      </c>
      <c r="E62" s="334" t="b">
        <f t="shared" si="4"/>
        <v>1</v>
      </c>
      <c r="F62" s="334" t="n">
        <f t="shared" si="5"/>
        <v>0</v>
      </c>
      <c r="G62" s="333" t="n">
        <f t="shared" si="6"/>
        <v>0</v>
      </c>
      <c r="H62" s="334" t="n">
        <f t="shared" si="9"/>
        <v>0</v>
      </c>
      <c r="I62" s="334" t="n">
        <f t="shared" si="10"/>
        <v>0</v>
      </c>
      <c r="J62" s="334" t="n">
        <f t="shared" si="7"/>
        <v>0</v>
      </c>
      <c r="K62" s="334" t="n">
        <f t="shared" si="8"/>
        <v>0</v>
      </c>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c r="AT62" s="335"/>
      <c r="AU62" s="335"/>
      <c r="AV62" s="335"/>
      <c r="AW62" s="335"/>
      <c r="AX62" s="335"/>
      <c r="AY62" s="335"/>
      <c r="AZ62" s="335"/>
      <c r="BA62" s="335"/>
      <c r="BB62" s="335"/>
      <c r="BC62" s="335"/>
      <c r="BD62" s="335"/>
      <c r="BE62" s="335"/>
      <c r="BF62" s="335"/>
      <c r="BG62" s="335"/>
      <c r="BH62" s="335"/>
      <c r="BI62" s="335"/>
      <c r="BJ62" s="335"/>
      <c r="BK62" s="335"/>
      <c r="BL62" s="335"/>
      <c r="BM62" s="335"/>
      <c r="BN62" s="335"/>
      <c r="BO62" s="335"/>
      <c r="BP62" s="335"/>
      <c r="BQ62" s="335"/>
      <c r="BR62" s="335"/>
      <c r="BS62" s="335"/>
    </row>
    <row r="63" ht="16.5" customHeight="1">
      <c r="B63" s="333" t="s">
        <v>90</v>
      </c>
      <c r="C63" s="332" t="s">
        <v>91</v>
      </c>
      <c r="D63" s="297" t="s">
        <v>126</v>
      </c>
      <c r="E63" s="334" t="b">
        <f t="shared" si="4"/>
        <v>1</v>
      </c>
      <c r="F63" s="334" t="n">
        <f t="shared" si="5"/>
        <v>0</v>
      </c>
      <c r="G63" s="333" t="n">
        <f t="shared" si="6"/>
        <v>0</v>
      </c>
      <c r="H63" s="334" t="n">
        <f t="shared" si="9"/>
        <v>0</v>
      </c>
      <c r="I63" s="334" t="n">
        <f t="shared" si="10"/>
        <v>0</v>
      </c>
      <c r="J63" s="334" t="n">
        <f t="shared" si="7"/>
        <v>0</v>
      </c>
      <c r="K63" s="334" t="n">
        <f t="shared" si="8"/>
        <v>0</v>
      </c>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c r="AT63" s="335"/>
      <c r="AU63" s="335"/>
      <c r="AV63" s="335"/>
      <c r="AW63" s="335"/>
      <c r="AX63" s="335"/>
      <c r="AY63" s="335"/>
      <c r="AZ63" s="335"/>
      <c r="BA63" s="335"/>
      <c r="BB63" s="335"/>
      <c r="BC63" s="335"/>
      <c r="BD63" s="335"/>
      <c r="BE63" s="335"/>
      <c r="BF63" s="335"/>
      <c r="BG63" s="335"/>
      <c r="BH63" s="335"/>
      <c r="BI63" s="335"/>
      <c r="BJ63" s="335"/>
      <c r="BK63" s="335"/>
      <c r="BL63" s="335"/>
      <c r="BM63" s="335"/>
      <c r="BN63" s="335"/>
      <c r="BO63" s="335"/>
      <c r="BP63" s="335"/>
      <c r="BQ63" s="335"/>
      <c r="BR63" s="335"/>
      <c r="BS63" s="335"/>
    </row>
    <row r="64" ht="16.5" customHeight="1">
      <c r="B64" s="333" t="s">
        <v>98</v>
      </c>
      <c r="C64" s="332" t="s">
        <v>99</v>
      </c>
      <c r="D64" s="297" t="s">
        <v>126</v>
      </c>
      <c r="E64" s="334" t="b">
        <f t="shared" si="4"/>
        <v>1</v>
      </c>
      <c r="F64" s="334" t="n">
        <f t="shared" si="5"/>
        <v>0</v>
      </c>
      <c r="G64" s="333" t="n">
        <f t="shared" si="6"/>
        <v>0</v>
      </c>
      <c r="H64" s="334" t="n">
        <f t="shared" si="9"/>
        <v>0</v>
      </c>
      <c r="I64" s="334" t="n">
        <f t="shared" si="10"/>
        <v>0</v>
      </c>
      <c r="J64" s="334" t="n">
        <f t="shared" si="7"/>
        <v>0</v>
      </c>
      <c r="K64" s="334" t="n">
        <f t="shared" si="8"/>
        <v>0</v>
      </c>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c r="AT64" s="335"/>
      <c r="AU64" s="335"/>
      <c r="AV64" s="335"/>
      <c r="AW64" s="335"/>
      <c r="AX64" s="335"/>
      <c r="AY64" s="335"/>
      <c r="AZ64" s="335"/>
      <c r="BA64" s="335"/>
      <c r="BB64" s="335"/>
      <c r="BC64" s="335"/>
      <c r="BD64" s="335"/>
      <c r="BE64" s="335"/>
      <c r="BF64" s="335"/>
      <c r="BG64" s="335"/>
      <c r="BH64" s="335"/>
      <c r="BI64" s="335"/>
      <c r="BJ64" s="335"/>
      <c r="BK64" s="335"/>
      <c r="BL64" s="335"/>
      <c r="BM64" s="335"/>
      <c r="BN64" s="335"/>
      <c r="BO64" s="335"/>
      <c r="BP64" s="335"/>
      <c r="BQ64" s="335"/>
      <c r="BR64" s="335"/>
      <c r="BS64" s="335"/>
      <c r="BT64" s="112"/>
      <c r="BU64" s="112"/>
    </row>
    <row r="65" ht="16.5" customHeight="1">
      <c r="B65" s="333" t="s">
        <v>100</v>
      </c>
      <c r="C65" s="332" t="s">
        <v>101</v>
      </c>
      <c r="D65" s="297" t="s">
        <v>126</v>
      </c>
      <c r="E65" s="334" t="b">
        <f t="shared" si="4"/>
        <v>1</v>
      </c>
      <c r="F65" s="334" t="n">
        <f t="shared" si="5"/>
        <v>0</v>
      </c>
      <c r="G65" s="333" t="n">
        <f t="shared" si="6"/>
        <v>0</v>
      </c>
      <c r="H65" s="334" t="n">
        <f t="shared" si="9"/>
        <v>0</v>
      </c>
      <c r="I65" s="334" t="n">
        <f t="shared" si="10"/>
        <v>0</v>
      </c>
      <c r="J65" s="334" t="n">
        <f t="shared" si="7"/>
        <v>0</v>
      </c>
      <c r="K65" s="334" t="n">
        <f t="shared" si="8"/>
        <v>0</v>
      </c>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c r="AT65" s="335"/>
      <c r="AU65" s="335"/>
      <c r="AV65" s="335"/>
      <c r="AW65" s="335"/>
      <c r="AX65" s="335"/>
      <c r="AY65" s="335"/>
      <c r="AZ65" s="335"/>
      <c r="BA65" s="335"/>
      <c r="BB65" s="335"/>
      <c r="BC65" s="335"/>
      <c r="BD65" s="335"/>
      <c r="BE65" s="335"/>
      <c r="BF65" s="335"/>
      <c r="BG65" s="335"/>
      <c r="BH65" s="335"/>
      <c r="BI65" s="335"/>
      <c r="BJ65" s="335"/>
      <c r="BK65" s="335"/>
      <c r="BL65" s="335"/>
      <c r="BM65" s="335"/>
      <c r="BN65" s="335"/>
      <c r="BO65" s="335"/>
      <c r="BP65" s="335"/>
      <c r="BQ65" s="335"/>
      <c r="BR65" s="335"/>
      <c r="BS65" s="335"/>
      <c r="BT65" s="112"/>
      <c r="BU65" s="112"/>
    </row>
    <row r="66" ht="16.5" customHeight="1">
      <c r="B66" s="333" t="s">
        <v>102</v>
      </c>
      <c r="C66" s="332" t="s">
        <v>103</v>
      </c>
      <c r="D66" s="297" t="s">
        <v>126</v>
      </c>
      <c r="E66" s="334" t="b">
        <f t="shared" si="4"/>
        <v>1</v>
      </c>
      <c r="F66" s="334" t="n">
        <f t="shared" si="5"/>
        <v>0</v>
      </c>
      <c r="G66" s="333" t="n">
        <f t="shared" si="6"/>
        <v>0</v>
      </c>
      <c r="H66" s="334" t="n">
        <f t="shared" si="9"/>
        <v>0</v>
      </c>
      <c r="I66" s="334" t="n">
        <f t="shared" si="10"/>
        <v>0</v>
      </c>
      <c r="J66" s="334" t="n">
        <f t="shared" si="7"/>
        <v>0</v>
      </c>
      <c r="K66" s="334" t="n">
        <f t="shared" si="8"/>
        <v>0</v>
      </c>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c r="AX66" s="335"/>
      <c r="AY66" s="335"/>
      <c r="AZ66" s="335"/>
      <c r="BA66" s="335"/>
      <c r="BB66" s="335"/>
      <c r="BC66" s="335"/>
      <c r="BD66" s="335"/>
      <c r="BE66" s="335"/>
      <c r="BF66" s="335"/>
      <c r="BG66" s="335"/>
      <c r="BH66" s="335"/>
      <c r="BI66" s="335"/>
      <c r="BJ66" s="335"/>
      <c r="BK66" s="335"/>
      <c r="BL66" s="335"/>
      <c r="BM66" s="335"/>
      <c r="BN66" s="335"/>
      <c r="BO66" s="335"/>
      <c r="BP66" s="335"/>
      <c r="BQ66" s="335"/>
      <c r="BR66" s="335"/>
      <c r="BS66" s="335"/>
      <c r="BT66" s="112"/>
      <c r="BU66" s="112"/>
    </row>
    <row r="67" ht="16.5" customHeight="1">
      <c r="B67" s="333" t="s">
        <v>106</v>
      </c>
      <c r="C67" s="332" t="s">
        <v>107</v>
      </c>
      <c r="D67" s="297" t="s">
        <v>126</v>
      </c>
      <c r="E67" s="334" t="b">
        <f t="shared" si="4"/>
        <v>1</v>
      </c>
      <c r="F67" s="334" t="n">
        <f t="shared" si="5"/>
        <v>0</v>
      </c>
      <c r="G67" s="333" t="n">
        <f t="shared" si="6"/>
        <v>0</v>
      </c>
      <c r="H67" s="334" t="n">
        <f t="shared" si="9"/>
        <v>0</v>
      </c>
      <c r="I67" s="334" t="n">
        <f t="shared" si="10"/>
        <v>0</v>
      </c>
      <c r="J67" s="334" t="n">
        <f t="shared" si="7"/>
        <v>0</v>
      </c>
      <c r="K67" s="334" t="n">
        <f t="shared" si="8"/>
        <v>0</v>
      </c>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c r="AX67" s="335"/>
      <c r="AY67" s="335"/>
      <c r="AZ67" s="335"/>
      <c r="BA67" s="335"/>
      <c r="BB67" s="335"/>
      <c r="BC67" s="335"/>
      <c r="BD67" s="335"/>
      <c r="BE67" s="335"/>
      <c r="BF67" s="335"/>
      <c r="BG67" s="335"/>
      <c r="BH67" s="335"/>
      <c r="BI67" s="335"/>
      <c r="BJ67" s="335"/>
      <c r="BK67" s="335"/>
      <c r="BL67" s="335"/>
      <c r="BM67" s="335"/>
      <c r="BN67" s="335"/>
      <c r="BO67" s="335"/>
      <c r="BP67" s="335"/>
      <c r="BQ67" s="335"/>
      <c r="BR67" s="335"/>
      <c r="BS67" s="335"/>
      <c r="BT67" s="112"/>
      <c r="BU67" s="112"/>
    </row>
    <row r="68" ht="16.5" customHeight="1">
      <c r="B68" s="333" t="s">
        <v>108</v>
      </c>
      <c r="C68" s="332" t="s">
        <v>109</v>
      </c>
      <c r="D68" s="297" t="s">
        <v>126</v>
      </c>
      <c r="E68" s="334" t="b">
        <f t="shared" si="4"/>
        <v>1</v>
      </c>
      <c r="F68" s="334" t="n">
        <f t="shared" si="5"/>
        <v>0</v>
      </c>
      <c r="G68" s="333" t="n">
        <f t="shared" si="6"/>
        <v>0</v>
      </c>
      <c r="H68" s="334" t="n">
        <f t="shared" si="9"/>
        <v>0</v>
      </c>
      <c r="I68" s="334" t="n">
        <f t="shared" si="10"/>
        <v>0</v>
      </c>
      <c r="J68" s="334" t="n">
        <f t="shared" si="7"/>
        <v>0</v>
      </c>
      <c r="K68" s="334" t="n">
        <f t="shared" si="8"/>
        <v>0</v>
      </c>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c r="AX68" s="335"/>
      <c r="AY68" s="335"/>
      <c r="AZ68" s="335"/>
      <c r="BA68" s="335"/>
      <c r="BB68" s="335"/>
      <c r="BC68" s="335"/>
      <c r="BD68" s="335"/>
      <c r="BE68" s="335"/>
      <c r="BF68" s="335"/>
      <c r="BG68" s="335"/>
      <c r="BH68" s="335"/>
      <c r="BI68" s="335"/>
      <c r="BJ68" s="335"/>
      <c r="BK68" s="335"/>
      <c r="BL68" s="335"/>
      <c r="BM68" s="335"/>
      <c r="BN68" s="335"/>
      <c r="BO68" s="335"/>
      <c r="BP68" s="335"/>
      <c r="BQ68" s="335"/>
      <c r="BR68" s="335"/>
      <c r="BS68" s="335"/>
      <c r="BT68" s="112"/>
      <c r="BU68" s="112"/>
    </row>
    <row r="69" ht="16.5" customHeight="1">
      <c r="B69" s="333" t="s">
        <v>110</v>
      </c>
      <c r="C69" s="332" t="s">
        <v>111</v>
      </c>
      <c r="D69" s="297" t="s">
        <v>126</v>
      </c>
      <c r="E69" s="334" t="b">
        <f t="shared" si="4"/>
        <v>1</v>
      </c>
      <c r="F69" s="334" t="n">
        <f t="shared" si="5"/>
        <v>0</v>
      </c>
      <c r="G69" s="333" t="n">
        <f t="shared" si="6"/>
        <v>0</v>
      </c>
      <c r="H69" s="334" t="n">
        <f t="shared" si="9"/>
        <v>0</v>
      </c>
      <c r="I69" s="334" t="n">
        <f t="shared" si="10"/>
        <v>0</v>
      </c>
      <c r="J69" s="334" t="n">
        <f t="shared" si="7"/>
        <v>0</v>
      </c>
      <c r="K69" s="334" t="n">
        <f t="shared" si="8"/>
        <v>0</v>
      </c>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c r="AX69" s="335"/>
      <c r="AY69" s="335"/>
      <c r="AZ69" s="335"/>
      <c r="BA69" s="335"/>
      <c r="BB69" s="335"/>
      <c r="BC69" s="335"/>
      <c r="BD69" s="335"/>
      <c r="BE69" s="335"/>
      <c r="BF69" s="335"/>
      <c r="BG69" s="335"/>
      <c r="BH69" s="335"/>
      <c r="BI69" s="335"/>
      <c r="BJ69" s="335"/>
      <c r="BK69" s="335"/>
      <c r="BL69" s="335"/>
      <c r="BM69" s="335"/>
      <c r="BN69" s="335"/>
      <c r="BO69" s="335"/>
      <c r="BP69" s="335"/>
      <c r="BQ69" s="335"/>
      <c r="BR69" s="335"/>
      <c r="BS69" s="335"/>
      <c r="BT69" s="112"/>
      <c r="BU69" s="112"/>
    </row>
    <row r="70" ht="16.5" customHeight="1">
      <c r="B70" s="333" t="s">
        <v>112</v>
      </c>
      <c r="C70" s="332" t="s">
        <v>113</v>
      </c>
      <c r="D70" s="297" t="s">
        <v>126</v>
      </c>
      <c r="E70" s="334" t="b">
        <f t="shared" si="4"/>
        <v>1</v>
      </c>
      <c r="F70" s="334" t="n">
        <f t="shared" si="5"/>
        <v>0</v>
      </c>
      <c r="G70" s="333" t="n">
        <f t="shared" si="6"/>
        <v>0</v>
      </c>
      <c r="H70" s="334" t="n">
        <f t="shared" si="9"/>
        <v>0</v>
      </c>
      <c r="I70" s="334" t="n">
        <f t="shared" si="10"/>
        <v>0</v>
      </c>
      <c r="J70" s="334" t="n">
        <f t="shared" si="7"/>
        <v>0</v>
      </c>
      <c r="K70" s="334" t="n">
        <f t="shared" si="8"/>
        <v>0</v>
      </c>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c r="AO70" s="335"/>
      <c r="AP70" s="335"/>
      <c r="AQ70" s="335"/>
      <c r="AR70" s="335"/>
      <c r="AS70" s="335"/>
      <c r="AT70" s="335"/>
      <c r="AU70" s="335"/>
      <c r="AV70" s="335"/>
      <c r="AW70" s="335"/>
      <c r="AX70" s="335"/>
      <c r="AY70" s="335"/>
      <c r="AZ70" s="335"/>
      <c r="BA70" s="335"/>
      <c r="BB70" s="335"/>
      <c r="BC70" s="335"/>
      <c r="BD70" s="335"/>
      <c r="BE70" s="335"/>
      <c r="BF70" s="335"/>
      <c r="BG70" s="335"/>
      <c r="BH70" s="335"/>
      <c r="BI70" s="335"/>
      <c r="BJ70" s="335"/>
      <c r="BK70" s="335"/>
      <c r="BL70" s="335"/>
      <c r="BM70" s="335"/>
      <c r="BN70" s="335"/>
      <c r="BO70" s="335"/>
      <c r="BP70" s="335"/>
      <c r="BQ70" s="335"/>
      <c r="BR70" s="335"/>
      <c r="BS70" s="335"/>
      <c r="BT70" s="112"/>
      <c r="BU70" s="112"/>
    </row>
    <row r="71" ht="16.5" customHeight="1">
      <c r="B71" s="333" t="n">
        <v>7</v>
      </c>
      <c r="C71" s="332" t="s">
        <v>131</v>
      </c>
      <c r="D71" s="297" t="s">
        <v>126</v>
      </c>
      <c r="E71" s="334" t="b">
        <f t="shared" si="4"/>
        <v>1</v>
      </c>
      <c r="F71" s="334" t="n">
        <f t="shared" si="5"/>
        <v>0</v>
      </c>
      <c r="G71" s="333" t="n">
        <f t="shared" si="6"/>
        <v>0</v>
      </c>
      <c r="H71" s="334" t="n">
        <f t="shared" si="9"/>
        <v>0</v>
      </c>
      <c r="I71" s="334" t="n">
        <f t="shared" si="10"/>
        <v>0</v>
      </c>
      <c r="J71" s="334" t="n">
        <f t="shared" si="7"/>
        <v>0</v>
      </c>
      <c r="K71" s="334" t="n">
        <f t="shared" si="8"/>
        <v>0</v>
      </c>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c r="AO71" s="335"/>
      <c r="AP71" s="335"/>
      <c r="AQ71" s="335"/>
      <c r="AR71" s="335"/>
      <c r="AS71" s="335"/>
      <c r="AT71" s="335"/>
      <c r="AU71" s="335"/>
      <c r="AV71" s="335"/>
      <c r="AW71" s="335"/>
      <c r="AX71" s="335"/>
      <c r="AY71" s="335"/>
      <c r="AZ71" s="335"/>
      <c r="BA71" s="335"/>
      <c r="BB71" s="335"/>
      <c r="BC71" s="335"/>
      <c r="BD71" s="335"/>
      <c r="BE71" s="335"/>
      <c r="BF71" s="335"/>
      <c r="BG71" s="335"/>
      <c r="BH71" s="335"/>
      <c r="BI71" s="335"/>
      <c r="BJ71" s="335"/>
      <c r="BK71" s="335"/>
      <c r="BL71" s="335"/>
      <c r="BM71" s="335"/>
      <c r="BN71" s="335"/>
      <c r="BO71" s="335"/>
      <c r="BP71" s="335"/>
      <c r="BQ71" s="335"/>
      <c r="BR71" s="335"/>
      <c r="BS71" s="335"/>
      <c r="BT71" s="112"/>
      <c r="BU71" s="112"/>
    </row>
    <row r="72" ht="16.5" customHeight="1">
      <c r="B72" s="333" t="s">
        <v>132</v>
      </c>
      <c r="C72" s="332" t="s">
        <v>133</v>
      </c>
      <c r="D72" s="297" t="s">
        <v>126</v>
      </c>
      <c r="E72" s="334" t="b">
        <f t="shared" si="4"/>
        <v>1</v>
      </c>
      <c r="F72" s="334" t="n">
        <f t="shared" si="5"/>
        <v>0</v>
      </c>
      <c r="G72" s="333" t="n">
        <f t="shared" si="6"/>
        <v>0</v>
      </c>
      <c r="H72" s="334" t="n">
        <f t="shared" si="9"/>
        <v>0</v>
      </c>
      <c r="I72" s="334" t="n">
        <f t="shared" si="10"/>
        <v>0</v>
      </c>
      <c r="J72" s="334" t="n">
        <f t="shared" si="7"/>
        <v>0</v>
      </c>
      <c r="K72" s="334" t="n">
        <f t="shared" si="8"/>
        <v>0</v>
      </c>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c r="AO72" s="335"/>
      <c r="AP72" s="335"/>
      <c r="AQ72" s="335"/>
      <c r="AR72" s="335"/>
      <c r="AS72" s="335"/>
      <c r="AT72" s="335"/>
      <c r="AU72" s="335"/>
      <c r="AV72" s="335"/>
      <c r="AW72" s="335"/>
      <c r="AX72" s="335"/>
      <c r="AY72" s="335"/>
      <c r="AZ72" s="335"/>
      <c r="BA72" s="335"/>
      <c r="BB72" s="335"/>
      <c r="BC72" s="335"/>
      <c r="BD72" s="335"/>
      <c r="BE72" s="335"/>
      <c r="BF72" s="335"/>
      <c r="BG72" s="335"/>
      <c r="BH72" s="335"/>
      <c r="BI72" s="335"/>
      <c r="BJ72" s="335"/>
      <c r="BK72" s="335"/>
      <c r="BL72" s="335"/>
      <c r="BM72" s="335"/>
      <c r="BN72" s="335"/>
      <c r="BO72" s="335"/>
      <c r="BP72" s="335"/>
      <c r="BQ72" s="335"/>
      <c r="BR72" s="335"/>
      <c r="BS72" s="335"/>
      <c r="BT72" s="112"/>
      <c r="BU72" s="112"/>
    </row>
    <row r="73" ht="16.5" customHeight="1">
      <c r="B73" s="333" t="s">
        <v>134</v>
      </c>
      <c r="C73" s="332" t="s">
        <v>135</v>
      </c>
      <c r="D73" s="297" t="s">
        <v>126</v>
      </c>
      <c r="E73" s="334" t="b">
        <f t="shared" si="4"/>
        <v>1</v>
      </c>
      <c r="F73" s="334" t="n">
        <f t="shared" si="5"/>
        <v>0</v>
      </c>
      <c r="G73" s="333" t="n">
        <f t="shared" si="6"/>
        <v>0</v>
      </c>
      <c r="H73" s="334" t="n">
        <f t="shared" si="9"/>
        <v>0</v>
      </c>
      <c r="I73" s="334" t="n">
        <f t="shared" si="10"/>
        <v>0</v>
      </c>
      <c r="J73" s="334" t="n">
        <f t="shared" si="7"/>
        <v>0</v>
      </c>
      <c r="K73" s="334" t="n">
        <f t="shared" si="8"/>
        <v>0</v>
      </c>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c r="AO73" s="335"/>
      <c r="AP73" s="335"/>
      <c r="AQ73" s="335"/>
      <c r="AR73" s="335"/>
      <c r="AS73" s="335"/>
      <c r="AT73" s="335"/>
      <c r="AU73" s="335"/>
      <c r="AV73" s="335"/>
      <c r="AW73" s="335"/>
      <c r="AX73" s="335"/>
      <c r="AY73" s="335"/>
      <c r="AZ73" s="335"/>
      <c r="BA73" s="335"/>
      <c r="BB73" s="335"/>
      <c r="BC73" s="335"/>
      <c r="BD73" s="335"/>
      <c r="BE73" s="335"/>
      <c r="BF73" s="335"/>
      <c r="BG73" s="335"/>
      <c r="BH73" s="335"/>
      <c r="BI73" s="335"/>
      <c r="BJ73" s="335"/>
      <c r="BK73" s="335"/>
      <c r="BL73" s="335"/>
      <c r="BM73" s="335"/>
      <c r="BN73" s="335"/>
      <c r="BO73" s="335"/>
      <c r="BP73" s="335"/>
      <c r="BQ73" s="335"/>
      <c r="BR73" s="335"/>
      <c r="BS73" s="335"/>
      <c r="BT73" s="112"/>
      <c r="BU73" s="112"/>
    </row>
    <row r="74" ht="16.5" customHeight="1">
      <c r="B74" s="333" t="s">
        <v>136</v>
      </c>
      <c r="C74" s="332" t="s">
        <v>137</v>
      </c>
      <c r="D74" s="297" t="s">
        <v>126</v>
      </c>
      <c r="E74" s="334" t="b">
        <f t="shared" si="4"/>
        <v>1</v>
      </c>
      <c r="F74" s="334" t="n">
        <f t="shared" si="5"/>
        <v>0</v>
      </c>
      <c r="G74" s="333" t="n">
        <f t="shared" si="6"/>
        <v>0</v>
      </c>
      <c r="H74" s="334" t="n">
        <f t="shared" si="9"/>
        <v>0</v>
      </c>
      <c r="I74" s="334" t="n">
        <f t="shared" si="10"/>
        <v>0</v>
      </c>
      <c r="J74" s="334" t="n">
        <f t="shared" si="7"/>
        <v>0</v>
      </c>
      <c r="K74" s="334" t="n">
        <f t="shared" si="8"/>
        <v>0</v>
      </c>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c r="AN74" s="335"/>
      <c r="AO74" s="335"/>
      <c r="AP74" s="335"/>
      <c r="AQ74" s="335"/>
      <c r="AR74" s="335"/>
      <c r="AS74" s="335"/>
      <c r="AT74" s="335"/>
      <c r="AU74" s="335"/>
      <c r="AV74" s="335"/>
      <c r="AW74" s="335"/>
      <c r="AX74" s="335"/>
      <c r="AY74" s="335"/>
      <c r="AZ74" s="335"/>
      <c r="BA74" s="335"/>
      <c r="BB74" s="335"/>
      <c r="BC74" s="335"/>
      <c r="BD74" s="335"/>
      <c r="BE74" s="335"/>
      <c r="BF74" s="335"/>
      <c r="BG74" s="335"/>
      <c r="BH74" s="335"/>
      <c r="BI74" s="335"/>
      <c r="BJ74" s="335"/>
      <c r="BK74" s="335"/>
      <c r="BL74" s="335"/>
      <c r="BM74" s="335"/>
      <c r="BN74" s="335"/>
      <c r="BO74" s="335"/>
      <c r="BP74" s="335"/>
      <c r="BQ74" s="335"/>
      <c r="BR74" s="335"/>
      <c r="BS74" s="335"/>
      <c r="BT74" s="112"/>
      <c r="BU74" s="112"/>
    </row>
    <row r="75" ht="16.5" customHeight="1">
      <c r="B75" s="333" t="s">
        <v>138</v>
      </c>
      <c r="C75" s="332" t="s">
        <v>139</v>
      </c>
      <c r="D75" s="297" t="s">
        <v>126</v>
      </c>
      <c r="E75" s="334" t="b">
        <f t="shared" si="4"/>
        <v>1</v>
      </c>
      <c r="F75" s="334" t="n">
        <f t="shared" si="5"/>
        <v>0</v>
      </c>
      <c r="G75" s="333" t="n">
        <f t="shared" si="6"/>
        <v>0</v>
      </c>
      <c r="H75" s="334" t="n">
        <f t="shared" si="9"/>
        <v>0</v>
      </c>
      <c r="I75" s="334" t="n">
        <f t="shared" si="10"/>
        <v>0</v>
      </c>
      <c r="J75" s="334" t="n">
        <f t="shared" si="7"/>
        <v>0</v>
      </c>
      <c r="K75" s="334" t="n">
        <f t="shared" si="8"/>
        <v>0</v>
      </c>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c r="AU75" s="335"/>
      <c r="AV75" s="335"/>
      <c r="AW75" s="335"/>
      <c r="AX75" s="335"/>
      <c r="AY75" s="335"/>
      <c r="AZ75" s="335"/>
      <c r="BA75" s="335"/>
      <c r="BB75" s="335"/>
      <c r="BC75" s="335"/>
      <c r="BD75" s="335"/>
      <c r="BE75" s="335"/>
      <c r="BF75" s="335"/>
      <c r="BG75" s="335"/>
      <c r="BH75" s="335"/>
      <c r="BI75" s="335"/>
      <c r="BJ75" s="335"/>
      <c r="BK75" s="335"/>
      <c r="BL75" s="335"/>
      <c r="BM75" s="335"/>
      <c r="BN75" s="335"/>
      <c r="BO75" s="335"/>
      <c r="BP75" s="335"/>
      <c r="BQ75" s="335"/>
      <c r="BR75" s="335"/>
      <c r="BS75" s="335"/>
      <c r="BT75" s="112"/>
      <c r="BU75" s="112"/>
    </row>
    <row r="76" ht="16.5" customHeight="1">
      <c r="B76" s="333" t="s">
        <v>140</v>
      </c>
      <c r="C76" s="332" t="s">
        <v>141</v>
      </c>
      <c r="D76" s="297" t="s">
        <v>126</v>
      </c>
      <c r="E76" s="334" t="b">
        <f t="shared" si="4"/>
        <v>1</v>
      </c>
      <c r="F76" s="334" t="n">
        <f t="shared" si="5"/>
        <v>0</v>
      </c>
      <c r="G76" s="333" t="n">
        <f t="shared" si="6"/>
        <v>0</v>
      </c>
      <c r="H76" s="334" t="n">
        <f t="shared" si="9"/>
        <v>0</v>
      </c>
      <c r="I76" s="334" t="n">
        <f t="shared" si="10"/>
        <v>0</v>
      </c>
      <c r="J76" s="334" t="n">
        <f t="shared" si="7"/>
        <v>0</v>
      </c>
      <c r="K76" s="334" t="n">
        <f t="shared" si="8"/>
        <v>0</v>
      </c>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c r="AU76" s="335"/>
      <c r="AV76" s="335"/>
      <c r="AW76" s="335"/>
      <c r="AX76" s="335"/>
      <c r="AY76" s="335"/>
      <c r="AZ76" s="335"/>
      <c r="BA76" s="335"/>
      <c r="BB76" s="335"/>
      <c r="BC76" s="335"/>
      <c r="BD76" s="335"/>
      <c r="BE76" s="335"/>
      <c r="BF76" s="335"/>
      <c r="BG76" s="335"/>
      <c r="BH76" s="335"/>
      <c r="BI76" s="335"/>
      <c r="BJ76" s="335"/>
      <c r="BK76" s="335"/>
      <c r="BL76" s="335"/>
      <c r="BM76" s="335"/>
      <c r="BN76" s="335"/>
      <c r="BO76" s="335"/>
      <c r="BP76" s="335"/>
      <c r="BQ76" s="335"/>
      <c r="BR76" s="335"/>
      <c r="BS76" s="335"/>
      <c r="BT76" s="112"/>
      <c r="BU76" s="112"/>
    </row>
    <row r="77" ht="16.5" customHeight="1">
      <c r="B77" s="333" t="s">
        <v>142</v>
      </c>
      <c r="C77" s="332" t="s">
        <v>143</v>
      </c>
      <c r="D77" s="297" t="s">
        <v>126</v>
      </c>
      <c r="E77" s="334" t="b">
        <f t="shared" si="4"/>
        <v>1</v>
      </c>
      <c r="F77" s="334" t="n">
        <f t="shared" si="5"/>
        <v>0</v>
      </c>
      <c r="G77" s="333" t="n">
        <f t="shared" si="6"/>
        <v>0</v>
      </c>
      <c r="H77" s="334" t="n">
        <f t="shared" si="9"/>
        <v>0</v>
      </c>
      <c r="I77" s="334" t="n">
        <f t="shared" si="10"/>
        <v>0</v>
      </c>
      <c r="J77" s="334" t="n">
        <f t="shared" si="7"/>
        <v>0</v>
      </c>
      <c r="K77" s="334" t="n">
        <f t="shared" si="8"/>
        <v>0</v>
      </c>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c r="AU77" s="335"/>
      <c r="AV77" s="335"/>
      <c r="AW77" s="335"/>
      <c r="AX77" s="335"/>
      <c r="AY77" s="335"/>
      <c r="AZ77" s="335"/>
      <c r="BA77" s="335"/>
      <c r="BB77" s="335"/>
      <c r="BC77" s="335"/>
      <c r="BD77" s="335"/>
      <c r="BE77" s="335"/>
      <c r="BF77" s="335"/>
      <c r="BG77" s="335"/>
      <c r="BH77" s="335"/>
      <c r="BI77" s="335"/>
      <c r="BJ77" s="335"/>
      <c r="BK77" s="335"/>
      <c r="BL77" s="335"/>
      <c r="BM77" s="335"/>
      <c r="BN77" s="335"/>
      <c r="BO77" s="335"/>
      <c r="BP77" s="335"/>
      <c r="BQ77" s="335"/>
      <c r="BR77" s="335"/>
      <c r="BS77" s="335"/>
      <c r="BT77" s="112"/>
      <c r="BU77" s="112"/>
    </row>
    <row r="78" ht="16.5" customHeight="1">
      <c r="B78" s="333" t="s">
        <v>144</v>
      </c>
      <c r="C78" s="332" t="s">
        <v>145</v>
      </c>
      <c r="D78" s="297" t="s">
        <v>126</v>
      </c>
      <c r="E78" s="334" t="b">
        <f t="shared" si="4"/>
        <v>1</v>
      </c>
      <c r="F78" s="334" t="n">
        <f t="shared" si="5"/>
        <v>0</v>
      </c>
      <c r="G78" s="333" t="n">
        <f t="shared" si="6"/>
        <v>0</v>
      </c>
      <c r="H78" s="334" t="n">
        <f t="shared" si="9"/>
        <v>0</v>
      </c>
      <c r="I78" s="334" t="n">
        <f t="shared" si="10"/>
        <v>0</v>
      </c>
      <c r="J78" s="334" t="n">
        <f t="shared" si="7"/>
        <v>0</v>
      </c>
      <c r="K78" s="334" t="n">
        <f t="shared" si="8"/>
        <v>0</v>
      </c>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c r="AU78" s="335"/>
      <c r="AV78" s="335"/>
      <c r="AW78" s="335"/>
      <c r="AX78" s="335"/>
      <c r="AY78" s="335"/>
      <c r="AZ78" s="335"/>
      <c r="BA78" s="335"/>
      <c r="BB78" s="335"/>
      <c r="BC78" s="335"/>
      <c r="BD78" s="335"/>
      <c r="BE78" s="335"/>
      <c r="BF78" s="335"/>
      <c r="BG78" s="335"/>
      <c r="BH78" s="335"/>
      <c r="BI78" s="335"/>
      <c r="BJ78" s="335"/>
      <c r="BK78" s="335"/>
      <c r="BL78" s="335"/>
      <c r="BM78" s="335"/>
      <c r="BN78" s="335"/>
      <c r="BO78" s="335"/>
      <c r="BP78" s="335"/>
      <c r="BQ78" s="335"/>
      <c r="BR78" s="335"/>
      <c r="BS78" s="335"/>
      <c r="BT78" s="112"/>
      <c r="BU78" s="112"/>
    </row>
    <row r="79" ht="16.5" customHeight="1">
      <c r="B79" s="333" t="s">
        <v>146</v>
      </c>
      <c r="C79" s="332" t="s">
        <v>147</v>
      </c>
      <c r="D79" s="297" t="s">
        <v>126</v>
      </c>
      <c r="E79" s="334" t="b">
        <f t="shared" si="4"/>
        <v>1</v>
      </c>
      <c r="F79" s="334" t="n">
        <f t="shared" si="5"/>
        <v>0</v>
      </c>
      <c r="G79" s="333" t="n">
        <f t="shared" si="6"/>
        <v>0</v>
      </c>
      <c r="H79" s="334" t="n">
        <f t="shared" si="9"/>
        <v>0</v>
      </c>
      <c r="I79" s="334" t="n">
        <f t="shared" si="10"/>
        <v>0</v>
      </c>
      <c r="J79" s="334" t="n">
        <f t="shared" si="7"/>
        <v>0</v>
      </c>
      <c r="K79" s="334" t="n">
        <f t="shared" si="8"/>
        <v>0</v>
      </c>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c r="AU79" s="335"/>
      <c r="AV79" s="335"/>
      <c r="AW79" s="335"/>
      <c r="AX79" s="335"/>
      <c r="AY79" s="335"/>
      <c r="AZ79" s="335"/>
      <c r="BA79" s="335"/>
      <c r="BB79" s="335"/>
      <c r="BC79" s="335"/>
      <c r="BD79" s="335"/>
      <c r="BE79" s="335"/>
      <c r="BF79" s="335"/>
      <c r="BG79" s="335"/>
      <c r="BH79" s="335"/>
      <c r="BI79" s="335"/>
      <c r="BJ79" s="335"/>
      <c r="BK79" s="335"/>
      <c r="BL79" s="335"/>
      <c r="BM79" s="335"/>
      <c r="BN79" s="335"/>
      <c r="BO79" s="335"/>
      <c r="BP79" s="335"/>
      <c r="BQ79" s="335"/>
      <c r="BR79" s="335"/>
      <c r="BS79" s="335"/>
      <c r="BT79" s="112"/>
      <c r="BU79" s="112"/>
    </row>
    <row r="80" ht="16.5" customHeight="1">
      <c r="B80" s="333" t="s">
        <v>148</v>
      </c>
      <c r="C80" s="332" t="s">
        <v>149</v>
      </c>
      <c r="D80" s="297" t="s">
        <v>126</v>
      </c>
      <c r="E80" s="334" t="b">
        <f t="shared" si="4"/>
        <v>1</v>
      </c>
      <c r="F80" s="334" t="n">
        <f t="shared" si="5"/>
        <v>0</v>
      </c>
      <c r="G80" s="333" t="n">
        <f t="shared" si="6"/>
        <v>0</v>
      </c>
      <c r="H80" s="334" t="n">
        <f t="shared" si="9"/>
        <v>0</v>
      </c>
      <c r="I80" s="334" t="n">
        <f t="shared" si="10"/>
        <v>0</v>
      </c>
      <c r="J80" s="334" t="n">
        <f t="shared" si="7"/>
        <v>0</v>
      </c>
      <c r="K80" s="334" t="n">
        <f t="shared" si="8"/>
        <v>0</v>
      </c>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c r="AU80" s="335"/>
      <c r="AV80" s="335"/>
      <c r="AW80" s="335"/>
      <c r="AX80" s="335"/>
      <c r="AY80" s="335"/>
      <c r="AZ80" s="335"/>
      <c r="BA80" s="335"/>
      <c r="BB80" s="335"/>
      <c r="BC80" s="335"/>
      <c r="BD80" s="335"/>
      <c r="BE80" s="335"/>
      <c r="BF80" s="335"/>
      <c r="BG80" s="335"/>
      <c r="BH80" s="335"/>
      <c r="BI80" s="335"/>
      <c r="BJ80" s="335"/>
      <c r="BK80" s="335"/>
      <c r="BL80" s="335"/>
      <c r="BM80" s="335"/>
      <c r="BN80" s="335"/>
      <c r="BO80" s="335"/>
      <c r="BP80" s="335"/>
      <c r="BQ80" s="335"/>
      <c r="BR80" s="335"/>
      <c r="BS80" s="335"/>
      <c r="BT80" s="112"/>
      <c r="BU80" s="112"/>
    </row>
    <row r="81" ht="16.5" customHeight="1">
      <c r="B81" s="333" t="s">
        <v>150</v>
      </c>
      <c r="C81" s="332" t="s">
        <v>151</v>
      </c>
      <c r="D81" s="297" t="s">
        <v>126</v>
      </c>
      <c r="E81" s="334" t="b">
        <f t="shared" si="4"/>
        <v>1</v>
      </c>
      <c r="F81" s="334" t="n">
        <f t="shared" si="5"/>
        <v>0</v>
      </c>
      <c r="G81" s="333" t="n">
        <f t="shared" si="6"/>
        <v>0</v>
      </c>
      <c r="H81" s="334" t="n">
        <f t="shared" si="9"/>
        <v>0</v>
      </c>
      <c r="I81" s="334" t="n">
        <f t="shared" si="10"/>
        <v>0</v>
      </c>
      <c r="J81" s="334" t="n">
        <f t="shared" si="7"/>
        <v>0</v>
      </c>
      <c r="K81" s="334" t="n">
        <f t="shared" si="8"/>
        <v>0</v>
      </c>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c r="AU81" s="335"/>
      <c r="AV81" s="335"/>
      <c r="AW81" s="335"/>
      <c r="AX81" s="335"/>
      <c r="AY81" s="335"/>
      <c r="AZ81" s="335"/>
      <c r="BA81" s="335"/>
      <c r="BB81" s="335"/>
      <c r="BC81" s="335"/>
      <c r="BD81" s="335"/>
      <c r="BE81" s="335"/>
      <c r="BF81" s="335"/>
      <c r="BG81" s="335"/>
      <c r="BH81" s="335"/>
      <c r="BI81" s="335"/>
      <c r="BJ81" s="335"/>
      <c r="BK81" s="335"/>
      <c r="BL81" s="335"/>
      <c r="BM81" s="335"/>
      <c r="BN81" s="335"/>
      <c r="BO81" s="335"/>
      <c r="BP81" s="335"/>
      <c r="BQ81" s="335"/>
      <c r="BR81" s="335"/>
      <c r="BS81" s="335"/>
      <c r="BT81" s="112"/>
      <c r="BU81" s="112"/>
    </row>
    <row r="82" ht="16.5" customHeight="1">
      <c r="B82" s="333" t="s">
        <v>152</v>
      </c>
      <c r="C82" s="332" t="s">
        <v>153</v>
      </c>
      <c r="D82" s="297" t="s">
        <v>126</v>
      </c>
      <c r="E82" s="334" t="b">
        <f t="shared" si="4"/>
        <v>1</v>
      </c>
      <c r="F82" s="334" t="n">
        <f t="shared" si="5"/>
        <v>0</v>
      </c>
      <c r="G82" s="333" t="n">
        <f t="shared" si="6"/>
        <v>0</v>
      </c>
      <c r="H82" s="334" t="n">
        <f t="shared" si="9"/>
        <v>0</v>
      </c>
      <c r="I82" s="334" t="n">
        <f t="shared" si="10"/>
        <v>0</v>
      </c>
      <c r="J82" s="334" t="n">
        <f t="shared" si="7"/>
        <v>0</v>
      </c>
      <c r="K82" s="334" t="n">
        <f t="shared" si="8"/>
        <v>0</v>
      </c>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c r="AU82" s="335"/>
      <c r="AV82" s="335"/>
      <c r="AW82" s="335"/>
      <c r="AX82" s="335"/>
      <c r="AY82" s="335"/>
      <c r="AZ82" s="335"/>
      <c r="BA82" s="335"/>
      <c r="BB82" s="335"/>
      <c r="BC82" s="335"/>
      <c r="BD82" s="335"/>
      <c r="BE82" s="335"/>
      <c r="BF82" s="335"/>
      <c r="BG82" s="335"/>
      <c r="BH82" s="335"/>
      <c r="BI82" s="335"/>
      <c r="BJ82" s="335"/>
      <c r="BK82" s="335"/>
      <c r="BL82" s="335"/>
      <c r="BM82" s="335"/>
      <c r="BN82" s="335"/>
      <c r="BO82" s="335"/>
      <c r="BP82" s="335"/>
      <c r="BQ82" s="335"/>
      <c r="BR82" s="335"/>
      <c r="BS82" s="335"/>
      <c r="BT82" s="112"/>
      <c r="BU82" s="112"/>
    </row>
    <row r="83" ht="16.5" customHeight="1">
      <c r="B83" s="333" t="s">
        <v>154</v>
      </c>
      <c r="C83" s="332" t="s">
        <v>155</v>
      </c>
      <c r="D83" s="297" t="s">
        <v>126</v>
      </c>
      <c r="E83" s="334" t="b">
        <f t="shared" si="4"/>
        <v>1</v>
      </c>
      <c r="F83" s="334" t="n">
        <f t="shared" si="5"/>
        <v>0</v>
      </c>
      <c r="G83" s="333" t="n">
        <f t="shared" si="6"/>
        <v>0</v>
      </c>
      <c r="H83" s="334" t="n">
        <f t="shared" si="9"/>
        <v>0</v>
      </c>
      <c r="I83" s="334" t="n">
        <f t="shared" si="10"/>
        <v>0</v>
      </c>
      <c r="J83" s="334" t="n">
        <f t="shared" si="7"/>
        <v>0</v>
      </c>
      <c r="K83" s="334" t="n">
        <f t="shared" si="8"/>
        <v>0</v>
      </c>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c r="AU83" s="335"/>
      <c r="AV83" s="335"/>
      <c r="AW83" s="335"/>
      <c r="AX83" s="335"/>
      <c r="AY83" s="335"/>
      <c r="AZ83" s="335"/>
      <c r="BA83" s="335"/>
      <c r="BB83" s="335"/>
      <c r="BC83" s="335"/>
      <c r="BD83" s="335"/>
      <c r="BE83" s="335"/>
      <c r="BF83" s="335"/>
      <c r="BG83" s="335"/>
      <c r="BH83" s="335"/>
      <c r="BI83" s="335"/>
      <c r="BJ83" s="335"/>
      <c r="BK83" s="335"/>
      <c r="BL83" s="335"/>
      <c r="BM83" s="335"/>
      <c r="BN83" s="335"/>
      <c r="BO83" s="335"/>
      <c r="BP83" s="335"/>
      <c r="BQ83" s="335"/>
      <c r="BR83" s="335"/>
      <c r="BS83" s="335"/>
      <c r="BT83" s="112"/>
      <c r="BU83" s="112"/>
    </row>
    <row r="84" ht="16.5" customHeight="1">
      <c r="B84" s="333" t="s">
        <v>156</v>
      </c>
      <c r="C84" s="332" t="s">
        <v>157</v>
      </c>
      <c r="D84" s="297" t="s">
        <v>126</v>
      </c>
      <c r="E84" s="334" t="b">
        <f t="shared" si="4"/>
        <v>1</v>
      </c>
      <c r="F84" s="334" t="n">
        <f t="shared" si="5"/>
        <v>0</v>
      </c>
      <c r="G84" s="333" t="n">
        <f t="shared" si="6"/>
        <v>0</v>
      </c>
      <c r="H84" s="334" t="n">
        <f t="shared" si="9"/>
        <v>0</v>
      </c>
      <c r="I84" s="334" t="n">
        <f t="shared" si="10"/>
        <v>0</v>
      </c>
      <c r="J84" s="334" t="n">
        <f t="shared" si="7"/>
        <v>0</v>
      </c>
      <c r="K84" s="334" t="n">
        <f t="shared" si="8"/>
        <v>0</v>
      </c>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c r="BA84" s="335"/>
      <c r="BB84" s="335"/>
      <c r="BC84" s="335"/>
      <c r="BD84" s="335"/>
      <c r="BE84" s="335"/>
      <c r="BF84" s="335"/>
      <c r="BG84" s="335"/>
      <c r="BH84" s="335"/>
      <c r="BI84" s="335"/>
      <c r="BJ84" s="335"/>
      <c r="BK84" s="335"/>
      <c r="BL84" s="335"/>
      <c r="BM84" s="335"/>
      <c r="BN84" s="335"/>
      <c r="BO84" s="335"/>
      <c r="BP84" s="335"/>
      <c r="BQ84" s="335"/>
      <c r="BR84" s="335"/>
      <c r="BS84" s="335"/>
      <c r="BT84" s="112"/>
      <c r="BU84" s="112"/>
    </row>
    <row r="85" ht="16.5" customHeight="1">
      <c r="B85" s="333" t="s">
        <v>158</v>
      </c>
      <c r="C85" s="332" t="s">
        <v>159</v>
      </c>
      <c r="D85" s="297" t="s">
        <v>126</v>
      </c>
      <c r="E85" s="334" t="b">
        <f t="shared" si="4"/>
        <v>1</v>
      </c>
      <c r="F85" s="334" t="n">
        <f t="shared" si="5"/>
        <v>0</v>
      </c>
      <c r="G85" s="333" t="n">
        <f t="shared" si="6"/>
        <v>0</v>
      </c>
      <c r="H85" s="334" t="n">
        <f t="shared" si="9"/>
        <v>0</v>
      </c>
      <c r="I85" s="334" t="n">
        <f t="shared" si="10"/>
        <v>0</v>
      </c>
      <c r="J85" s="334" t="n">
        <f t="shared" si="7"/>
        <v>0</v>
      </c>
      <c r="K85" s="334" t="n">
        <f t="shared" si="8"/>
        <v>0</v>
      </c>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c r="AU85" s="335"/>
      <c r="AV85" s="335"/>
      <c r="AW85" s="335"/>
      <c r="AX85" s="335"/>
      <c r="AY85" s="335"/>
      <c r="AZ85" s="335"/>
      <c r="BA85" s="335"/>
      <c r="BB85" s="335"/>
      <c r="BC85" s="335"/>
      <c r="BD85" s="335"/>
      <c r="BE85" s="335"/>
      <c r="BF85" s="335"/>
      <c r="BG85" s="335"/>
      <c r="BH85" s="335"/>
      <c r="BI85" s="335"/>
      <c r="BJ85" s="335"/>
      <c r="BK85" s="335"/>
      <c r="BL85" s="335"/>
      <c r="BM85" s="335"/>
      <c r="BN85" s="335"/>
      <c r="BO85" s="335"/>
      <c r="BP85" s="335"/>
      <c r="BQ85" s="335"/>
      <c r="BR85" s="335"/>
      <c r="BS85" s="335"/>
      <c r="BT85" s="112"/>
      <c r="BU85" s="112"/>
    </row>
    <row r="86" ht="16.5" customHeight="1">
      <c r="B86" s="333" t="s">
        <v>160</v>
      </c>
      <c r="C86" s="332" t="s">
        <v>161</v>
      </c>
      <c r="D86" s="297" t="s">
        <v>126</v>
      </c>
      <c r="E86" s="334" t="b">
        <f t="shared" si="4"/>
        <v>1</v>
      </c>
      <c r="F86" s="334" t="n">
        <f t="shared" si="5"/>
        <v>0</v>
      </c>
      <c r="G86" s="333" t="n">
        <f t="shared" si="6"/>
        <v>0</v>
      </c>
      <c r="H86" s="334" t="n">
        <f t="shared" si="9"/>
        <v>0</v>
      </c>
      <c r="I86" s="334" t="n">
        <f t="shared" si="10"/>
        <v>0</v>
      </c>
      <c r="J86" s="334" t="n">
        <f t="shared" si="7"/>
        <v>0</v>
      </c>
      <c r="K86" s="334" t="n">
        <f t="shared" si="8"/>
        <v>0</v>
      </c>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c r="AU86" s="335"/>
      <c r="AV86" s="335"/>
      <c r="AW86" s="335"/>
      <c r="AX86" s="335"/>
      <c r="AY86" s="335"/>
      <c r="AZ86" s="335"/>
      <c r="BA86" s="335"/>
      <c r="BB86" s="335"/>
      <c r="BC86" s="335"/>
      <c r="BD86" s="335"/>
      <c r="BE86" s="335"/>
      <c r="BF86" s="335"/>
      <c r="BG86" s="335"/>
      <c r="BH86" s="335"/>
      <c r="BI86" s="335"/>
      <c r="BJ86" s="335"/>
      <c r="BK86" s="335"/>
      <c r="BL86" s="335"/>
      <c r="BM86" s="335"/>
      <c r="BN86" s="335"/>
      <c r="BO86" s="335"/>
      <c r="BP86" s="335"/>
      <c r="BQ86" s="335"/>
      <c r="BR86" s="335"/>
      <c r="BS86" s="335"/>
      <c r="BT86" s="112"/>
      <c r="BU86" s="112"/>
    </row>
    <row r="87" ht="16.5" customHeight="1">
      <c r="B87" s="333" t="s">
        <v>162</v>
      </c>
      <c r="C87" s="332" t="s">
        <v>163</v>
      </c>
      <c r="D87" s="297" t="s">
        <v>126</v>
      </c>
      <c r="E87" s="334" t="b">
        <f t="shared" si="4"/>
        <v>1</v>
      </c>
      <c r="F87" s="334" t="n">
        <f t="shared" si="5"/>
        <v>0</v>
      </c>
      <c r="G87" s="333" t="n">
        <f t="shared" si="6"/>
        <v>0</v>
      </c>
      <c r="H87" s="334" t="n">
        <f t="shared" si="9"/>
        <v>0</v>
      </c>
      <c r="I87" s="334" t="n">
        <f t="shared" si="10"/>
        <v>0</v>
      </c>
      <c r="J87" s="334" t="n">
        <f t="shared" si="7"/>
        <v>0</v>
      </c>
      <c r="K87" s="334" t="n">
        <f t="shared" si="8"/>
        <v>0</v>
      </c>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c r="AU87" s="335"/>
      <c r="AV87" s="335"/>
      <c r="AW87" s="335"/>
      <c r="AX87" s="335"/>
      <c r="AY87" s="335"/>
      <c r="AZ87" s="335"/>
      <c r="BA87" s="335"/>
      <c r="BB87" s="335"/>
      <c r="BC87" s="335"/>
      <c r="BD87" s="335"/>
      <c r="BE87" s="335"/>
      <c r="BF87" s="335"/>
      <c r="BG87" s="335"/>
      <c r="BH87" s="335"/>
      <c r="BI87" s="335"/>
      <c r="BJ87" s="335"/>
      <c r="BK87" s="335"/>
      <c r="BL87" s="335"/>
      <c r="BM87" s="335"/>
      <c r="BN87" s="335"/>
      <c r="BO87" s="335"/>
      <c r="BP87" s="335"/>
      <c r="BQ87" s="335"/>
      <c r="BR87" s="335"/>
      <c r="BS87" s="335"/>
      <c r="BT87" s="112"/>
      <c r="BU87" s="112"/>
    </row>
    <row r="88" ht="16.5" customHeight="1">
      <c r="B88" s="333" t="s">
        <v>187</v>
      </c>
      <c r="C88" s="332" t="s">
        <v>183</v>
      </c>
      <c r="D88" s="297" t="s">
        <v>126</v>
      </c>
      <c r="E88" s="334" t="b">
        <f>SUM(G88:K88)=F88</f>
        <v>1</v>
      </c>
      <c r="F88" s="334" t="n">
        <f>SUM(L88:BS88)</f>
        <v>0</v>
      </c>
      <c r="G88" s="333" t="n">
        <f>SUM(L88:W88)</f>
        <v>0</v>
      </c>
      <c r="H88" s="334" t="n">
        <f>SUM(X88:AI88)</f>
        <v>0</v>
      </c>
      <c r="I88" s="334" t="n">
        <f>SUM(AJ88:AU88)</f>
        <v>0</v>
      </c>
      <c r="J88" s="334" t="n">
        <f>SUM(AV88:BG88)</f>
        <v>0</v>
      </c>
      <c r="K88" s="334" t="n">
        <f>SUM(BH88:BS88)</f>
        <v>0</v>
      </c>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c r="AU88" s="335"/>
      <c r="AV88" s="335"/>
      <c r="AW88" s="335"/>
      <c r="AX88" s="335"/>
      <c r="AY88" s="335"/>
      <c r="AZ88" s="335"/>
      <c r="BA88" s="335"/>
      <c r="BB88" s="335"/>
      <c r="BC88" s="335"/>
      <c r="BD88" s="335"/>
      <c r="BE88" s="335"/>
      <c r="BF88" s="335"/>
      <c r="BG88" s="335"/>
      <c r="BH88" s="335"/>
      <c r="BI88" s="335"/>
      <c r="BJ88" s="335"/>
      <c r="BK88" s="335"/>
      <c r="BL88" s="335"/>
      <c r="BM88" s="335"/>
      <c r="BN88" s="335"/>
      <c r="BO88" s="335"/>
      <c r="BP88" s="335"/>
      <c r="BQ88" s="335"/>
      <c r="BR88" s="335"/>
      <c r="BS88" s="335"/>
      <c r="BT88" s="112"/>
      <c r="BU88" s="112"/>
    </row>
    <row r="89" ht="16.5" customHeight="1">
      <c r="B89" s="333" t="s">
        <v>188</v>
      </c>
      <c r="C89" s="332" t="s">
        <v>184</v>
      </c>
      <c r="D89" s="297" t="s">
        <v>126</v>
      </c>
      <c r="E89" s="334" t="b">
        <f>SUM(G89:K89)=F89</f>
        <v>1</v>
      </c>
      <c r="F89" s="334" t="n">
        <f>SUM(L89:BS89)</f>
        <v>0</v>
      </c>
      <c r="G89" s="333" t="n">
        <f>SUM(L89:W89)</f>
        <v>0</v>
      </c>
      <c r="H89" s="334" t="n">
        <f>SUM(X89:AI89)</f>
        <v>0</v>
      </c>
      <c r="I89" s="334" t="n">
        <f>SUM(AJ89:AU89)</f>
        <v>0</v>
      </c>
      <c r="J89" s="334" t="n">
        <f>SUM(AV89:BG89)</f>
        <v>0</v>
      </c>
      <c r="K89" s="334" t="n">
        <f>SUM(BH89:BS89)</f>
        <v>0</v>
      </c>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c r="AU89" s="335"/>
      <c r="AV89" s="335"/>
      <c r="AW89" s="335"/>
      <c r="AX89" s="335"/>
      <c r="AY89" s="335"/>
      <c r="AZ89" s="335"/>
      <c r="BA89" s="335"/>
      <c r="BB89" s="335"/>
      <c r="BC89" s="335"/>
      <c r="BD89" s="335"/>
      <c r="BE89" s="335"/>
      <c r="BF89" s="335"/>
      <c r="BG89" s="335"/>
      <c r="BH89" s="335"/>
      <c r="BI89" s="335"/>
      <c r="BJ89" s="335"/>
      <c r="BK89" s="335"/>
      <c r="BL89" s="335"/>
      <c r="BM89" s="335"/>
      <c r="BN89" s="335"/>
      <c r="BO89" s="335"/>
      <c r="BP89" s="335"/>
      <c r="BQ89" s="335"/>
      <c r="BR89" s="335"/>
      <c r="BS89" s="335"/>
      <c r="BT89" s="112"/>
      <c r="BU89" s="112"/>
    </row>
    <row r="90" ht="16.5" customHeight="1">
      <c r="B90" s="333" t="s">
        <v>189</v>
      </c>
      <c r="C90" s="332" t="s">
        <v>185</v>
      </c>
      <c r="D90" s="297" t="s">
        <v>126</v>
      </c>
      <c r="E90" s="334" t="b">
        <f>SUM(G90:K90)=F90</f>
        <v>1</v>
      </c>
      <c r="F90" s="334" t="n">
        <f>SUM(L90:BS90)</f>
        <v>0</v>
      </c>
      <c r="G90" s="333" t="n">
        <f>SUM(L90:W90)</f>
        <v>0</v>
      </c>
      <c r="H90" s="334" t="n">
        <f>SUM(X90:AI90)</f>
        <v>0</v>
      </c>
      <c r="I90" s="334" t="n">
        <f>SUM(AJ90:AU90)</f>
        <v>0</v>
      </c>
      <c r="J90" s="334" t="n">
        <f>SUM(AV90:BG90)</f>
        <v>0</v>
      </c>
      <c r="K90" s="334" t="n">
        <f>SUM(BH90:BS90)</f>
        <v>0</v>
      </c>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c r="AU90" s="335"/>
      <c r="AV90" s="335"/>
      <c r="AW90" s="335"/>
      <c r="AX90" s="335"/>
      <c r="AY90" s="335"/>
      <c r="AZ90" s="335"/>
      <c r="BA90" s="335"/>
      <c r="BB90" s="335"/>
      <c r="BC90" s="335"/>
      <c r="BD90" s="335"/>
      <c r="BE90" s="335"/>
      <c r="BF90" s="335"/>
      <c r="BG90" s="335"/>
      <c r="BH90" s="335"/>
      <c r="BI90" s="335"/>
      <c r="BJ90" s="335"/>
      <c r="BK90" s="335"/>
      <c r="BL90" s="335"/>
      <c r="BM90" s="335"/>
      <c r="BN90" s="335"/>
      <c r="BO90" s="335"/>
      <c r="BP90" s="335"/>
      <c r="BQ90" s="335"/>
      <c r="BR90" s="335"/>
      <c r="BS90" s="335"/>
      <c r="BT90" s="112"/>
      <c r="BU90" s="112"/>
    </row>
    <row r="91" ht="16.5" customHeight="1">
      <c r="B91" s="333" t="s">
        <v>190</v>
      </c>
      <c r="C91" s="332" t="s">
        <v>186</v>
      </c>
      <c r="D91" s="297" t="s">
        <v>126</v>
      </c>
      <c r="E91" s="334" t="b">
        <f>SUM(G91:K91)=F91</f>
        <v>1</v>
      </c>
      <c r="F91" s="334" t="n">
        <f>SUM(L91:BS91)</f>
        <v>0</v>
      </c>
      <c r="G91" s="333" t="n">
        <f>SUM(L91:W91)</f>
        <v>0</v>
      </c>
      <c r="H91" s="334" t="n">
        <f>SUM(X91:AI91)</f>
        <v>0</v>
      </c>
      <c r="I91" s="334" t="n">
        <f>SUM(AJ91:AU91)</f>
        <v>0</v>
      </c>
      <c r="J91" s="334" t="n">
        <f>SUM(AV91:BG91)</f>
        <v>0</v>
      </c>
      <c r="K91" s="334" t="n">
        <f>SUM(BH91:BS91)</f>
        <v>0</v>
      </c>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c r="AU91" s="335"/>
      <c r="AV91" s="335"/>
      <c r="AW91" s="335"/>
      <c r="AX91" s="335"/>
      <c r="AY91" s="335"/>
      <c r="AZ91" s="335"/>
      <c r="BA91" s="335"/>
      <c r="BB91" s="335"/>
      <c r="BC91" s="335"/>
      <c r="BD91" s="335"/>
      <c r="BE91" s="335"/>
      <c r="BF91" s="335"/>
      <c r="BG91" s="335"/>
      <c r="BH91" s="335"/>
      <c r="BI91" s="335"/>
      <c r="BJ91" s="335"/>
      <c r="BK91" s="335"/>
      <c r="BL91" s="335"/>
      <c r="BM91" s="335"/>
      <c r="BN91" s="335"/>
      <c r="BO91" s="335"/>
      <c r="BP91" s="335"/>
      <c r="BQ91" s="335"/>
      <c r="BR91" s="335"/>
      <c r="BS91" s="335"/>
      <c r="BT91" s="112"/>
      <c r="BU91" s="112"/>
    </row>
    <row r="92" ht="16.5" customHeight="1">
      <c r="B92" s="333" t="s">
        <v>164</v>
      </c>
      <c r="C92" s="332" t="s">
        <v>165</v>
      </c>
      <c r="D92" s="297" t="s">
        <v>126</v>
      </c>
      <c r="E92" s="334" t="b">
        <f t="shared" si="4"/>
        <v>1</v>
      </c>
      <c r="F92" s="334" t="n">
        <f t="shared" si="5"/>
        <v>0</v>
      </c>
      <c r="G92" s="333" t="n">
        <f t="shared" si="6"/>
        <v>0</v>
      </c>
      <c r="H92" s="334" t="n">
        <f t="shared" si="9"/>
        <v>0</v>
      </c>
      <c r="I92" s="334" t="n">
        <f t="shared" si="10"/>
        <v>0</v>
      </c>
      <c r="J92" s="334" t="n">
        <f t="shared" si="7"/>
        <v>0</v>
      </c>
      <c r="K92" s="334" t="n">
        <f t="shared" si="8"/>
        <v>0</v>
      </c>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c r="AU92" s="335"/>
      <c r="AV92" s="335"/>
      <c r="AW92" s="335"/>
      <c r="AX92" s="335"/>
      <c r="AY92" s="335"/>
      <c r="AZ92" s="335"/>
      <c r="BA92" s="335"/>
      <c r="BB92" s="335"/>
      <c r="BC92" s="335"/>
      <c r="BD92" s="335"/>
      <c r="BE92" s="335"/>
      <c r="BF92" s="335"/>
      <c r="BG92" s="335"/>
      <c r="BH92" s="335"/>
      <c r="BI92" s="335"/>
      <c r="BJ92" s="335"/>
      <c r="BK92" s="335"/>
      <c r="BL92" s="335"/>
      <c r="BM92" s="335"/>
      <c r="BN92" s="335"/>
      <c r="BO92" s="335"/>
      <c r="BP92" s="335"/>
      <c r="BQ92" s="335"/>
      <c r="BR92" s="335"/>
      <c r="BS92" s="335"/>
      <c r="BT92" s="112"/>
      <c r="BU92" s="112"/>
    </row>
    <row r="93" ht="16.5" customHeight="1">
      <c r="B93" s="333" t="s">
        <v>166</v>
      </c>
      <c r="C93" s="332" t="s">
        <v>167</v>
      </c>
      <c r="D93" s="297" t="s">
        <v>126</v>
      </c>
      <c r="E93" s="334" t="b">
        <f t="shared" si="4"/>
        <v>1</v>
      </c>
      <c r="F93" s="334" t="n">
        <f t="shared" si="5"/>
        <v>0</v>
      </c>
      <c r="G93" s="333" t="n">
        <f t="shared" si="6"/>
        <v>0</v>
      </c>
      <c r="H93" s="334" t="n">
        <f t="shared" si="9"/>
        <v>0</v>
      </c>
      <c r="I93" s="334" t="n">
        <f t="shared" si="10"/>
        <v>0</v>
      </c>
      <c r="J93" s="334" t="n">
        <f t="shared" si="7"/>
        <v>0</v>
      </c>
      <c r="K93" s="334" t="n">
        <f t="shared" si="8"/>
        <v>0</v>
      </c>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c r="AU93" s="335"/>
      <c r="AV93" s="335"/>
      <c r="AW93" s="335"/>
      <c r="AX93" s="335"/>
      <c r="AY93" s="335"/>
      <c r="AZ93" s="335"/>
      <c r="BA93" s="335"/>
      <c r="BB93" s="335"/>
      <c r="BC93" s="335"/>
      <c r="BD93" s="335"/>
      <c r="BE93" s="335"/>
      <c r="BF93" s="335"/>
      <c r="BG93" s="335"/>
      <c r="BH93" s="335"/>
      <c r="BI93" s="335"/>
      <c r="BJ93" s="335"/>
      <c r="BK93" s="335"/>
      <c r="BL93" s="335"/>
      <c r="BM93" s="335"/>
      <c r="BN93" s="335"/>
      <c r="BO93" s="335"/>
      <c r="BP93" s="335"/>
      <c r="BQ93" s="335"/>
      <c r="BR93" s="335"/>
      <c r="BS93" s="335"/>
      <c r="BT93" s="112"/>
      <c r="BU93" s="112"/>
    </row>
    <row r="94" ht="16.5" customHeight="1">
      <c r="B94" s="333" t="n">
        <v>9</v>
      </c>
      <c r="C94" s="332" t="s">
        <v>168</v>
      </c>
      <c r="D94" s="297" t="s">
        <v>126</v>
      </c>
      <c r="E94" s="334" t="b">
        <f t="shared" si="4"/>
        <v>1</v>
      </c>
      <c r="F94" s="334" t="n">
        <f t="shared" si="5"/>
        <v>0</v>
      </c>
      <c r="G94" s="333" t="n">
        <f t="shared" si="6"/>
        <v>0</v>
      </c>
      <c r="H94" s="334" t="n">
        <f t="shared" si="9"/>
        <v>0</v>
      </c>
      <c r="I94" s="334" t="n">
        <f t="shared" si="10"/>
        <v>0</v>
      </c>
      <c r="J94" s="334" t="n">
        <f t="shared" si="7"/>
        <v>0</v>
      </c>
      <c r="K94" s="334" t="n">
        <f t="shared" si="8"/>
        <v>0</v>
      </c>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c r="AU94" s="335"/>
      <c r="AV94" s="335"/>
      <c r="AW94" s="335"/>
      <c r="AX94" s="335"/>
      <c r="AY94" s="335"/>
      <c r="AZ94" s="335"/>
      <c r="BA94" s="335"/>
      <c r="BB94" s="335"/>
      <c r="BC94" s="335"/>
      <c r="BD94" s="335"/>
      <c r="BE94" s="335"/>
      <c r="BF94" s="335"/>
      <c r="BG94" s="335"/>
      <c r="BH94" s="335"/>
      <c r="BI94" s="335"/>
      <c r="BJ94" s="335"/>
      <c r="BK94" s="335"/>
      <c r="BL94" s="335"/>
      <c r="BM94" s="335"/>
      <c r="BN94" s="335"/>
      <c r="BO94" s="335"/>
      <c r="BP94" s="335"/>
      <c r="BQ94" s="335"/>
      <c r="BR94" s="335"/>
      <c r="BS94" s="335"/>
      <c r="BT94" s="112"/>
      <c r="BU94" s="112"/>
    </row>
    <row r="95" ht="16.5" customHeight="1">
      <c r="B95" s="333" t="n">
        <v>10</v>
      </c>
      <c r="C95" s="332" t="s">
        <v>169</v>
      </c>
      <c r="D95" s="297" t="s">
        <v>170</v>
      </c>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s="333"/>
      <c r="AY95" s="333"/>
      <c r="AZ95" s="333"/>
      <c r="BA95" s="333"/>
      <c r="BB95" s="333"/>
      <c r="BC95" s="333"/>
      <c r="BD95" s="333"/>
      <c r="BE95" s="333"/>
      <c r="BF95" s="333"/>
      <c r="BG95" s="333"/>
      <c r="BH95" s="333"/>
      <c r="BI95" s="333"/>
      <c r="BJ95" s="333"/>
      <c r="BK95" s="333"/>
      <c r="BL95" s="333"/>
      <c r="BM95" s="333"/>
      <c r="BN95" s="333"/>
      <c r="BO95" s="333"/>
      <c r="BP95" s="333"/>
      <c r="BQ95" s="333"/>
      <c r="BR95" s="333"/>
      <c r="BS95" s="333"/>
      <c r="BT95" s="112"/>
      <c r="BU95" s="112"/>
    </row>
    <row r="96" ht="16.5" customHeight="1">
      <c r="B96" s="333" t="n">
        <v>11</v>
      </c>
      <c r="C96" s="332" t="s">
        <v>171</v>
      </c>
      <c r="D96" s="297" t="s">
        <v>170</v>
      </c>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s="333"/>
      <c r="AY96" s="333"/>
      <c r="AZ96" s="333"/>
      <c r="BA96" s="333"/>
      <c r="BB96" s="333"/>
      <c r="BC96" s="333"/>
      <c r="BD96" s="333"/>
      <c r="BE96" s="333"/>
      <c r="BF96" s="333"/>
      <c r="BG96" s="333"/>
      <c r="BH96" s="333"/>
      <c r="BI96" s="333"/>
      <c r="BJ96" s="333"/>
      <c r="BK96" s="333"/>
      <c r="BL96" s="333"/>
      <c r="BM96" s="333"/>
      <c r="BN96" s="333"/>
      <c r="BO96" s="333"/>
      <c r="BP96" s="333"/>
      <c r="BQ96" s="333"/>
      <c r="BR96" s="333"/>
      <c r="BS96" s="333"/>
      <c r="BT96" s="112"/>
      <c r="BU96" s="112"/>
    </row>
    <row r="97" ht="16.5" customHeight="1">
      <c r="B97" s="333" t="n">
        <v>12</v>
      </c>
      <c r="C97" s="332" t="s">
        <v>172</v>
      </c>
      <c r="D97" s="297" t="s">
        <v>170</v>
      </c>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s="333"/>
      <c r="AY97" s="333"/>
      <c r="AZ97" s="333"/>
      <c r="BA97" s="333"/>
      <c r="BB97" s="333"/>
      <c r="BC97" s="333"/>
      <c r="BD97" s="333"/>
      <c r="BE97" s="333"/>
      <c r="BF97" s="333"/>
      <c r="BG97" s="333"/>
      <c r="BH97" s="333"/>
      <c r="BI97" s="333"/>
      <c r="BJ97" s="333"/>
      <c r="BK97" s="333"/>
      <c r="BL97" s="333"/>
      <c r="BM97" s="333"/>
      <c r="BN97" s="333"/>
      <c r="BO97" s="333"/>
      <c r="BP97" s="333"/>
      <c r="BQ97" s="333"/>
      <c r="BR97" s="333"/>
      <c r="BS97" s="333"/>
      <c r="BT97" s="112"/>
      <c r="BU97" s="112"/>
    </row>
    <row r="98" ht="16.5" customHeight="1">
      <c r="B98" s="333" t="n">
        <v>13</v>
      </c>
      <c r="C98" s="332" t="s">
        <v>173</v>
      </c>
      <c r="D98" s="297" t="s">
        <v>170</v>
      </c>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s="333"/>
      <c r="BB98" s="333"/>
      <c r="BC98" s="333"/>
      <c r="BD98" s="333"/>
      <c r="BE98" s="333"/>
      <c r="BF98" s="333"/>
      <c r="BG98" s="333"/>
      <c r="BH98" s="333"/>
      <c r="BI98" s="333"/>
      <c r="BJ98" s="333"/>
      <c r="BK98" s="333"/>
      <c r="BL98" s="333"/>
      <c r="BM98" s="333"/>
      <c r="BN98" s="333"/>
      <c r="BO98" s="333"/>
      <c r="BP98" s="333"/>
      <c r="BQ98" s="333"/>
      <c r="BR98" s="333"/>
      <c r="BS98" s="333"/>
      <c r="BT98" s="112"/>
      <c r="BU98" s="112"/>
    </row>
    <row r="99" ht="16.5" customHeight="1">
      <c r="B99" s="333" t="n">
        <v>14</v>
      </c>
      <c r="C99" s="332" t="s">
        <v>114</v>
      </c>
      <c r="D99" s="297" t="s">
        <v>126</v>
      </c>
      <c r="E99" s="334" t="b">
        <f>SUM(G99:K99)=F99</f>
        <v>1</v>
      </c>
      <c r="F99" s="334" t="n">
        <f>SUM(L99:BS99)</f>
        <v>0</v>
      </c>
      <c r="G99" s="333" t="n">
        <f>SUM(L99:W99)</f>
        <v>0</v>
      </c>
      <c r="H99" s="334" t="n">
        <f>SUM(X99:AI99)</f>
        <v>0</v>
      </c>
      <c r="I99" s="334" t="n">
        <f>SUM(AJ99:AU99)</f>
        <v>0</v>
      </c>
      <c r="J99" s="334" t="n">
        <f>SUM(AV99:BG99)</f>
        <v>0</v>
      </c>
      <c r="K99" s="334" t="n">
        <f>SUM(BH99:BS99)</f>
        <v>0</v>
      </c>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s="333"/>
      <c r="AY99" s="333"/>
      <c r="AZ99" s="333"/>
      <c r="BA99" s="333"/>
      <c r="BB99" s="333"/>
      <c r="BC99" s="333"/>
      <c r="BD99" s="333"/>
      <c r="BE99" s="333"/>
      <c r="BF99" s="333"/>
      <c r="BG99" s="333"/>
      <c r="BH99" s="333"/>
      <c r="BI99" s="333"/>
      <c r="BJ99" s="333"/>
      <c r="BK99" s="333"/>
      <c r="BL99" s="333"/>
      <c r="BM99" s="333"/>
      <c r="BN99" s="333"/>
      <c r="BO99" s="333"/>
      <c r="BP99" s="333"/>
      <c r="BQ99" s="333"/>
      <c r="BR99" s="333"/>
      <c r="BS99" s="333"/>
      <c r="BT99" s="112"/>
      <c r="BU99" s="112"/>
    </row>
    <row r="100" ht="15.75" customHeight="1">
      <c r="B100" s="115"/>
      <c r="D100" s="174"/>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row>
    <row r="101">
      <c r="B101" s="115"/>
      <c r="D101" s="174"/>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row>
  </sheetData>
  <mergeCells count="127">
    <mergeCell ref="K11:AN11"/>
    <mergeCell ref="AO11:AT11"/>
    <mergeCell ref="AU11:AV11"/>
    <mergeCell ref="AW11:AX11"/>
    <mergeCell ref="AY11:AZ11"/>
    <mergeCell ref="K12:AN12"/>
    <mergeCell ref="AO12:AT12"/>
    <mergeCell ref="AU12:AV12"/>
    <mergeCell ref="AW12:AX12"/>
    <mergeCell ref="AY12:AZ12"/>
    <mergeCell ref="K14:AN14"/>
    <mergeCell ref="AO14:AT14"/>
    <mergeCell ref="AU14:AV14"/>
    <mergeCell ref="AW14:AX14"/>
    <mergeCell ref="AY14:AZ14"/>
    <mergeCell ref="K16:AN16"/>
    <mergeCell ref="AO16:AT16"/>
    <mergeCell ref="AU16:AV16"/>
    <mergeCell ref="AW16:AX16"/>
    <mergeCell ref="AY16:AZ16"/>
    <mergeCell ref="K17:AN17"/>
    <mergeCell ref="AO17:AT17"/>
    <mergeCell ref="AU17:AV17"/>
    <mergeCell ref="AW17:AX17"/>
    <mergeCell ref="AY17:AZ17"/>
    <mergeCell ref="K18:AN18"/>
    <mergeCell ref="AO18:AT18"/>
    <mergeCell ref="AU18:AV18"/>
    <mergeCell ref="AW18:AX18"/>
    <mergeCell ref="AY18:AZ18"/>
    <mergeCell ref="K19:AN19"/>
    <mergeCell ref="AO19:AT19"/>
    <mergeCell ref="AU19:AV19"/>
    <mergeCell ref="AW19:AX19"/>
    <mergeCell ref="AY19:AZ19"/>
    <mergeCell ref="K20:AN20"/>
    <mergeCell ref="AO20:AT20"/>
    <mergeCell ref="AU20:AV20"/>
    <mergeCell ref="AW20:AX20"/>
    <mergeCell ref="AY20:AZ20"/>
    <mergeCell ref="K21:AN21"/>
    <mergeCell ref="AO21:AT21"/>
    <mergeCell ref="AU21:AV21"/>
    <mergeCell ref="AW21:AX21"/>
    <mergeCell ref="AY21:AZ21"/>
    <mergeCell ref="K22:AN22"/>
    <mergeCell ref="AO22:AT22"/>
    <mergeCell ref="AU22:AV22"/>
    <mergeCell ref="AW22:AX22"/>
    <mergeCell ref="AY22:AZ22"/>
    <mergeCell ref="K26:AN26"/>
    <mergeCell ref="AO26:AT26"/>
    <mergeCell ref="AU26:AV26"/>
    <mergeCell ref="AY26:AZ26"/>
    <mergeCell ref="K27:AN27"/>
    <mergeCell ref="AO27:AT27"/>
    <mergeCell ref="AU27:AV27"/>
    <mergeCell ref="AY27:AZ27"/>
    <mergeCell ref="K23:AN23"/>
    <mergeCell ref="AO23:AT23"/>
    <mergeCell ref="AU23:AV23"/>
    <mergeCell ref="AW23:AX23"/>
    <mergeCell ref="AY23:AZ23"/>
    <mergeCell ref="K25:AN25"/>
    <mergeCell ref="AO25:AT25"/>
    <mergeCell ref="AU25:AV25"/>
    <mergeCell ref="AY25:AZ25"/>
    <mergeCell ref="K30:AN30"/>
    <mergeCell ref="AO30:AT30"/>
    <mergeCell ref="AU30:AV30"/>
    <mergeCell ref="AY30:AZ30"/>
    <mergeCell ref="K31:AN31"/>
    <mergeCell ref="AO31:AT31"/>
    <mergeCell ref="AU31:AV31"/>
    <mergeCell ref="AY31:AZ31"/>
    <mergeCell ref="K28:AN28"/>
    <mergeCell ref="AO28:AT28"/>
    <mergeCell ref="AU28:AV28"/>
    <mergeCell ref="AY28:AZ28"/>
    <mergeCell ref="K29:AN29"/>
    <mergeCell ref="AO29:AT29"/>
    <mergeCell ref="AU29:AV29"/>
    <mergeCell ref="AY29:AZ29"/>
    <mergeCell ref="K34:AN34"/>
    <mergeCell ref="AO34:AT34"/>
    <mergeCell ref="AU34:AV34"/>
    <mergeCell ref="AY34:AZ34"/>
    <mergeCell ref="K35:AN35"/>
    <mergeCell ref="AO35:AT35"/>
    <mergeCell ref="AU35:AV35"/>
    <mergeCell ref="AY35:AZ35"/>
    <mergeCell ref="K32:AN32"/>
    <mergeCell ref="AO32:AT32"/>
    <mergeCell ref="AU32:AV32"/>
    <mergeCell ref="AY32:AZ32"/>
    <mergeCell ref="K33:AN33"/>
    <mergeCell ref="AO33:AT33"/>
    <mergeCell ref="AU33:AV33"/>
    <mergeCell ref="AY33:AZ33"/>
    <mergeCell ref="K38:AN38"/>
    <mergeCell ref="AO38:AT38"/>
    <mergeCell ref="AU38:AV38"/>
    <mergeCell ref="AY38:AZ38"/>
    <mergeCell ref="K39:AN39"/>
    <mergeCell ref="AO39:AT39"/>
    <mergeCell ref="AU39:AV39"/>
    <mergeCell ref="AY39:AZ39"/>
    <mergeCell ref="K36:AN36"/>
    <mergeCell ref="AO36:AT36"/>
    <mergeCell ref="AU36:AV36"/>
    <mergeCell ref="AY36:AZ36"/>
    <mergeCell ref="K37:AN37"/>
    <mergeCell ref="AO37:AT37"/>
    <mergeCell ref="AU37:AV37"/>
    <mergeCell ref="AY37:AZ37"/>
    <mergeCell ref="K42:AN42"/>
    <mergeCell ref="AO42:AT42"/>
    <mergeCell ref="AU42:AV42"/>
    <mergeCell ref="AY42:AZ42"/>
    <mergeCell ref="K40:AN40"/>
    <mergeCell ref="AO40:AT40"/>
    <mergeCell ref="AU40:AV40"/>
    <mergeCell ref="AY40:AZ40"/>
    <mergeCell ref="K41:AN41"/>
    <mergeCell ref="AO41:AT41"/>
    <mergeCell ref="AU41:AV41"/>
    <mergeCell ref="AY41:AZ41"/>
  </mergeCells>
  <hyperlinks>
    <hyperlink ref="C1" display="Go to contents" location="Contents!A1"/>
    <hyperlink ref="J8" display="Go to data receipt and caveats" location="'Data receipt and caveats'!A1"/>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sheetPr codeName="Sheet35"/>
  </sheetPr>
  <dimension ref="A1"/>
  <sheetViews>
    <sheetView workbookViewId="0">
      <selection activeCell="G63" sqref="G63"/>
    </sheetView>
  </sheetViews>
  <sheetFormatPr defaultRowHeight="15.0" baseColWidth="10"/>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524</v>
      </c>
    </row>
    <row r="4">
      <c r="B4" s="265" t="s">
        <v>176</v>
      </c>
      <c r="C4" s="264" t="s">
        <v>523</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33847</v>
      </c>
      <c r="F25" s="138" t="n">
        <v>0</v>
      </c>
      <c r="G25" s="123" t="n">
        <v>1</v>
      </c>
      <c r="H25" s="123" t="n">
        <v>24121</v>
      </c>
      <c r="I25" s="123" t="n">
        <v>9725</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t="n">
        <v>1</v>
      </c>
      <c r="AI25" s="128" t="n">
        <v>13</v>
      </c>
      <c r="AJ25" s="124" t="n">
        <v>0</v>
      </c>
      <c r="AK25" s="124"/>
      <c r="AL25" s="124" t="n">
        <v>1053</v>
      </c>
      <c r="AM25" s="124" t="n">
        <v>3003</v>
      </c>
      <c r="AN25" s="124" t="n">
        <v>2882</v>
      </c>
      <c r="AO25" s="124" t="n">
        <v>3256</v>
      </c>
      <c r="AP25" s="124" t="n">
        <v>2489</v>
      </c>
      <c r="AQ25" s="124" t="n">
        <v>1863</v>
      </c>
      <c r="AR25" s="124" t="n">
        <v>2844</v>
      </c>
      <c r="AS25" s="124" t="n">
        <v>2477</v>
      </c>
      <c r="AT25" s="129" t="n">
        <v>4241</v>
      </c>
      <c r="AU25" s="128" t="n">
        <v>3103</v>
      </c>
      <c r="AV25" s="124" t="n">
        <v>3790</v>
      </c>
      <c r="AW25" s="124" t="n">
        <v>2832</v>
      </c>
      <c r="AX25" s="124" t="n">
        <v>0</v>
      </c>
      <c r="AY25" s="124" t="n">
        <v>0</v>
      </c>
      <c r="AZ25" s="124" t="n">
        <v>0</v>
      </c>
      <c r="BA25" s="124" t="n">
        <v>0</v>
      </c>
      <c r="BB25" s="124" t="n">
        <v>0</v>
      </c>
      <c r="BC25" s="124" t="n">
        <v>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28975</v>
      </c>
      <c r="F26" s="138" t="n">
        <v>0</v>
      </c>
      <c r="G26" s="123" t="n">
        <v>1</v>
      </c>
      <c r="H26" s="123" t="n">
        <v>16913</v>
      </c>
      <c r="I26" s="123" t="n">
        <v>12061</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t="n">
        <v>1</v>
      </c>
      <c r="AI26" s="128" t="n">
        <v>13</v>
      </c>
      <c r="AJ26" s="124" t="n">
        <v>0</v>
      </c>
      <c r="AK26" s="124"/>
      <c r="AL26" s="124" t="n">
        <v>120</v>
      </c>
      <c r="AM26" s="124" t="n">
        <v>2037</v>
      </c>
      <c r="AN26" s="124" t="n">
        <v>1036</v>
      </c>
      <c r="AO26" s="124" t="n">
        <v>2345</v>
      </c>
      <c r="AP26" s="124" t="n">
        <v>1243</v>
      </c>
      <c r="AQ26" s="124" t="n">
        <v>3128</v>
      </c>
      <c r="AR26" s="124" t="n">
        <v>2208</v>
      </c>
      <c r="AS26" s="124" t="n">
        <v>2467</v>
      </c>
      <c r="AT26" s="129" t="n">
        <v>2316</v>
      </c>
      <c r="AU26" s="128" t="n">
        <v>3731</v>
      </c>
      <c r="AV26" s="124" t="n">
        <v>3099</v>
      </c>
      <c r="AW26" s="124" t="n">
        <v>4409</v>
      </c>
      <c r="AX26" s="124" t="n">
        <v>774</v>
      </c>
      <c r="AY26" s="124" t="n">
        <v>28</v>
      </c>
      <c r="AZ26" s="124" t="n">
        <v>19</v>
      </c>
      <c r="BA26" s="124" t="n">
        <v>1</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32859</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t="n">
        <v>0</v>
      </c>
      <c r="AI27" s="128" t="n">
        <v>0</v>
      </c>
      <c r="AJ27" s="124" t="n">
        <v>0</v>
      </c>
      <c r="AK27" s="124"/>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14559</v>
      </c>
      <c r="F28" s="138" t="n">
        <v>0</v>
      </c>
      <c r="G28" s="123" t="n">
        <v>1</v>
      </c>
      <c r="H28" s="123" t="n">
        <v>9678</v>
      </c>
      <c r="I28" s="123" t="n">
        <v>4880</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t="n">
        <v>1</v>
      </c>
      <c r="AI28" s="128" t="n">
        <v>4</v>
      </c>
      <c r="AJ28" s="124" t="n">
        <v>0</v>
      </c>
      <c r="AK28" s="124"/>
      <c r="AL28" s="124" t="n">
        <v>150</v>
      </c>
      <c r="AM28" s="124" t="n">
        <v>1229</v>
      </c>
      <c r="AN28" s="124" t="n">
        <v>1035</v>
      </c>
      <c r="AO28" s="124" t="n">
        <v>1330</v>
      </c>
      <c r="AP28" s="124" t="n">
        <v>1112</v>
      </c>
      <c r="AQ28" s="124" t="n">
        <v>955</v>
      </c>
      <c r="AR28" s="124" t="n">
        <v>1048</v>
      </c>
      <c r="AS28" s="124" t="n">
        <v>1338</v>
      </c>
      <c r="AT28" s="129" t="n">
        <v>1477</v>
      </c>
      <c r="AU28" s="128" t="n">
        <v>1466</v>
      </c>
      <c r="AV28" s="124" t="n">
        <v>1684</v>
      </c>
      <c r="AW28" s="124" t="n">
        <v>1414</v>
      </c>
      <c r="AX28" s="124" t="n">
        <v>277</v>
      </c>
      <c r="AY28" s="124" t="n">
        <v>31</v>
      </c>
      <c r="AZ28" s="124" t="n">
        <v>7</v>
      </c>
      <c r="BA28" s="124" t="n">
        <v>1</v>
      </c>
      <c r="BB28" s="124" t="n">
        <v>0</v>
      </c>
      <c r="BC28" s="124" t="n">
        <v>0</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v>
      </c>
      <c r="F29" s="138" t="n">
        <v>0</v>
      </c>
      <c r="G29" s="123" t="n">
        <v>0</v>
      </c>
      <c r="H29" s="123" t="n">
        <v>0</v>
      </c>
      <c r="I29" s="123" t="n">
        <v>1</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t="n">
        <v>0</v>
      </c>
      <c r="AI29" s="128" t="n">
        <v>0</v>
      </c>
      <c r="AJ29" s="124" t="n">
        <v>0</v>
      </c>
      <c r="AK29" s="124"/>
      <c r="AL29" s="124" t="n">
        <v>0</v>
      </c>
      <c r="AM29" s="124" t="n">
        <v>0</v>
      </c>
      <c r="AN29" s="124" t="n">
        <v>0</v>
      </c>
      <c r="AO29" s="124" t="n">
        <v>0</v>
      </c>
      <c r="AP29" s="124" t="n">
        <v>0</v>
      </c>
      <c r="AQ29" s="124" t="n">
        <v>0</v>
      </c>
      <c r="AR29" s="124" t="n">
        <v>0</v>
      </c>
      <c r="AS29" s="124" t="n">
        <v>0</v>
      </c>
      <c r="AT29" s="129" t="n">
        <v>0</v>
      </c>
      <c r="AU29" s="128" t="n">
        <v>0</v>
      </c>
      <c r="AV29" s="124" t="n">
        <v>0</v>
      </c>
      <c r="AW29" s="124" t="n">
        <v>1</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13115</v>
      </c>
      <c r="F30" s="138" t="n">
        <v>0</v>
      </c>
      <c r="G30" s="123" t="n">
        <v>0</v>
      </c>
      <c r="H30" s="123" t="n">
        <v>8576</v>
      </c>
      <c r="I30" s="123" t="n">
        <v>4539</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t="n">
        <v>0</v>
      </c>
      <c r="AI30" s="128" t="n">
        <v>3</v>
      </c>
      <c r="AJ30" s="124" t="n">
        <v>2</v>
      </c>
      <c r="AK30" s="124"/>
      <c r="AL30" s="124" t="n">
        <v>0</v>
      </c>
      <c r="AM30" s="124" t="n">
        <v>825</v>
      </c>
      <c r="AN30" s="124" t="n">
        <v>711</v>
      </c>
      <c r="AO30" s="124" t="n">
        <v>919</v>
      </c>
      <c r="AP30" s="124" t="n">
        <v>1209</v>
      </c>
      <c r="AQ30" s="124" t="n">
        <v>920</v>
      </c>
      <c r="AR30" s="124" t="n">
        <v>888</v>
      </c>
      <c r="AS30" s="124" t="n">
        <v>1230</v>
      </c>
      <c r="AT30" s="129" t="n">
        <v>1869</v>
      </c>
      <c r="AU30" s="128" t="n">
        <v>1073</v>
      </c>
      <c r="AV30" s="124" t="n">
        <v>1262</v>
      </c>
      <c r="AW30" s="124" t="n">
        <v>1464</v>
      </c>
      <c r="AX30" s="124" t="n">
        <v>737</v>
      </c>
      <c r="AY30" s="124" t="n">
        <v>3</v>
      </c>
      <c r="AZ30" s="124" t="n">
        <v>0</v>
      </c>
      <c r="BA30" s="124" t="n">
        <v>0</v>
      </c>
      <c r="BB30" s="124" t="n">
        <v>0</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t="n">
        <v>0</v>
      </c>
      <c r="AI31" s="128" t="n">
        <v>0</v>
      </c>
      <c r="AJ31" s="124" t="n">
        <v>0</v>
      </c>
      <c r="AK31" s="124"/>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7</v>
      </c>
      <c r="F32" s="138" t="n">
        <v>0</v>
      </c>
      <c r="G32" s="123" t="n">
        <v>0</v>
      </c>
      <c r="H32" s="123" t="n">
        <v>6</v>
      </c>
      <c r="I32" s="123" t="n">
        <v>1</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t="n">
        <v>0</v>
      </c>
      <c r="AI32" s="128" t="n">
        <v>0</v>
      </c>
      <c r="AJ32" s="124" t="n">
        <v>0</v>
      </c>
      <c r="AK32" s="124"/>
      <c r="AL32" s="124" t="n">
        <v>0</v>
      </c>
      <c r="AM32" s="124" t="n">
        <v>3</v>
      </c>
      <c r="AN32" s="124" t="n">
        <v>1</v>
      </c>
      <c r="AO32" s="124" t="n">
        <v>0</v>
      </c>
      <c r="AP32" s="124" t="n">
        <v>0</v>
      </c>
      <c r="AQ32" s="124" t="n">
        <v>0</v>
      </c>
      <c r="AR32" s="124" t="n">
        <v>1</v>
      </c>
      <c r="AS32" s="124" t="n">
        <v>0</v>
      </c>
      <c r="AT32" s="129" t="n">
        <v>1</v>
      </c>
      <c r="AU32" s="128" t="n">
        <v>0</v>
      </c>
      <c r="AV32" s="124" t="n">
        <v>1</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7346</v>
      </c>
      <c r="F33" s="138" t="n">
        <v>0</v>
      </c>
      <c r="G33" s="123" t="n">
        <v>0</v>
      </c>
      <c r="H33" s="123" t="n">
        <v>5410</v>
      </c>
      <c r="I33" s="123" t="n">
        <v>1936</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t="n">
        <v>0</v>
      </c>
      <c r="AI33" s="128" t="n">
        <v>1</v>
      </c>
      <c r="AJ33" s="124" t="n">
        <v>0</v>
      </c>
      <c r="AK33" s="124"/>
      <c r="AL33" s="124" t="n">
        <v>0</v>
      </c>
      <c r="AM33" s="124" t="n">
        <v>587</v>
      </c>
      <c r="AN33" s="124" t="n">
        <v>417</v>
      </c>
      <c r="AO33" s="124" t="n">
        <v>498</v>
      </c>
      <c r="AP33" s="124" t="n">
        <v>876</v>
      </c>
      <c r="AQ33" s="124" t="n">
        <v>585</v>
      </c>
      <c r="AR33" s="124" t="n">
        <v>653</v>
      </c>
      <c r="AS33" s="124" t="n">
        <v>771</v>
      </c>
      <c r="AT33" s="129" t="n">
        <v>1022</v>
      </c>
      <c r="AU33" s="128" t="n">
        <v>573</v>
      </c>
      <c r="AV33" s="124" t="n">
        <v>597</v>
      </c>
      <c r="AW33" s="124" t="n">
        <v>542</v>
      </c>
      <c r="AX33" s="124" t="n">
        <v>223</v>
      </c>
      <c r="AY33" s="124" t="n">
        <v>1</v>
      </c>
      <c r="AZ33" s="124" t="n">
        <v>0</v>
      </c>
      <c r="BA33" s="124" t="n">
        <v>0</v>
      </c>
      <c r="BB33" s="124" t="n">
        <v>0</v>
      </c>
      <c r="BC33" s="124" t="n">
        <v>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178</v>
      </c>
      <c r="F34" s="138" t="n">
        <v>0</v>
      </c>
      <c r="G34" s="123" t="n">
        <v>0</v>
      </c>
      <c r="H34" s="123" t="n">
        <v>172</v>
      </c>
      <c r="I34" s="123" t="n">
        <v>6</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t="n">
        <v>0</v>
      </c>
      <c r="AI34" s="128" t="n">
        <v>0</v>
      </c>
      <c r="AJ34" s="124" t="n">
        <v>0</v>
      </c>
      <c r="AK34" s="124"/>
      <c r="AL34" s="124" t="n">
        <v>0</v>
      </c>
      <c r="AM34" s="124" t="n">
        <v>17</v>
      </c>
      <c r="AN34" s="124" t="n">
        <v>11</v>
      </c>
      <c r="AO34" s="124" t="n">
        <v>22</v>
      </c>
      <c r="AP34" s="124" t="n">
        <v>29</v>
      </c>
      <c r="AQ34" s="124" t="n">
        <v>25</v>
      </c>
      <c r="AR34" s="124" t="n">
        <v>32</v>
      </c>
      <c r="AS34" s="124" t="n">
        <v>26</v>
      </c>
      <c r="AT34" s="129" t="n">
        <v>10</v>
      </c>
      <c r="AU34" s="128" t="n">
        <v>0</v>
      </c>
      <c r="AV34" s="124" t="n">
        <v>2</v>
      </c>
      <c r="AW34" s="124" t="n">
        <v>4</v>
      </c>
      <c r="AX34" s="124" t="n">
        <v>0</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5355</v>
      </c>
      <c r="F35" s="138" t="n">
        <v>0</v>
      </c>
      <c r="G35" s="123" t="n">
        <v>0</v>
      </c>
      <c r="H35" s="123" t="n">
        <v>3621</v>
      </c>
      <c r="I35" s="123" t="n">
        <v>1734</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t="n">
        <v>0</v>
      </c>
      <c r="AI35" s="128" t="n">
        <v>0</v>
      </c>
      <c r="AJ35" s="124" t="n">
        <v>0</v>
      </c>
      <c r="AK35" s="124"/>
      <c r="AL35" s="124" t="n">
        <v>0</v>
      </c>
      <c r="AM35" s="124" t="n">
        <v>265</v>
      </c>
      <c r="AN35" s="124" t="n">
        <v>369</v>
      </c>
      <c r="AO35" s="124" t="n">
        <v>300</v>
      </c>
      <c r="AP35" s="124" t="n">
        <v>324</v>
      </c>
      <c r="AQ35" s="124" t="n">
        <v>376</v>
      </c>
      <c r="AR35" s="124" t="n">
        <v>490</v>
      </c>
      <c r="AS35" s="124" t="n">
        <v>614</v>
      </c>
      <c r="AT35" s="129" t="n">
        <v>883</v>
      </c>
      <c r="AU35" s="128" t="n">
        <v>470</v>
      </c>
      <c r="AV35" s="124" t="n">
        <v>476</v>
      </c>
      <c r="AW35" s="124" t="n">
        <v>353</v>
      </c>
      <c r="AX35" s="124" t="n">
        <v>430</v>
      </c>
      <c r="AY35" s="124" t="n">
        <v>1</v>
      </c>
      <c r="AZ35" s="124" t="n">
        <v>4</v>
      </c>
      <c r="BA35" s="124" t="n">
        <v>0</v>
      </c>
      <c r="BB35" s="124" t="n">
        <v>0</v>
      </c>
      <c r="BC35" s="124" t="n">
        <v>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729</v>
      </c>
      <c r="F36" s="138" t="n">
        <v>0</v>
      </c>
      <c r="G36" s="123" t="n">
        <v>0</v>
      </c>
      <c r="H36" s="123" t="n">
        <v>485</v>
      </c>
      <c r="I36" s="123" t="n">
        <v>244</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t="n">
        <v>0</v>
      </c>
      <c r="AI36" s="128" t="n">
        <v>0</v>
      </c>
      <c r="AJ36" s="124" t="n">
        <v>0</v>
      </c>
      <c r="AK36" s="124"/>
      <c r="AL36" s="124" t="n">
        <v>0</v>
      </c>
      <c r="AM36" s="124" t="n">
        <v>26</v>
      </c>
      <c r="AN36" s="124" t="n">
        <v>62</v>
      </c>
      <c r="AO36" s="124" t="n">
        <v>12</v>
      </c>
      <c r="AP36" s="124" t="n">
        <v>52</v>
      </c>
      <c r="AQ36" s="124" t="n">
        <v>63</v>
      </c>
      <c r="AR36" s="124" t="n">
        <v>77</v>
      </c>
      <c r="AS36" s="124" t="n">
        <v>94</v>
      </c>
      <c r="AT36" s="129" t="n">
        <v>99</v>
      </c>
      <c r="AU36" s="128" t="n">
        <v>57</v>
      </c>
      <c r="AV36" s="124" t="n">
        <v>73</v>
      </c>
      <c r="AW36" s="124" t="n">
        <v>44</v>
      </c>
      <c r="AX36" s="124" t="n">
        <v>70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393</v>
      </c>
      <c r="F37" s="138" t="n">
        <v>0</v>
      </c>
      <c r="G37" s="123" t="n">
        <v>0</v>
      </c>
      <c r="H37" s="123" t="n">
        <v>84</v>
      </c>
      <c r="I37" s="123" t="n">
        <v>309</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t="n">
        <v>0</v>
      </c>
      <c r="AI37" s="128" t="n">
        <v>0</v>
      </c>
      <c r="AJ37" s="124" t="n">
        <v>0</v>
      </c>
      <c r="AK37" s="124"/>
      <c r="AL37" s="124" t="n">
        <v>0</v>
      </c>
      <c r="AM37" s="124" t="n">
        <v>0</v>
      </c>
      <c r="AN37" s="124" t="n">
        <v>0</v>
      </c>
      <c r="AO37" s="124" t="n">
        <v>0</v>
      </c>
      <c r="AP37" s="124" t="n">
        <v>18</v>
      </c>
      <c r="AQ37" s="124" t="n">
        <v>0</v>
      </c>
      <c r="AR37" s="124" t="n">
        <v>10</v>
      </c>
      <c r="AS37" s="124" t="n">
        <v>27</v>
      </c>
      <c r="AT37" s="129" t="n">
        <v>29</v>
      </c>
      <c r="AU37" s="128" t="n">
        <v>48</v>
      </c>
      <c r="AV37" s="124" t="n">
        <v>74</v>
      </c>
      <c r="AW37" s="124" t="n">
        <v>78</v>
      </c>
      <c r="AX37" s="124" t="n">
        <v>50</v>
      </c>
      <c r="AY37" s="124" t="n">
        <v>15</v>
      </c>
      <c r="AZ37" s="124" t="n">
        <v>26</v>
      </c>
      <c r="BA37" s="124" t="n">
        <v>5</v>
      </c>
      <c r="BB37" s="124" t="n">
        <v>13</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24</v>
      </c>
      <c r="F38" s="138" t="n">
        <v>0</v>
      </c>
      <c r="G38" s="123" t="n">
        <v>0</v>
      </c>
      <c r="H38" s="123" t="n">
        <v>0</v>
      </c>
      <c r="I38" s="123" t="n">
        <v>24</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t="n">
        <v>0</v>
      </c>
      <c r="AI38" s="128" t="n">
        <v>0</v>
      </c>
      <c r="AJ38" s="124" t="n">
        <v>0</v>
      </c>
      <c r="AK38" s="124"/>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4</v>
      </c>
      <c r="BA38" s="124" t="n">
        <v>3</v>
      </c>
      <c r="BB38" s="124" t="n">
        <v>9</v>
      </c>
      <c r="BC38" s="124" t="n">
        <v>8</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t="n">
        <v>0</v>
      </c>
      <c r="AI39" s="128" t="n">
        <v>0</v>
      </c>
      <c r="AJ39" s="124" t="n">
        <v>0</v>
      </c>
      <c r="AK39" s="124"/>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t="n">
        <v>0</v>
      </c>
      <c r="AI40" s="128" t="n">
        <v>0</v>
      </c>
      <c r="AJ40" s="124" t="n">
        <v>0</v>
      </c>
      <c r="AK40" s="124"/>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47</v>
      </c>
      <c r="F41" s="138" t="n">
        <v>0</v>
      </c>
      <c r="G41" s="123" t="n">
        <v>0</v>
      </c>
      <c r="H41" s="123" t="n">
        <v>26</v>
      </c>
      <c r="I41" s="123" t="n">
        <v>21</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t="n">
        <v>0</v>
      </c>
      <c r="AI41" s="128" t="n">
        <v>0</v>
      </c>
      <c r="AJ41" s="124" t="n">
        <v>0</v>
      </c>
      <c r="AK41" s="124"/>
      <c r="AL41" s="124" t="n">
        <v>0</v>
      </c>
      <c r="AM41" s="124" t="n">
        <v>0</v>
      </c>
      <c r="AN41" s="124" t="n">
        <v>2</v>
      </c>
      <c r="AO41" s="124" t="n">
        <v>1</v>
      </c>
      <c r="AP41" s="124" t="n">
        <v>5</v>
      </c>
      <c r="AQ41" s="124" t="n">
        <v>1</v>
      </c>
      <c r="AR41" s="124" t="n">
        <v>6</v>
      </c>
      <c r="AS41" s="124" t="n">
        <v>3</v>
      </c>
      <c r="AT41" s="129" t="n">
        <v>8</v>
      </c>
      <c r="AU41" s="128" t="n">
        <v>3</v>
      </c>
      <c r="AV41" s="124" t="n">
        <v>3</v>
      </c>
      <c r="AW41" s="124" t="n">
        <v>4</v>
      </c>
      <c r="AX41" s="124" t="n">
        <v>3</v>
      </c>
      <c r="AY41" s="124" t="n">
        <v>1</v>
      </c>
      <c r="AZ41" s="124" t="n">
        <v>2</v>
      </c>
      <c r="BA41" s="124" t="n">
        <v>1</v>
      </c>
      <c r="BB41" s="124" t="n">
        <v>2</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26</v>
      </c>
      <c r="F42" s="138" t="n">
        <v>0</v>
      </c>
      <c r="G42" s="123" t="n">
        <v>0</v>
      </c>
      <c r="H42" s="123" t="n">
        <v>14</v>
      </c>
      <c r="I42" s="123" t="n">
        <v>12</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t="n">
        <v>0</v>
      </c>
      <c r="AI42" s="128" t="n">
        <v>0</v>
      </c>
      <c r="AJ42" s="124" t="n">
        <v>0</v>
      </c>
      <c r="AK42" s="124"/>
      <c r="AL42" s="124" t="n">
        <v>0</v>
      </c>
      <c r="AM42" s="124" t="n">
        <v>0</v>
      </c>
      <c r="AN42" s="124" t="n">
        <v>1</v>
      </c>
      <c r="AO42" s="124" t="n">
        <v>1</v>
      </c>
      <c r="AP42" s="124" t="n">
        <v>1</v>
      </c>
      <c r="AQ42" s="124" t="n">
        <v>0</v>
      </c>
      <c r="AR42" s="124" t="n">
        <v>2</v>
      </c>
      <c r="AS42" s="124" t="n">
        <v>4</v>
      </c>
      <c r="AT42" s="129" t="n">
        <v>5</v>
      </c>
      <c r="AU42" s="128" t="n">
        <v>5</v>
      </c>
      <c r="AV42" s="124" t="n">
        <v>3</v>
      </c>
      <c r="AW42" s="124" t="n">
        <v>1</v>
      </c>
      <c r="AX42" s="124" t="n">
        <v>2</v>
      </c>
      <c r="AY42" s="124" t="n">
        <v>1</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13</v>
      </c>
      <c r="F43" s="138" t="n">
        <v>0</v>
      </c>
      <c r="G43" s="123" t="n">
        <v>0</v>
      </c>
      <c r="H43" s="123" t="n">
        <v>5</v>
      </c>
      <c r="I43" s="123" t="n">
        <v>8</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t="n">
        <v>0</v>
      </c>
      <c r="AI43" s="128" t="n">
        <v>0</v>
      </c>
      <c r="AJ43" s="124" t="n">
        <v>0</v>
      </c>
      <c r="AK43" s="124"/>
      <c r="AL43" s="124" t="n">
        <v>0</v>
      </c>
      <c r="AM43" s="124" t="n">
        <v>0</v>
      </c>
      <c r="AN43" s="124" t="n">
        <v>0</v>
      </c>
      <c r="AO43" s="124" t="n">
        <v>0</v>
      </c>
      <c r="AP43" s="124" t="n">
        <v>2</v>
      </c>
      <c r="AQ43" s="124" t="n">
        <v>0</v>
      </c>
      <c r="AR43" s="124" t="n">
        <v>1</v>
      </c>
      <c r="AS43" s="124" t="n">
        <v>2</v>
      </c>
      <c r="AT43" s="129" t="n">
        <v>0</v>
      </c>
      <c r="AU43" s="128" t="n">
        <v>5</v>
      </c>
      <c r="AV43" s="124" t="n">
        <v>0</v>
      </c>
      <c r="AW43" s="124" t="n">
        <v>1</v>
      </c>
      <c r="AX43" s="124" t="n">
        <v>0</v>
      </c>
      <c r="AY43" s="124" t="n">
        <v>0</v>
      </c>
      <c r="AZ43" s="124" t="n">
        <v>2</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16</v>
      </c>
      <c r="F44" s="138" t="n">
        <v>0</v>
      </c>
      <c r="G44" s="123" t="n">
        <v>0</v>
      </c>
      <c r="H44" s="123" t="n">
        <v>7</v>
      </c>
      <c r="I44" s="123" t="n">
        <v>9</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t="n">
        <v>0</v>
      </c>
      <c r="AI44" s="128" t="n">
        <v>0</v>
      </c>
      <c r="AJ44" s="124" t="n">
        <v>0</v>
      </c>
      <c r="AK44" s="124"/>
      <c r="AL44" s="124" t="n">
        <v>0</v>
      </c>
      <c r="AM44" s="124" t="n">
        <v>0</v>
      </c>
      <c r="AN44" s="124" t="n">
        <v>0</v>
      </c>
      <c r="AO44" s="124" t="n">
        <v>1</v>
      </c>
      <c r="AP44" s="124" t="n">
        <v>0</v>
      </c>
      <c r="AQ44" s="124" t="n">
        <v>3</v>
      </c>
      <c r="AR44" s="124" t="n">
        <v>1</v>
      </c>
      <c r="AS44" s="124" t="n">
        <v>0</v>
      </c>
      <c r="AT44" s="129" t="n">
        <v>2</v>
      </c>
      <c r="AU44" s="128" t="n">
        <v>2</v>
      </c>
      <c r="AV44" s="124" t="n">
        <v>2</v>
      </c>
      <c r="AW44" s="124" t="n">
        <v>0</v>
      </c>
      <c r="AX44" s="124" t="n">
        <v>1</v>
      </c>
      <c r="AY44" s="124" t="n">
        <v>2</v>
      </c>
      <c r="AZ44" s="124" t="n">
        <v>1</v>
      </c>
      <c r="BA44" s="124" t="n">
        <v>0</v>
      </c>
      <c r="BB44" s="124" t="n">
        <v>1</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6</v>
      </c>
      <c r="F45" s="138" t="n">
        <v>0</v>
      </c>
      <c r="G45" s="123" t="n">
        <v>0</v>
      </c>
      <c r="H45" s="123" t="n">
        <v>1</v>
      </c>
      <c r="I45" s="123" t="n">
        <v>5</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t="n">
        <v>0</v>
      </c>
      <c r="AI45" s="128" t="n">
        <v>0</v>
      </c>
      <c r="AJ45" s="124" t="n">
        <v>0</v>
      </c>
      <c r="AK45" s="124"/>
      <c r="AL45" s="124" t="n">
        <v>0</v>
      </c>
      <c r="AM45" s="124" t="n">
        <v>0</v>
      </c>
      <c r="AN45" s="124" t="n">
        <v>1</v>
      </c>
      <c r="AO45" s="124" t="n">
        <v>0</v>
      </c>
      <c r="AP45" s="124" t="n">
        <v>0</v>
      </c>
      <c r="AQ45" s="124" t="n">
        <v>0</v>
      </c>
      <c r="AR45" s="124" t="n">
        <v>0</v>
      </c>
      <c r="AS45" s="124" t="n">
        <v>0</v>
      </c>
      <c r="AT45" s="129" t="n">
        <v>0</v>
      </c>
      <c r="AU45" s="128" t="n">
        <v>0</v>
      </c>
      <c r="AV45" s="124" t="n">
        <v>1</v>
      </c>
      <c r="AW45" s="124" t="n">
        <v>2</v>
      </c>
      <c r="AX45" s="124" t="n">
        <v>0</v>
      </c>
      <c r="AY45" s="124" t="n">
        <v>0</v>
      </c>
      <c r="AZ45" s="124" t="n">
        <v>1</v>
      </c>
      <c r="BA45" s="124" t="n">
        <v>1</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2788</v>
      </c>
      <c r="F46" s="138" t="n">
        <v>0</v>
      </c>
      <c r="G46" s="123" t="n">
        <v>0</v>
      </c>
      <c r="H46" s="123" t="n">
        <v>1475</v>
      </c>
      <c r="I46" s="123" t="n">
        <v>1313</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t="n">
        <v>0</v>
      </c>
      <c r="AI46" s="128" t="n">
        <v>0</v>
      </c>
      <c r="AJ46" s="124" t="n">
        <v>0</v>
      </c>
      <c r="AK46" s="124"/>
      <c r="AL46" s="124" t="n">
        <v>0</v>
      </c>
      <c r="AM46" s="124" t="n">
        <v>202</v>
      </c>
      <c r="AN46" s="124" t="n">
        <v>320</v>
      </c>
      <c r="AO46" s="124" t="n">
        <v>213</v>
      </c>
      <c r="AP46" s="124" t="n">
        <v>174</v>
      </c>
      <c r="AQ46" s="124" t="n">
        <v>153</v>
      </c>
      <c r="AR46" s="124" t="n">
        <v>413</v>
      </c>
      <c r="AS46" s="124" t="n">
        <v>0</v>
      </c>
      <c r="AT46" s="129" t="n">
        <v>0</v>
      </c>
      <c r="AU46" s="128" t="n">
        <v>0</v>
      </c>
      <c r="AV46" s="124" t="n">
        <v>479</v>
      </c>
      <c r="AW46" s="124" t="n">
        <v>305</v>
      </c>
      <c r="AX46" s="124" t="n">
        <v>340</v>
      </c>
      <c r="AY46" s="124" t="n">
        <v>20</v>
      </c>
      <c r="AZ46" s="124" t="n">
        <v>68</v>
      </c>
      <c r="BA46" s="124" t="n">
        <v>36</v>
      </c>
      <c r="BB46" s="124" t="n">
        <v>47</v>
      </c>
      <c r="BC46" s="124" t="n">
        <v>18</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25</v>
      </c>
      <c r="F47" s="138" t="n">
        <v>0</v>
      </c>
      <c r="G47" s="123" t="n">
        <v>0</v>
      </c>
      <c r="H47" s="123" t="n">
        <v>14</v>
      </c>
      <c r="I47" s="123" t="n">
        <v>11</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t="n">
        <v>0</v>
      </c>
      <c r="AI47" s="128" t="n">
        <v>0</v>
      </c>
      <c r="AJ47" s="124" t="n">
        <v>0</v>
      </c>
      <c r="AK47" s="124"/>
      <c r="AL47" s="124" t="n">
        <v>0</v>
      </c>
      <c r="AM47" s="124" t="n">
        <v>3</v>
      </c>
      <c r="AN47" s="124" t="n">
        <v>3</v>
      </c>
      <c r="AO47" s="124" t="n">
        <v>0</v>
      </c>
      <c r="AP47" s="124" t="n">
        <v>0</v>
      </c>
      <c r="AQ47" s="124" t="n">
        <v>3</v>
      </c>
      <c r="AR47" s="124" t="n">
        <v>5</v>
      </c>
      <c r="AS47" s="124" t="n">
        <v>0</v>
      </c>
      <c r="AT47" s="129" t="n">
        <v>0</v>
      </c>
      <c r="AU47" s="128" t="n">
        <v>0</v>
      </c>
      <c r="AV47" s="124" t="n">
        <v>5</v>
      </c>
      <c r="AW47" s="124" t="n">
        <v>2</v>
      </c>
      <c r="AX47" s="124" t="n">
        <v>1</v>
      </c>
      <c r="AY47" s="124" t="n">
        <v>0</v>
      </c>
      <c r="AZ47" s="124" t="n">
        <v>0</v>
      </c>
      <c r="BA47" s="124" t="n">
        <v>0</v>
      </c>
      <c r="BB47" s="124" t="n">
        <v>0</v>
      </c>
      <c r="BC47" s="124" t="n">
        <v>3</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t="n">
        <v>0</v>
      </c>
      <c r="AI48" s="128" t="n">
        <v>0</v>
      </c>
      <c r="AJ48" s="124" t="n">
        <v>0</v>
      </c>
      <c r="AK48" s="124"/>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18</v>
      </c>
      <c r="F49" s="138" t="n">
        <v>0</v>
      </c>
      <c r="G49" s="123" t="n">
        <v>0</v>
      </c>
      <c r="H49" s="123" t="n">
        <v>9</v>
      </c>
      <c r="I49" s="123" t="n">
        <v>9</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t="n">
        <v>0</v>
      </c>
      <c r="AI49" s="128" t="n">
        <v>0</v>
      </c>
      <c r="AJ49" s="124" t="n">
        <v>0</v>
      </c>
      <c r="AK49" s="124"/>
      <c r="AL49" s="124" t="n">
        <v>0</v>
      </c>
      <c r="AM49" s="124" t="n">
        <v>2</v>
      </c>
      <c r="AN49" s="124" t="n">
        <v>0</v>
      </c>
      <c r="AO49" s="124" t="n">
        <v>1</v>
      </c>
      <c r="AP49" s="124" t="n">
        <v>5</v>
      </c>
      <c r="AQ49" s="124" t="n">
        <v>0</v>
      </c>
      <c r="AR49" s="124" t="n">
        <v>1</v>
      </c>
      <c r="AS49" s="124" t="n">
        <v>0</v>
      </c>
      <c r="AT49" s="129" t="n">
        <v>0</v>
      </c>
      <c r="AU49" s="128" t="n">
        <v>0</v>
      </c>
      <c r="AV49" s="124" t="n">
        <v>4</v>
      </c>
      <c r="AW49" s="124" t="n">
        <v>1</v>
      </c>
      <c r="AX49" s="124" t="n">
        <v>2</v>
      </c>
      <c r="AY49" s="124" t="n">
        <v>0</v>
      </c>
      <c r="AZ49" s="124" t="n">
        <v>1</v>
      </c>
      <c r="BA49" s="124" t="n">
        <v>1</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2114</v>
      </c>
      <c r="F50" s="138" t="n">
        <v>0</v>
      </c>
      <c r="G50" s="123" t="n">
        <v>0</v>
      </c>
      <c r="H50" s="123" t="n">
        <v>1181</v>
      </c>
      <c r="I50" s="123" t="n">
        <v>933</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t="n">
        <v>0</v>
      </c>
      <c r="AI50" s="128" t="n">
        <v>0</v>
      </c>
      <c r="AJ50" s="124" t="n">
        <v>0</v>
      </c>
      <c r="AK50" s="124"/>
      <c r="AL50" s="124" t="n">
        <v>0</v>
      </c>
      <c r="AM50" s="124" t="n">
        <v>178</v>
      </c>
      <c r="AN50" s="124" t="n">
        <v>260</v>
      </c>
      <c r="AO50" s="124" t="n">
        <v>179</v>
      </c>
      <c r="AP50" s="124" t="n">
        <v>123</v>
      </c>
      <c r="AQ50" s="124" t="n">
        <v>119</v>
      </c>
      <c r="AR50" s="124" t="n">
        <v>322</v>
      </c>
      <c r="AS50" s="124" t="n">
        <v>0</v>
      </c>
      <c r="AT50" s="129" t="n">
        <v>0</v>
      </c>
      <c r="AU50" s="128" t="n">
        <v>0</v>
      </c>
      <c r="AV50" s="124" t="n">
        <v>346</v>
      </c>
      <c r="AW50" s="124" t="n">
        <v>219</v>
      </c>
      <c r="AX50" s="124" t="n">
        <v>231</v>
      </c>
      <c r="AY50" s="124" t="n">
        <v>16</v>
      </c>
      <c r="AZ50" s="124" t="n">
        <v>49</v>
      </c>
      <c r="BA50" s="124" t="n">
        <v>26</v>
      </c>
      <c r="BB50" s="124" t="n">
        <v>33</v>
      </c>
      <c r="BC50" s="124" t="n">
        <v>13</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2194</v>
      </c>
      <c r="F51" s="138" t="n">
        <v>0</v>
      </c>
      <c r="G51" s="123" t="n">
        <v>0</v>
      </c>
      <c r="H51" s="123" t="n">
        <v>881</v>
      </c>
      <c r="I51" s="123" t="n">
        <v>1313</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t="n">
        <v>0</v>
      </c>
      <c r="AI51" s="128" t="n">
        <v>0</v>
      </c>
      <c r="AJ51" s="124" t="n">
        <v>0</v>
      </c>
      <c r="AK51" s="124"/>
      <c r="AL51" s="124" t="n">
        <v>0</v>
      </c>
      <c r="AM51" s="124" t="n">
        <v>25</v>
      </c>
      <c r="AN51" s="124" t="n">
        <v>21</v>
      </c>
      <c r="AO51" s="124" t="n">
        <v>103</v>
      </c>
      <c r="AP51" s="124" t="n">
        <v>170</v>
      </c>
      <c r="AQ51" s="124" t="n">
        <v>149</v>
      </c>
      <c r="AR51" s="124" t="n">
        <v>413</v>
      </c>
      <c r="AS51" s="124" t="n">
        <v>0</v>
      </c>
      <c r="AT51" s="129" t="n">
        <v>0</v>
      </c>
      <c r="AU51" s="128" t="n">
        <v>0</v>
      </c>
      <c r="AV51" s="124" t="n">
        <v>479</v>
      </c>
      <c r="AW51" s="124" t="n">
        <v>305</v>
      </c>
      <c r="AX51" s="124" t="n">
        <v>340</v>
      </c>
      <c r="AY51" s="124" t="n">
        <v>20</v>
      </c>
      <c r="AZ51" s="124" t="n">
        <v>68</v>
      </c>
      <c r="BA51" s="124" t="n">
        <v>36</v>
      </c>
      <c r="BB51" s="124" t="n">
        <v>47</v>
      </c>
      <c r="BC51" s="124" t="n">
        <v>18</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182</v>
      </c>
      <c r="F52" s="138" t="n">
        <v>0</v>
      </c>
      <c r="G52" s="123" t="n">
        <v>0</v>
      </c>
      <c r="H52" s="123" t="n">
        <v>130</v>
      </c>
      <c r="I52" s="123" t="n">
        <v>52</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t="n">
        <v>0</v>
      </c>
      <c r="AI52" s="128" t="n">
        <v>0</v>
      </c>
      <c r="AJ52" s="124" t="n">
        <v>0</v>
      </c>
      <c r="AK52" s="124"/>
      <c r="AL52" s="124" t="n">
        <v>0</v>
      </c>
      <c r="AM52" s="124" t="n">
        <v>15</v>
      </c>
      <c r="AN52" s="124" t="n">
        <v>25</v>
      </c>
      <c r="AO52" s="124" t="n">
        <v>18</v>
      </c>
      <c r="AP52" s="124" t="n">
        <v>28</v>
      </c>
      <c r="AQ52" s="124" t="n">
        <v>21</v>
      </c>
      <c r="AR52" s="124" t="n">
        <v>23</v>
      </c>
      <c r="AS52" s="124" t="n">
        <v>0</v>
      </c>
      <c r="AT52" s="129" t="n">
        <v>0</v>
      </c>
      <c r="AU52" s="128" t="n">
        <v>0</v>
      </c>
      <c r="AV52" s="124" t="n">
        <v>22</v>
      </c>
      <c r="AW52" s="124" t="n">
        <v>13</v>
      </c>
      <c r="AX52" s="124" t="n">
        <v>9</v>
      </c>
      <c r="AY52" s="124" t="n">
        <v>1</v>
      </c>
      <c r="AZ52" s="124" t="n">
        <v>5</v>
      </c>
      <c r="BA52" s="124" t="n">
        <v>0</v>
      </c>
      <c r="BB52" s="124" t="n">
        <v>1</v>
      </c>
      <c r="BC52" s="124" t="n">
        <v>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91</v>
      </c>
      <c r="F53" s="138" t="n">
        <v>0</v>
      </c>
      <c r="G53" s="123" t="n">
        <v>0</v>
      </c>
      <c r="H53" s="123" t="n">
        <v>68</v>
      </c>
      <c r="I53" s="123" t="n">
        <v>23</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t="n">
        <v>0</v>
      </c>
      <c r="AI53" s="128" t="n">
        <v>0</v>
      </c>
      <c r="AJ53" s="124" t="n">
        <v>0</v>
      </c>
      <c r="AK53" s="124"/>
      <c r="AL53" s="124" t="n">
        <v>0</v>
      </c>
      <c r="AM53" s="124" t="n">
        <v>5</v>
      </c>
      <c r="AN53" s="124" t="n">
        <v>11</v>
      </c>
      <c r="AO53" s="124" t="n">
        <v>8</v>
      </c>
      <c r="AP53" s="124" t="n">
        <v>20</v>
      </c>
      <c r="AQ53" s="124" t="n">
        <v>12</v>
      </c>
      <c r="AR53" s="124" t="n">
        <v>12</v>
      </c>
      <c r="AS53" s="124" t="n">
        <v>0</v>
      </c>
      <c r="AT53" s="129" t="n">
        <v>0</v>
      </c>
      <c r="AU53" s="128" t="n">
        <v>0</v>
      </c>
      <c r="AV53" s="124" t="n">
        <v>10</v>
      </c>
      <c r="AW53" s="124" t="n">
        <v>5</v>
      </c>
      <c r="AX53" s="124" t="n">
        <v>2</v>
      </c>
      <c r="AY53" s="124" t="n">
        <v>1</v>
      </c>
      <c r="AZ53" s="124" t="n">
        <v>0</v>
      </c>
      <c r="BA53" s="124" t="n">
        <v>0</v>
      </c>
      <c r="BB53" s="124" t="n">
        <v>2</v>
      </c>
      <c r="BC53" s="124" t="n">
        <v>3</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51</v>
      </c>
      <c r="F54" s="138" t="n">
        <v>0</v>
      </c>
      <c r="G54" s="123" t="n">
        <v>0</v>
      </c>
      <c r="H54" s="123" t="n">
        <v>42</v>
      </c>
      <c r="I54" s="123" t="n">
        <v>9</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t="n">
        <v>0</v>
      </c>
      <c r="AI54" s="128" t="n">
        <v>0</v>
      </c>
      <c r="AJ54" s="124" t="n">
        <v>0</v>
      </c>
      <c r="AK54" s="124"/>
      <c r="AL54" s="124" t="n">
        <v>0</v>
      </c>
      <c r="AM54" s="124" t="n">
        <v>2</v>
      </c>
      <c r="AN54" s="124" t="n">
        <v>5</v>
      </c>
      <c r="AO54" s="124" t="n">
        <v>5</v>
      </c>
      <c r="AP54" s="124" t="n">
        <v>20</v>
      </c>
      <c r="AQ54" s="124" t="n">
        <v>4</v>
      </c>
      <c r="AR54" s="124" t="n">
        <v>6</v>
      </c>
      <c r="AS54" s="124" t="n">
        <v>0</v>
      </c>
      <c r="AT54" s="129" t="n">
        <v>0</v>
      </c>
      <c r="AU54" s="128" t="n">
        <v>0</v>
      </c>
      <c r="AV54" s="124" t="n">
        <v>6</v>
      </c>
      <c r="AW54" s="124" t="n">
        <v>2</v>
      </c>
      <c r="AX54" s="124" t="n">
        <v>1</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25</v>
      </c>
      <c r="F55" s="138" t="n">
        <v>0</v>
      </c>
      <c r="G55" s="123" t="n">
        <v>0</v>
      </c>
      <c r="H55" s="123" t="n">
        <v>23</v>
      </c>
      <c r="I55" s="123" t="n">
        <v>2</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t="n">
        <v>0</v>
      </c>
      <c r="AI55" s="128" t="n">
        <v>0</v>
      </c>
      <c r="AJ55" s="124" t="n">
        <v>0</v>
      </c>
      <c r="AK55" s="124"/>
      <c r="AL55" s="124" t="n">
        <v>0</v>
      </c>
      <c r="AM55" s="124" t="n">
        <v>2</v>
      </c>
      <c r="AN55" s="124" t="n">
        <v>1</v>
      </c>
      <c r="AO55" s="124" t="n">
        <v>1</v>
      </c>
      <c r="AP55" s="124" t="n">
        <v>10</v>
      </c>
      <c r="AQ55" s="124" t="n">
        <v>3</v>
      </c>
      <c r="AR55" s="124" t="n">
        <v>6</v>
      </c>
      <c r="AS55" s="124" t="n">
        <v>0</v>
      </c>
      <c r="AT55" s="129" t="n">
        <v>0</v>
      </c>
      <c r="AU55" s="128" t="n">
        <v>0</v>
      </c>
      <c r="AV55" s="124" t="n">
        <v>0</v>
      </c>
      <c r="AW55" s="124" t="n">
        <v>0</v>
      </c>
      <c r="AX55" s="124" t="n">
        <v>2</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214</v>
      </c>
      <c r="F56" s="138" t="n">
        <v>0</v>
      </c>
      <c r="G56" s="123" t="n">
        <v>0</v>
      </c>
      <c r="H56" s="123" t="n">
        <v>124</v>
      </c>
      <c r="I56" s="123" t="n">
        <v>90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t="n">
        <v>0</v>
      </c>
      <c r="AI56" s="128" t="n">
        <v>0</v>
      </c>
      <c r="AJ56" s="124" t="n">
        <v>0</v>
      </c>
      <c r="AK56" s="124"/>
      <c r="AL56" s="124" t="n">
        <v>0</v>
      </c>
      <c r="AM56" s="124" t="n">
        <v>14</v>
      </c>
      <c r="AN56" s="124" t="n">
        <v>26</v>
      </c>
      <c r="AO56" s="124" t="n">
        <v>22</v>
      </c>
      <c r="AP56" s="124" t="n">
        <v>13</v>
      </c>
      <c r="AQ56" s="124" t="n">
        <v>14</v>
      </c>
      <c r="AR56" s="124" t="n">
        <v>35</v>
      </c>
      <c r="AS56" s="124" t="n">
        <v>0</v>
      </c>
      <c r="AT56" s="129" t="n">
        <v>0</v>
      </c>
      <c r="AU56" s="128" t="n">
        <v>0</v>
      </c>
      <c r="AV56" s="124" t="n">
        <v>32</v>
      </c>
      <c r="AW56" s="124" t="n">
        <v>22</v>
      </c>
      <c r="AX56" s="124" t="n">
        <v>30</v>
      </c>
      <c r="AY56" s="124" t="n">
        <v>0</v>
      </c>
      <c r="AZ56" s="124" t="n">
        <v>3</v>
      </c>
      <c r="BA56" s="124" t="n">
        <v>1</v>
      </c>
      <c r="BB56" s="124" t="n">
        <v>2</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185</v>
      </c>
      <c r="F57" s="138" t="n">
        <v>0</v>
      </c>
      <c r="G57" s="123" t="n">
        <v>0</v>
      </c>
      <c r="H57" s="123" t="n">
        <v>122</v>
      </c>
      <c r="I57" s="123" t="n">
        <v>63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t="n">
        <v>0</v>
      </c>
      <c r="AI57" s="128" t="n">
        <v>0</v>
      </c>
      <c r="AJ57" s="124" t="n">
        <v>0</v>
      </c>
      <c r="AK57" s="124"/>
      <c r="AL57" s="124" t="n">
        <v>0</v>
      </c>
      <c r="AM57" s="124" t="n">
        <v>22</v>
      </c>
      <c r="AN57" s="124" t="n">
        <v>25</v>
      </c>
      <c r="AO57" s="124" t="n">
        <v>16</v>
      </c>
      <c r="AP57" s="124" t="n">
        <v>9</v>
      </c>
      <c r="AQ57" s="124" t="n">
        <v>13</v>
      </c>
      <c r="AR57" s="124" t="n">
        <v>37</v>
      </c>
      <c r="AS57" s="124" t="n">
        <v>0</v>
      </c>
      <c r="AT57" s="129" t="n">
        <v>0</v>
      </c>
      <c r="AU57" s="128" t="n">
        <v>0</v>
      </c>
      <c r="AV57" s="124" t="n">
        <v>30</v>
      </c>
      <c r="AW57" s="124" t="n">
        <v>17</v>
      </c>
      <c r="AX57" s="124" t="n">
        <v>12</v>
      </c>
      <c r="AY57" s="124" t="n">
        <v>0</v>
      </c>
      <c r="AZ57" s="124" t="n">
        <v>1</v>
      </c>
      <c r="BA57" s="124" t="n">
        <v>2</v>
      </c>
      <c r="BB57" s="124" t="n">
        <v>0</v>
      </c>
      <c r="BC57" s="124" t="n">
        <v>1</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158</v>
      </c>
      <c r="F58" s="138" t="n">
        <v>0</v>
      </c>
      <c r="G58" s="123" t="n">
        <v>0</v>
      </c>
      <c r="H58" s="123" t="n">
        <v>97</v>
      </c>
      <c r="I58" s="123" t="n">
        <v>61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t="n">
        <v>0</v>
      </c>
      <c r="AI58" s="128" t="n">
        <v>0</v>
      </c>
      <c r="AJ58" s="124" t="n">
        <v>0</v>
      </c>
      <c r="AK58" s="124"/>
      <c r="AL58" s="124" t="n">
        <v>0</v>
      </c>
      <c r="AM58" s="124" t="n">
        <v>10</v>
      </c>
      <c r="AN58" s="124" t="n">
        <v>23</v>
      </c>
      <c r="AO58" s="124" t="n">
        <v>13</v>
      </c>
      <c r="AP58" s="124" t="n">
        <v>8</v>
      </c>
      <c r="AQ58" s="124" t="n">
        <v>13</v>
      </c>
      <c r="AR58" s="124" t="n">
        <v>30</v>
      </c>
      <c r="AS58" s="124" t="n">
        <v>0</v>
      </c>
      <c r="AT58" s="129" t="n">
        <v>0</v>
      </c>
      <c r="AU58" s="128" t="n">
        <v>0</v>
      </c>
      <c r="AV58" s="124" t="n">
        <v>19</v>
      </c>
      <c r="AW58" s="124" t="n">
        <v>18</v>
      </c>
      <c r="AX58" s="124" t="n">
        <v>18</v>
      </c>
      <c r="AY58" s="124" t="n">
        <v>2</v>
      </c>
      <c r="AZ58" s="124" t="n">
        <v>1</v>
      </c>
      <c r="BA58" s="124" t="n">
        <v>1</v>
      </c>
      <c r="BB58" s="124" t="n">
        <v>2</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4</v>
      </c>
      <c r="F59" s="138" t="n">
        <v>0</v>
      </c>
      <c r="G59" s="123" t="n">
        <v>0</v>
      </c>
      <c r="H59" s="123" t="n">
        <v>4</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t="n">
        <v>0</v>
      </c>
      <c r="AI59" s="128" t="n">
        <v>0</v>
      </c>
      <c r="AJ59" s="124" t="n">
        <v>0</v>
      </c>
      <c r="AK59" s="124"/>
      <c r="AL59" s="124" t="n">
        <v>0</v>
      </c>
      <c r="AM59" s="124" t="n">
        <v>0</v>
      </c>
      <c r="AN59" s="124" t="n">
        <v>0</v>
      </c>
      <c r="AO59" s="124" t="n">
        <v>0</v>
      </c>
      <c r="AP59" s="124" t="n">
        <v>3</v>
      </c>
      <c r="AQ59" s="124" t="n">
        <v>0</v>
      </c>
      <c r="AR59" s="124" t="n">
        <v>1</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132</v>
      </c>
      <c r="F60" s="138" t="n">
        <v>0</v>
      </c>
      <c r="G60" s="123" t="n">
        <v>0</v>
      </c>
      <c r="H60" s="123" t="n">
        <v>93</v>
      </c>
      <c r="I60" s="123" t="n">
        <v>39</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t="n">
        <v>0</v>
      </c>
      <c r="AI60" s="128" t="n">
        <v>0</v>
      </c>
      <c r="AJ60" s="124" t="n">
        <v>0</v>
      </c>
      <c r="AK60" s="124"/>
      <c r="AL60" s="124" t="n">
        <v>0</v>
      </c>
      <c r="AM60" s="124" t="n">
        <v>9</v>
      </c>
      <c r="AN60" s="124" t="n">
        <v>14</v>
      </c>
      <c r="AO60" s="124" t="n">
        <v>8</v>
      </c>
      <c r="AP60" s="124" t="n">
        <v>27</v>
      </c>
      <c r="AQ60" s="124" t="n">
        <v>12</v>
      </c>
      <c r="AR60" s="124" t="n">
        <v>23</v>
      </c>
      <c r="AS60" s="124" t="n">
        <v>0</v>
      </c>
      <c r="AT60" s="129" t="n">
        <v>0</v>
      </c>
      <c r="AU60" s="128" t="n">
        <v>0</v>
      </c>
      <c r="AV60" s="124" t="n">
        <v>17</v>
      </c>
      <c r="AW60" s="124" t="n">
        <v>7</v>
      </c>
      <c r="AX60" s="124" t="n">
        <v>11</v>
      </c>
      <c r="AY60" s="124" t="n">
        <v>1</v>
      </c>
      <c r="AZ60" s="124" t="n">
        <v>0</v>
      </c>
      <c r="BA60" s="124" t="n">
        <v>2</v>
      </c>
      <c r="BB60" s="124" t="n">
        <v>0</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t="n">
        <v>0</v>
      </c>
      <c r="AI61" s="128" t="n">
        <v>0</v>
      </c>
      <c r="AJ61" s="124" t="n">
        <v>0</v>
      </c>
      <c r="AK61" s="124"/>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t="n">
        <v>0</v>
      </c>
      <c r="AI62" s="128" t="n">
        <v>0</v>
      </c>
      <c r="AJ62" s="124" t="n">
        <v>0</v>
      </c>
      <c r="AK62" s="124"/>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214</v>
      </c>
      <c r="F63" s="138" t="n">
        <v>0</v>
      </c>
      <c r="G63" s="123" t="n">
        <v>0</v>
      </c>
      <c r="H63" s="123" t="n">
        <v>158</v>
      </c>
      <c r="I63" s="123" t="n">
        <v>56</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t="n">
        <v>0</v>
      </c>
      <c r="AI63" s="128" t="n">
        <v>0</v>
      </c>
      <c r="AJ63" s="124" t="n">
        <v>0</v>
      </c>
      <c r="AK63" s="124"/>
      <c r="AL63" s="124" t="n">
        <v>0</v>
      </c>
      <c r="AM63" s="124" t="n">
        <v>29</v>
      </c>
      <c r="AN63" s="124" t="n">
        <v>55</v>
      </c>
      <c r="AO63" s="124" t="n">
        <v>21</v>
      </c>
      <c r="AP63" s="124" t="n">
        <v>20</v>
      </c>
      <c r="AQ63" s="124" t="n">
        <v>8</v>
      </c>
      <c r="AR63" s="124" t="n">
        <v>25</v>
      </c>
      <c r="AS63" s="124" t="n">
        <v>0</v>
      </c>
      <c r="AT63" s="129" t="n">
        <v>0</v>
      </c>
      <c r="AU63" s="128" t="n">
        <v>0</v>
      </c>
      <c r="AV63" s="124" t="n">
        <v>26</v>
      </c>
      <c r="AW63" s="124" t="n">
        <v>9</v>
      </c>
      <c r="AX63" s="124" t="n">
        <v>12</v>
      </c>
      <c r="AY63" s="124" t="n">
        <v>3</v>
      </c>
      <c r="AZ63" s="124" t="n">
        <v>3</v>
      </c>
      <c r="BA63" s="124" t="n">
        <v>0</v>
      </c>
      <c r="BB63" s="124" t="n">
        <v>2</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72</v>
      </c>
      <c r="F64" s="138" t="n">
        <v>0</v>
      </c>
      <c r="G64" s="123" t="n">
        <v>0</v>
      </c>
      <c r="H64" s="123" t="n">
        <v>40</v>
      </c>
      <c r="I64" s="123" t="n">
        <v>32</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t="n">
        <v>0</v>
      </c>
      <c r="AI64" s="128" t="n">
        <v>0</v>
      </c>
      <c r="AJ64" s="124" t="n">
        <v>0</v>
      </c>
      <c r="AK64" s="124"/>
      <c r="AL64" s="124" t="n">
        <v>0</v>
      </c>
      <c r="AM64" s="124" t="n">
        <v>2</v>
      </c>
      <c r="AN64" s="124" t="n">
        <v>11</v>
      </c>
      <c r="AO64" s="124" t="n">
        <v>8</v>
      </c>
      <c r="AP64" s="124" t="n">
        <v>4</v>
      </c>
      <c r="AQ64" s="124" t="n">
        <v>6</v>
      </c>
      <c r="AR64" s="124" t="n">
        <v>9</v>
      </c>
      <c r="AS64" s="124" t="n">
        <v>0</v>
      </c>
      <c r="AT64" s="129" t="n">
        <v>0</v>
      </c>
      <c r="AU64" s="128" t="n">
        <v>0</v>
      </c>
      <c r="AV64" s="124" t="n">
        <v>7</v>
      </c>
      <c r="AW64" s="124" t="n">
        <v>10</v>
      </c>
      <c r="AX64" s="124" t="n">
        <v>8</v>
      </c>
      <c r="AY64" s="124" t="n">
        <v>0</v>
      </c>
      <c r="AZ64" s="124" t="n">
        <v>2</v>
      </c>
      <c r="BA64" s="124" t="n">
        <v>0</v>
      </c>
      <c r="BB64" s="124" t="n">
        <v>3</v>
      </c>
      <c r="BC64" s="124" t="n">
        <v>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1641</v>
      </c>
      <c r="F65" s="138" t="n">
        <v>0</v>
      </c>
      <c r="G65" s="123" t="n">
        <v>0</v>
      </c>
      <c r="H65" s="123" t="n">
        <v>328</v>
      </c>
      <c r="I65" s="123" t="n">
        <v>1313</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t="n">
        <v>0</v>
      </c>
      <c r="AI65" s="128" t="n">
        <v>0</v>
      </c>
      <c r="AJ65" s="124" t="n">
        <v>0</v>
      </c>
      <c r="AK65" s="124"/>
      <c r="AL65" s="124" t="n">
        <v>0</v>
      </c>
      <c r="AM65" s="124" t="n">
        <v>59</v>
      </c>
      <c r="AN65" s="124" t="n">
        <v>106</v>
      </c>
      <c r="AO65" s="124" t="n">
        <v>39</v>
      </c>
      <c r="AP65" s="124" t="n">
        <v>36</v>
      </c>
      <c r="AQ65" s="124" t="n">
        <v>29</v>
      </c>
      <c r="AR65" s="124" t="n">
        <v>59</v>
      </c>
      <c r="AS65" s="124" t="n">
        <v>0</v>
      </c>
      <c r="AT65" s="129" t="n">
        <v>0</v>
      </c>
      <c r="AU65" s="128" t="n">
        <v>0</v>
      </c>
      <c r="AV65" s="124" t="n">
        <v>479</v>
      </c>
      <c r="AW65" s="124" t="n">
        <v>305</v>
      </c>
      <c r="AX65" s="124" t="n">
        <v>340</v>
      </c>
      <c r="AY65" s="124" t="n">
        <v>20</v>
      </c>
      <c r="AZ65" s="124" t="n">
        <v>68</v>
      </c>
      <c r="BA65" s="124" t="n">
        <v>36</v>
      </c>
      <c r="BB65" s="124" t="n">
        <v>47</v>
      </c>
      <c r="BC65" s="124" t="n">
        <v>18</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16</v>
      </c>
      <c r="F66" s="138" t="n">
        <v>0</v>
      </c>
      <c r="G66" s="123" t="n">
        <v>0</v>
      </c>
      <c r="H66" s="123" t="n">
        <v>8</v>
      </c>
      <c r="I66" s="123" t="n">
        <v>8</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t="n">
        <v>0</v>
      </c>
      <c r="AI66" s="128" t="n">
        <v>0</v>
      </c>
      <c r="AJ66" s="124" t="n">
        <v>0</v>
      </c>
      <c r="AK66" s="124"/>
      <c r="AL66" s="124" t="n">
        <v>0</v>
      </c>
      <c r="AM66" s="124" t="n">
        <v>0</v>
      </c>
      <c r="AN66" s="124" t="n">
        <v>0</v>
      </c>
      <c r="AO66" s="124" t="n">
        <v>0</v>
      </c>
      <c r="AP66" s="124" t="n">
        <v>1</v>
      </c>
      <c r="AQ66" s="124" t="n">
        <v>0</v>
      </c>
      <c r="AR66" s="124" t="n">
        <v>3</v>
      </c>
      <c r="AS66" s="124" t="n">
        <v>2</v>
      </c>
      <c r="AT66" s="129" t="n">
        <v>2</v>
      </c>
      <c r="AU66" s="128" t="n">
        <v>1</v>
      </c>
      <c r="AV66" s="124" t="n">
        <v>0</v>
      </c>
      <c r="AW66" s="124" t="n">
        <v>4</v>
      </c>
      <c r="AX66" s="124" t="n">
        <v>1</v>
      </c>
      <c r="AY66" s="124" t="n">
        <v>0</v>
      </c>
      <c r="AZ66" s="124" t="n">
        <v>2</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516</v>
      </c>
      <c r="F67" s="138" t="n">
        <v>0</v>
      </c>
      <c r="G67" s="123" t="n">
        <v>0</v>
      </c>
      <c r="H67" s="123" t="n">
        <v>286</v>
      </c>
      <c r="I67" s="123" t="n">
        <v>230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t="n">
        <v>0</v>
      </c>
      <c r="AI67" s="128" t="n">
        <v>0</v>
      </c>
      <c r="AJ67" s="124" t="n">
        <v>0</v>
      </c>
      <c r="AK67" s="124"/>
      <c r="AL67" s="124" t="n">
        <v>0</v>
      </c>
      <c r="AM67" s="124" t="n">
        <v>50</v>
      </c>
      <c r="AN67" s="124" t="n">
        <v>74</v>
      </c>
      <c r="AO67" s="124" t="n">
        <v>32</v>
      </c>
      <c r="AP67" s="124" t="n">
        <v>33</v>
      </c>
      <c r="AQ67" s="124" t="n">
        <v>30</v>
      </c>
      <c r="AR67" s="124" t="n">
        <v>67</v>
      </c>
      <c r="AS67" s="124" t="n">
        <v>0</v>
      </c>
      <c r="AT67" s="129" t="n">
        <v>0</v>
      </c>
      <c r="AU67" s="128" t="n">
        <v>0</v>
      </c>
      <c r="AV67" s="124" t="n">
        <v>73</v>
      </c>
      <c r="AW67" s="124" t="n">
        <v>39</v>
      </c>
      <c r="AX67" s="124" t="n">
        <v>73</v>
      </c>
      <c r="AY67" s="124" t="n">
        <v>2</v>
      </c>
      <c r="AZ67" s="124" t="n">
        <v>10</v>
      </c>
      <c r="BA67" s="124" t="n">
        <v>10</v>
      </c>
      <c r="BB67" s="124" t="n">
        <v>17</v>
      </c>
      <c r="BC67" s="124" t="n">
        <v>6</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13068</v>
      </c>
      <c r="F68" s="138" t="n">
        <v>0</v>
      </c>
      <c r="G68" s="123" t="n">
        <v>0</v>
      </c>
      <c r="H68" s="123" t="n">
        <v>8539</v>
      </c>
      <c r="I68" s="123" t="n">
        <v>4529</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t="n">
        <v>0</v>
      </c>
      <c r="AI68" s="128" t="n">
        <v>0</v>
      </c>
      <c r="AJ68" s="124" t="n">
        <v>0</v>
      </c>
      <c r="AK68" s="124"/>
      <c r="AL68" s="124" t="n">
        <v>0</v>
      </c>
      <c r="AM68" s="124" t="n">
        <v>821</v>
      </c>
      <c r="AN68" s="124" t="n">
        <v>711</v>
      </c>
      <c r="AO68" s="124" t="n">
        <v>920</v>
      </c>
      <c r="AP68" s="124" t="n">
        <v>1204</v>
      </c>
      <c r="AQ68" s="124" t="n">
        <v>912</v>
      </c>
      <c r="AR68" s="124" t="n">
        <v>880</v>
      </c>
      <c r="AS68" s="124" t="n">
        <v>1225</v>
      </c>
      <c r="AT68" s="129" t="n">
        <v>1866</v>
      </c>
      <c r="AU68" s="128" t="n">
        <v>1070</v>
      </c>
      <c r="AV68" s="124" t="n">
        <v>1258</v>
      </c>
      <c r="AW68" s="124" t="n">
        <v>1461</v>
      </c>
      <c r="AX68" s="124" t="n">
        <v>738</v>
      </c>
      <c r="AY68" s="124" t="n">
        <v>2</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125</v>
      </c>
      <c r="F69" s="138" t="n">
        <v>0</v>
      </c>
      <c r="G69" s="123" t="n">
        <v>0</v>
      </c>
      <c r="H69" s="123" t="n">
        <v>16</v>
      </c>
      <c r="I69" s="123" t="n">
        <v>109</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t="n">
        <v>0</v>
      </c>
      <c r="AI69" s="128" t="n">
        <v>0</v>
      </c>
      <c r="AJ69" s="124" t="n">
        <v>0</v>
      </c>
      <c r="AK69" s="124"/>
      <c r="AL69" s="124" t="n">
        <v>0</v>
      </c>
      <c r="AM69" s="124" t="n">
        <v>5</v>
      </c>
      <c r="AN69" s="124" t="n">
        <v>3</v>
      </c>
      <c r="AO69" s="124" t="n">
        <v>1</v>
      </c>
      <c r="AP69" s="124" t="n">
        <v>1</v>
      </c>
      <c r="AQ69" s="124" t="n">
        <v>0</v>
      </c>
      <c r="AR69" s="124" t="n">
        <v>0</v>
      </c>
      <c r="AS69" s="124" t="n">
        <v>0</v>
      </c>
      <c r="AT69" s="129" t="n">
        <v>6</v>
      </c>
      <c r="AU69" s="128" t="n">
        <v>10</v>
      </c>
      <c r="AV69" s="124" t="n">
        <v>17</v>
      </c>
      <c r="AW69" s="124" t="n">
        <v>24</v>
      </c>
      <c r="AX69" s="124" t="n">
        <v>35</v>
      </c>
      <c r="AY69" s="124" t="n">
        <v>17</v>
      </c>
      <c r="AZ69" s="124" t="n">
        <v>6</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80</v>
      </c>
      <c r="F70" s="138" t="n">
        <v>0</v>
      </c>
      <c r="G70" s="123" t="n">
        <v>0</v>
      </c>
      <c r="H70" s="123" t="n">
        <v>5</v>
      </c>
      <c r="I70" s="123" t="n">
        <v>75</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t="n">
        <v>0</v>
      </c>
      <c r="AI70" s="128" t="n">
        <v>0</v>
      </c>
      <c r="AJ70" s="124" t="n">
        <v>0</v>
      </c>
      <c r="AK70" s="124"/>
      <c r="AL70" s="124" t="n">
        <v>0</v>
      </c>
      <c r="AM70" s="124" t="n">
        <v>0</v>
      </c>
      <c r="AN70" s="124" t="n">
        <v>0</v>
      </c>
      <c r="AO70" s="124" t="n">
        <v>1</v>
      </c>
      <c r="AP70" s="124" t="n">
        <v>3</v>
      </c>
      <c r="AQ70" s="124" t="n">
        <v>0</v>
      </c>
      <c r="AR70" s="124" t="n">
        <v>1</v>
      </c>
      <c r="AS70" s="124" t="n">
        <v>0</v>
      </c>
      <c r="AT70" s="129" t="n">
        <v>0</v>
      </c>
      <c r="AU70" s="128" t="n">
        <v>0</v>
      </c>
      <c r="AV70" s="124" t="n">
        <v>3</v>
      </c>
      <c r="AW70" s="124" t="n">
        <v>3</v>
      </c>
      <c r="AX70" s="124" t="n">
        <v>12</v>
      </c>
      <c r="AY70" s="124" t="n">
        <v>17</v>
      </c>
      <c r="AZ70" s="124" t="n">
        <v>12</v>
      </c>
      <c r="BA70" s="124" t="n">
        <v>16</v>
      </c>
      <c r="BB70" s="124" t="n">
        <v>9</v>
      </c>
      <c r="BC70" s="124" t="n">
        <v>3</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t="n">
        <v>0</v>
      </c>
      <c r="AI71" s="130" t="n">
        <v>14</v>
      </c>
      <c r="AJ71" s="123" t="n">
        <v>21</v>
      </c>
      <c r="AK71" s="123"/>
      <c r="AL71" s="123" t="n">
        <v>0</v>
      </c>
      <c r="AM71" s="123" t="n">
        <v>14</v>
      </c>
      <c r="AN71" s="123" t="n">
        <v>23</v>
      </c>
      <c r="AO71" s="123" t="n">
        <v>25</v>
      </c>
      <c r="AP71" s="123" t="n">
        <v>25</v>
      </c>
      <c r="AQ71" s="123" t="n">
        <v>17</v>
      </c>
      <c r="AR71" s="123" t="n">
        <v>28</v>
      </c>
      <c r="AS71" s="123" t="n">
        <v>24</v>
      </c>
      <c r="AT71" s="131" t="n">
        <v>18</v>
      </c>
      <c r="AU71" s="130" t="n">
        <v>18</v>
      </c>
      <c r="AV71" s="123" t="n">
        <v>20</v>
      </c>
      <c r="AW71" s="123" t="n">
        <v>27</v>
      </c>
      <c r="AX71" s="123" t="n">
        <v>21</v>
      </c>
      <c r="AY71" s="123" t="n">
        <v>97</v>
      </c>
      <c r="AZ71" s="123" t="n">
        <v>0</v>
      </c>
      <c r="BA71" s="123" t="n">
        <v>0</v>
      </c>
      <c r="BB71" s="123" t="n">
        <v>0</v>
      </c>
      <c r="BC71" s="123" t="n">
        <v>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t="n">
        <v>0</v>
      </c>
      <c r="AI72" s="130" t="n">
        <v>0</v>
      </c>
      <c r="AJ72" s="123" t="n">
        <v>0</v>
      </c>
      <c r="AK72" s="123"/>
      <c r="AL72" s="123" t="n">
        <v>0</v>
      </c>
      <c r="AM72" s="123" t="n">
        <v>28</v>
      </c>
      <c r="AN72" s="123" t="n">
        <v>31</v>
      </c>
      <c r="AO72" s="123" t="n">
        <v>31</v>
      </c>
      <c r="AP72" s="123" t="n">
        <v>41</v>
      </c>
      <c r="AQ72" s="123" t="n">
        <v>48</v>
      </c>
      <c r="AR72" s="123" t="n">
        <v>50</v>
      </c>
      <c r="AS72" s="123" t="n">
        <v>53</v>
      </c>
      <c r="AT72" s="131" t="n">
        <v>38</v>
      </c>
      <c r="AU72" s="130" t="n">
        <v>25</v>
      </c>
      <c r="AV72" s="123" t="n">
        <v>29</v>
      </c>
      <c r="AW72" s="123" t="n">
        <v>35</v>
      </c>
      <c r="AX72" s="123" t="n">
        <v>43</v>
      </c>
      <c r="AY72" s="123" t="n">
        <v>109</v>
      </c>
      <c r="AZ72" s="123" t="n">
        <v>104</v>
      </c>
      <c r="BA72" s="123" t="n">
        <v>0</v>
      </c>
      <c r="BB72" s="123" t="n">
        <v>0</v>
      </c>
      <c r="BC72" s="123" t="n">
        <v>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t="n">
        <v>0</v>
      </c>
      <c r="AI73" s="130" t="n">
        <v>0</v>
      </c>
      <c r="AJ73" s="123" t="n">
        <v>0</v>
      </c>
      <c r="AK73" s="123"/>
      <c r="AL73" s="123" t="n">
        <v>0</v>
      </c>
      <c r="AM73" s="123" t="n">
        <v>15</v>
      </c>
      <c r="AN73" s="123" t="n">
        <v>13</v>
      </c>
      <c r="AO73" s="123" t="n">
        <v>5</v>
      </c>
      <c r="AP73" s="123" t="n">
        <v>14</v>
      </c>
      <c r="AQ73" s="123" t="n">
        <v>24</v>
      </c>
      <c r="AR73" s="123" t="n">
        <v>35</v>
      </c>
      <c r="AS73" s="123" t="n">
        <v>25</v>
      </c>
      <c r="AT73" s="131" t="n">
        <v>14</v>
      </c>
      <c r="AU73" s="130" t="n">
        <v>6</v>
      </c>
      <c r="AV73" s="123" t="n">
        <v>7</v>
      </c>
      <c r="AW73" s="123" t="n">
        <v>9</v>
      </c>
      <c r="AX73" s="123" t="n">
        <v>12</v>
      </c>
      <c r="AY73" s="123" t="n">
        <v>88</v>
      </c>
      <c r="AZ73" s="123" t="n">
        <v>66</v>
      </c>
      <c r="BA73" s="123" t="n">
        <v>0</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t="n">
        <v>0</v>
      </c>
      <c r="AI74" s="130" t="n">
        <v>0</v>
      </c>
      <c r="AJ74" s="123" t="n">
        <v>0</v>
      </c>
      <c r="AK74" s="123"/>
      <c r="AL74" s="123" t="n">
        <v>0</v>
      </c>
      <c r="AM74" s="123" t="n">
        <v>0</v>
      </c>
      <c r="AN74" s="123" t="n">
        <v>58</v>
      </c>
      <c r="AO74" s="123" t="n">
        <v>89</v>
      </c>
      <c r="AP74" s="123" t="n">
        <v>87</v>
      </c>
      <c r="AQ74" s="123" t="n">
        <v>74</v>
      </c>
      <c r="AR74" s="123" t="n">
        <v>112</v>
      </c>
      <c r="AS74" s="123" t="n">
        <v>108</v>
      </c>
      <c r="AT74" s="131" t="n">
        <v>99</v>
      </c>
      <c r="AU74" s="130" t="n">
        <v>93</v>
      </c>
      <c r="AV74" s="123" t="n">
        <v>93</v>
      </c>
      <c r="AW74" s="123" t="n">
        <v>148</v>
      </c>
      <c r="AX74" s="123" t="n">
        <v>175</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t="n">
        <v>0</v>
      </c>
      <c r="AI75" s="158" t="n">
        <v>0</v>
      </c>
      <c r="AJ75" s="156" t="n">
        <v>0</v>
      </c>
      <c r="AK75" s="156"/>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528</v>
      </c>
    </row>
    <row r="4">
      <c r="B4" s="265" t="s">
        <v>176</v>
      </c>
      <c r="C4" s="264" t="s">
        <v>527</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11254</v>
      </c>
      <c r="F25" s="138" t="n">
        <v>0</v>
      </c>
      <c r="G25" s="123" t="n">
        <v>0</v>
      </c>
      <c r="H25" s="123" t="n">
        <v>5074</v>
      </c>
      <c r="I25" s="123" t="n">
        <v>6180</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t="n">
        <v>395</v>
      </c>
      <c r="AJ25" s="124" t="n">
        <v>700</v>
      </c>
      <c r="AK25" s="124" t="n">
        <v>504</v>
      </c>
      <c r="AL25" s="124" t="n">
        <v>454</v>
      </c>
      <c r="AM25" s="124" t="n">
        <v>549</v>
      </c>
      <c r="AN25" s="124" t="n">
        <v>258</v>
      </c>
      <c r="AO25" s="124" t="n">
        <v>196</v>
      </c>
      <c r="AP25" s="124" t="n">
        <v>657</v>
      </c>
      <c r="AQ25" s="124" t="n">
        <v>218</v>
      </c>
      <c r="AR25" s="124" t="n">
        <v>0</v>
      </c>
      <c r="AS25" s="124" t="n">
        <v>0</v>
      </c>
      <c r="AT25" s="129" t="n">
        <v>1143</v>
      </c>
      <c r="AU25" s="128" t="n">
        <v>1120</v>
      </c>
      <c r="AV25" s="124" t="n">
        <v>2406</v>
      </c>
      <c r="AW25" s="124" t="n">
        <v>0</v>
      </c>
      <c r="AX25" s="124" t="n">
        <v>2650</v>
      </c>
      <c r="AY25" s="124" t="n">
        <v>0</v>
      </c>
      <c r="AZ25" s="124" t="n">
        <v>0</v>
      </c>
      <c r="BA25" s="124" t="n">
        <v>4</v>
      </c>
      <c r="BB25" s="124" t="n">
        <v>0</v>
      </c>
      <c r="BC25" s="124" t="n">
        <v>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1989</v>
      </c>
      <c r="F26" s="138" t="n">
        <v>0</v>
      </c>
      <c r="G26" s="123" t="n">
        <v>0</v>
      </c>
      <c r="H26" s="123" t="n">
        <v>1987</v>
      </c>
      <c r="I26" s="123" t="n">
        <v>2</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t="n">
        <v>398</v>
      </c>
      <c r="AJ26" s="124" t="n">
        <v>486</v>
      </c>
      <c r="AK26" s="124" t="n">
        <v>166</v>
      </c>
      <c r="AL26" s="124" t="n">
        <v>205</v>
      </c>
      <c r="AM26" s="124" t="n">
        <v>342</v>
      </c>
      <c r="AN26" s="124" t="n">
        <v>144</v>
      </c>
      <c r="AO26" s="124" t="n">
        <v>0</v>
      </c>
      <c r="AP26" s="124" t="n">
        <v>0</v>
      </c>
      <c r="AQ26" s="124" t="n">
        <v>246</v>
      </c>
      <c r="AR26" s="124" t="n">
        <v>0</v>
      </c>
      <c r="AS26" s="124" t="n">
        <v>0</v>
      </c>
      <c r="AT26" s="129" t="n">
        <v>0</v>
      </c>
      <c r="AU26" s="128" t="n">
        <v>0</v>
      </c>
      <c r="AV26" s="124" t="n">
        <v>1</v>
      </c>
      <c r="AW26" s="124" t="n">
        <v>0</v>
      </c>
      <c r="AX26" s="124" t="n">
        <v>0</v>
      </c>
      <c r="AY26" s="124" t="n">
        <v>0</v>
      </c>
      <c r="AZ26" s="124" t="n">
        <v>0</v>
      </c>
      <c r="BA26" s="124" t="n">
        <v>1</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7204</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2107</v>
      </c>
      <c r="F28" s="138" t="n">
        <v>0</v>
      </c>
      <c r="G28" s="123" t="n">
        <v>0</v>
      </c>
      <c r="H28" s="123" t="n">
        <v>1932</v>
      </c>
      <c r="I28" s="123" t="n">
        <v>175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t="n">
        <v>180</v>
      </c>
      <c r="AJ28" s="124" t="n">
        <v>268</v>
      </c>
      <c r="AK28" s="124" t="n">
        <v>196</v>
      </c>
      <c r="AL28" s="124" t="n">
        <v>251</v>
      </c>
      <c r="AM28" s="124" t="n">
        <v>285</v>
      </c>
      <c r="AN28" s="124" t="n">
        <v>141</v>
      </c>
      <c r="AO28" s="124" t="n">
        <v>174</v>
      </c>
      <c r="AP28" s="124" t="n">
        <v>136</v>
      </c>
      <c r="AQ28" s="124" t="n">
        <v>8</v>
      </c>
      <c r="AR28" s="124" t="n">
        <v>43</v>
      </c>
      <c r="AS28" s="124" t="n">
        <v>238</v>
      </c>
      <c r="AT28" s="129" t="n">
        <v>12</v>
      </c>
      <c r="AU28" s="128" t="n">
        <v>5</v>
      </c>
      <c r="AV28" s="124" t="n">
        <v>8</v>
      </c>
      <c r="AW28" s="124" t="n">
        <v>27</v>
      </c>
      <c r="AX28" s="124" t="n">
        <v>69</v>
      </c>
      <c r="AY28" s="124" t="n">
        <v>44</v>
      </c>
      <c r="AZ28" s="124" t="n">
        <v>4</v>
      </c>
      <c r="BA28" s="124" t="n">
        <v>14</v>
      </c>
      <c r="BB28" s="124" t="n">
        <v>4</v>
      </c>
      <c r="BC28" s="124" t="n">
        <v>0</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0</v>
      </c>
      <c r="F30" s="138" t="n">
        <v>0</v>
      </c>
      <c r="G30" s="123" t="n">
        <v>0</v>
      </c>
      <c r="H30" s="123" t="n">
        <v>0</v>
      </c>
      <c r="I30" s="123" t="n">
        <v>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t="n">
        <v>0</v>
      </c>
      <c r="AJ30" s="124" t="n">
        <v>0</v>
      </c>
      <c r="AK30" s="124" t="n">
        <v>0</v>
      </c>
      <c r="AL30" s="124" t="n">
        <v>0</v>
      </c>
      <c r="AM30" s="124" t="n">
        <v>0</v>
      </c>
      <c r="AN30" s="124" t="n">
        <v>0</v>
      </c>
      <c r="AO30" s="124" t="n">
        <v>0</v>
      </c>
      <c r="AP30" s="124" t="n">
        <v>0</v>
      </c>
      <c r="AQ30" s="124" t="n">
        <v>0</v>
      </c>
      <c r="AR30" s="124" t="n">
        <v>0</v>
      </c>
      <c r="AS30" s="124" t="n">
        <v>0</v>
      </c>
      <c r="AT30" s="129" t="n">
        <v>0</v>
      </c>
      <c r="AU30" s="128" t="n">
        <v>0</v>
      </c>
      <c r="AV30" s="124" t="n">
        <v>0</v>
      </c>
      <c r="AW30" s="124" t="n">
        <v>0</v>
      </c>
      <c r="AX30" s="124" t="n">
        <v>0</v>
      </c>
      <c r="AY30" s="124" t="n">
        <v>0</v>
      </c>
      <c r="AZ30" s="124" t="n">
        <v>0</v>
      </c>
      <c r="BA30" s="124" t="n">
        <v>0</v>
      </c>
      <c r="BB30" s="124" t="n">
        <v>0</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293</v>
      </c>
      <c r="F31" s="138" t="n">
        <v>0</v>
      </c>
      <c r="G31" s="123" t="n">
        <v>0</v>
      </c>
      <c r="H31" s="123" t="n">
        <v>273</v>
      </c>
      <c r="I31" s="123" t="n">
        <v>20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t="n">
        <v>24</v>
      </c>
      <c r="AJ31" s="124" t="n">
        <v>15</v>
      </c>
      <c r="AK31" s="124" t="n">
        <v>31</v>
      </c>
      <c r="AL31" s="124" t="n">
        <v>49</v>
      </c>
      <c r="AM31" s="124" t="n">
        <v>47</v>
      </c>
      <c r="AN31" s="124" t="n">
        <v>20</v>
      </c>
      <c r="AO31" s="124" t="n">
        <v>18</v>
      </c>
      <c r="AP31" s="124" t="n">
        <v>23</v>
      </c>
      <c r="AQ31" s="124" t="n">
        <v>24</v>
      </c>
      <c r="AR31" s="124" t="n">
        <v>2</v>
      </c>
      <c r="AS31" s="124" t="n">
        <v>12</v>
      </c>
      <c r="AT31" s="129" t="n">
        <v>8</v>
      </c>
      <c r="AU31" s="128" t="n">
        <v>2</v>
      </c>
      <c r="AV31" s="124" t="n">
        <v>1</v>
      </c>
      <c r="AW31" s="124" t="n">
        <v>9</v>
      </c>
      <c r="AX31" s="124" t="n">
        <v>3</v>
      </c>
      <c r="AY31" s="124" t="n">
        <v>1</v>
      </c>
      <c r="AZ31" s="124" t="n">
        <v>2</v>
      </c>
      <c r="BA31" s="124" t="n">
        <v>2</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t="n">
        <v>0</v>
      </c>
      <c r="AJ32" s="124" t="n">
        <v>0</v>
      </c>
      <c r="AK32" s="124" t="n">
        <v>0</v>
      </c>
      <c r="AL32" s="124" t="n">
        <v>0</v>
      </c>
      <c r="AM32" s="124" t="n">
        <v>0</v>
      </c>
      <c r="AN32" s="124" t="n">
        <v>0</v>
      </c>
      <c r="AO32" s="124" t="n">
        <v>0</v>
      </c>
      <c r="AP32" s="124" t="n">
        <v>0</v>
      </c>
      <c r="AQ32" s="124" t="n">
        <v>0</v>
      </c>
      <c r="AR32" s="124" t="n">
        <v>0</v>
      </c>
      <c r="AS32" s="124" t="n">
        <v>0</v>
      </c>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1024</v>
      </c>
      <c r="F33" s="138" t="n">
        <v>0</v>
      </c>
      <c r="G33" s="123" t="n">
        <v>0</v>
      </c>
      <c r="H33" s="123" t="n">
        <v>925</v>
      </c>
      <c r="I33" s="123" t="n">
        <v>99</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t="n">
        <v>0</v>
      </c>
      <c r="AJ33" s="124" t="n">
        <v>67</v>
      </c>
      <c r="AK33" s="124" t="n">
        <v>159</v>
      </c>
      <c r="AL33" s="124" t="n">
        <v>179</v>
      </c>
      <c r="AM33" s="124" t="n">
        <v>155</v>
      </c>
      <c r="AN33" s="124" t="n">
        <v>79</v>
      </c>
      <c r="AO33" s="124" t="n">
        <v>60</v>
      </c>
      <c r="AP33" s="124" t="n">
        <v>60</v>
      </c>
      <c r="AQ33" s="124" t="n">
        <v>41</v>
      </c>
      <c r="AR33" s="124" t="n">
        <v>7</v>
      </c>
      <c r="AS33" s="124" t="n">
        <v>86</v>
      </c>
      <c r="AT33" s="129" t="n">
        <v>32</v>
      </c>
      <c r="AU33" s="128" t="n">
        <v>4</v>
      </c>
      <c r="AV33" s="124" t="n">
        <v>4</v>
      </c>
      <c r="AW33" s="124" t="n">
        <v>28</v>
      </c>
      <c r="AX33" s="124" t="n">
        <v>13</v>
      </c>
      <c r="AY33" s="124" t="n">
        <v>39</v>
      </c>
      <c r="AZ33" s="124" t="n">
        <v>9</v>
      </c>
      <c r="BA33" s="124" t="n">
        <v>2</v>
      </c>
      <c r="BB33" s="124" t="n">
        <v>0</v>
      </c>
      <c r="BC33" s="124" t="n">
        <v>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t="n">
        <v>0</v>
      </c>
      <c r="AJ34" s="124" t="n">
        <v>0</v>
      </c>
      <c r="AK34" s="124" t="n">
        <v>0</v>
      </c>
      <c r="AL34" s="124" t="n">
        <v>0</v>
      </c>
      <c r="AM34" s="124" t="n">
        <v>0</v>
      </c>
      <c r="AN34" s="124" t="n">
        <v>0</v>
      </c>
      <c r="AO34" s="124" t="n">
        <v>0</v>
      </c>
      <c r="AP34" s="124" t="n">
        <v>0</v>
      </c>
      <c r="AQ34" s="124" t="n">
        <v>0</v>
      </c>
      <c r="AR34" s="124" t="n">
        <v>0</v>
      </c>
      <c r="AS34" s="124" t="n">
        <v>0</v>
      </c>
      <c r="AT34" s="129" t="n">
        <v>0</v>
      </c>
      <c r="AU34" s="128" t="n">
        <v>0</v>
      </c>
      <c r="AV34" s="124" t="n">
        <v>0</v>
      </c>
      <c r="AW34" s="124" t="n">
        <v>0</v>
      </c>
      <c r="AX34" s="124" t="n">
        <v>0</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1731</v>
      </c>
      <c r="F35" s="138" t="n">
        <v>0</v>
      </c>
      <c r="G35" s="123" t="n">
        <v>0</v>
      </c>
      <c r="H35" s="123" t="n">
        <v>1444</v>
      </c>
      <c r="I35" s="123" t="n">
        <v>287</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t="n">
        <v>92</v>
      </c>
      <c r="AJ35" s="124" t="n">
        <v>152</v>
      </c>
      <c r="AK35" s="124" t="n">
        <v>47</v>
      </c>
      <c r="AL35" s="124" t="n">
        <v>173</v>
      </c>
      <c r="AM35" s="124" t="n">
        <v>166</v>
      </c>
      <c r="AN35" s="124" t="n">
        <v>103</v>
      </c>
      <c r="AO35" s="124" t="n">
        <v>205</v>
      </c>
      <c r="AP35" s="124" t="n">
        <v>103</v>
      </c>
      <c r="AQ35" s="124" t="n">
        <v>124</v>
      </c>
      <c r="AR35" s="124" t="n">
        <v>49</v>
      </c>
      <c r="AS35" s="124" t="n">
        <v>63</v>
      </c>
      <c r="AT35" s="129" t="n">
        <v>167</v>
      </c>
      <c r="AU35" s="128" t="n">
        <v>46</v>
      </c>
      <c r="AV35" s="124" t="n">
        <v>84</v>
      </c>
      <c r="AW35" s="124" t="n">
        <v>125</v>
      </c>
      <c r="AX35" s="124" t="n">
        <v>15</v>
      </c>
      <c r="AY35" s="124" t="n">
        <v>0</v>
      </c>
      <c r="AZ35" s="124" t="n">
        <v>9</v>
      </c>
      <c r="BA35" s="124" t="n">
        <v>0</v>
      </c>
      <c r="BB35" s="124" t="n">
        <v>7</v>
      </c>
      <c r="BC35" s="124" t="n">
        <v>1</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174</v>
      </c>
      <c r="F37" s="138" t="n">
        <v>0</v>
      </c>
      <c r="G37" s="123" t="n">
        <v>0</v>
      </c>
      <c r="H37" s="123" t="n">
        <v>157</v>
      </c>
      <c r="I37" s="123" t="n">
        <v>17</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t="n">
        <v>0</v>
      </c>
      <c r="AJ37" s="124" t="n">
        <v>0</v>
      </c>
      <c r="AK37" s="124" t="n">
        <v>0</v>
      </c>
      <c r="AL37" s="124" t="n">
        <v>2</v>
      </c>
      <c r="AM37" s="124" t="n">
        <v>15</v>
      </c>
      <c r="AN37" s="124" t="n">
        <v>21</v>
      </c>
      <c r="AO37" s="124" t="n">
        <v>8</v>
      </c>
      <c r="AP37" s="124" t="n">
        <v>35</v>
      </c>
      <c r="AQ37" s="124" t="n">
        <v>17</v>
      </c>
      <c r="AR37" s="124" t="n">
        <v>8</v>
      </c>
      <c r="AS37" s="124" t="n">
        <v>29</v>
      </c>
      <c r="AT37" s="129" t="n">
        <v>22</v>
      </c>
      <c r="AU37" s="128" t="n">
        <v>1</v>
      </c>
      <c r="AV37" s="124" t="n">
        <v>10</v>
      </c>
      <c r="AW37" s="124" t="n">
        <v>0</v>
      </c>
      <c r="AX37" s="124" t="n">
        <v>5</v>
      </c>
      <c r="AY37" s="124" t="n">
        <v>0</v>
      </c>
      <c r="AZ37" s="124" t="n">
        <v>0</v>
      </c>
      <c r="BA37" s="124" t="n">
        <v>0</v>
      </c>
      <c r="BB37" s="124" t="n">
        <v>0</v>
      </c>
      <c r="BC37" s="124" t="n">
        <v>1</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9</v>
      </c>
      <c r="F38" s="138" t="n">
        <v>0</v>
      </c>
      <c r="G38" s="123" t="n">
        <v>0</v>
      </c>
      <c r="H38" s="123" t="n">
        <v>0</v>
      </c>
      <c r="I38" s="123" t="n">
        <v>9</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2</v>
      </c>
      <c r="BA38" s="124" t="n">
        <v>0</v>
      </c>
      <c r="BB38" s="124" t="n">
        <v>7</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18</v>
      </c>
      <c r="F41" s="138" t="n">
        <v>0</v>
      </c>
      <c r="G41" s="123" t="n">
        <v>0</v>
      </c>
      <c r="H41" s="123" t="n">
        <v>10</v>
      </c>
      <c r="I41" s="123" t="n">
        <v>8</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t="n">
        <v>1</v>
      </c>
      <c r="AJ41" s="124" t="n">
        <v>1</v>
      </c>
      <c r="AK41" s="124" t="n">
        <v>1</v>
      </c>
      <c r="AL41" s="124" t="n">
        <v>0</v>
      </c>
      <c r="AM41" s="124" t="n">
        <v>0</v>
      </c>
      <c r="AN41" s="124" t="n">
        <v>0</v>
      </c>
      <c r="AO41" s="124" t="n">
        <v>3</v>
      </c>
      <c r="AP41" s="124" t="n">
        <v>1</v>
      </c>
      <c r="AQ41" s="124" t="n">
        <v>2</v>
      </c>
      <c r="AR41" s="124" t="n">
        <v>0</v>
      </c>
      <c r="AS41" s="124" t="n">
        <v>1</v>
      </c>
      <c r="AT41" s="129" t="n">
        <v>0</v>
      </c>
      <c r="AU41" s="128" t="n">
        <v>1</v>
      </c>
      <c r="AV41" s="124" t="n">
        <v>0</v>
      </c>
      <c r="AW41" s="124" t="n">
        <v>1</v>
      </c>
      <c r="AX41" s="124" t="n">
        <v>2</v>
      </c>
      <c r="AY41" s="124" t="n">
        <v>2</v>
      </c>
      <c r="AZ41" s="124" t="n">
        <v>2</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7</v>
      </c>
      <c r="F42" s="138" t="n">
        <v>0</v>
      </c>
      <c r="G42" s="123" t="n">
        <v>0</v>
      </c>
      <c r="H42" s="123" t="n">
        <v>7</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t="n">
        <v>1</v>
      </c>
      <c r="AJ42" s="124" t="n">
        <v>0</v>
      </c>
      <c r="AK42" s="124" t="n">
        <v>0</v>
      </c>
      <c r="AL42" s="124" t="n">
        <v>1</v>
      </c>
      <c r="AM42" s="124" t="n">
        <v>1</v>
      </c>
      <c r="AN42" s="124" t="n">
        <v>0</v>
      </c>
      <c r="AO42" s="124" t="n">
        <v>1</v>
      </c>
      <c r="AP42" s="124" t="n">
        <v>1</v>
      </c>
      <c r="AQ42" s="124" t="n">
        <v>1</v>
      </c>
      <c r="AR42" s="124" t="n">
        <v>0</v>
      </c>
      <c r="AS42" s="124" t="n">
        <v>0</v>
      </c>
      <c r="AT42" s="129" t="n">
        <v>1</v>
      </c>
      <c r="AU42" s="128" t="n">
        <v>0</v>
      </c>
      <c r="AV42" s="124" t="n">
        <v>0</v>
      </c>
      <c r="AW42" s="124" t="n">
        <v>0</v>
      </c>
      <c r="AX42" s="124" t="n">
        <v>0</v>
      </c>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10</v>
      </c>
      <c r="F43" s="138" t="n">
        <v>0</v>
      </c>
      <c r="G43" s="123" t="n">
        <v>0</v>
      </c>
      <c r="H43" s="123" t="n">
        <v>9</v>
      </c>
      <c r="I43" s="123" t="n">
        <v>1</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t="n">
        <v>1</v>
      </c>
      <c r="AJ43" s="124" t="n">
        <v>3</v>
      </c>
      <c r="AK43" s="124" t="n">
        <v>0</v>
      </c>
      <c r="AL43" s="124" t="n">
        <v>1</v>
      </c>
      <c r="AM43" s="124" t="n">
        <v>0</v>
      </c>
      <c r="AN43" s="124" t="n">
        <v>0</v>
      </c>
      <c r="AO43" s="124" t="n">
        <v>4</v>
      </c>
      <c r="AP43" s="124" t="n">
        <v>0</v>
      </c>
      <c r="AQ43" s="124" t="n">
        <v>0</v>
      </c>
      <c r="AR43" s="124" t="n">
        <v>0</v>
      </c>
      <c r="AS43" s="124" t="n">
        <v>0</v>
      </c>
      <c r="AT43" s="129" t="n">
        <v>0</v>
      </c>
      <c r="AU43" s="128" t="n">
        <v>0</v>
      </c>
      <c r="AV43" s="124" t="n">
        <v>0</v>
      </c>
      <c r="AW43" s="124" t="n">
        <v>0</v>
      </c>
      <c r="AX43" s="124" t="n">
        <v>1</v>
      </c>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5</v>
      </c>
      <c r="F44" s="138" t="n">
        <v>0</v>
      </c>
      <c r="G44" s="123" t="n">
        <v>0</v>
      </c>
      <c r="H44" s="123" t="n">
        <v>2</v>
      </c>
      <c r="I44" s="123" t="n">
        <v>3</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t="n">
        <v>0</v>
      </c>
      <c r="AJ44" s="124" t="n">
        <v>0</v>
      </c>
      <c r="AK44" s="124" t="n">
        <v>1</v>
      </c>
      <c r="AL44" s="124" t="n">
        <v>0</v>
      </c>
      <c r="AM44" s="124" t="n">
        <v>0</v>
      </c>
      <c r="AN44" s="124" t="n">
        <v>0</v>
      </c>
      <c r="AO44" s="124" t="n">
        <v>0</v>
      </c>
      <c r="AP44" s="124" t="n">
        <v>0</v>
      </c>
      <c r="AQ44" s="124" t="n">
        <v>1</v>
      </c>
      <c r="AR44" s="124" t="n">
        <v>0</v>
      </c>
      <c r="AS44" s="124" t="n">
        <v>0</v>
      </c>
      <c r="AT44" s="129" t="n">
        <v>0</v>
      </c>
      <c r="AU44" s="128" t="n">
        <v>0</v>
      </c>
      <c r="AV44" s="124" t="n">
        <v>0</v>
      </c>
      <c r="AW44" s="124" t="n">
        <v>1</v>
      </c>
      <c r="AX44" s="124" t="n">
        <v>0</v>
      </c>
      <c r="AY44" s="124" t="n">
        <v>1</v>
      </c>
      <c r="AZ44" s="124" t="n">
        <v>1</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594</v>
      </c>
      <c r="F46" s="138" t="n">
        <v>0</v>
      </c>
      <c r="G46" s="123" t="n">
        <v>0</v>
      </c>
      <c r="H46" s="123" t="n">
        <v>519</v>
      </c>
      <c r="I46" s="123" t="n">
        <v>75</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t="n">
        <v>1</v>
      </c>
      <c r="AJ46" s="124" t="n">
        <v>26</v>
      </c>
      <c r="AK46" s="124" t="n">
        <v>21</v>
      </c>
      <c r="AL46" s="124" t="n">
        <v>113</v>
      </c>
      <c r="AM46" s="124" t="n">
        <v>122</v>
      </c>
      <c r="AN46" s="124" t="n">
        <v>44</v>
      </c>
      <c r="AO46" s="124" t="n">
        <v>0</v>
      </c>
      <c r="AP46" s="124" t="n">
        <v>54</v>
      </c>
      <c r="AQ46" s="124" t="n">
        <v>53</v>
      </c>
      <c r="AR46" s="124" t="n">
        <v>25</v>
      </c>
      <c r="AS46" s="124" t="n">
        <v>25</v>
      </c>
      <c r="AT46" s="129" t="n">
        <v>35</v>
      </c>
      <c r="AU46" s="128" t="n">
        <v>4</v>
      </c>
      <c r="AV46" s="124" t="n">
        <v>8</v>
      </c>
      <c r="AW46" s="124" t="n">
        <v>0</v>
      </c>
      <c r="AX46" s="124" t="n">
        <v>26</v>
      </c>
      <c r="AY46" s="124" t="n">
        <v>0</v>
      </c>
      <c r="AZ46" s="124" t="n">
        <v>13</v>
      </c>
      <c r="BA46" s="124" t="n">
        <v>0</v>
      </c>
      <c r="BB46" s="124" t="n">
        <v>20</v>
      </c>
      <c r="BC46" s="124" t="n">
        <v>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35</v>
      </c>
      <c r="F47" s="138" t="n">
        <v>0</v>
      </c>
      <c r="G47" s="123" t="n">
        <v>0</v>
      </c>
      <c r="H47" s="123" t="n">
        <v>35</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t="n">
        <v>0</v>
      </c>
      <c r="AJ47" s="124" t="n">
        <v>0</v>
      </c>
      <c r="AK47" s="124" t="n">
        <v>0</v>
      </c>
      <c r="AL47" s="124" t="n">
        <v>5</v>
      </c>
      <c r="AM47" s="124" t="n">
        <v>12</v>
      </c>
      <c r="AN47" s="124" t="n">
        <v>0</v>
      </c>
      <c r="AO47" s="124" t="n">
        <v>0</v>
      </c>
      <c r="AP47" s="124" t="n">
        <v>6</v>
      </c>
      <c r="AQ47" s="124" t="n">
        <v>3</v>
      </c>
      <c r="AR47" s="124" t="n">
        <v>3</v>
      </c>
      <c r="AS47" s="124" t="n">
        <v>5</v>
      </c>
      <c r="AT47" s="129" t="n">
        <v>1</v>
      </c>
      <c r="AU47" s="128" t="n">
        <v>0</v>
      </c>
      <c r="AV47" s="124" t="n">
        <v>0</v>
      </c>
      <c r="AW47" s="124" t="n">
        <v>0</v>
      </c>
      <c r="AX47" s="124" t="n">
        <v>0</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73</v>
      </c>
      <c r="F49" s="138" t="n">
        <v>0</v>
      </c>
      <c r="G49" s="123" t="n">
        <v>0</v>
      </c>
      <c r="H49" s="123" t="n">
        <v>71</v>
      </c>
      <c r="I49" s="123" t="n">
        <v>2</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t="n">
        <v>0</v>
      </c>
      <c r="AJ49" s="124" t="n">
        <v>0</v>
      </c>
      <c r="AK49" s="124" t="n">
        <v>2</v>
      </c>
      <c r="AL49" s="124" t="n">
        <v>3</v>
      </c>
      <c r="AM49" s="124" t="n">
        <v>52</v>
      </c>
      <c r="AN49" s="124" t="n">
        <v>0</v>
      </c>
      <c r="AO49" s="124" t="n">
        <v>0</v>
      </c>
      <c r="AP49" s="124" t="n">
        <v>4</v>
      </c>
      <c r="AQ49" s="124" t="n">
        <v>3</v>
      </c>
      <c r="AR49" s="124" t="n">
        <v>3</v>
      </c>
      <c r="AS49" s="124" t="n">
        <v>4</v>
      </c>
      <c r="AT49" s="129" t="n">
        <v>0</v>
      </c>
      <c r="AU49" s="128" t="n">
        <v>0</v>
      </c>
      <c r="AV49" s="124" t="n">
        <v>0</v>
      </c>
      <c r="AW49" s="124" t="n">
        <v>0</v>
      </c>
      <c r="AX49" s="124" t="n">
        <v>1</v>
      </c>
      <c r="AY49" s="124" t="n">
        <v>0</v>
      </c>
      <c r="AZ49" s="124" t="n">
        <v>0</v>
      </c>
      <c r="BA49" s="124" t="n">
        <v>0</v>
      </c>
      <c r="BB49" s="124" t="n">
        <v>1</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195</v>
      </c>
      <c r="F50" s="138" t="n">
        <v>0</v>
      </c>
      <c r="G50" s="123" t="n">
        <v>0</v>
      </c>
      <c r="H50" s="123" t="n">
        <v>147</v>
      </c>
      <c r="I50" s="123" t="n">
        <v>48</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t="n">
        <v>0</v>
      </c>
      <c r="AJ50" s="124" t="n">
        <v>0</v>
      </c>
      <c r="AK50" s="124" t="n">
        <v>5</v>
      </c>
      <c r="AL50" s="124" t="n">
        <v>53</v>
      </c>
      <c r="AM50" s="124" t="n">
        <v>3</v>
      </c>
      <c r="AN50" s="124" t="n">
        <v>0</v>
      </c>
      <c r="AO50" s="124" t="n">
        <v>0</v>
      </c>
      <c r="AP50" s="124" t="n">
        <v>23</v>
      </c>
      <c r="AQ50" s="124" t="n">
        <v>29</v>
      </c>
      <c r="AR50" s="124" t="n">
        <v>11</v>
      </c>
      <c r="AS50" s="124" t="n">
        <v>9</v>
      </c>
      <c r="AT50" s="129" t="n">
        <v>14</v>
      </c>
      <c r="AU50" s="128" t="n">
        <v>3</v>
      </c>
      <c r="AV50" s="124" t="n">
        <v>4</v>
      </c>
      <c r="AW50" s="124" t="n">
        <v>0</v>
      </c>
      <c r="AX50" s="124" t="n">
        <v>13</v>
      </c>
      <c r="AY50" s="124" t="n">
        <v>0</v>
      </c>
      <c r="AZ50" s="124" t="n">
        <v>13</v>
      </c>
      <c r="BA50" s="124" t="n">
        <v>0</v>
      </c>
      <c r="BB50" s="124" t="n">
        <v>12</v>
      </c>
      <c r="BC50" s="124" t="n">
        <v>3</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220</v>
      </c>
      <c r="F51" s="138" t="n">
        <v>0</v>
      </c>
      <c r="G51" s="123" t="n">
        <v>0</v>
      </c>
      <c r="H51" s="123" t="n">
        <v>149</v>
      </c>
      <c r="I51" s="123" t="n">
        <v>71</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t="n">
        <v>0</v>
      </c>
      <c r="AJ51" s="124" t="n">
        <v>0</v>
      </c>
      <c r="AK51" s="124" t="n">
        <v>0</v>
      </c>
      <c r="AL51" s="124" t="n">
        <v>3</v>
      </c>
      <c r="AM51" s="124" t="n">
        <v>27</v>
      </c>
      <c r="AN51" s="124" t="n">
        <v>0</v>
      </c>
      <c r="AO51" s="124" t="n">
        <v>0</v>
      </c>
      <c r="AP51" s="124" t="n">
        <v>39</v>
      </c>
      <c r="AQ51" s="124" t="n">
        <v>44</v>
      </c>
      <c r="AR51" s="124" t="n">
        <v>17</v>
      </c>
      <c r="AS51" s="124" t="n">
        <v>15</v>
      </c>
      <c r="AT51" s="129" t="n">
        <v>4</v>
      </c>
      <c r="AU51" s="128" t="n">
        <v>4</v>
      </c>
      <c r="AV51" s="124" t="n">
        <v>7</v>
      </c>
      <c r="AW51" s="124" t="n">
        <v>0</v>
      </c>
      <c r="AX51" s="124" t="n">
        <v>23</v>
      </c>
      <c r="AY51" s="124" t="n">
        <v>0</v>
      </c>
      <c r="AZ51" s="124" t="n">
        <v>13</v>
      </c>
      <c r="BA51" s="124" t="n">
        <v>0</v>
      </c>
      <c r="BB51" s="124" t="n">
        <v>20</v>
      </c>
      <c r="BC51" s="124" t="n">
        <v>4</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2</v>
      </c>
      <c r="F52" s="138" t="n">
        <v>0</v>
      </c>
      <c r="G52" s="123" t="n">
        <v>0</v>
      </c>
      <c r="H52" s="123" t="n">
        <v>2</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t="n">
        <v>0</v>
      </c>
      <c r="AJ52" s="124" t="n">
        <v>0</v>
      </c>
      <c r="AK52" s="124" t="n">
        <v>1</v>
      </c>
      <c r="AL52" s="124" t="n">
        <v>0</v>
      </c>
      <c r="AM52" s="124" t="n">
        <v>0</v>
      </c>
      <c r="AN52" s="124" t="n">
        <v>0</v>
      </c>
      <c r="AO52" s="124" t="n">
        <v>0</v>
      </c>
      <c r="AP52" s="124" t="n">
        <v>0</v>
      </c>
      <c r="AQ52" s="124" t="n">
        <v>0</v>
      </c>
      <c r="AR52" s="124" t="n">
        <v>0</v>
      </c>
      <c r="AS52" s="124" t="n">
        <v>0</v>
      </c>
      <c r="AT52" s="129" t="n">
        <v>1</v>
      </c>
      <c r="AU52" s="128" t="n">
        <v>0</v>
      </c>
      <c r="AV52" s="124" t="n">
        <v>0</v>
      </c>
      <c r="AW52" s="124" t="n">
        <v>0</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9</v>
      </c>
      <c r="F53" s="138" t="n">
        <v>0</v>
      </c>
      <c r="G53" s="123" t="n">
        <v>0</v>
      </c>
      <c r="H53" s="123" t="n">
        <v>8</v>
      </c>
      <c r="I53" s="123" t="n">
        <v>1</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t="n">
        <v>0</v>
      </c>
      <c r="AJ53" s="124" t="n">
        <v>0</v>
      </c>
      <c r="AK53" s="124" t="n">
        <v>0</v>
      </c>
      <c r="AL53" s="124" t="n">
        <v>4</v>
      </c>
      <c r="AM53" s="124" t="n">
        <v>0</v>
      </c>
      <c r="AN53" s="124" t="n">
        <v>0</v>
      </c>
      <c r="AO53" s="124" t="n">
        <v>0</v>
      </c>
      <c r="AP53" s="124" t="n">
        <v>2</v>
      </c>
      <c r="AQ53" s="124" t="n">
        <v>0</v>
      </c>
      <c r="AR53" s="124" t="n">
        <v>1</v>
      </c>
      <c r="AS53" s="124" t="n">
        <v>0</v>
      </c>
      <c r="AT53" s="129" t="n">
        <v>1</v>
      </c>
      <c r="AU53" s="128" t="n">
        <v>0</v>
      </c>
      <c r="AV53" s="124" t="n">
        <v>0</v>
      </c>
      <c r="AW53" s="124" t="n">
        <v>0</v>
      </c>
      <c r="AX53" s="124" t="n">
        <v>0</v>
      </c>
      <c r="AY53" s="124" t="n">
        <v>0</v>
      </c>
      <c r="AZ53" s="124" t="n">
        <v>0</v>
      </c>
      <c r="BA53" s="124" t="n">
        <v>0</v>
      </c>
      <c r="BB53" s="124" t="n">
        <v>1</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9</v>
      </c>
      <c r="F54" s="138" t="n">
        <v>0</v>
      </c>
      <c r="G54" s="123" t="n">
        <v>0</v>
      </c>
      <c r="H54" s="123" t="n">
        <v>9</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t="n">
        <v>0</v>
      </c>
      <c r="AJ54" s="124" t="n">
        <v>0</v>
      </c>
      <c r="AK54" s="124" t="n">
        <v>0</v>
      </c>
      <c r="AL54" s="124" t="n">
        <v>3</v>
      </c>
      <c r="AM54" s="124" t="n">
        <v>0</v>
      </c>
      <c r="AN54" s="124" t="n">
        <v>0</v>
      </c>
      <c r="AO54" s="124" t="n">
        <v>0</v>
      </c>
      <c r="AP54" s="124" t="n">
        <v>2</v>
      </c>
      <c r="AQ54" s="124" t="n">
        <v>2</v>
      </c>
      <c r="AR54" s="124" t="n">
        <v>1</v>
      </c>
      <c r="AS54" s="124" t="n">
        <v>0</v>
      </c>
      <c r="AT54" s="129" t="n">
        <v>1</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1</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t="n">
        <v>0</v>
      </c>
      <c r="AJ55" s="124" t="n">
        <v>0</v>
      </c>
      <c r="AK55" s="124" t="n">
        <v>0</v>
      </c>
      <c r="AL55" s="124" t="n">
        <v>1</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7</v>
      </c>
      <c r="F56" s="138" t="n">
        <v>0</v>
      </c>
      <c r="G56" s="123" t="n">
        <v>0</v>
      </c>
      <c r="H56" s="123" t="n">
        <v>7</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t="n">
        <v>0</v>
      </c>
      <c r="AJ56" s="124" t="n">
        <v>0</v>
      </c>
      <c r="AK56" s="124" t="n">
        <v>0</v>
      </c>
      <c r="AL56" s="124" t="n">
        <v>1</v>
      </c>
      <c r="AM56" s="124" t="n">
        <v>1</v>
      </c>
      <c r="AN56" s="124" t="n">
        <v>0</v>
      </c>
      <c r="AO56" s="124" t="n">
        <v>0</v>
      </c>
      <c r="AP56" s="124" t="n">
        <v>0</v>
      </c>
      <c r="AQ56" s="124" t="n">
        <v>0</v>
      </c>
      <c r="AR56" s="124" t="n">
        <v>0</v>
      </c>
      <c r="AS56" s="124" t="n">
        <v>0</v>
      </c>
      <c r="AT56" s="129" t="n">
        <v>5</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18</v>
      </c>
      <c r="F57" s="138" t="n">
        <v>0</v>
      </c>
      <c r="G57" s="123" t="n">
        <v>0</v>
      </c>
      <c r="H57" s="123" t="n">
        <v>15</v>
      </c>
      <c r="I57" s="123" t="n">
        <v>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t="n">
        <v>0</v>
      </c>
      <c r="AJ57" s="124" t="n">
        <v>0</v>
      </c>
      <c r="AK57" s="124" t="n">
        <v>0</v>
      </c>
      <c r="AL57" s="124" t="n">
        <v>5</v>
      </c>
      <c r="AM57" s="124" t="n">
        <v>0</v>
      </c>
      <c r="AN57" s="124" t="n">
        <v>0</v>
      </c>
      <c r="AO57" s="124" t="n">
        <v>0</v>
      </c>
      <c r="AP57" s="124" t="n">
        <v>1</v>
      </c>
      <c r="AQ57" s="124" t="n">
        <v>4</v>
      </c>
      <c r="AR57" s="124" t="n">
        <v>0</v>
      </c>
      <c r="AS57" s="124" t="n">
        <v>1</v>
      </c>
      <c r="AT57" s="129" t="n">
        <v>4</v>
      </c>
      <c r="AU57" s="128" t="n">
        <v>0</v>
      </c>
      <c r="AV57" s="124" t="n">
        <v>0</v>
      </c>
      <c r="AW57" s="124" t="n">
        <v>0</v>
      </c>
      <c r="AX57" s="124" t="n">
        <v>0</v>
      </c>
      <c r="AY57" s="124" t="n">
        <v>0</v>
      </c>
      <c r="AZ57" s="124" t="n">
        <v>1</v>
      </c>
      <c r="BA57" s="124" t="n">
        <v>0</v>
      </c>
      <c r="BB57" s="124" t="n">
        <v>2</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12</v>
      </c>
      <c r="F58" s="138" t="n">
        <v>0</v>
      </c>
      <c r="G58" s="123" t="n">
        <v>0</v>
      </c>
      <c r="H58" s="123" t="n">
        <v>10</v>
      </c>
      <c r="I58" s="123" t="n">
        <v>2</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t="n">
        <v>0</v>
      </c>
      <c r="AJ58" s="124" t="n">
        <v>0</v>
      </c>
      <c r="AK58" s="124" t="n">
        <v>2</v>
      </c>
      <c r="AL58" s="124" t="n">
        <v>3</v>
      </c>
      <c r="AM58" s="124" t="n">
        <v>0</v>
      </c>
      <c r="AN58" s="124" t="n">
        <v>0</v>
      </c>
      <c r="AO58" s="124" t="n">
        <v>0</v>
      </c>
      <c r="AP58" s="124" t="n">
        <v>1</v>
      </c>
      <c r="AQ58" s="124" t="n">
        <v>3</v>
      </c>
      <c r="AR58" s="124" t="n">
        <v>1</v>
      </c>
      <c r="AS58" s="124" t="n">
        <v>0</v>
      </c>
      <c r="AT58" s="129" t="n">
        <v>0</v>
      </c>
      <c r="AU58" s="128" t="n">
        <v>0</v>
      </c>
      <c r="AV58" s="124" t="n">
        <v>0</v>
      </c>
      <c r="AW58" s="124" t="n">
        <v>0</v>
      </c>
      <c r="AX58" s="124" t="n">
        <v>0</v>
      </c>
      <c r="AY58" s="124" t="n">
        <v>0</v>
      </c>
      <c r="AZ58" s="124" t="n">
        <v>1</v>
      </c>
      <c r="BA58" s="124" t="n">
        <v>0</v>
      </c>
      <c r="BB58" s="124" t="n">
        <v>0</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v>
      </c>
      <c r="F60" s="138" t="n">
        <v>0</v>
      </c>
      <c r="G60" s="123" t="n">
        <v>0</v>
      </c>
      <c r="H60" s="123" t="n">
        <v>1</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t="n">
        <v>0</v>
      </c>
      <c r="AJ60" s="124" t="n">
        <v>0</v>
      </c>
      <c r="AK60" s="124" t="n">
        <v>0</v>
      </c>
      <c r="AL60" s="124" t="n">
        <v>0</v>
      </c>
      <c r="AM60" s="124" t="n">
        <v>0</v>
      </c>
      <c r="AN60" s="124" t="n">
        <v>0</v>
      </c>
      <c r="AO60" s="124" t="n">
        <v>0</v>
      </c>
      <c r="AP60" s="124" t="n">
        <v>0</v>
      </c>
      <c r="AQ60" s="124" t="n">
        <v>0</v>
      </c>
      <c r="AR60" s="124" t="n">
        <v>1</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v>
      </c>
      <c r="F61" s="138" t="n">
        <v>0</v>
      </c>
      <c r="G61" s="123" t="n">
        <v>0</v>
      </c>
      <c r="H61" s="123" t="n">
        <v>1</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t="n">
        <v>0</v>
      </c>
      <c r="AJ61" s="124" t="n">
        <v>0</v>
      </c>
      <c r="AK61" s="124" t="n">
        <v>1</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9</v>
      </c>
      <c r="F63" s="138" t="n">
        <v>0</v>
      </c>
      <c r="G63" s="123" t="n">
        <v>0</v>
      </c>
      <c r="H63" s="123" t="n">
        <v>9</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t="n">
        <v>0</v>
      </c>
      <c r="AJ63" s="124" t="n">
        <v>0</v>
      </c>
      <c r="AK63" s="124" t="n">
        <v>0</v>
      </c>
      <c r="AL63" s="124" t="n">
        <v>1</v>
      </c>
      <c r="AM63" s="124" t="n">
        <v>0</v>
      </c>
      <c r="AN63" s="124" t="n">
        <v>0</v>
      </c>
      <c r="AO63" s="124" t="n">
        <v>0</v>
      </c>
      <c r="AP63" s="124" t="n">
        <v>1</v>
      </c>
      <c r="AQ63" s="124" t="n">
        <v>4</v>
      </c>
      <c r="AR63" s="124" t="n">
        <v>1</v>
      </c>
      <c r="AS63" s="124" t="n">
        <v>1</v>
      </c>
      <c r="AT63" s="129" t="n">
        <v>1</v>
      </c>
      <c r="AU63" s="128" t="n">
        <v>0</v>
      </c>
      <c r="AV63" s="124" t="n">
        <v>0</v>
      </c>
      <c r="AW63" s="124" t="n">
        <v>0</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12</v>
      </c>
      <c r="F64" s="138" t="n">
        <v>0</v>
      </c>
      <c r="G64" s="123" t="n">
        <v>0</v>
      </c>
      <c r="H64" s="123" t="n">
        <v>12</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t="n">
        <v>0</v>
      </c>
      <c r="AJ64" s="124" t="n">
        <v>0</v>
      </c>
      <c r="AK64" s="124" t="n">
        <v>0</v>
      </c>
      <c r="AL64" s="124" t="n">
        <v>1</v>
      </c>
      <c r="AM64" s="124" t="n">
        <v>2</v>
      </c>
      <c r="AN64" s="124" t="n">
        <v>0</v>
      </c>
      <c r="AO64" s="124" t="n">
        <v>0</v>
      </c>
      <c r="AP64" s="124" t="n">
        <v>1</v>
      </c>
      <c r="AQ64" s="124" t="n">
        <v>1</v>
      </c>
      <c r="AR64" s="124" t="n">
        <v>3</v>
      </c>
      <c r="AS64" s="124" t="n">
        <v>3</v>
      </c>
      <c r="AT64" s="129" t="n">
        <v>1</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26</v>
      </c>
      <c r="F65" s="138" t="n">
        <v>0</v>
      </c>
      <c r="G65" s="123" t="n">
        <v>0</v>
      </c>
      <c r="H65" s="123" t="n">
        <v>21</v>
      </c>
      <c r="I65" s="123" t="n">
        <v>5</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t="n">
        <v>0</v>
      </c>
      <c r="AJ65" s="124" t="n">
        <v>0</v>
      </c>
      <c r="AK65" s="124" t="n">
        <v>1</v>
      </c>
      <c r="AL65" s="124" t="n">
        <v>12</v>
      </c>
      <c r="AM65" s="124" t="n">
        <v>5</v>
      </c>
      <c r="AN65" s="124" t="n">
        <v>0</v>
      </c>
      <c r="AO65" s="124" t="n">
        <v>0</v>
      </c>
      <c r="AP65" s="124" t="n">
        <v>0</v>
      </c>
      <c r="AQ65" s="124" t="n">
        <v>0</v>
      </c>
      <c r="AR65" s="124" t="n">
        <v>0</v>
      </c>
      <c r="AS65" s="124" t="n">
        <v>0</v>
      </c>
      <c r="AT65" s="129" t="n">
        <v>3</v>
      </c>
      <c r="AU65" s="128" t="n">
        <v>0</v>
      </c>
      <c r="AV65" s="124" t="n">
        <v>0</v>
      </c>
      <c r="AW65" s="124" t="n">
        <v>0</v>
      </c>
      <c r="AX65" s="124" t="n">
        <v>0</v>
      </c>
      <c r="AY65" s="124" t="n">
        <v>0</v>
      </c>
      <c r="AZ65" s="124" t="n">
        <v>0</v>
      </c>
      <c r="BA65" s="124" t="n">
        <v>0</v>
      </c>
      <c r="BB65" s="124" t="n">
        <v>3</v>
      </c>
      <c r="BC65" s="124" t="n">
        <v>2</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8</v>
      </c>
      <c r="F66" s="138" t="n">
        <v>0</v>
      </c>
      <c r="G66" s="123" t="n">
        <v>0</v>
      </c>
      <c r="H66" s="123" t="n">
        <v>7</v>
      </c>
      <c r="I66" s="123" t="n">
        <v>1</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t="n">
        <v>0</v>
      </c>
      <c r="AJ66" s="124" t="n">
        <v>0</v>
      </c>
      <c r="AK66" s="124" t="n">
        <v>0</v>
      </c>
      <c r="AL66" s="124" t="n">
        <v>0</v>
      </c>
      <c r="AM66" s="124" t="n">
        <v>0</v>
      </c>
      <c r="AN66" s="124" t="n">
        <v>0</v>
      </c>
      <c r="AO66" s="124" t="n">
        <v>4</v>
      </c>
      <c r="AP66" s="124" t="n">
        <v>0</v>
      </c>
      <c r="AQ66" s="124" t="n">
        <v>1</v>
      </c>
      <c r="AR66" s="124" t="n">
        <v>0</v>
      </c>
      <c r="AS66" s="124" t="n">
        <v>1</v>
      </c>
      <c r="AT66" s="129" t="n">
        <v>1</v>
      </c>
      <c r="AU66" s="128" t="n">
        <v>0</v>
      </c>
      <c r="AV66" s="124" t="n">
        <v>0</v>
      </c>
      <c r="AW66" s="124" t="n">
        <v>0</v>
      </c>
      <c r="AX66" s="124" t="n">
        <v>0</v>
      </c>
      <c r="AY66" s="124" t="n">
        <v>1</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344</v>
      </c>
      <c r="F67" s="138" t="n">
        <v>0</v>
      </c>
      <c r="G67" s="123" t="n">
        <v>0</v>
      </c>
      <c r="H67" s="123" t="n">
        <v>314</v>
      </c>
      <c r="I67" s="123" t="n">
        <v>30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t="n">
        <v>1</v>
      </c>
      <c r="AJ67" s="124" t="n">
        <v>26</v>
      </c>
      <c r="AK67" s="124" t="n">
        <v>14</v>
      </c>
      <c r="AL67" s="124" t="n">
        <v>72</v>
      </c>
      <c r="AM67" s="124" t="n">
        <v>75</v>
      </c>
      <c r="AN67" s="124" t="n">
        <v>44</v>
      </c>
      <c r="AO67" s="124" t="n">
        <v>0</v>
      </c>
      <c r="AP67" s="124" t="n">
        <v>24</v>
      </c>
      <c r="AQ67" s="124" t="n">
        <v>23</v>
      </c>
      <c r="AR67" s="124" t="n">
        <v>10</v>
      </c>
      <c r="AS67" s="124" t="n">
        <v>7</v>
      </c>
      <c r="AT67" s="129" t="n">
        <v>18</v>
      </c>
      <c r="AU67" s="128" t="n">
        <v>1</v>
      </c>
      <c r="AV67" s="124" t="n">
        <v>3</v>
      </c>
      <c r="AW67" s="124" t="n">
        <v>0</v>
      </c>
      <c r="AX67" s="124" t="n">
        <v>14</v>
      </c>
      <c r="AY67" s="124" t="n">
        <v>0</v>
      </c>
      <c r="AZ67" s="124" t="n">
        <v>5</v>
      </c>
      <c r="BA67" s="124" t="n">
        <v>0</v>
      </c>
      <c r="BB67" s="124" t="n">
        <v>5</v>
      </c>
      <c r="BC67" s="124" t="n">
        <v>2</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0</v>
      </c>
      <c r="F68" s="138" t="n">
        <v>0</v>
      </c>
      <c r="G68" s="123" t="n">
        <v>0</v>
      </c>
      <c r="H68" s="123" t="n">
        <v>0</v>
      </c>
      <c r="I68" s="123" t="n">
        <v>0</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t="n">
        <v>0</v>
      </c>
      <c r="AJ68" s="124" t="n">
        <v>0</v>
      </c>
      <c r="AK68" s="124" t="n">
        <v>0</v>
      </c>
      <c r="AL68" s="124" t="n">
        <v>0</v>
      </c>
      <c r="AM68" s="124" t="n">
        <v>0</v>
      </c>
      <c r="AN68" s="124" t="n">
        <v>0</v>
      </c>
      <c r="AO68" s="124" t="n">
        <v>0</v>
      </c>
      <c r="AP68" s="124" t="n">
        <v>0</v>
      </c>
      <c r="AQ68" s="124" t="n">
        <v>0</v>
      </c>
      <c r="AR68" s="124" t="n">
        <v>0</v>
      </c>
      <c r="AS68" s="124" t="n">
        <v>0</v>
      </c>
      <c r="AT68" s="129" t="n">
        <v>0</v>
      </c>
      <c r="AU68" s="128" t="n">
        <v>0</v>
      </c>
      <c r="AV68" s="124" t="n">
        <v>0</v>
      </c>
      <c r="AW68" s="124" t="n">
        <v>0</v>
      </c>
      <c r="AX68" s="124" t="n">
        <v>0</v>
      </c>
      <c r="AY68" s="124" t="n">
        <v>0</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t="n">
        <v>0</v>
      </c>
      <c r="AJ69" s="124" t="n">
        <v>0</v>
      </c>
      <c r="AK69" s="124" t="n">
        <v>0</v>
      </c>
      <c r="AL69" s="124" t="n">
        <v>0</v>
      </c>
      <c r="AM69" s="124" t="n">
        <v>0</v>
      </c>
      <c r="AN69" s="124" t="n">
        <v>0</v>
      </c>
      <c r="AO69" s="124" t="n">
        <v>0</v>
      </c>
      <c r="AP69" s="124" t="n">
        <v>0</v>
      </c>
      <c r="AQ69" s="124" t="n">
        <v>0</v>
      </c>
      <c r="AR69" s="124" t="n">
        <v>0</v>
      </c>
      <c r="AS69" s="124" t="n">
        <v>0</v>
      </c>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t="n">
        <v>0</v>
      </c>
      <c r="AJ71" s="123" t="n">
        <v>0</v>
      </c>
      <c r="AK71" s="123" t="n">
        <v>0</v>
      </c>
      <c r="AL71" s="123" t="n">
        <v>0</v>
      </c>
      <c r="AM71" s="123" t="n">
        <v>0</v>
      </c>
      <c r="AN71" s="123" t="n">
        <v>0</v>
      </c>
      <c r="AO71" s="123" t="n">
        <v>0</v>
      </c>
      <c r="AP71" s="123" t="n">
        <v>0</v>
      </c>
      <c r="AQ71" s="123" t="n">
        <v>0</v>
      </c>
      <c r="AR71" s="123" t="n">
        <v>0</v>
      </c>
      <c r="AS71" s="123" t="n">
        <v>0</v>
      </c>
      <c r="AT71" s="131" t="n">
        <v>0</v>
      </c>
      <c r="AU71" s="130" t="n">
        <v>0</v>
      </c>
      <c r="AV71" s="123" t="n">
        <v>0</v>
      </c>
      <c r="AW71" s="123" t="n">
        <v>0</v>
      </c>
      <c r="AX71" s="123" t="n">
        <v>0</v>
      </c>
      <c r="AY71" s="123" t="n">
        <v>0</v>
      </c>
      <c r="AZ71" s="123" t="n">
        <v>0</v>
      </c>
      <c r="BA71" s="123" t="n">
        <v>0</v>
      </c>
      <c r="BB71" s="123" t="n">
        <v>0</v>
      </c>
      <c r="BC71" s="123" t="n">
        <v>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t="n">
        <v>24</v>
      </c>
      <c r="AJ72" s="123" t="n">
        <v>18</v>
      </c>
      <c r="AK72" s="123" t="n">
        <v>35</v>
      </c>
      <c r="AL72" s="123" t="n">
        <v>38</v>
      </c>
      <c r="AM72" s="123" t="n">
        <v>56</v>
      </c>
      <c r="AN72" s="123" t="n">
        <v>42</v>
      </c>
      <c r="AO72" s="123" t="n">
        <v>0</v>
      </c>
      <c r="AP72" s="123" t="n">
        <v>93</v>
      </c>
      <c r="AQ72" s="123" t="n">
        <v>116</v>
      </c>
      <c r="AR72" s="123" t="n">
        <v>193</v>
      </c>
      <c r="AS72" s="123" t="n">
        <v>239</v>
      </c>
      <c r="AT72" s="131" t="n">
        <v>245</v>
      </c>
      <c r="AU72" s="130" t="n">
        <v>223</v>
      </c>
      <c r="AV72" s="123" t="n">
        <v>253</v>
      </c>
      <c r="AW72" s="123" t="n">
        <v>0</v>
      </c>
      <c r="AX72" s="123" t="n">
        <v>336</v>
      </c>
      <c r="AY72" s="123" t="n">
        <v>0</v>
      </c>
      <c r="AZ72" s="123" t="n">
        <v>68</v>
      </c>
      <c r="BA72" s="123" t="n">
        <v>0</v>
      </c>
      <c r="BB72" s="123" t="n">
        <v>138</v>
      </c>
      <c r="BC72" s="123" t="n">
        <v>169</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t="n">
        <v>6</v>
      </c>
      <c r="AJ73" s="123" t="n">
        <v>4</v>
      </c>
      <c r="AK73" s="123" t="n">
        <v>12</v>
      </c>
      <c r="AL73" s="123" t="n">
        <v>19</v>
      </c>
      <c r="AM73" s="123" t="n">
        <v>14</v>
      </c>
      <c r="AN73" s="123" t="n">
        <v>13</v>
      </c>
      <c r="AO73" s="123" t="n">
        <v>0</v>
      </c>
      <c r="AP73" s="123" t="n">
        <v>15</v>
      </c>
      <c r="AQ73" s="123" t="n">
        <v>9</v>
      </c>
      <c r="AR73" s="123" t="n">
        <v>53</v>
      </c>
      <c r="AS73" s="123" t="n">
        <v>4</v>
      </c>
      <c r="AT73" s="131" t="n">
        <v>33</v>
      </c>
      <c r="AU73" s="130" t="n">
        <v>9</v>
      </c>
      <c r="AV73" s="123" t="n">
        <v>2</v>
      </c>
      <c r="AW73" s="123" t="n">
        <v>0</v>
      </c>
      <c r="AX73" s="123" t="n">
        <v>35</v>
      </c>
      <c r="AY73" s="123" t="n">
        <v>0</v>
      </c>
      <c r="AZ73" s="123" t="n">
        <v>44</v>
      </c>
      <c r="BA73" s="123" t="n">
        <v>0</v>
      </c>
      <c r="BB73" s="123" t="n">
        <v>117</v>
      </c>
      <c r="BC73" s="123" t="n">
        <v>109</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t="n">
        <v>0</v>
      </c>
      <c r="AJ74" s="123" t="n">
        <v>0</v>
      </c>
      <c r="AK74" s="123" t="n">
        <v>65</v>
      </c>
      <c r="AL74" s="123" t="n">
        <v>75</v>
      </c>
      <c r="AM74" s="123" t="n">
        <v>52</v>
      </c>
      <c r="AN74" s="123" t="n">
        <v>113</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531</v>
      </c>
    </row>
    <row r="4">
      <c r="B4" s="265" t="s">
        <v>176</v>
      </c>
      <c r="C4" s="264" t="s">
        <v>530</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44473</v>
      </c>
      <c r="F25" s="138" t="n">
        <v>0</v>
      </c>
      <c r="G25" s="123" t="n">
        <v>1655</v>
      </c>
      <c r="H25" s="123" t="n">
        <v>29499</v>
      </c>
      <c r="I25" s="123" t="n">
        <v>13319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t="n">
        <v>1655</v>
      </c>
      <c r="AI25" s="128" t="n">
        <v>1018</v>
      </c>
      <c r="AJ25" s="124" t="n">
        <v>964</v>
      </c>
      <c r="AK25" s="124" t="n">
        <v>1306</v>
      </c>
      <c r="AL25" s="124" t="n">
        <v>2765</v>
      </c>
      <c r="AM25" s="124" t="n">
        <v>2881</v>
      </c>
      <c r="AN25" s="124" t="n">
        <v>2733</v>
      </c>
      <c r="AO25" s="124" t="n">
        <v>2277</v>
      </c>
      <c r="AP25" s="124" t="n">
        <v>2035</v>
      </c>
      <c r="AQ25" s="124" t="n">
        <v>1915</v>
      </c>
      <c r="AR25" s="124" t="n">
        <v>3614</v>
      </c>
      <c r="AS25" s="124" t="n">
        <v>3453</v>
      </c>
      <c r="AT25" s="129" t="n">
        <v>4538</v>
      </c>
      <c r="AU25" s="128" t="n">
        <v>3206</v>
      </c>
      <c r="AV25" s="124" t="n">
        <v>3700</v>
      </c>
      <c r="AW25" s="124" t="n">
        <v>5245</v>
      </c>
      <c r="AX25" s="124" t="n">
        <v>1167</v>
      </c>
      <c r="AY25" s="124" t="n">
        <v>0</v>
      </c>
      <c r="AZ25" s="124" t="n">
        <v>0</v>
      </c>
      <c r="BA25" s="124" t="n">
        <v>0</v>
      </c>
      <c r="BB25" s="124" t="n">
        <v>1</v>
      </c>
      <c r="BC25" s="124" t="n">
        <v>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33811</v>
      </c>
      <c r="F26" s="138" t="n">
        <v>0</v>
      </c>
      <c r="G26" s="123" t="n">
        <v>245</v>
      </c>
      <c r="H26" s="123" t="n">
        <v>21886</v>
      </c>
      <c r="I26" s="123" t="n">
        <v>11680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t="n">
        <v>245</v>
      </c>
      <c r="AI26" s="128" t="n">
        <v>581</v>
      </c>
      <c r="AJ26" s="124" t="n">
        <v>1354</v>
      </c>
      <c r="AK26" s="124" t="n">
        <v>1298</v>
      </c>
      <c r="AL26" s="124" t="n">
        <v>1397</v>
      </c>
      <c r="AM26" s="124" t="n">
        <v>2480</v>
      </c>
      <c r="AN26" s="124" t="n">
        <v>1178</v>
      </c>
      <c r="AO26" s="124" t="n">
        <v>2893</v>
      </c>
      <c r="AP26" s="124" t="n">
        <v>988</v>
      </c>
      <c r="AQ26" s="124" t="n">
        <v>1953</v>
      </c>
      <c r="AR26" s="124" t="n">
        <v>2242</v>
      </c>
      <c r="AS26" s="124" t="n">
        <v>2488</v>
      </c>
      <c r="AT26" s="129" t="n">
        <v>3034</v>
      </c>
      <c r="AU26" s="128" t="n">
        <v>2423</v>
      </c>
      <c r="AV26" s="124" t="n">
        <v>2361</v>
      </c>
      <c r="AW26" s="124" t="n">
        <v>2803</v>
      </c>
      <c r="AX26" s="124" t="n">
        <v>4023</v>
      </c>
      <c r="AY26" s="124" t="n">
        <v>68</v>
      </c>
      <c r="AZ26" s="124" t="n">
        <v>0</v>
      </c>
      <c r="BA26" s="124" t="n">
        <v>0</v>
      </c>
      <c r="BB26" s="124" t="n">
        <v>2</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37752</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19324</v>
      </c>
      <c r="F28" s="138" t="n">
        <v>0</v>
      </c>
      <c r="G28" s="123" t="n">
        <v>197</v>
      </c>
      <c r="H28" s="123" t="n">
        <v>13022</v>
      </c>
      <c r="I28" s="123" t="n">
        <v>6105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t="n">
        <v>197</v>
      </c>
      <c r="AI28" s="128" t="n">
        <v>549</v>
      </c>
      <c r="AJ28" s="124" t="n">
        <v>406</v>
      </c>
      <c r="AK28" s="124" t="n">
        <v>750</v>
      </c>
      <c r="AL28" s="124" t="n">
        <v>1188</v>
      </c>
      <c r="AM28" s="124" t="n">
        <v>1172</v>
      </c>
      <c r="AN28" s="124" t="n">
        <v>1351</v>
      </c>
      <c r="AO28" s="124" t="n">
        <v>1151</v>
      </c>
      <c r="AP28" s="124" t="n">
        <v>1191</v>
      </c>
      <c r="AQ28" s="124" t="n">
        <v>673</v>
      </c>
      <c r="AR28" s="124" t="n">
        <v>1477</v>
      </c>
      <c r="AS28" s="124" t="n">
        <v>1466</v>
      </c>
      <c r="AT28" s="129" t="n">
        <v>1648</v>
      </c>
      <c r="AU28" s="128" t="n">
        <v>1688</v>
      </c>
      <c r="AV28" s="124" t="n">
        <v>1466</v>
      </c>
      <c r="AW28" s="124" t="n">
        <v>1060</v>
      </c>
      <c r="AX28" s="124" t="n">
        <v>1715</v>
      </c>
      <c r="AY28" s="124" t="n">
        <v>170</v>
      </c>
      <c r="AZ28" s="124" t="n">
        <v>3</v>
      </c>
      <c r="BA28" s="124" t="n">
        <v>1</v>
      </c>
      <c r="BB28" s="124" t="n">
        <v>1</v>
      </c>
      <c r="BC28" s="124" t="n">
        <v>1</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17847</v>
      </c>
      <c r="F30" s="138" t="n">
        <v>0</v>
      </c>
      <c r="G30" s="123" t="n">
        <v>111</v>
      </c>
      <c r="H30" s="123" t="n">
        <v>11708</v>
      </c>
      <c r="I30" s="123" t="n">
        <v>6028</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t="n">
        <v>111</v>
      </c>
      <c r="AI30" s="128" t="n">
        <v>496</v>
      </c>
      <c r="AJ30" s="124" t="n">
        <v>440</v>
      </c>
      <c r="AK30" s="124" t="n">
        <v>561</v>
      </c>
      <c r="AL30" s="124" t="n">
        <v>782</v>
      </c>
      <c r="AM30" s="124" t="n">
        <v>700</v>
      </c>
      <c r="AN30" s="124" t="n">
        <v>975</v>
      </c>
      <c r="AO30" s="124" t="n">
        <v>1208</v>
      </c>
      <c r="AP30" s="124" t="n">
        <v>1753</v>
      </c>
      <c r="AQ30" s="124" t="n">
        <v>593</v>
      </c>
      <c r="AR30" s="124" t="n">
        <v>1365</v>
      </c>
      <c r="AS30" s="124" t="n">
        <v>1342</v>
      </c>
      <c r="AT30" s="129" t="n">
        <v>1493</v>
      </c>
      <c r="AU30" s="128" t="n">
        <v>1378</v>
      </c>
      <c r="AV30" s="124" t="n">
        <v>1414</v>
      </c>
      <c r="AW30" s="124" t="n">
        <v>1262</v>
      </c>
      <c r="AX30" s="124" t="n">
        <v>1359</v>
      </c>
      <c r="AY30" s="124" t="n">
        <v>611</v>
      </c>
      <c r="AZ30" s="124" t="n">
        <v>3</v>
      </c>
      <c r="BA30" s="124" t="n">
        <v>0</v>
      </c>
      <c r="BB30" s="124" t="n">
        <v>1</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66</v>
      </c>
      <c r="F32" s="138" t="n">
        <v>0</v>
      </c>
      <c r="G32" s="123" t="n">
        <v>0</v>
      </c>
      <c r="H32" s="123" t="n">
        <v>64</v>
      </c>
      <c r="I32" s="123" t="n">
        <v>2</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t="n">
        <v>0</v>
      </c>
      <c r="AI32" s="128" t="n">
        <v>5</v>
      </c>
      <c r="AJ32" s="124" t="n">
        <v>13</v>
      </c>
      <c r="AK32" s="124" t="n">
        <v>21</v>
      </c>
      <c r="AL32" s="124" t="n">
        <v>23</v>
      </c>
      <c r="AM32" s="124" t="n">
        <v>2</v>
      </c>
      <c r="AN32" s="124" t="n">
        <v>0</v>
      </c>
      <c r="AO32" s="124" t="n">
        <v>0</v>
      </c>
      <c r="AP32" s="124" t="n">
        <v>0</v>
      </c>
      <c r="AQ32" s="124" t="n">
        <v>0</v>
      </c>
      <c r="AR32" s="124" t="n">
        <v>0</v>
      </c>
      <c r="AS32" s="124" t="n">
        <v>0</v>
      </c>
      <c r="AT32" s="129" t="n">
        <v>0</v>
      </c>
      <c r="AU32" s="128" t="n">
        <v>0</v>
      </c>
      <c r="AV32" s="124" t="n">
        <v>0</v>
      </c>
      <c r="AW32" s="124" t="n">
        <v>2</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9841</v>
      </c>
      <c r="F33" s="138" t="n">
        <v>0</v>
      </c>
      <c r="G33" s="123" t="n">
        <v>74</v>
      </c>
      <c r="H33" s="123" t="n">
        <v>6672</v>
      </c>
      <c r="I33" s="123" t="n">
        <v>3095</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t="n">
        <v>74</v>
      </c>
      <c r="AI33" s="128" t="n">
        <v>273</v>
      </c>
      <c r="AJ33" s="124" t="n">
        <v>230</v>
      </c>
      <c r="AK33" s="124" t="n">
        <v>298</v>
      </c>
      <c r="AL33" s="124" t="n">
        <v>437</v>
      </c>
      <c r="AM33" s="124" t="n">
        <v>424</v>
      </c>
      <c r="AN33" s="124" t="n">
        <v>599</v>
      </c>
      <c r="AO33" s="124" t="n">
        <v>765</v>
      </c>
      <c r="AP33" s="124" t="n">
        <v>842</v>
      </c>
      <c r="AQ33" s="124" t="n">
        <v>332</v>
      </c>
      <c r="AR33" s="124" t="n">
        <v>896</v>
      </c>
      <c r="AS33" s="124" t="n">
        <v>777</v>
      </c>
      <c r="AT33" s="129" t="n">
        <v>799</v>
      </c>
      <c r="AU33" s="128" t="n">
        <v>842</v>
      </c>
      <c r="AV33" s="124" t="n">
        <v>822</v>
      </c>
      <c r="AW33" s="124" t="n">
        <v>614</v>
      </c>
      <c r="AX33" s="124" t="n">
        <v>534</v>
      </c>
      <c r="AY33" s="124" t="n">
        <v>280</v>
      </c>
      <c r="AZ33" s="124" t="n">
        <v>2</v>
      </c>
      <c r="BA33" s="124" t="n">
        <v>0</v>
      </c>
      <c r="BB33" s="124" t="n">
        <v>1</v>
      </c>
      <c r="BC33" s="124" t="n">
        <v>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77</v>
      </c>
      <c r="F34" s="138" t="n">
        <v>0</v>
      </c>
      <c r="G34" s="123" t="n">
        <v>1</v>
      </c>
      <c r="H34" s="123" t="n">
        <v>59</v>
      </c>
      <c r="I34" s="123" t="n">
        <v>17</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t="n">
        <v>1</v>
      </c>
      <c r="AI34" s="128" t="n">
        <v>4</v>
      </c>
      <c r="AJ34" s="124" t="n">
        <v>6</v>
      </c>
      <c r="AK34" s="124" t="n">
        <v>0</v>
      </c>
      <c r="AL34" s="124" t="n">
        <v>4</v>
      </c>
      <c r="AM34" s="124" t="n">
        <v>2</v>
      </c>
      <c r="AN34" s="124" t="n">
        <v>5</v>
      </c>
      <c r="AO34" s="124" t="n">
        <v>2</v>
      </c>
      <c r="AP34" s="124" t="n">
        <v>9</v>
      </c>
      <c r="AQ34" s="124" t="n">
        <v>2</v>
      </c>
      <c r="AR34" s="124" t="n">
        <v>12</v>
      </c>
      <c r="AS34" s="124" t="n">
        <v>10</v>
      </c>
      <c r="AT34" s="129" t="n">
        <v>3</v>
      </c>
      <c r="AU34" s="128" t="n">
        <v>9</v>
      </c>
      <c r="AV34" s="124" t="n">
        <v>5</v>
      </c>
      <c r="AW34" s="124" t="n">
        <v>2</v>
      </c>
      <c r="AX34" s="124" t="n">
        <v>1</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7639</v>
      </c>
      <c r="F35" s="138" t="n">
        <v>0</v>
      </c>
      <c r="G35" s="123" t="n">
        <v>33</v>
      </c>
      <c r="H35" s="123" t="n">
        <v>5147</v>
      </c>
      <c r="I35" s="123" t="n">
        <v>2459</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t="n">
        <v>33</v>
      </c>
      <c r="AI35" s="128" t="n">
        <v>252</v>
      </c>
      <c r="AJ35" s="124" t="n">
        <v>199</v>
      </c>
      <c r="AK35" s="124" t="n">
        <v>239</v>
      </c>
      <c r="AL35" s="124" t="n">
        <v>355</v>
      </c>
      <c r="AM35" s="124" t="n">
        <v>348</v>
      </c>
      <c r="AN35" s="124" t="n">
        <v>411</v>
      </c>
      <c r="AO35" s="124" t="n">
        <v>442</v>
      </c>
      <c r="AP35" s="124" t="n">
        <v>558</v>
      </c>
      <c r="AQ35" s="124" t="n">
        <v>470</v>
      </c>
      <c r="AR35" s="124" t="n">
        <v>603</v>
      </c>
      <c r="AS35" s="124" t="n">
        <v>708</v>
      </c>
      <c r="AT35" s="129" t="n">
        <v>562</v>
      </c>
      <c r="AU35" s="128" t="n">
        <v>589</v>
      </c>
      <c r="AV35" s="124" t="n">
        <v>586</v>
      </c>
      <c r="AW35" s="124" t="n">
        <v>410</v>
      </c>
      <c r="AX35" s="124" t="n">
        <v>520</v>
      </c>
      <c r="AY35" s="124" t="n">
        <v>338</v>
      </c>
      <c r="AZ35" s="124" t="n">
        <v>11</v>
      </c>
      <c r="BA35" s="124" t="n">
        <v>2</v>
      </c>
      <c r="BB35" s="124" t="n">
        <v>0</v>
      </c>
      <c r="BC35" s="124" t="n">
        <v>3</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711</v>
      </c>
      <c r="F36" s="138" t="n">
        <v>0</v>
      </c>
      <c r="G36" s="123" t="n">
        <v>0</v>
      </c>
      <c r="H36" s="123" t="n">
        <v>376</v>
      </c>
      <c r="I36" s="123" t="n">
        <v>335</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t="n">
        <v>0</v>
      </c>
      <c r="AI36" s="128" t="n">
        <v>3</v>
      </c>
      <c r="AJ36" s="124" t="n">
        <v>5</v>
      </c>
      <c r="AK36" s="124" t="n">
        <v>10</v>
      </c>
      <c r="AL36" s="124" t="n">
        <v>12</v>
      </c>
      <c r="AM36" s="124" t="n">
        <v>18</v>
      </c>
      <c r="AN36" s="124" t="n">
        <v>28</v>
      </c>
      <c r="AO36" s="124" t="n">
        <v>35</v>
      </c>
      <c r="AP36" s="124" t="n">
        <v>65</v>
      </c>
      <c r="AQ36" s="124" t="n">
        <v>63</v>
      </c>
      <c r="AR36" s="124" t="n">
        <v>27</v>
      </c>
      <c r="AS36" s="124" t="n">
        <v>44</v>
      </c>
      <c r="AT36" s="129" t="n">
        <v>66</v>
      </c>
      <c r="AU36" s="128" t="n">
        <v>72</v>
      </c>
      <c r="AV36" s="124" t="n">
        <v>70</v>
      </c>
      <c r="AW36" s="124" t="n">
        <v>67</v>
      </c>
      <c r="AX36" s="124" t="n">
        <v>85</v>
      </c>
      <c r="AY36" s="124" t="n">
        <v>39</v>
      </c>
      <c r="AZ36" s="124" t="n">
        <v>2</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611</v>
      </c>
      <c r="F37" s="138" t="n">
        <v>0</v>
      </c>
      <c r="G37" s="123" t="n">
        <v>0</v>
      </c>
      <c r="H37" s="123" t="n">
        <v>211</v>
      </c>
      <c r="I37" s="123" t="n">
        <v>400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t="n">
        <v>0</v>
      </c>
      <c r="AI37" s="128" t="n">
        <v>0</v>
      </c>
      <c r="AJ37" s="124" t="n">
        <v>0</v>
      </c>
      <c r="AK37" s="124" t="n">
        <v>0</v>
      </c>
      <c r="AL37" s="124" t="n">
        <v>11</v>
      </c>
      <c r="AM37" s="124" t="n">
        <v>26</v>
      </c>
      <c r="AN37" s="124" t="n">
        <v>8</v>
      </c>
      <c r="AO37" s="124" t="n">
        <v>0</v>
      </c>
      <c r="AP37" s="124" t="n">
        <v>13</v>
      </c>
      <c r="AQ37" s="124" t="n">
        <v>48</v>
      </c>
      <c r="AR37" s="124" t="n">
        <v>47</v>
      </c>
      <c r="AS37" s="124" t="n">
        <v>32</v>
      </c>
      <c r="AT37" s="129" t="n">
        <v>26</v>
      </c>
      <c r="AU37" s="128" t="n">
        <v>59</v>
      </c>
      <c r="AV37" s="124" t="n">
        <v>62</v>
      </c>
      <c r="AW37" s="124" t="n">
        <v>40</v>
      </c>
      <c r="AX37" s="124" t="n">
        <v>58</v>
      </c>
      <c r="AY37" s="124" t="n">
        <v>30</v>
      </c>
      <c r="AZ37" s="124" t="n">
        <v>38</v>
      </c>
      <c r="BA37" s="124" t="n">
        <v>80</v>
      </c>
      <c r="BB37" s="124" t="n">
        <v>32</v>
      </c>
      <c r="BC37" s="124" t="n">
        <v>1</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56</v>
      </c>
      <c r="F38" s="138" t="n">
        <v>0</v>
      </c>
      <c r="G38" s="123" t="n">
        <v>0</v>
      </c>
      <c r="H38" s="123" t="n">
        <v>0</v>
      </c>
      <c r="I38" s="123" t="n">
        <v>56</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4</v>
      </c>
      <c r="AZ38" s="124" t="n">
        <v>10</v>
      </c>
      <c r="BA38" s="124" t="n">
        <v>37</v>
      </c>
      <c r="BB38" s="124" t="n">
        <v>2</v>
      </c>
      <c r="BC38" s="124" t="n">
        <v>3</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88</v>
      </c>
      <c r="F41" s="138" t="n">
        <v>0</v>
      </c>
      <c r="G41" s="123" t="n">
        <v>0</v>
      </c>
      <c r="H41" s="123" t="n">
        <v>34</v>
      </c>
      <c r="I41" s="123" t="n">
        <v>54</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t="n">
        <v>0</v>
      </c>
      <c r="AI41" s="128" t="n">
        <v>0</v>
      </c>
      <c r="AJ41" s="124" t="n">
        <v>0</v>
      </c>
      <c r="AK41" s="124" t="n">
        <v>1</v>
      </c>
      <c r="AL41" s="124" t="n">
        <v>5</v>
      </c>
      <c r="AM41" s="124" t="n">
        <v>0</v>
      </c>
      <c r="AN41" s="124" t="n">
        <v>1</v>
      </c>
      <c r="AO41" s="124" t="n">
        <v>5</v>
      </c>
      <c r="AP41" s="124" t="n">
        <v>5</v>
      </c>
      <c r="AQ41" s="124" t="n">
        <v>4</v>
      </c>
      <c r="AR41" s="124" t="n">
        <v>2</v>
      </c>
      <c r="AS41" s="124" t="n">
        <v>4</v>
      </c>
      <c r="AT41" s="129" t="n">
        <v>7</v>
      </c>
      <c r="AU41" s="128" t="n">
        <v>4</v>
      </c>
      <c r="AV41" s="124" t="n">
        <v>8</v>
      </c>
      <c r="AW41" s="124" t="n">
        <v>9</v>
      </c>
      <c r="AX41" s="124" t="n">
        <v>7</v>
      </c>
      <c r="AY41" s="124" t="n">
        <v>6</v>
      </c>
      <c r="AZ41" s="124" t="n">
        <v>6</v>
      </c>
      <c r="BA41" s="124" t="n">
        <v>7</v>
      </c>
      <c r="BB41" s="124" t="n">
        <v>4</v>
      </c>
      <c r="BC41" s="124" t="n">
        <v>3</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16</v>
      </c>
      <c r="F42" s="138" t="n">
        <v>0</v>
      </c>
      <c r="G42" s="123" t="n">
        <v>0</v>
      </c>
      <c r="H42" s="123" t="n">
        <v>7</v>
      </c>
      <c r="I42" s="123" t="n">
        <v>9</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t="n">
        <v>0</v>
      </c>
      <c r="AI42" s="128" t="n">
        <v>0</v>
      </c>
      <c r="AJ42" s="124" t="n">
        <v>0</v>
      </c>
      <c r="AK42" s="124" t="n">
        <v>0</v>
      </c>
      <c r="AL42" s="124" t="n">
        <v>1</v>
      </c>
      <c r="AM42" s="124" t="n">
        <v>0</v>
      </c>
      <c r="AN42" s="124" t="n">
        <v>1</v>
      </c>
      <c r="AO42" s="124" t="n">
        <v>0</v>
      </c>
      <c r="AP42" s="124" t="n">
        <v>2</v>
      </c>
      <c r="AQ42" s="124" t="n">
        <v>1</v>
      </c>
      <c r="AR42" s="124" t="n">
        <v>2</v>
      </c>
      <c r="AS42" s="124" t="n">
        <v>0</v>
      </c>
      <c r="AT42" s="129" t="n">
        <v>0</v>
      </c>
      <c r="AU42" s="128" t="n">
        <v>1</v>
      </c>
      <c r="AV42" s="124" t="n">
        <v>1</v>
      </c>
      <c r="AW42" s="124" t="n">
        <v>1</v>
      </c>
      <c r="AX42" s="124" t="n">
        <v>3</v>
      </c>
      <c r="AY42" s="124" t="n">
        <v>1</v>
      </c>
      <c r="AZ42" s="124" t="n">
        <v>0</v>
      </c>
      <c r="BA42" s="124" t="n">
        <v>0</v>
      </c>
      <c r="BB42" s="124" t="n">
        <v>1</v>
      </c>
      <c r="BC42" s="124" t="n">
        <v>1</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19</v>
      </c>
      <c r="F43" s="138" t="n">
        <v>0</v>
      </c>
      <c r="G43" s="123" t="n">
        <v>0</v>
      </c>
      <c r="H43" s="123" t="n">
        <v>11</v>
      </c>
      <c r="I43" s="123" t="n">
        <v>8</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t="n">
        <v>0</v>
      </c>
      <c r="AI43" s="128" t="n">
        <v>0</v>
      </c>
      <c r="AJ43" s="124" t="n">
        <v>0</v>
      </c>
      <c r="AK43" s="124" t="n">
        <v>0</v>
      </c>
      <c r="AL43" s="124" t="n">
        <v>0</v>
      </c>
      <c r="AM43" s="124" t="n">
        <v>0</v>
      </c>
      <c r="AN43" s="124" t="n">
        <v>0</v>
      </c>
      <c r="AO43" s="124" t="n">
        <v>1</v>
      </c>
      <c r="AP43" s="124" t="n">
        <v>2</v>
      </c>
      <c r="AQ43" s="124" t="n">
        <v>3</v>
      </c>
      <c r="AR43" s="124" t="n">
        <v>3</v>
      </c>
      <c r="AS43" s="124" t="n">
        <v>0</v>
      </c>
      <c r="AT43" s="129" t="n">
        <v>2</v>
      </c>
      <c r="AU43" s="128" t="n">
        <v>1</v>
      </c>
      <c r="AV43" s="124" t="n">
        <v>2</v>
      </c>
      <c r="AW43" s="124" t="n">
        <v>1</v>
      </c>
      <c r="AX43" s="124" t="n">
        <v>0</v>
      </c>
      <c r="AY43" s="124" t="n">
        <v>0</v>
      </c>
      <c r="AZ43" s="124" t="n">
        <v>1</v>
      </c>
      <c r="BA43" s="124" t="n">
        <v>1</v>
      </c>
      <c r="BB43" s="124" t="n">
        <v>1</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16</v>
      </c>
      <c r="F44" s="138" t="n">
        <v>0</v>
      </c>
      <c r="G44" s="123" t="n">
        <v>0</v>
      </c>
      <c r="H44" s="123" t="n">
        <v>4</v>
      </c>
      <c r="I44" s="123" t="n">
        <v>12</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t="n">
        <v>0</v>
      </c>
      <c r="AI44" s="128" t="n">
        <v>0</v>
      </c>
      <c r="AJ44" s="124" t="n">
        <v>0</v>
      </c>
      <c r="AK44" s="124" t="n">
        <v>0</v>
      </c>
      <c r="AL44" s="124" t="n">
        <v>1</v>
      </c>
      <c r="AM44" s="124" t="n">
        <v>0</v>
      </c>
      <c r="AN44" s="124" t="n">
        <v>0</v>
      </c>
      <c r="AO44" s="124" t="n">
        <v>0</v>
      </c>
      <c r="AP44" s="124" t="n">
        <v>2</v>
      </c>
      <c r="AQ44" s="124" t="n">
        <v>0</v>
      </c>
      <c r="AR44" s="124" t="n">
        <v>0</v>
      </c>
      <c r="AS44" s="124" t="n">
        <v>1</v>
      </c>
      <c r="AT44" s="129" t="n">
        <v>0</v>
      </c>
      <c r="AU44" s="128" t="n">
        <v>1</v>
      </c>
      <c r="AV44" s="124" t="n">
        <v>3</v>
      </c>
      <c r="AW44" s="124" t="n">
        <v>1</v>
      </c>
      <c r="AX44" s="124" t="n">
        <v>2</v>
      </c>
      <c r="AY44" s="124" t="n">
        <v>0</v>
      </c>
      <c r="AZ44" s="124" t="n">
        <v>4</v>
      </c>
      <c r="BA44" s="124" t="n">
        <v>1</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3682</v>
      </c>
      <c r="F46" s="138" t="n">
        <v>0</v>
      </c>
      <c r="G46" s="123" t="n">
        <v>5</v>
      </c>
      <c r="H46" s="123" t="n">
        <v>2431</v>
      </c>
      <c r="I46" s="123" t="n">
        <v>1246</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t="n">
        <v>5</v>
      </c>
      <c r="AI46" s="128" t="n">
        <v>34</v>
      </c>
      <c r="AJ46" s="124" t="n">
        <v>29</v>
      </c>
      <c r="AK46" s="124" t="n">
        <v>145</v>
      </c>
      <c r="AL46" s="124" t="n">
        <v>236</v>
      </c>
      <c r="AM46" s="124" t="n">
        <v>237</v>
      </c>
      <c r="AN46" s="124" t="n">
        <v>251</v>
      </c>
      <c r="AO46" s="124" t="n">
        <v>312</v>
      </c>
      <c r="AP46" s="124" t="n">
        <v>368</v>
      </c>
      <c r="AQ46" s="124" t="n">
        <v>359</v>
      </c>
      <c r="AR46" s="124" t="n">
        <v>446</v>
      </c>
      <c r="AS46" s="124" t="n">
        <v>8</v>
      </c>
      <c r="AT46" s="129" t="n">
        <v>6</v>
      </c>
      <c r="AU46" s="128" t="n">
        <v>66</v>
      </c>
      <c r="AV46" s="124" t="n">
        <v>472</v>
      </c>
      <c r="AW46" s="124" t="n">
        <v>54</v>
      </c>
      <c r="AX46" s="124" t="n">
        <v>62</v>
      </c>
      <c r="AY46" s="124" t="n">
        <v>386</v>
      </c>
      <c r="AZ46" s="124" t="n">
        <v>68</v>
      </c>
      <c r="BA46" s="124" t="n">
        <v>59</v>
      </c>
      <c r="BB46" s="124" t="n">
        <v>31</v>
      </c>
      <c r="BC46" s="124" t="n">
        <v>48</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22</v>
      </c>
      <c r="F47" s="138" t="n">
        <v>0</v>
      </c>
      <c r="G47" s="123" t="n">
        <v>0</v>
      </c>
      <c r="H47" s="123" t="n">
        <v>11</v>
      </c>
      <c r="I47" s="123" t="n">
        <v>11</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t="n">
        <v>0</v>
      </c>
      <c r="AI47" s="128" t="n">
        <v>0</v>
      </c>
      <c r="AJ47" s="124" t="n">
        <v>1</v>
      </c>
      <c r="AK47" s="124" t="n">
        <v>0</v>
      </c>
      <c r="AL47" s="124" t="n">
        <v>1</v>
      </c>
      <c r="AM47" s="124" t="n">
        <v>2</v>
      </c>
      <c r="AN47" s="124" t="n">
        <v>1</v>
      </c>
      <c r="AO47" s="124" t="n">
        <v>1</v>
      </c>
      <c r="AP47" s="124" t="n">
        <v>4</v>
      </c>
      <c r="AQ47" s="124" t="n">
        <v>0</v>
      </c>
      <c r="AR47" s="124" t="n">
        <v>1</v>
      </c>
      <c r="AS47" s="124" t="n">
        <v>0</v>
      </c>
      <c r="AT47" s="129" t="n">
        <v>0</v>
      </c>
      <c r="AU47" s="128" t="n">
        <v>3</v>
      </c>
      <c r="AV47" s="124" t="n">
        <v>1</v>
      </c>
      <c r="AW47" s="124" t="n">
        <v>0</v>
      </c>
      <c r="AX47" s="124" t="n">
        <v>0</v>
      </c>
      <c r="AY47" s="124" t="n">
        <v>5</v>
      </c>
      <c r="AZ47" s="124" t="n">
        <v>1</v>
      </c>
      <c r="BA47" s="124" t="n">
        <v>1</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1</v>
      </c>
      <c r="F48" s="138" t="n">
        <v>0</v>
      </c>
      <c r="G48" s="123" t="n">
        <v>0</v>
      </c>
      <c r="H48" s="123" t="n">
        <v>0</v>
      </c>
      <c r="I48" s="123" t="n">
        <v>1</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1</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6</v>
      </c>
      <c r="F49" s="138" t="n">
        <v>0</v>
      </c>
      <c r="G49" s="123" t="n">
        <v>0</v>
      </c>
      <c r="H49" s="123" t="n">
        <v>5</v>
      </c>
      <c r="I49" s="123" t="n">
        <v>1</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t="n">
        <v>0</v>
      </c>
      <c r="AI49" s="128" t="n">
        <v>0</v>
      </c>
      <c r="AJ49" s="124" t="n">
        <v>0</v>
      </c>
      <c r="AK49" s="124" t="n">
        <v>0</v>
      </c>
      <c r="AL49" s="124" t="n">
        <v>0</v>
      </c>
      <c r="AM49" s="124" t="n">
        <v>0</v>
      </c>
      <c r="AN49" s="124" t="n">
        <v>0</v>
      </c>
      <c r="AO49" s="124" t="n">
        <v>0</v>
      </c>
      <c r="AP49" s="124" t="n">
        <v>3</v>
      </c>
      <c r="AQ49" s="124" t="n">
        <v>0</v>
      </c>
      <c r="AR49" s="124" t="n">
        <v>2</v>
      </c>
      <c r="AS49" s="124" t="n">
        <v>0</v>
      </c>
      <c r="AT49" s="129" t="n">
        <v>0</v>
      </c>
      <c r="AU49" s="128" t="n">
        <v>0</v>
      </c>
      <c r="AV49" s="124" t="n">
        <v>1</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3233</v>
      </c>
      <c r="F50" s="138" t="n">
        <v>0</v>
      </c>
      <c r="G50" s="123" t="n">
        <v>2</v>
      </c>
      <c r="H50" s="123" t="n">
        <v>2203</v>
      </c>
      <c r="I50" s="123" t="n">
        <v>1028</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t="n">
        <v>2</v>
      </c>
      <c r="AI50" s="128" t="n">
        <v>9</v>
      </c>
      <c r="AJ50" s="124" t="n">
        <v>22</v>
      </c>
      <c r="AK50" s="124" t="n">
        <v>123</v>
      </c>
      <c r="AL50" s="124" t="n">
        <v>224</v>
      </c>
      <c r="AM50" s="124" t="n">
        <v>207</v>
      </c>
      <c r="AN50" s="124" t="n">
        <v>233</v>
      </c>
      <c r="AO50" s="124" t="n">
        <v>302</v>
      </c>
      <c r="AP50" s="124" t="n">
        <v>355</v>
      </c>
      <c r="AQ50" s="124" t="n">
        <v>320</v>
      </c>
      <c r="AR50" s="124" t="n">
        <v>408</v>
      </c>
      <c r="AS50" s="124" t="n">
        <v>0</v>
      </c>
      <c r="AT50" s="129" t="n">
        <v>0</v>
      </c>
      <c r="AU50" s="128" t="n">
        <v>62</v>
      </c>
      <c r="AV50" s="124" t="n">
        <v>435</v>
      </c>
      <c r="AW50" s="124" t="n">
        <v>6</v>
      </c>
      <c r="AX50" s="124" t="n">
        <v>8</v>
      </c>
      <c r="AY50" s="124" t="n">
        <v>354</v>
      </c>
      <c r="AZ50" s="124" t="n">
        <v>53</v>
      </c>
      <c r="BA50" s="124" t="n">
        <v>53</v>
      </c>
      <c r="BB50" s="124" t="n">
        <v>21</v>
      </c>
      <c r="BC50" s="124" t="n">
        <v>36</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179</v>
      </c>
      <c r="F51" s="138" t="n">
        <v>0</v>
      </c>
      <c r="G51" s="123" t="n">
        <v>1</v>
      </c>
      <c r="H51" s="123" t="n">
        <v>133</v>
      </c>
      <c r="I51" s="123" t="n">
        <v>45</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t="n">
        <v>1</v>
      </c>
      <c r="AI51" s="128" t="n">
        <v>2</v>
      </c>
      <c r="AJ51" s="124" t="n">
        <v>3</v>
      </c>
      <c r="AK51" s="124" t="n">
        <v>12</v>
      </c>
      <c r="AL51" s="124" t="n">
        <v>16</v>
      </c>
      <c r="AM51" s="124" t="n">
        <v>19</v>
      </c>
      <c r="AN51" s="124" t="n">
        <v>22</v>
      </c>
      <c r="AO51" s="124" t="n">
        <v>21</v>
      </c>
      <c r="AP51" s="124" t="n">
        <v>10</v>
      </c>
      <c r="AQ51" s="124" t="n">
        <v>14</v>
      </c>
      <c r="AR51" s="124" t="n">
        <v>14</v>
      </c>
      <c r="AS51" s="124" t="n">
        <v>0</v>
      </c>
      <c r="AT51" s="129" t="n">
        <v>0</v>
      </c>
      <c r="AU51" s="128" t="n">
        <v>1</v>
      </c>
      <c r="AV51" s="124" t="n">
        <v>17</v>
      </c>
      <c r="AW51" s="124" t="n">
        <v>1</v>
      </c>
      <c r="AX51" s="124" t="n">
        <v>1</v>
      </c>
      <c r="AY51" s="124" t="n">
        <v>16</v>
      </c>
      <c r="AZ51" s="124" t="n">
        <v>3</v>
      </c>
      <c r="BA51" s="124" t="n">
        <v>6</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51</v>
      </c>
      <c r="F52" s="138" t="n">
        <v>0</v>
      </c>
      <c r="G52" s="123" t="n">
        <v>0</v>
      </c>
      <c r="H52" s="123" t="n">
        <v>38</v>
      </c>
      <c r="I52" s="123" t="n">
        <v>13</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t="n">
        <v>0</v>
      </c>
      <c r="AI52" s="128" t="n">
        <v>1</v>
      </c>
      <c r="AJ52" s="124" t="n">
        <v>0</v>
      </c>
      <c r="AK52" s="124" t="n">
        <v>4</v>
      </c>
      <c r="AL52" s="124" t="n">
        <v>9</v>
      </c>
      <c r="AM52" s="124" t="n">
        <v>1</v>
      </c>
      <c r="AN52" s="124" t="n">
        <v>6</v>
      </c>
      <c r="AO52" s="124" t="n">
        <v>5</v>
      </c>
      <c r="AP52" s="124" t="n">
        <v>4</v>
      </c>
      <c r="AQ52" s="124" t="n">
        <v>5</v>
      </c>
      <c r="AR52" s="124" t="n">
        <v>3</v>
      </c>
      <c r="AS52" s="124" t="n">
        <v>0</v>
      </c>
      <c r="AT52" s="129" t="n">
        <v>0</v>
      </c>
      <c r="AU52" s="128" t="n">
        <v>0</v>
      </c>
      <c r="AV52" s="124" t="n">
        <v>4</v>
      </c>
      <c r="AW52" s="124" t="n">
        <v>0</v>
      </c>
      <c r="AX52" s="124" t="n">
        <v>1</v>
      </c>
      <c r="AY52" s="124" t="n">
        <v>8</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2</v>
      </c>
      <c r="F53" s="138" t="n">
        <v>0</v>
      </c>
      <c r="G53" s="123" t="n">
        <v>0</v>
      </c>
      <c r="H53" s="123" t="n">
        <v>2</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t="n">
        <v>0</v>
      </c>
      <c r="AI53" s="128" t="n">
        <v>0</v>
      </c>
      <c r="AJ53" s="124" t="n">
        <v>0</v>
      </c>
      <c r="AK53" s="124" t="n">
        <v>0</v>
      </c>
      <c r="AL53" s="124" t="n">
        <v>0</v>
      </c>
      <c r="AM53" s="124" t="n">
        <v>0</v>
      </c>
      <c r="AN53" s="124" t="n">
        <v>0</v>
      </c>
      <c r="AO53" s="124" t="n">
        <v>0</v>
      </c>
      <c r="AP53" s="124" t="n">
        <v>0</v>
      </c>
      <c r="AQ53" s="124" t="n">
        <v>2</v>
      </c>
      <c r="AR53" s="124" t="n">
        <v>0</v>
      </c>
      <c r="AS53" s="124" t="n">
        <v>0</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30</v>
      </c>
      <c r="F54" s="138" t="n">
        <v>0</v>
      </c>
      <c r="G54" s="123" t="n">
        <v>0</v>
      </c>
      <c r="H54" s="123" t="n">
        <v>25</v>
      </c>
      <c r="I54" s="123" t="n">
        <v>5</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t="n">
        <v>0</v>
      </c>
      <c r="AI54" s="128" t="n">
        <v>1</v>
      </c>
      <c r="AJ54" s="124" t="n">
        <v>0</v>
      </c>
      <c r="AK54" s="124" t="n">
        <v>1</v>
      </c>
      <c r="AL54" s="124" t="n">
        <v>3</v>
      </c>
      <c r="AM54" s="124" t="n">
        <v>1</v>
      </c>
      <c r="AN54" s="124" t="n">
        <v>4</v>
      </c>
      <c r="AO54" s="124" t="n">
        <v>3</v>
      </c>
      <c r="AP54" s="124" t="n">
        <v>4</v>
      </c>
      <c r="AQ54" s="124" t="n">
        <v>3</v>
      </c>
      <c r="AR54" s="124" t="n">
        <v>5</v>
      </c>
      <c r="AS54" s="124" t="n">
        <v>0</v>
      </c>
      <c r="AT54" s="129" t="n">
        <v>0</v>
      </c>
      <c r="AU54" s="128" t="n">
        <v>2</v>
      </c>
      <c r="AV54" s="124" t="n">
        <v>3</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9</v>
      </c>
      <c r="F55" s="138" t="n">
        <v>0</v>
      </c>
      <c r="G55" s="123" t="n">
        <v>0</v>
      </c>
      <c r="H55" s="123" t="n">
        <v>8</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t="n">
        <v>0</v>
      </c>
      <c r="AI55" s="128" t="n">
        <v>0</v>
      </c>
      <c r="AJ55" s="124" t="n">
        <v>1</v>
      </c>
      <c r="AK55" s="124" t="n">
        <v>0</v>
      </c>
      <c r="AL55" s="124" t="n">
        <v>0</v>
      </c>
      <c r="AM55" s="124" t="n">
        <v>2</v>
      </c>
      <c r="AN55" s="124" t="n">
        <v>0</v>
      </c>
      <c r="AO55" s="124" t="n">
        <v>0</v>
      </c>
      <c r="AP55" s="124" t="n">
        <v>2</v>
      </c>
      <c r="AQ55" s="124" t="n">
        <v>0</v>
      </c>
      <c r="AR55" s="124" t="n">
        <v>3</v>
      </c>
      <c r="AS55" s="124" t="n">
        <v>0</v>
      </c>
      <c r="AT55" s="129" t="n">
        <v>0</v>
      </c>
      <c r="AU55" s="128" t="n">
        <v>0</v>
      </c>
      <c r="AV55" s="124" t="n">
        <v>1</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7</v>
      </c>
      <c r="F56" s="138" t="n">
        <v>0</v>
      </c>
      <c r="G56" s="123" t="n">
        <v>0</v>
      </c>
      <c r="H56" s="123" t="n">
        <v>3</v>
      </c>
      <c r="I56" s="123" t="n">
        <v>4</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t="n">
        <v>0</v>
      </c>
      <c r="AI56" s="128" t="n">
        <v>0</v>
      </c>
      <c r="AJ56" s="124" t="n">
        <v>1</v>
      </c>
      <c r="AK56" s="124" t="n">
        <v>0</v>
      </c>
      <c r="AL56" s="124" t="n">
        <v>1</v>
      </c>
      <c r="AM56" s="124" t="n">
        <v>0</v>
      </c>
      <c r="AN56" s="124" t="n">
        <v>0</v>
      </c>
      <c r="AO56" s="124" t="n">
        <v>0</v>
      </c>
      <c r="AP56" s="124" t="n">
        <v>1</v>
      </c>
      <c r="AQ56" s="124" t="n">
        <v>0</v>
      </c>
      <c r="AR56" s="124" t="n">
        <v>0</v>
      </c>
      <c r="AS56" s="124" t="n">
        <v>0</v>
      </c>
      <c r="AT56" s="129" t="n">
        <v>0</v>
      </c>
      <c r="AU56" s="128" t="n">
        <v>1</v>
      </c>
      <c r="AV56" s="124" t="n">
        <v>0</v>
      </c>
      <c r="AW56" s="124" t="n">
        <v>0</v>
      </c>
      <c r="AX56" s="124" t="n">
        <v>0</v>
      </c>
      <c r="AY56" s="124" t="n">
        <v>3</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17</v>
      </c>
      <c r="F57" s="138" t="n">
        <v>0</v>
      </c>
      <c r="G57" s="123" t="n">
        <v>0</v>
      </c>
      <c r="H57" s="123" t="n">
        <v>9</v>
      </c>
      <c r="I57" s="123" t="n">
        <v>8</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t="n">
        <v>0</v>
      </c>
      <c r="AI57" s="128" t="n">
        <v>0</v>
      </c>
      <c r="AJ57" s="124" t="n">
        <v>0</v>
      </c>
      <c r="AK57" s="124" t="n">
        <v>2</v>
      </c>
      <c r="AL57" s="124" t="n">
        <v>1</v>
      </c>
      <c r="AM57" s="124" t="n">
        <v>0</v>
      </c>
      <c r="AN57" s="124" t="n">
        <v>0</v>
      </c>
      <c r="AO57" s="124" t="n">
        <v>0</v>
      </c>
      <c r="AP57" s="124" t="n">
        <v>2</v>
      </c>
      <c r="AQ57" s="124" t="n">
        <v>1</v>
      </c>
      <c r="AR57" s="124" t="n">
        <v>3</v>
      </c>
      <c r="AS57" s="124" t="n">
        <v>0</v>
      </c>
      <c r="AT57" s="129" t="n">
        <v>0</v>
      </c>
      <c r="AU57" s="128" t="n">
        <v>0</v>
      </c>
      <c r="AV57" s="124" t="n">
        <v>3</v>
      </c>
      <c r="AW57" s="124" t="n">
        <v>0</v>
      </c>
      <c r="AX57" s="124" t="n">
        <v>0</v>
      </c>
      <c r="AY57" s="124" t="n">
        <v>2</v>
      </c>
      <c r="AZ57" s="124" t="n">
        <v>3</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1</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t="n">
        <v>0</v>
      </c>
      <c r="AI58" s="128" t="n">
        <v>0</v>
      </c>
      <c r="AJ58" s="124" t="n">
        <v>0</v>
      </c>
      <c r="AK58" s="124" t="n">
        <v>0</v>
      </c>
      <c r="AL58" s="124" t="n">
        <v>0</v>
      </c>
      <c r="AM58" s="124" t="n">
        <v>0</v>
      </c>
      <c r="AN58" s="124" t="n">
        <v>0</v>
      </c>
      <c r="AO58" s="124" t="n">
        <v>1</v>
      </c>
      <c r="AP58" s="124" t="n">
        <v>0</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1</v>
      </c>
      <c r="I59" s="123" t="n">
        <v>1</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t="n">
        <v>0</v>
      </c>
      <c r="AI59" s="128" t="n">
        <v>0</v>
      </c>
      <c r="AJ59" s="124" t="n">
        <v>0</v>
      </c>
      <c r="AK59" s="124" t="n">
        <v>0</v>
      </c>
      <c r="AL59" s="124" t="n">
        <v>0</v>
      </c>
      <c r="AM59" s="124" t="n">
        <v>0</v>
      </c>
      <c r="AN59" s="124" t="n">
        <v>0</v>
      </c>
      <c r="AO59" s="124" t="n">
        <v>0</v>
      </c>
      <c r="AP59" s="124" t="n">
        <v>0</v>
      </c>
      <c r="AQ59" s="124" t="n">
        <v>1</v>
      </c>
      <c r="AR59" s="124" t="n">
        <v>0</v>
      </c>
      <c r="AS59" s="124" t="n">
        <v>0</v>
      </c>
      <c r="AT59" s="129" t="n">
        <v>0</v>
      </c>
      <c r="AU59" s="128" t="n">
        <v>0</v>
      </c>
      <c r="AV59" s="124" t="n">
        <v>0</v>
      </c>
      <c r="AW59" s="124" t="n">
        <v>0</v>
      </c>
      <c r="AX59" s="124" t="n">
        <v>0</v>
      </c>
      <c r="AY59" s="124" t="n">
        <v>0</v>
      </c>
      <c r="AZ59" s="124" t="n">
        <v>0</v>
      </c>
      <c r="BA59" s="124" t="n">
        <v>1</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108</v>
      </c>
      <c r="F61" s="138" t="n">
        <v>0</v>
      </c>
      <c r="G61" s="123" t="n">
        <v>0</v>
      </c>
      <c r="H61" s="123" t="n">
        <v>71</v>
      </c>
      <c r="I61" s="123" t="n">
        <v>37</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t="n">
        <v>0</v>
      </c>
      <c r="AI61" s="128" t="n">
        <v>1</v>
      </c>
      <c r="AJ61" s="124" t="n">
        <v>0</v>
      </c>
      <c r="AK61" s="124" t="n">
        <v>1</v>
      </c>
      <c r="AL61" s="124" t="n">
        <v>13</v>
      </c>
      <c r="AM61" s="124" t="n">
        <v>11</v>
      </c>
      <c r="AN61" s="124" t="n">
        <v>8</v>
      </c>
      <c r="AO61" s="124" t="n">
        <v>9</v>
      </c>
      <c r="AP61" s="124" t="n">
        <v>8</v>
      </c>
      <c r="AQ61" s="124" t="n">
        <v>12</v>
      </c>
      <c r="AR61" s="124" t="n">
        <v>8</v>
      </c>
      <c r="AS61" s="124" t="n">
        <v>0</v>
      </c>
      <c r="AT61" s="129" t="n">
        <v>0</v>
      </c>
      <c r="AU61" s="128" t="n">
        <v>3</v>
      </c>
      <c r="AV61" s="124" t="n">
        <v>15</v>
      </c>
      <c r="AW61" s="124" t="n">
        <v>0</v>
      </c>
      <c r="AX61" s="124" t="n">
        <v>0</v>
      </c>
      <c r="AY61" s="124" t="n">
        <v>15</v>
      </c>
      <c r="AZ61" s="124" t="n">
        <v>1</v>
      </c>
      <c r="BA61" s="124" t="n">
        <v>2</v>
      </c>
      <c r="BB61" s="124" t="n">
        <v>0</v>
      </c>
      <c r="BC61" s="124" t="n">
        <v>1</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3</v>
      </c>
      <c r="F62" s="138" t="n">
        <v>0</v>
      </c>
      <c r="G62" s="123" t="n">
        <v>0</v>
      </c>
      <c r="H62" s="123" t="n">
        <v>1</v>
      </c>
      <c r="I62" s="123" t="n">
        <v>2</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t="n">
        <v>0</v>
      </c>
      <c r="AI62" s="128" t="n">
        <v>0</v>
      </c>
      <c r="AJ62" s="124" t="n">
        <v>0</v>
      </c>
      <c r="AK62" s="124" t="n">
        <v>0</v>
      </c>
      <c r="AL62" s="124" t="n">
        <v>0</v>
      </c>
      <c r="AM62" s="124" t="n">
        <v>0</v>
      </c>
      <c r="AN62" s="124" t="n">
        <v>0</v>
      </c>
      <c r="AO62" s="124" t="n">
        <v>0</v>
      </c>
      <c r="AP62" s="124" t="n">
        <v>0</v>
      </c>
      <c r="AQ62" s="124" t="n">
        <v>0</v>
      </c>
      <c r="AR62" s="124" t="n">
        <v>1</v>
      </c>
      <c r="AS62" s="124" t="n">
        <v>0</v>
      </c>
      <c r="AT62" s="129" t="n">
        <v>0</v>
      </c>
      <c r="AU62" s="128" t="n">
        <v>0</v>
      </c>
      <c r="AV62" s="124" t="n">
        <v>1</v>
      </c>
      <c r="AW62" s="124" t="n">
        <v>0</v>
      </c>
      <c r="AX62" s="124" t="n">
        <v>0</v>
      </c>
      <c r="AY62" s="124" t="n">
        <v>1</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38</v>
      </c>
      <c r="F63" s="138" t="n">
        <v>0</v>
      </c>
      <c r="G63" s="123" t="n">
        <v>0</v>
      </c>
      <c r="H63" s="123" t="n">
        <v>26</v>
      </c>
      <c r="I63" s="123" t="n">
        <v>12</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t="n">
        <v>0</v>
      </c>
      <c r="AI63" s="128" t="n">
        <v>0</v>
      </c>
      <c r="AJ63" s="124" t="n">
        <v>0</v>
      </c>
      <c r="AK63" s="124" t="n">
        <v>0</v>
      </c>
      <c r="AL63" s="124" t="n">
        <v>2</v>
      </c>
      <c r="AM63" s="124" t="n">
        <v>4</v>
      </c>
      <c r="AN63" s="124" t="n">
        <v>4</v>
      </c>
      <c r="AO63" s="124" t="n">
        <v>3</v>
      </c>
      <c r="AP63" s="124" t="n">
        <v>6</v>
      </c>
      <c r="AQ63" s="124" t="n">
        <v>5</v>
      </c>
      <c r="AR63" s="124" t="n">
        <v>2</v>
      </c>
      <c r="AS63" s="124" t="n">
        <v>0</v>
      </c>
      <c r="AT63" s="129" t="n">
        <v>0</v>
      </c>
      <c r="AU63" s="128" t="n">
        <v>0</v>
      </c>
      <c r="AV63" s="124" t="n">
        <v>4</v>
      </c>
      <c r="AW63" s="124" t="n">
        <v>0</v>
      </c>
      <c r="AX63" s="124" t="n">
        <v>0</v>
      </c>
      <c r="AY63" s="124" t="n">
        <v>5</v>
      </c>
      <c r="AZ63" s="124" t="n">
        <v>1</v>
      </c>
      <c r="BA63" s="124" t="n">
        <v>2</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43</v>
      </c>
      <c r="F65" s="138" t="n">
        <v>0</v>
      </c>
      <c r="G65" s="123" t="n">
        <v>0</v>
      </c>
      <c r="H65" s="123" t="n">
        <v>30</v>
      </c>
      <c r="I65" s="123" t="n">
        <v>13</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t="n">
        <v>0</v>
      </c>
      <c r="AI65" s="128" t="n">
        <v>1</v>
      </c>
      <c r="AJ65" s="124" t="n">
        <v>0</v>
      </c>
      <c r="AK65" s="124" t="n">
        <v>0</v>
      </c>
      <c r="AL65" s="124" t="n">
        <v>1</v>
      </c>
      <c r="AM65" s="124" t="n">
        <v>5</v>
      </c>
      <c r="AN65" s="124" t="n">
        <v>6</v>
      </c>
      <c r="AO65" s="124" t="n">
        <v>4</v>
      </c>
      <c r="AP65" s="124" t="n">
        <v>3</v>
      </c>
      <c r="AQ65" s="124" t="n">
        <v>5</v>
      </c>
      <c r="AR65" s="124" t="n">
        <v>5</v>
      </c>
      <c r="AS65" s="124" t="n">
        <v>0</v>
      </c>
      <c r="AT65" s="129" t="n">
        <v>0</v>
      </c>
      <c r="AU65" s="128" t="n">
        <v>1</v>
      </c>
      <c r="AV65" s="124" t="n">
        <v>4</v>
      </c>
      <c r="AW65" s="124" t="n">
        <v>0</v>
      </c>
      <c r="AX65" s="124" t="n">
        <v>0</v>
      </c>
      <c r="AY65" s="124" t="n">
        <v>6</v>
      </c>
      <c r="AZ65" s="124" t="n">
        <v>1</v>
      </c>
      <c r="BA65" s="124" t="n">
        <v>1</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46</v>
      </c>
      <c r="F66" s="138" t="n">
        <v>0</v>
      </c>
      <c r="G66" s="123" t="n">
        <v>0</v>
      </c>
      <c r="H66" s="123" t="n">
        <v>14</v>
      </c>
      <c r="I66" s="123" t="n">
        <v>32</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t="n">
        <v>0</v>
      </c>
      <c r="AI66" s="128" t="n">
        <v>0</v>
      </c>
      <c r="AJ66" s="124" t="n">
        <v>0</v>
      </c>
      <c r="AK66" s="124" t="n">
        <v>0</v>
      </c>
      <c r="AL66" s="124" t="n">
        <v>0</v>
      </c>
      <c r="AM66" s="124" t="n">
        <v>1</v>
      </c>
      <c r="AN66" s="124" t="n">
        <v>0</v>
      </c>
      <c r="AO66" s="124" t="n">
        <v>2</v>
      </c>
      <c r="AP66" s="124" t="n">
        <v>2</v>
      </c>
      <c r="AQ66" s="124" t="n">
        <v>0</v>
      </c>
      <c r="AR66" s="124" t="n">
        <v>5</v>
      </c>
      <c r="AS66" s="124" t="n">
        <v>2</v>
      </c>
      <c r="AT66" s="129" t="n">
        <v>2</v>
      </c>
      <c r="AU66" s="128" t="n">
        <v>5</v>
      </c>
      <c r="AV66" s="124" t="n">
        <v>6</v>
      </c>
      <c r="AW66" s="124" t="n">
        <v>3</v>
      </c>
      <c r="AX66" s="124" t="n">
        <v>7</v>
      </c>
      <c r="AY66" s="124" t="n">
        <v>4</v>
      </c>
      <c r="AZ66" s="124" t="n">
        <v>2</v>
      </c>
      <c r="BA66" s="124" t="n">
        <v>3</v>
      </c>
      <c r="BB66" s="124" t="n">
        <v>1</v>
      </c>
      <c r="BC66" s="124" t="n">
        <v>1</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427</v>
      </c>
      <c r="F67" s="138" t="n">
        <v>0</v>
      </c>
      <c r="G67" s="123" t="n">
        <v>3</v>
      </c>
      <c r="H67" s="123" t="n">
        <v>169</v>
      </c>
      <c r="I67" s="123" t="n">
        <v>255</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t="n">
        <v>3</v>
      </c>
      <c r="AI67" s="128" t="n">
        <v>21</v>
      </c>
      <c r="AJ67" s="124" t="n">
        <v>0</v>
      </c>
      <c r="AK67" s="124" t="n">
        <v>0</v>
      </c>
      <c r="AL67" s="124" t="n">
        <v>0</v>
      </c>
      <c r="AM67" s="124" t="n">
        <v>45</v>
      </c>
      <c r="AN67" s="124" t="n">
        <v>0</v>
      </c>
      <c r="AO67" s="124" t="n">
        <v>0</v>
      </c>
      <c r="AP67" s="124" t="n">
        <v>0</v>
      </c>
      <c r="AQ67" s="124" t="n">
        <v>39</v>
      </c>
      <c r="AR67" s="124" t="n">
        <v>64</v>
      </c>
      <c r="AS67" s="124" t="n">
        <v>0</v>
      </c>
      <c r="AT67" s="129" t="n">
        <v>0</v>
      </c>
      <c r="AU67" s="128" t="n">
        <v>0</v>
      </c>
      <c r="AV67" s="124" t="n">
        <v>59</v>
      </c>
      <c r="AW67" s="124" t="n">
        <v>43</v>
      </c>
      <c r="AX67" s="124" t="n">
        <v>41</v>
      </c>
      <c r="AY67" s="124" t="n">
        <v>56</v>
      </c>
      <c r="AZ67" s="124" t="n">
        <v>15</v>
      </c>
      <c r="BA67" s="124" t="n">
        <v>12</v>
      </c>
      <c r="BB67" s="124" t="n">
        <v>12</v>
      </c>
      <c r="BC67" s="124" t="n">
        <v>17</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17771</v>
      </c>
      <c r="F68" s="138" t="n">
        <v>0</v>
      </c>
      <c r="G68" s="123" t="n">
        <v>103</v>
      </c>
      <c r="H68" s="123" t="n">
        <v>11645</v>
      </c>
      <c r="I68" s="123" t="n">
        <v>6023</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t="n">
        <v>103</v>
      </c>
      <c r="AI68" s="128" t="n">
        <v>488</v>
      </c>
      <c r="AJ68" s="124" t="n">
        <v>436</v>
      </c>
      <c r="AK68" s="124" t="n">
        <v>551</v>
      </c>
      <c r="AL68" s="124" t="n">
        <v>774</v>
      </c>
      <c r="AM68" s="124" t="n">
        <v>691</v>
      </c>
      <c r="AN68" s="124" t="n">
        <v>971</v>
      </c>
      <c r="AO68" s="124" t="n">
        <v>1207</v>
      </c>
      <c r="AP68" s="124" t="n">
        <v>1742</v>
      </c>
      <c r="AQ68" s="124" t="n">
        <v>591</v>
      </c>
      <c r="AR68" s="124" t="n">
        <v>1362</v>
      </c>
      <c r="AS68" s="124" t="n">
        <v>1339</v>
      </c>
      <c r="AT68" s="129" t="n">
        <v>1493</v>
      </c>
      <c r="AU68" s="128" t="n">
        <v>1376</v>
      </c>
      <c r="AV68" s="124" t="n">
        <v>1414</v>
      </c>
      <c r="AW68" s="124" t="n">
        <v>1264</v>
      </c>
      <c r="AX68" s="124" t="n">
        <v>1357</v>
      </c>
      <c r="AY68" s="124" t="n">
        <v>609</v>
      </c>
      <c r="AZ68" s="124" t="n">
        <v>3</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388</v>
      </c>
      <c r="F69" s="138" t="n">
        <v>0</v>
      </c>
      <c r="G69" s="123" t="n">
        <v>0</v>
      </c>
      <c r="H69" s="123" t="n">
        <v>239</v>
      </c>
      <c r="I69" s="123" t="n">
        <v>149</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t="n">
        <v>0</v>
      </c>
      <c r="AI69" s="128" t="n">
        <v>2</v>
      </c>
      <c r="AJ69" s="124" t="n">
        <v>1</v>
      </c>
      <c r="AK69" s="124" t="n">
        <v>0</v>
      </c>
      <c r="AL69" s="124" t="n">
        <v>15</v>
      </c>
      <c r="AM69" s="124" t="n">
        <v>29</v>
      </c>
      <c r="AN69" s="124" t="n">
        <v>19</v>
      </c>
      <c r="AO69" s="124" t="n">
        <v>31</v>
      </c>
      <c r="AP69" s="124" t="n">
        <v>50</v>
      </c>
      <c r="AQ69" s="124" t="n">
        <v>10</v>
      </c>
      <c r="AR69" s="124" t="n">
        <v>28</v>
      </c>
      <c r="AS69" s="124" t="n">
        <v>13</v>
      </c>
      <c r="AT69" s="129" t="n">
        <v>41</v>
      </c>
      <c r="AU69" s="128" t="n">
        <v>11</v>
      </c>
      <c r="AV69" s="124" t="n">
        <v>24</v>
      </c>
      <c r="AW69" s="124" t="n">
        <v>30</v>
      </c>
      <c r="AX69" s="124" t="n">
        <v>24</v>
      </c>
      <c r="AY69" s="124" t="n">
        <v>33</v>
      </c>
      <c r="AZ69" s="124" t="n">
        <v>19</v>
      </c>
      <c r="BA69" s="124" t="n">
        <v>8</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v>
      </c>
      <c r="F70" s="138" t="n">
        <v>0</v>
      </c>
      <c r="G70" s="123" t="n">
        <v>0</v>
      </c>
      <c r="H70" s="123" t="n">
        <v>1</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t="n">
        <v>0</v>
      </c>
      <c r="AI70" s="128" t="n">
        <v>0</v>
      </c>
      <c r="AJ70" s="124" t="n">
        <v>0</v>
      </c>
      <c r="AK70" s="124" t="n">
        <v>0</v>
      </c>
      <c r="AL70" s="124" t="n">
        <v>1</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t="n">
        <v>11</v>
      </c>
      <c r="AI71" s="130" t="n">
        <v>25</v>
      </c>
      <c r="AJ71" s="123" t="n">
        <v>29</v>
      </c>
      <c r="AK71" s="123" t="n">
        <v>15</v>
      </c>
      <c r="AL71" s="123" t="n">
        <v>19</v>
      </c>
      <c r="AM71" s="123" t="n">
        <v>27</v>
      </c>
      <c r="AN71" s="123" t="n">
        <v>30</v>
      </c>
      <c r="AO71" s="123" t="n">
        <v>33</v>
      </c>
      <c r="AP71" s="123" t="n">
        <v>23</v>
      </c>
      <c r="AQ71" s="123" t="n">
        <v>10</v>
      </c>
      <c r="AR71" s="123" t="n">
        <v>14</v>
      </c>
      <c r="AS71" s="123" t="n">
        <v>15</v>
      </c>
      <c r="AT71" s="131" t="n">
        <v>16</v>
      </c>
      <c r="AU71" s="130" t="n">
        <v>20</v>
      </c>
      <c r="AV71" s="123" t="n">
        <v>21</v>
      </c>
      <c r="AW71" s="123" t="n">
        <v>23</v>
      </c>
      <c r="AX71" s="123" t="n">
        <v>20</v>
      </c>
      <c r="AY71" s="123" t="n">
        <v>35</v>
      </c>
      <c r="AZ71" s="123" t="n">
        <v>126</v>
      </c>
      <c r="BA71" s="123" t="n">
        <v>0</v>
      </c>
      <c r="BB71" s="123" t="n">
        <v>119</v>
      </c>
      <c r="BC71" s="123" t="n">
        <v>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t="n">
        <v>13</v>
      </c>
      <c r="AI72" s="130" t="n">
        <v>26</v>
      </c>
      <c r="AJ72" s="123" t="n">
        <v>35</v>
      </c>
      <c r="AK72" s="123" t="n">
        <v>16</v>
      </c>
      <c r="AL72" s="123" t="n">
        <v>23</v>
      </c>
      <c r="AM72" s="123" t="n">
        <v>31</v>
      </c>
      <c r="AN72" s="123" t="n">
        <v>35</v>
      </c>
      <c r="AO72" s="123" t="n">
        <v>43</v>
      </c>
      <c r="AP72" s="123" t="n">
        <v>46</v>
      </c>
      <c r="AQ72" s="123" t="n">
        <v>28</v>
      </c>
      <c r="AR72" s="123" t="n">
        <v>26</v>
      </c>
      <c r="AS72" s="123" t="n">
        <v>27</v>
      </c>
      <c r="AT72" s="131" t="n">
        <v>25</v>
      </c>
      <c r="AU72" s="130" t="n">
        <v>27</v>
      </c>
      <c r="AV72" s="123" t="n">
        <v>38</v>
      </c>
      <c r="AW72" s="123" t="n">
        <v>43</v>
      </c>
      <c r="AX72" s="123" t="n">
        <v>44</v>
      </c>
      <c r="AY72" s="123" t="n">
        <v>43</v>
      </c>
      <c r="AZ72" s="123" t="n">
        <v>83</v>
      </c>
      <c r="BA72" s="123" t="n">
        <v>78</v>
      </c>
      <c r="BB72" s="123" t="n">
        <v>0</v>
      </c>
      <c r="BC72" s="123" t="n">
        <v>28</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t="n">
        <v>5</v>
      </c>
      <c r="AI73" s="130" t="n">
        <v>1</v>
      </c>
      <c r="AJ73" s="123" t="n">
        <v>2</v>
      </c>
      <c r="AK73" s="123" t="n">
        <v>2</v>
      </c>
      <c r="AL73" s="123" t="n">
        <v>3</v>
      </c>
      <c r="AM73" s="123" t="n">
        <v>4</v>
      </c>
      <c r="AN73" s="123" t="n">
        <v>5</v>
      </c>
      <c r="AO73" s="123" t="n">
        <v>9</v>
      </c>
      <c r="AP73" s="123" t="n">
        <v>15</v>
      </c>
      <c r="AQ73" s="123" t="n">
        <v>14</v>
      </c>
      <c r="AR73" s="123" t="n">
        <v>10</v>
      </c>
      <c r="AS73" s="123" t="n">
        <v>12</v>
      </c>
      <c r="AT73" s="131" t="n">
        <v>8</v>
      </c>
      <c r="AU73" s="130" t="n">
        <v>10</v>
      </c>
      <c r="AV73" s="123" t="n">
        <v>16</v>
      </c>
      <c r="AW73" s="123" t="n">
        <v>23</v>
      </c>
      <c r="AX73" s="123" t="n">
        <v>20</v>
      </c>
      <c r="AY73" s="123" t="n">
        <v>12</v>
      </c>
      <c r="AZ73" s="123" t="n">
        <v>38</v>
      </c>
      <c r="BA73" s="123" t="n">
        <v>36</v>
      </c>
      <c r="BB73" s="123" t="n">
        <v>0</v>
      </c>
      <c r="BC73" s="123" t="n">
        <v>16</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t="n">
        <v>0</v>
      </c>
      <c r="AI74" s="130" t="n">
        <v>0</v>
      </c>
      <c r="AJ74" s="123" t="n">
        <v>0</v>
      </c>
      <c r="AK74" s="123" t="n">
        <v>0</v>
      </c>
      <c r="AL74" s="123" t="n">
        <v>95</v>
      </c>
      <c r="AM74" s="123" t="n">
        <v>94</v>
      </c>
      <c r="AN74" s="123" t="n">
        <v>94</v>
      </c>
      <c r="AO74" s="123" t="n">
        <v>115</v>
      </c>
      <c r="AP74" s="123" t="n">
        <v>101</v>
      </c>
      <c r="AQ74" s="123" t="n">
        <v>135</v>
      </c>
      <c r="AR74" s="123" t="n">
        <v>166</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533</v>
      </c>
    </row>
    <row r="4">
      <c r="B4" s="265" t="s">
        <v>176</v>
      </c>
      <c r="C4" s="264" t="s">
        <v>532</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35944</v>
      </c>
      <c r="F25" s="138" t="n">
        <v>5956</v>
      </c>
      <c r="G25" s="123" t="n">
        <v>72</v>
      </c>
      <c r="H25" s="123" t="n">
        <v>15374</v>
      </c>
      <c r="I25" s="123" t="n">
        <v>14542</v>
      </c>
      <c r="J25" s="139" t="n">
        <v>0</v>
      </c>
      <c r="K25" s="134"/>
      <c r="L25" s="124"/>
      <c r="M25" s="124"/>
      <c r="N25" s="124"/>
      <c r="O25" s="124"/>
      <c r="P25" s="124"/>
      <c r="Q25" s="124"/>
      <c r="R25" s="124"/>
      <c r="S25" s="124" t="n">
        <v>100</v>
      </c>
      <c r="T25" s="124" t="n">
        <v>1923</v>
      </c>
      <c r="U25" s="124" t="n">
        <v>3141</v>
      </c>
      <c r="V25" s="129" t="n">
        <v>792</v>
      </c>
      <c r="W25" s="128" t="n">
        <v>71</v>
      </c>
      <c r="X25" s="124" t="n">
        <v>0</v>
      </c>
      <c r="Y25" s="124" t="n">
        <v>0</v>
      </c>
      <c r="Z25" s="124" t="n">
        <v>0</v>
      </c>
      <c r="AA25" s="124" t="n">
        <v>0</v>
      </c>
      <c r="AB25" s="124" t="n">
        <v>0</v>
      </c>
      <c r="AC25" s="124" t="n">
        <v>0</v>
      </c>
      <c r="AD25" s="124" t="n">
        <v>0</v>
      </c>
      <c r="AE25" s="124" t="n">
        <v>0</v>
      </c>
      <c r="AF25" s="124" t="n">
        <v>0</v>
      </c>
      <c r="AG25" s="124" t="n">
        <v>0</v>
      </c>
      <c r="AH25" s="129" t="n">
        <v>1</v>
      </c>
      <c r="AI25" s="128" t="n">
        <v>5</v>
      </c>
      <c r="AJ25" s="124" t="n">
        <v>723</v>
      </c>
      <c r="AK25" s="124" t="n">
        <v>1334</v>
      </c>
      <c r="AL25" s="124" t="n">
        <v>965</v>
      </c>
      <c r="AM25" s="124" t="n">
        <v>2322</v>
      </c>
      <c r="AN25" s="124" t="n">
        <v>1676</v>
      </c>
      <c r="AO25" s="124" t="n">
        <v>2437</v>
      </c>
      <c r="AP25" s="124" t="n">
        <v>31</v>
      </c>
      <c r="AQ25" s="124" t="n">
        <v>539</v>
      </c>
      <c r="AR25" s="124" t="n">
        <v>1349</v>
      </c>
      <c r="AS25" s="124" t="n">
        <v>1724</v>
      </c>
      <c r="AT25" s="129" t="n">
        <v>2269</v>
      </c>
      <c r="AU25" s="128" t="n">
        <v>4221</v>
      </c>
      <c r="AV25" s="124" t="n">
        <v>251</v>
      </c>
      <c r="AW25" s="124" t="n">
        <v>96</v>
      </c>
      <c r="AX25" s="124" t="n">
        <v>7259</v>
      </c>
      <c r="AY25" s="124" t="n">
        <v>1261</v>
      </c>
      <c r="AZ25" s="124" t="n">
        <v>1053</v>
      </c>
      <c r="BA25" s="124" t="n">
        <v>270</v>
      </c>
      <c r="BB25" s="124" t="n">
        <v>83</v>
      </c>
      <c r="BC25" s="124" t="n">
        <v>48</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19130</v>
      </c>
      <c r="F26" s="138" t="n">
        <v>2689</v>
      </c>
      <c r="G26" s="123" t="n">
        <v>0</v>
      </c>
      <c r="H26" s="123" t="n">
        <v>7035</v>
      </c>
      <c r="I26" s="123" t="n">
        <v>9406</v>
      </c>
      <c r="J26" s="139" t="n">
        <v>0</v>
      </c>
      <c r="K26" s="134"/>
      <c r="L26" s="124"/>
      <c r="M26" s="124"/>
      <c r="N26" s="124"/>
      <c r="O26" s="124"/>
      <c r="P26" s="124"/>
      <c r="Q26" s="124"/>
      <c r="R26" s="124"/>
      <c r="S26" s="124" t="n">
        <v>0</v>
      </c>
      <c r="T26" s="124" t="n">
        <v>939</v>
      </c>
      <c r="U26" s="124" t="n">
        <v>1070</v>
      </c>
      <c r="V26" s="129" t="n">
        <v>680</v>
      </c>
      <c r="W26" s="128" t="n">
        <v>0</v>
      </c>
      <c r="X26" s="124" t="n">
        <v>0</v>
      </c>
      <c r="Y26" s="124" t="n">
        <v>0</v>
      </c>
      <c r="Z26" s="124" t="n">
        <v>0</v>
      </c>
      <c r="AA26" s="124" t="n">
        <v>0</v>
      </c>
      <c r="AB26" s="124" t="n">
        <v>0</v>
      </c>
      <c r="AC26" s="124" t="n">
        <v>0</v>
      </c>
      <c r="AD26" s="124" t="n">
        <v>0</v>
      </c>
      <c r="AE26" s="124" t="n">
        <v>0</v>
      </c>
      <c r="AF26" s="124" t="n">
        <v>0</v>
      </c>
      <c r="AG26" s="124" t="n">
        <v>0</v>
      </c>
      <c r="AH26" s="129" t="n">
        <v>0</v>
      </c>
      <c r="AI26" s="128" t="n">
        <v>0</v>
      </c>
      <c r="AJ26" s="124" t="n">
        <v>387</v>
      </c>
      <c r="AK26" s="124" t="n">
        <v>1307</v>
      </c>
      <c r="AL26" s="124" t="n">
        <v>1</v>
      </c>
      <c r="AM26" s="124" t="n">
        <v>612</v>
      </c>
      <c r="AN26" s="124" t="n">
        <v>1</v>
      </c>
      <c r="AO26" s="124" t="n">
        <v>1602</v>
      </c>
      <c r="AP26" s="124" t="n">
        <v>1128</v>
      </c>
      <c r="AQ26" s="124" t="n">
        <v>93</v>
      </c>
      <c r="AR26" s="124" t="n">
        <v>270</v>
      </c>
      <c r="AS26" s="124" t="n">
        <v>228</v>
      </c>
      <c r="AT26" s="129" t="n">
        <v>1406</v>
      </c>
      <c r="AU26" s="128" t="n">
        <v>2744</v>
      </c>
      <c r="AV26" s="124" t="n">
        <v>122</v>
      </c>
      <c r="AW26" s="124" t="n">
        <v>5</v>
      </c>
      <c r="AX26" s="124" t="n">
        <v>194</v>
      </c>
      <c r="AY26" s="124" t="n">
        <v>3736</v>
      </c>
      <c r="AZ26" s="124" t="n">
        <v>0</v>
      </c>
      <c r="BA26" s="124" t="n">
        <v>1267</v>
      </c>
      <c r="BB26" s="124" t="n">
        <v>1338</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26726</v>
      </c>
      <c r="F27" s="138" t="n">
        <v>0</v>
      </c>
      <c r="G27" s="123" t="n">
        <v>0</v>
      </c>
      <c r="H27" s="123" t="n">
        <v>0</v>
      </c>
      <c r="I27" s="123" t="n">
        <v>0</v>
      </c>
      <c r="J27" s="139" t="n">
        <v>0</v>
      </c>
      <c r="K27" s="134"/>
      <c r="L27" s="124"/>
      <c r="M27" s="124"/>
      <c r="N27" s="124"/>
      <c r="O27" s="124"/>
      <c r="P27" s="124"/>
      <c r="Q27" s="124"/>
      <c r="R27" s="124"/>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6596</v>
      </c>
      <c r="F28" s="138" t="n">
        <v>416</v>
      </c>
      <c r="G28" s="123" t="n">
        <v>13</v>
      </c>
      <c r="H28" s="123" t="n">
        <v>3017</v>
      </c>
      <c r="I28" s="123" t="n">
        <v>3150</v>
      </c>
      <c r="J28" s="139" t="n">
        <v>0</v>
      </c>
      <c r="K28" s="134"/>
      <c r="L28" s="124"/>
      <c r="M28" s="124"/>
      <c r="N28" s="124"/>
      <c r="O28" s="124"/>
      <c r="P28" s="124"/>
      <c r="Q28" s="124"/>
      <c r="R28" s="124"/>
      <c r="S28" s="124" t="n">
        <v>0</v>
      </c>
      <c r="T28" s="124" t="n">
        <v>40</v>
      </c>
      <c r="U28" s="124" t="n">
        <v>234</v>
      </c>
      <c r="V28" s="129" t="n">
        <v>142</v>
      </c>
      <c r="W28" s="128" t="n">
        <v>13</v>
      </c>
      <c r="X28" s="124" t="n">
        <v>0</v>
      </c>
      <c r="Y28" s="124" t="n">
        <v>0</v>
      </c>
      <c r="Z28" s="124" t="n">
        <v>0</v>
      </c>
      <c r="AA28" s="124" t="n">
        <v>0</v>
      </c>
      <c r="AB28" s="124" t="n">
        <v>0</v>
      </c>
      <c r="AC28" s="124" t="n">
        <v>0</v>
      </c>
      <c r="AD28" s="124" t="n">
        <v>0</v>
      </c>
      <c r="AE28" s="124" t="n">
        <v>0</v>
      </c>
      <c r="AF28" s="124" t="n">
        <v>0</v>
      </c>
      <c r="AG28" s="124" t="n">
        <v>0</v>
      </c>
      <c r="AH28" s="129" t="n">
        <v>0</v>
      </c>
      <c r="AI28" s="128" t="n">
        <v>0</v>
      </c>
      <c r="AJ28" s="124" t="n">
        <v>93</v>
      </c>
      <c r="AK28" s="124" t="n">
        <v>305</v>
      </c>
      <c r="AL28" s="124" t="n">
        <v>198</v>
      </c>
      <c r="AM28" s="124" t="n">
        <v>496</v>
      </c>
      <c r="AN28" s="124" t="n">
        <v>176</v>
      </c>
      <c r="AO28" s="124" t="n">
        <v>417</v>
      </c>
      <c r="AP28" s="124" t="n">
        <v>171</v>
      </c>
      <c r="AQ28" s="124" t="n">
        <v>60</v>
      </c>
      <c r="AR28" s="124" t="n">
        <v>352</v>
      </c>
      <c r="AS28" s="124" t="n">
        <v>288</v>
      </c>
      <c r="AT28" s="129" t="n">
        <v>461</v>
      </c>
      <c r="AU28" s="128" t="n">
        <v>787</v>
      </c>
      <c r="AV28" s="124" t="n">
        <v>61</v>
      </c>
      <c r="AW28" s="124" t="n">
        <v>21</v>
      </c>
      <c r="AX28" s="124" t="n">
        <v>598</v>
      </c>
      <c r="AY28" s="124" t="n">
        <v>873</v>
      </c>
      <c r="AZ28" s="124" t="n">
        <v>97</v>
      </c>
      <c r="BA28" s="124" t="n">
        <v>278</v>
      </c>
      <c r="BB28" s="124" t="n">
        <v>411</v>
      </c>
      <c r="BC28" s="124" t="n">
        <v>24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918</v>
      </c>
      <c r="F29" s="138" t="n">
        <v>918</v>
      </c>
      <c r="G29" s="123" t="n">
        <v>0</v>
      </c>
      <c r="H29" s="123" t="n">
        <v>0</v>
      </c>
      <c r="I29" s="123" t="n">
        <v>0</v>
      </c>
      <c r="J29" s="139" t="n">
        <v>0</v>
      </c>
      <c r="K29" s="134"/>
      <c r="L29" s="124"/>
      <c r="M29" s="124"/>
      <c r="N29" s="124"/>
      <c r="O29" s="124"/>
      <c r="P29" s="124"/>
      <c r="Q29" s="124"/>
      <c r="R29" s="124"/>
      <c r="S29" s="124" t="n">
        <v>0</v>
      </c>
      <c r="T29" s="124" t="n">
        <v>111</v>
      </c>
      <c r="U29" s="124" t="n">
        <v>280</v>
      </c>
      <c r="V29" s="129" t="n">
        <v>527</v>
      </c>
      <c r="W29" s="128" t="n">
        <v>0</v>
      </c>
      <c r="X29" s="124" t="n">
        <v>0</v>
      </c>
      <c r="Y29" s="124" t="n">
        <v>0</v>
      </c>
      <c r="Z29" s="124" t="n">
        <v>0</v>
      </c>
      <c r="AA29" s="124" t="n">
        <v>0</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13331</v>
      </c>
      <c r="F30" s="138" t="n">
        <v>0</v>
      </c>
      <c r="G30" s="123" t="n">
        <v>0</v>
      </c>
      <c r="H30" s="123" t="n">
        <v>7013</v>
      </c>
      <c r="I30" s="123" t="n">
        <v>6318</v>
      </c>
      <c r="J30" s="139" t="n">
        <v>0</v>
      </c>
      <c r="K30" s="134"/>
      <c r="L30" s="124"/>
      <c r="M30" s="124"/>
      <c r="N30" s="124"/>
      <c r="O30" s="124"/>
      <c r="P30" s="124"/>
      <c r="Q30" s="124"/>
      <c r="R30" s="124"/>
      <c r="S30" s="124" t="n">
        <v>0</v>
      </c>
      <c r="T30" s="124" t="n">
        <v>0</v>
      </c>
      <c r="U30" s="124" t="n">
        <v>0</v>
      </c>
      <c r="V30" s="129" t="n">
        <v>0</v>
      </c>
      <c r="W30" s="128" t="n">
        <v>0</v>
      </c>
      <c r="X30" s="124" t="n">
        <v>0</v>
      </c>
      <c r="Y30" s="124" t="n">
        <v>0</v>
      </c>
      <c r="Z30" s="124" t="n">
        <v>0</v>
      </c>
      <c r="AA30" s="124" t="n">
        <v>0</v>
      </c>
      <c r="AB30" s="124" t="n">
        <v>0</v>
      </c>
      <c r="AC30" s="124" t="n">
        <v>0</v>
      </c>
      <c r="AD30" s="124" t="n">
        <v>0</v>
      </c>
      <c r="AE30" s="124" t="n">
        <v>0</v>
      </c>
      <c r="AF30" s="124" t="n">
        <v>0</v>
      </c>
      <c r="AG30" s="124" t="n">
        <v>0</v>
      </c>
      <c r="AH30" s="129" t="n">
        <v>0</v>
      </c>
      <c r="AI30" s="128" t="n">
        <v>246</v>
      </c>
      <c r="AJ30" s="124" t="n">
        <v>545</v>
      </c>
      <c r="AK30" s="124" t="n">
        <v>498</v>
      </c>
      <c r="AL30" s="124" t="n">
        <v>810</v>
      </c>
      <c r="AM30" s="124" t="n">
        <v>734</v>
      </c>
      <c r="AN30" s="124" t="n">
        <v>730</v>
      </c>
      <c r="AO30" s="124" t="n">
        <v>556</v>
      </c>
      <c r="AP30" s="124" t="n">
        <v>564</v>
      </c>
      <c r="AQ30" s="124" t="n">
        <v>372</v>
      </c>
      <c r="AR30" s="124" t="n">
        <v>634</v>
      </c>
      <c r="AS30" s="124" t="n">
        <v>654</v>
      </c>
      <c r="AT30" s="129" t="n">
        <v>670</v>
      </c>
      <c r="AU30" s="128" t="n">
        <v>623</v>
      </c>
      <c r="AV30" s="124" t="n">
        <v>876</v>
      </c>
      <c r="AW30" s="124" t="n">
        <v>677</v>
      </c>
      <c r="AX30" s="124" t="n">
        <v>797</v>
      </c>
      <c r="AY30" s="124" t="n">
        <v>836</v>
      </c>
      <c r="AZ30" s="124" t="n">
        <v>601</v>
      </c>
      <c r="BA30" s="124" t="n">
        <v>657</v>
      </c>
      <c r="BB30" s="124" t="n">
        <v>603</v>
      </c>
      <c r="BC30" s="124" t="n">
        <v>648</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0</v>
      </c>
      <c r="AI32" s="128" t="n">
        <v>0</v>
      </c>
      <c r="AJ32" s="124" t="n">
        <v>0</v>
      </c>
      <c r="AK32" s="124" t="n">
        <v>0</v>
      </c>
      <c r="AL32" s="124" t="n">
        <v>0</v>
      </c>
      <c r="AM32" s="124" t="n">
        <v>0</v>
      </c>
      <c r="AN32" s="124" t="n">
        <v>0</v>
      </c>
      <c r="AO32" s="124" t="n">
        <v>0</v>
      </c>
      <c r="AP32" s="124" t="n">
        <v>0</v>
      </c>
      <c r="AQ32" s="124" t="n">
        <v>0</v>
      </c>
      <c r="AR32" s="124" t="n">
        <v>0</v>
      </c>
      <c r="AS32" s="124" t="n">
        <v>0</v>
      </c>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9508</v>
      </c>
      <c r="F33" s="138" t="n">
        <v>607</v>
      </c>
      <c r="G33" s="123" t="n">
        <v>0</v>
      </c>
      <c r="H33" s="123" t="n">
        <v>4703</v>
      </c>
      <c r="I33" s="123" t="n">
        <v>4198</v>
      </c>
      <c r="J33" s="139" t="n">
        <v>0</v>
      </c>
      <c r="K33" s="134"/>
      <c r="L33" s="124"/>
      <c r="M33" s="124"/>
      <c r="N33" s="124"/>
      <c r="O33" s="124"/>
      <c r="P33" s="124"/>
      <c r="Q33" s="124"/>
      <c r="R33" s="124"/>
      <c r="S33" s="124" t="n">
        <v>0</v>
      </c>
      <c r="T33" s="124" t="n">
        <v>86</v>
      </c>
      <c r="U33" s="124" t="n">
        <v>186</v>
      </c>
      <c r="V33" s="129" t="n">
        <v>335</v>
      </c>
      <c r="W33" s="128" t="n">
        <v>0</v>
      </c>
      <c r="X33" s="124" t="n">
        <v>0</v>
      </c>
      <c r="Y33" s="124" t="n">
        <v>0</v>
      </c>
      <c r="Z33" s="124" t="n">
        <v>0</v>
      </c>
      <c r="AA33" s="124" t="n">
        <v>0</v>
      </c>
      <c r="AB33" s="124" t="n">
        <v>0</v>
      </c>
      <c r="AC33" s="124" t="n">
        <v>0</v>
      </c>
      <c r="AD33" s="124" t="n">
        <v>0</v>
      </c>
      <c r="AE33" s="124" t="n">
        <v>0</v>
      </c>
      <c r="AF33" s="124" t="n">
        <v>0</v>
      </c>
      <c r="AG33" s="124" t="n">
        <v>0</v>
      </c>
      <c r="AH33" s="129" t="n">
        <v>0</v>
      </c>
      <c r="AI33" s="128" t="n">
        <v>180</v>
      </c>
      <c r="AJ33" s="124" t="n">
        <v>369</v>
      </c>
      <c r="AK33" s="124" t="n">
        <v>365</v>
      </c>
      <c r="AL33" s="124" t="n">
        <v>575</v>
      </c>
      <c r="AM33" s="124" t="n">
        <v>456</v>
      </c>
      <c r="AN33" s="124" t="n">
        <v>497</v>
      </c>
      <c r="AO33" s="124" t="n">
        <v>392</v>
      </c>
      <c r="AP33" s="124" t="n">
        <v>349</v>
      </c>
      <c r="AQ33" s="124" t="n">
        <v>250</v>
      </c>
      <c r="AR33" s="124" t="n">
        <v>431</v>
      </c>
      <c r="AS33" s="124" t="n">
        <v>414</v>
      </c>
      <c r="AT33" s="129" t="n">
        <v>425</v>
      </c>
      <c r="AU33" s="128" t="n">
        <v>428</v>
      </c>
      <c r="AV33" s="124" t="n">
        <v>591</v>
      </c>
      <c r="AW33" s="124" t="n">
        <v>450</v>
      </c>
      <c r="AX33" s="124" t="n">
        <v>578</v>
      </c>
      <c r="AY33" s="124" t="n">
        <v>548</v>
      </c>
      <c r="AZ33" s="124" t="n">
        <v>396</v>
      </c>
      <c r="BA33" s="124" t="n">
        <v>409</v>
      </c>
      <c r="BB33" s="124" t="n">
        <v>377</v>
      </c>
      <c r="BC33" s="124" t="n">
        <v>421</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517</v>
      </c>
      <c r="F34" s="138" t="n">
        <v>26</v>
      </c>
      <c r="G34" s="123" t="n">
        <v>0</v>
      </c>
      <c r="H34" s="123" t="n">
        <v>229</v>
      </c>
      <c r="I34" s="123" t="n">
        <v>262</v>
      </c>
      <c r="J34" s="139" t="n">
        <v>0</v>
      </c>
      <c r="K34" s="134"/>
      <c r="L34" s="124"/>
      <c r="M34" s="124"/>
      <c r="N34" s="124"/>
      <c r="O34" s="124"/>
      <c r="P34" s="124"/>
      <c r="Q34" s="124"/>
      <c r="R34" s="124"/>
      <c r="S34" s="124" t="n">
        <v>0</v>
      </c>
      <c r="T34" s="124" t="n">
        <v>3</v>
      </c>
      <c r="U34" s="124" t="n">
        <v>8</v>
      </c>
      <c r="V34" s="129" t="n">
        <v>15</v>
      </c>
      <c r="W34" s="128" t="n">
        <v>0</v>
      </c>
      <c r="X34" s="124" t="n">
        <v>0</v>
      </c>
      <c r="Y34" s="124" t="n">
        <v>0</v>
      </c>
      <c r="Z34" s="124" t="n">
        <v>0</v>
      </c>
      <c r="AA34" s="124" t="n">
        <v>0</v>
      </c>
      <c r="AB34" s="124" t="n">
        <v>0</v>
      </c>
      <c r="AC34" s="124" t="n">
        <v>0</v>
      </c>
      <c r="AD34" s="124" t="n">
        <v>0</v>
      </c>
      <c r="AE34" s="124" t="n">
        <v>0</v>
      </c>
      <c r="AF34" s="124" t="n">
        <v>0</v>
      </c>
      <c r="AG34" s="124" t="n">
        <v>0</v>
      </c>
      <c r="AH34" s="129" t="n">
        <v>0</v>
      </c>
      <c r="AI34" s="128" t="n">
        <v>7</v>
      </c>
      <c r="AJ34" s="124" t="n">
        <v>26</v>
      </c>
      <c r="AK34" s="124" t="n">
        <v>26</v>
      </c>
      <c r="AL34" s="124" t="n">
        <v>13</v>
      </c>
      <c r="AM34" s="124" t="n">
        <v>22</v>
      </c>
      <c r="AN34" s="124" t="n">
        <v>21</v>
      </c>
      <c r="AO34" s="124" t="n">
        <v>20</v>
      </c>
      <c r="AP34" s="124" t="n">
        <v>13</v>
      </c>
      <c r="AQ34" s="124" t="n">
        <v>9</v>
      </c>
      <c r="AR34" s="124" t="n">
        <v>22</v>
      </c>
      <c r="AS34" s="124" t="n">
        <v>23</v>
      </c>
      <c r="AT34" s="129" t="n">
        <v>27</v>
      </c>
      <c r="AU34" s="128" t="n">
        <v>28</v>
      </c>
      <c r="AV34" s="124" t="n">
        <v>46</v>
      </c>
      <c r="AW34" s="124" t="n">
        <v>25</v>
      </c>
      <c r="AX34" s="124" t="n">
        <v>42</v>
      </c>
      <c r="AY34" s="124" t="n">
        <v>29</v>
      </c>
      <c r="AZ34" s="124" t="n">
        <v>24</v>
      </c>
      <c r="BA34" s="124" t="n">
        <v>24</v>
      </c>
      <c r="BB34" s="124" t="n">
        <v>22</v>
      </c>
      <c r="BC34" s="124" t="n">
        <v>22</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7633</v>
      </c>
      <c r="F35" s="138" t="n">
        <v>91</v>
      </c>
      <c r="G35" s="123" t="n">
        <v>2</v>
      </c>
      <c r="H35" s="123" t="n">
        <v>4021</v>
      </c>
      <c r="I35" s="123" t="n">
        <v>3519</v>
      </c>
      <c r="J35" s="139" t="n">
        <v>0</v>
      </c>
      <c r="K35" s="134"/>
      <c r="L35" s="124"/>
      <c r="M35" s="124"/>
      <c r="N35" s="124"/>
      <c r="O35" s="124"/>
      <c r="P35" s="124"/>
      <c r="Q35" s="124"/>
      <c r="R35" s="124"/>
      <c r="S35" s="124" t="n">
        <v>0</v>
      </c>
      <c r="T35" s="124" t="n">
        <v>41</v>
      </c>
      <c r="U35" s="124" t="n">
        <v>5</v>
      </c>
      <c r="V35" s="129" t="n">
        <v>45</v>
      </c>
      <c r="W35" s="128" t="n">
        <v>0</v>
      </c>
      <c r="X35" s="124" t="n">
        <v>0</v>
      </c>
      <c r="Y35" s="124" t="n">
        <v>0</v>
      </c>
      <c r="Z35" s="124" t="n">
        <v>0</v>
      </c>
      <c r="AA35" s="124" t="n">
        <v>1</v>
      </c>
      <c r="AB35" s="124" t="n">
        <v>0</v>
      </c>
      <c r="AC35" s="124" t="n">
        <v>0</v>
      </c>
      <c r="AD35" s="124" t="n">
        <v>0</v>
      </c>
      <c r="AE35" s="124" t="n">
        <v>0</v>
      </c>
      <c r="AF35" s="124" t="n">
        <v>0</v>
      </c>
      <c r="AG35" s="124" t="n">
        <v>0</v>
      </c>
      <c r="AH35" s="129" t="n">
        <v>1</v>
      </c>
      <c r="AI35" s="128" t="n">
        <v>116</v>
      </c>
      <c r="AJ35" s="124" t="n">
        <v>212</v>
      </c>
      <c r="AK35" s="124" t="n">
        <v>347</v>
      </c>
      <c r="AL35" s="124" t="n">
        <v>361</v>
      </c>
      <c r="AM35" s="124" t="n">
        <v>395</v>
      </c>
      <c r="AN35" s="124" t="n">
        <v>430</v>
      </c>
      <c r="AO35" s="124" t="n">
        <v>332</v>
      </c>
      <c r="AP35" s="124" t="n">
        <v>349</v>
      </c>
      <c r="AQ35" s="124" t="n">
        <v>142</v>
      </c>
      <c r="AR35" s="124" t="n">
        <v>370</v>
      </c>
      <c r="AS35" s="124" t="n">
        <v>468</v>
      </c>
      <c r="AT35" s="129" t="n">
        <v>499</v>
      </c>
      <c r="AU35" s="128" t="n">
        <v>358</v>
      </c>
      <c r="AV35" s="124" t="n">
        <v>541</v>
      </c>
      <c r="AW35" s="124" t="n">
        <v>431</v>
      </c>
      <c r="AX35" s="124" t="n">
        <v>327</v>
      </c>
      <c r="AY35" s="124" t="n">
        <v>532</v>
      </c>
      <c r="AZ35" s="124" t="n">
        <v>281</v>
      </c>
      <c r="BA35" s="124" t="n">
        <v>437</v>
      </c>
      <c r="BB35" s="124" t="n">
        <v>429</v>
      </c>
      <c r="BC35" s="124" t="n">
        <v>183</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567</v>
      </c>
      <c r="F36" s="138" t="n">
        <v>0</v>
      </c>
      <c r="G36" s="123" t="n">
        <v>14</v>
      </c>
      <c r="H36" s="123" t="n">
        <v>369</v>
      </c>
      <c r="I36" s="123" t="n">
        <v>184</v>
      </c>
      <c r="J36" s="139" t="n">
        <v>0</v>
      </c>
      <c r="K36" s="134"/>
      <c r="L36" s="124"/>
      <c r="M36" s="124"/>
      <c r="N36" s="124"/>
      <c r="O36" s="124"/>
      <c r="P36" s="124"/>
      <c r="Q36" s="124"/>
      <c r="R36" s="124"/>
      <c r="S36" s="124" t="n">
        <v>0</v>
      </c>
      <c r="T36" s="124" t="n">
        <v>0</v>
      </c>
      <c r="U36" s="124" t="n">
        <v>0</v>
      </c>
      <c r="V36" s="129" t="n">
        <v>0</v>
      </c>
      <c r="W36" s="128" t="n">
        <v>0</v>
      </c>
      <c r="X36" s="124" t="n">
        <v>2</v>
      </c>
      <c r="Y36" s="124" t="n">
        <v>2</v>
      </c>
      <c r="Z36" s="124" t="n">
        <v>4</v>
      </c>
      <c r="AA36" s="124" t="n">
        <v>1</v>
      </c>
      <c r="AB36" s="124" t="n">
        <v>0</v>
      </c>
      <c r="AC36" s="124" t="n">
        <v>2</v>
      </c>
      <c r="AD36" s="124" t="n">
        <v>1</v>
      </c>
      <c r="AE36" s="124" t="n">
        <v>0</v>
      </c>
      <c r="AF36" s="124" t="n">
        <v>0</v>
      </c>
      <c r="AG36" s="124" t="n">
        <v>1</v>
      </c>
      <c r="AH36" s="129" t="n">
        <v>1</v>
      </c>
      <c r="AI36" s="128" t="n">
        <v>9</v>
      </c>
      <c r="AJ36" s="124" t="n">
        <v>10</v>
      </c>
      <c r="AK36" s="124" t="n">
        <v>25</v>
      </c>
      <c r="AL36" s="124" t="n">
        <v>28</v>
      </c>
      <c r="AM36" s="124" t="n">
        <v>39</v>
      </c>
      <c r="AN36" s="124" t="n">
        <v>39</v>
      </c>
      <c r="AO36" s="124" t="n">
        <v>49</v>
      </c>
      <c r="AP36" s="124" t="n">
        <v>23</v>
      </c>
      <c r="AQ36" s="124" t="n">
        <v>18</v>
      </c>
      <c r="AR36" s="124" t="n">
        <v>49</v>
      </c>
      <c r="AS36" s="124" t="n">
        <v>40</v>
      </c>
      <c r="AT36" s="129" t="n">
        <v>40</v>
      </c>
      <c r="AU36" s="128" t="n">
        <v>17</v>
      </c>
      <c r="AV36" s="124" t="n">
        <v>30</v>
      </c>
      <c r="AW36" s="124" t="n">
        <v>31</v>
      </c>
      <c r="AX36" s="124" t="n">
        <v>22</v>
      </c>
      <c r="AY36" s="124" t="n">
        <v>15</v>
      </c>
      <c r="AZ36" s="124" t="n">
        <v>12</v>
      </c>
      <c r="BA36" s="124" t="n">
        <v>17</v>
      </c>
      <c r="BB36" s="124" t="n">
        <v>20</v>
      </c>
      <c r="BC36" s="124" t="n">
        <v>20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528</v>
      </c>
      <c r="F37" s="138" t="n">
        <v>0</v>
      </c>
      <c r="G37" s="123" t="n">
        <v>0</v>
      </c>
      <c r="H37" s="123" t="n">
        <v>147</v>
      </c>
      <c r="I37" s="123" t="n">
        <v>381</v>
      </c>
      <c r="J37" s="139" t="n">
        <v>0</v>
      </c>
      <c r="K37" s="134"/>
      <c r="L37" s="124"/>
      <c r="M37" s="124"/>
      <c r="N37" s="124"/>
      <c r="O37" s="124"/>
      <c r="P37" s="124"/>
      <c r="Q37" s="124"/>
      <c r="R37" s="124"/>
      <c r="S37" s="124" t="n">
        <v>0</v>
      </c>
      <c r="T37" s="124" t="n">
        <v>0</v>
      </c>
      <c r="U37" s="124" t="n">
        <v>0</v>
      </c>
      <c r="V37" s="129" t="n">
        <v>0</v>
      </c>
      <c r="W37" s="128" t="n">
        <v>0</v>
      </c>
      <c r="X37" s="124" t="n">
        <v>0</v>
      </c>
      <c r="Y37" s="124" t="n">
        <v>0</v>
      </c>
      <c r="Z37" s="124" t="n">
        <v>0</v>
      </c>
      <c r="AA37" s="124" t="n">
        <v>0</v>
      </c>
      <c r="AB37" s="124" t="n">
        <v>0</v>
      </c>
      <c r="AC37" s="124" t="n">
        <v>0</v>
      </c>
      <c r="AD37" s="124" t="n">
        <v>0</v>
      </c>
      <c r="AE37" s="124" t="n">
        <v>0</v>
      </c>
      <c r="AF37" s="124" t="n">
        <v>0</v>
      </c>
      <c r="AG37" s="124" t="n">
        <v>0</v>
      </c>
      <c r="AH37" s="129" t="n">
        <v>0</v>
      </c>
      <c r="AI37" s="128" t="n">
        <v>0</v>
      </c>
      <c r="AJ37" s="124" t="n">
        <v>0</v>
      </c>
      <c r="AK37" s="124" t="n">
        <v>0</v>
      </c>
      <c r="AL37" s="124" t="n">
        <v>4</v>
      </c>
      <c r="AM37" s="124" t="n">
        <v>5</v>
      </c>
      <c r="AN37" s="124" t="n">
        <v>30</v>
      </c>
      <c r="AO37" s="124" t="n">
        <v>9</v>
      </c>
      <c r="AP37" s="124" t="n">
        <v>17</v>
      </c>
      <c r="AQ37" s="124" t="n">
        <v>34</v>
      </c>
      <c r="AR37" s="124" t="n">
        <v>3</v>
      </c>
      <c r="AS37" s="124" t="n">
        <v>31</v>
      </c>
      <c r="AT37" s="129" t="n">
        <v>14</v>
      </c>
      <c r="AU37" s="128" t="n">
        <v>39</v>
      </c>
      <c r="AV37" s="124" t="n">
        <v>58</v>
      </c>
      <c r="AW37" s="124" t="n">
        <v>42</v>
      </c>
      <c r="AX37" s="124" t="n">
        <v>44</v>
      </c>
      <c r="AY37" s="124" t="n">
        <v>49</v>
      </c>
      <c r="AZ37" s="124" t="n">
        <v>30</v>
      </c>
      <c r="BA37" s="124" t="n">
        <v>29</v>
      </c>
      <c r="BB37" s="124" t="n">
        <v>72</v>
      </c>
      <c r="BC37" s="124" t="n">
        <v>18</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91</v>
      </c>
      <c r="F38" s="138" t="n">
        <v>0</v>
      </c>
      <c r="G38" s="123" t="n">
        <v>0</v>
      </c>
      <c r="H38" s="123" t="n">
        <v>0</v>
      </c>
      <c r="I38" s="123" t="n">
        <v>91</v>
      </c>
      <c r="J38" s="139" t="n">
        <v>0</v>
      </c>
      <c r="K38" s="134"/>
      <c r="L38" s="124"/>
      <c r="M38" s="124"/>
      <c r="N38" s="124"/>
      <c r="O38" s="124"/>
      <c r="P38" s="124"/>
      <c r="Q38" s="124"/>
      <c r="R38" s="124"/>
      <c r="S38" s="124" t="n">
        <v>0</v>
      </c>
      <c r="T38" s="124" t="n">
        <v>0</v>
      </c>
      <c r="U38" s="124" t="n">
        <v>0</v>
      </c>
      <c r="V38" s="129" t="n">
        <v>0</v>
      </c>
      <c r="W38" s="128" t="n">
        <v>0</v>
      </c>
      <c r="X38" s="124" t="n">
        <v>0</v>
      </c>
      <c r="Y38" s="124" t="n">
        <v>0</v>
      </c>
      <c r="Z38" s="124" t="n">
        <v>0</v>
      </c>
      <c r="AA38" s="124" t="n">
        <v>0</v>
      </c>
      <c r="AB38" s="124" t="n">
        <v>0</v>
      </c>
      <c r="AC38" s="124" t="n">
        <v>0</v>
      </c>
      <c r="AD38" s="124" t="n">
        <v>0</v>
      </c>
      <c r="AE38" s="124" t="n">
        <v>0</v>
      </c>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1</v>
      </c>
      <c r="AV38" s="124" t="n">
        <v>10</v>
      </c>
      <c r="AW38" s="124" t="n">
        <v>17</v>
      </c>
      <c r="AX38" s="124" t="n">
        <v>16</v>
      </c>
      <c r="AY38" s="124" t="n">
        <v>14</v>
      </c>
      <c r="AZ38" s="124" t="n">
        <v>19</v>
      </c>
      <c r="BA38" s="124" t="n">
        <v>1</v>
      </c>
      <c r="BB38" s="124" t="n">
        <v>10</v>
      </c>
      <c r="BC38" s="124" t="n">
        <v>3</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t="n">
        <v>0</v>
      </c>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53</v>
      </c>
      <c r="F41" s="138" t="n">
        <v>1</v>
      </c>
      <c r="G41" s="123" t="n">
        <v>3</v>
      </c>
      <c r="H41" s="123" t="n">
        <v>21</v>
      </c>
      <c r="I41" s="123" t="n">
        <v>28</v>
      </c>
      <c r="J41" s="139" t="n">
        <v>0</v>
      </c>
      <c r="K41" s="134"/>
      <c r="L41" s="124"/>
      <c r="M41" s="124"/>
      <c r="N41" s="124"/>
      <c r="O41" s="124"/>
      <c r="P41" s="124"/>
      <c r="Q41" s="124"/>
      <c r="R41" s="124"/>
      <c r="S41" s="124" t="n">
        <v>0</v>
      </c>
      <c r="T41" s="124" t="n">
        <v>0</v>
      </c>
      <c r="U41" s="124" t="n">
        <v>0</v>
      </c>
      <c r="V41" s="129" t="n">
        <v>1</v>
      </c>
      <c r="W41" s="128" t="n">
        <v>1</v>
      </c>
      <c r="X41" s="124" t="n">
        <v>0</v>
      </c>
      <c r="Y41" s="124" t="n">
        <v>0</v>
      </c>
      <c r="Z41" s="124" t="n">
        <v>0</v>
      </c>
      <c r="AA41" s="124" t="n">
        <v>0</v>
      </c>
      <c r="AB41" s="124" t="n">
        <v>0</v>
      </c>
      <c r="AC41" s="124" t="n">
        <v>0</v>
      </c>
      <c r="AD41" s="124" t="n">
        <v>0</v>
      </c>
      <c r="AE41" s="124" t="n">
        <v>0</v>
      </c>
      <c r="AF41" s="124" t="n">
        <v>1</v>
      </c>
      <c r="AG41" s="124" t="n">
        <v>1</v>
      </c>
      <c r="AH41" s="129" t="n">
        <v>0</v>
      </c>
      <c r="AI41" s="128" t="n">
        <v>0</v>
      </c>
      <c r="AJ41" s="124" t="n">
        <v>0</v>
      </c>
      <c r="AK41" s="124" t="n">
        <v>1</v>
      </c>
      <c r="AL41" s="124" t="n">
        <v>3</v>
      </c>
      <c r="AM41" s="124" t="n">
        <v>1</v>
      </c>
      <c r="AN41" s="124" t="n">
        <v>4</v>
      </c>
      <c r="AO41" s="124" t="n">
        <v>3</v>
      </c>
      <c r="AP41" s="124" t="n">
        <v>1</v>
      </c>
      <c r="AQ41" s="124" t="n">
        <v>0</v>
      </c>
      <c r="AR41" s="124" t="n">
        <v>3</v>
      </c>
      <c r="AS41" s="124" t="n">
        <v>3</v>
      </c>
      <c r="AT41" s="129" t="n">
        <v>2</v>
      </c>
      <c r="AU41" s="128" t="n">
        <v>2</v>
      </c>
      <c r="AV41" s="124" t="n">
        <v>3</v>
      </c>
      <c r="AW41" s="124" t="n">
        <v>2</v>
      </c>
      <c r="AX41" s="124" t="n">
        <v>5</v>
      </c>
      <c r="AY41" s="124" t="n">
        <v>3</v>
      </c>
      <c r="AZ41" s="124" t="n">
        <v>3</v>
      </c>
      <c r="BA41" s="124" t="n">
        <v>2</v>
      </c>
      <c r="BB41" s="124" t="n">
        <v>5</v>
      </c>
      <c r="BC41" s="124" t="n">
        <v>3</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35</v>
      </c>
      <c r="F42" s="138" t="n">
        <v>0</v>
      </c>
      <c r="G42" s="123" t="n">
        <v>0</v>
      </c>
      <c r="H42" s="123" t="n">
        <v>19</v>
      </c>
      <c r="I42" s="123" t="n">
        <v>16</v>
      </c>
      <c r="J42" s="139" t="n">
        <v>0</v>
      </c>
      <c r="K42" s="134"/>
      <c r="L42" s="124"/>
      <c r="M42" s="124"/>
      <c r="N42" s="124"/>
      <c r="O42" s="124"/>
      <c r="P42" s="124"/>
      <c r="Q42" s="124"/>
      <c r="R42" s="124"/>
      <c r="S42" s="124" t="n">
        <v>0</v>
      </c>
      <c r="T42" s="124" t="n">
        <v>0</v>
      </c>
      <c r="U42" s="124" t="n">
        <v>0</v>
      </c>
      <c r="V42" s="129" t="n">
        <v>0</v>
      </c>
      <c r="W42" s="128" t="n">
        <v>0</v>
      </c>
      <c r="X42" s="124" t="n">
        <v>0</v>
      </c>
      <c r="Y42" s="124" t="n">
        <v>0</v>
      </c>
      <c r="Z42" s="124" t="n">
        <v>0</v>
      </c>
      <c r="AA42" s="124" t="n">
        <v>0</v>
      </c>
      <c r="AB42" s="124" t="n">
        <v>0</v>
      </c>
      <c r="AC42" s="124" t="n">
        <v>0</v>
      </c>
      <c r="AD42" s="124" t="n">
        <v>0</v>
      </c>
      <c r="AE42" s="124" t="n">
        <v>0</v>
      </c>
      <c r="AF42" s="124" t="n">
        <v>0</v>
      </c>
      <c r="AG42" s="124" t="n">
        <v>0</v>
      </c>
      <c r="AH42" s="129" t="n">
        <v>0</v>
      </c>
      <c r="AI42" s="128" t="n">
        <v>0</v>
      </c>
      <c r="AJ42" s="124" t="n">
        <v>0</v>
      </c>
      <c r="AK42" s="124" t="n">
        <v>1</v>
      </c>
      <c r="AL42" s="124" t="n">
        <v>1</v>
      </c>
      <c r="AM42" s="124" t="n">
        <v>1</v>
      </c>
      <c r="AN42" s="124" t="n">
        <v>4</v>
      </c>
      <c r="AO42" s="124" t="n">
        <v>3</v>
      </c>
      <c r="AP42" s="124" t="n">
        <v>1</v>
      </c>
      <c r="AQ42" s="124" t="n">
        <v>2</v>
      </c>
      <c r="AR42" s="124" t="n">
        <v>1</v>
      </c>
      <c r="AS42" s="124" t="n">
        <v>2</v>
      </c>
      <c r="AT42" s="129" t="n">
        <v>3</v>
      </c>
      <c r="AU42" s="128" t="n">
        <v>3</v>
      </c>
      <c r="AV42" s="124" t="n">
        <v>0</v>
      </c>
      <c r="AW42" s="124" t="n">
        <v>0</v>
      </c>
      <c r="AX42" s="124" t="n">
        <v>1</v>
      </c>
      <c r="AY42" s="124" t="n">
        <v>3</v>
      </c>
      <c r="AZ42" s="124" t="n">
        <v>3</v>
      </c>
      <c r="BA42" s="124" t="n">
        <v>1</v>
      </c>
      <c r="BB42" s="124" t="n">
        <v>3</v>
      </c>
      <c r="BC42" s="124" t="n">
        <v>2</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13</v>
      </c>
      <c r="F43" s="138" t="n">
        <v>2</v>
      </c>
      <c r="G43" s="123" t="n">
        <v>1</v>
      </c>
      <c r="H43" s="123" t="n">
        <v>7</v>
      </c>
      <c r="I43" s="123" t="n">
        <v>3</v>
      </c>
      <c r="J43" s="139" t="n">
        <v>0</v>
      </c>
      <c r="K43" s="134"/>
      <c r="L43" s="124"/>
      <c r="M43" s="124"/>
      <c r="N43" s="124"/>
      <c r="O43" s="124"/>
      <c r="P43" s="124"/>
      <c r="Q43" s="124"/>
      <c r="R43" s="124"/>
      <c r="S43" s="124" t="n">
        <v>0</v>
      </c>
      <c r="T43" s="124" t="n">
        <v>0</v>
      </c>
      <c r="U43" s="124" t="n">
        <v>0</v>
      </c>
      <c r="V43" s="129" t="n">
        <v>2</v>
      </c>
      <c r="W43" s="128" t="n">
        <v>1</v>
      </c>
      <c r="X43" s="124" t="n">
        <v>0</v>
      </c>
      <c r="Y43" s="124" t="n">
        <v>0</v>
      </c>
      <c r="Z43" s="124" t="n">
        <v>0</v>
      </c>
      <c r="AA43" s="124" t="n">
        <v>0</v>
      </c>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1</v>
      </c>
      <c r="AO43" s="124" t="n">
        <v>3</v>
      </c>
      <c r="AP43" s="124" t="n">
        <v>0</v>
      </c>
      <c r="AQ43" s="124" t="n">
        <v>1</v>
      </c>
      <c r="AR43" s="124" t="n">
        <v>0</v>
      </c>
      <c r="AS43" s="124" t="n">
        <v>1</v>
      </c>
      <c r="AT43" s="129" t="n">
        <v>1</v>
      </c>
      <c r="AU43" s="128" t="n">
        <v>1</v>
      </c>
      <c r="AV43" s="124" t="n">
        <v>0</v>
      </c>
      <c r="AW43" s="124" t="n">
        <v>0</v>
      </c>
      <c r="AX43" s="124" t="n">
        <v>0</v>
      </c>
      <c r="AY43" s="124" t="n">
        <v>0</v>
      </c>
      <c r="AZ43" s="124" t="n">
        <v>0</v>
      </c>
      <c r="BA43" s="124" t="n">
        <v>0</v>
      </c>
      <c r="BB43" s="124" t="n">
        <v>1</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11</v>
      </c>
      <c r="F44" s="138" t="n">
        <v>1</v>
      </c>
      <c r="G44" s="123" t="n">
        <v>0</v>
      </c>
      <c r="H44" s="123" t="n">
        <v>4</v>
      </c>
      <c r="I44" s="123" t="n">
        <v>6</v>
      </c>
      <c r="J44" s="139" t="n">
        <v>0</v>
      </c>
      <c r="K44" s="134"/>
      <c r="L44" s="124"/>
      <c r="M44" s="124"/>
      <c r="N44" s="124"/>
      <c r="O44" s="124"/>
      <c r="P44" s="124"/>
      <c r="Q44" s="124"/>
      <c r="R44" s="124"/>
      <c r="S44" s="124" t="n">
        <v>0</v>
      </c>
      <c r="T44" s="124" t="n">
        <v>0</v>
      </c>
      <c r="U44" s="124" t="n">
        <v>1</v>
      </c>
      <c r="V44" s="129" t="n">
        <v>0</v>
      </c>
      <c r="W44" s="128" t="n">
        <v>0</v>
      </c>
      <c r="X44" s="124" t="n">
        <v>0</v>
      </c>
      <c r="Y44" s="124" t="n">
        <v>0</v>
      </c>
      <c r="Z44" s="124" t="n">
        <v>0</v>
      </c>
      <c r="AA44" s="124" t="n">
        <v>0</v>
      </c>
      <c r="AB44" s="124" t="n">
        <v>0</v>
      </c>
      <c r="AC44" s="124" t="n">
        <v>0</v>
      </c>
      <c r="AD44" s="124" t="n">
        <v>0</v>
      </c>
      <c r="AE44" s="124" t="n">
        <v>0</v>
      </c>
      <c r="AF44" s="124" t="n">
        <v>0</v>
      </c>
      <c r="AG44" s="124" t="n">
        <v>0</v>
      </c>
      <c r="AH44" s="129" t="n">
        <v>0</v>
      </c>
      <c r="AI44" s="128" t="n">
        <v>0</v>
      </c>
      <c r="AJ44" s="124" t="n">
        <v>0</v>
      </c>
      <c r="AK44" s="124" t="n">
        <v>0</v>
      </c>
      <c r="AL44" s="124" t="n">
        <v>0</v>
      </c>
      <c r="AM44" s="124" t="n">
        <v>1</v>
      </c>
      <c r="AN44" s="124" t="n">
        <v>0</v>
      </c>
      <c r="AO44" s="124" t="n">
        <v>0</v>
      </c>
      <c r="AP44" s="124" t="n">
        <v>1</v>
      </c>
      <c r="AQ44" s="124" t="n">
        <v>1</v>
      </c>
      <c r="AR44" s="124" t="n">
        <v>1</v>
      </c>
      <c r="AS44" s="124" t="n">
        <v>0</v>
      </c>
      <c r="AT44" s="129" t="n">
        <v>0</v>
      </c>
      <c r="AU44" s="128" t="n">
        <v>0</v>
      </c>
      <c r="AV44" s="124" t="n">
        <v>0</v>
      </c>
      <c r="AW44" s="124" t="n">
        <v>0</v>
      </c>
      <c r="AX44" s="124" t="n">
        <v>2</v>
      </c>
      <c r="AY44" s="124" t="n">
        <v>1</v>
      </c>
      <c r="AZ44" s="124" t="n">
        <v>0</v>
      </c>
      <c r="BA44" s="124" t="n">
        <v>0</v>
      </c>
      <c r="BB44" s="124" t="n">
        <v>2</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t="n">
        <v>0</v>
      </c>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7184</v>
      </c>
      <c r="F46" s="138" t="n">
        <v>76</v>
      </c>
      <c r="G46" s="123" t="n">
        <v>1</v>
      </c>
      <c r="H46" s="123" t="n">
        <v>3587</v>
      </c>
      <c r="I46" s="123" t="n">
        <v>3520</v>
      </c>
      <c r="J46" s="139" t="n">
        <v>0</v>
      </c>
      <c r="K46" s="134"/>
      <c r="L46" s="124"/>
      <c r="M46" s="124"/>
      <c r="N46" s="124"/>
      <c r="O46" s="124"/>
      <c r="P46" s="124"/>
      <c r="Q46" s="124"/>
      <c r="R46" s="124"/>
      <c r="S46" s="124" t="n">
        <v>0</v>
      </c>
      <c r="T46" s="124" t="n">
        <v>33</v>
      </c>
      <c r="U46" s="124" t="n">
        <v>3</v>
      </c>
      <c r="V46" s="129" t="n">
        <v>40</v>
      </c>
      <c r="W46" s="128" t="n">
        <v>0</v>
      </c>
      <c r="X46" s="124" t="n">
        <v>0</v>
      </c>
      <c r="Y46" s="124" t="n">
        <v>0</v>
      </c>
      <c r="Z46" s="124" t="n">
        <v>0</v>
      </c>
      <c r="AA46" s="124" t="n">
        <v>0</v>
      </c>
      <c r="AB46" s="124" t="n">
        <v>0</v>
      </c>
      <c r="AC46" s="124" t="n">
        <v>0</v>
      </c>
      <c r="AD46" s="124" t="n">
        <v>0</v>
      </c>
      <c r="AE46" s="124" t="n">
        <v>0</v>
      </c>
      <c r="AF46" s="124" t="n">
        <v>0</v>
      </c>
      <c r="AG46" s="124" t="n">
        <v>0</v>
      </c>
      <c r="AH46" s="129" t="n">
        <v>1</v>
      </c>
      <c r="AI46" s="128" t="n">
        <v>93</v>
      </c>
      <c r="AJ46" s="124" t="n">
        <v>166</v>
      </c>
      <c r="AK46" s="124" t="n">
        <v>274</v>
      </c>
      <c r="AL46" s="124" t="n">
        <v>310</v>
      </c>
      <c r="AM46" s="124" t="n">
        <v>341</v>
      </c>
      <c r="AN46" s="124" t="n">
        <v>384</v>
      </c>
      <c r="AO46" s="124" t="n">
        <v>285</v>
      </c>
      <c r="AP46" s="124" t="n">
        <v>328</v>
      </c>
      <c r="AQ46" s="124" t="n">
        <v>173</v>
      </c>
      <c r="AR46" s="124" t="n">
        <v>338</v>
      </c>
      <c r="AS46" s="124" t="n">
        <v>448</v>
      </c>
      <c r="AT46" s="129" t="n">
        <v>447</v>
      </c>
      <c r="AU46" s="128" t="n">
        <v>319</v>
      </c>
      <c r="AV46" s="124" t="n">
        <v>524</v>
      </c>
      <c r="AW46" s="124" t="n">
        <v>412</v>
      </c>
      <c r="AX46" s="124" t="n">
        <v>340</v>
      </c>
      <c r="AY46" s="124" t="n">
        <v>512</v>
      </c>
      <c r="AZ46" s="124" t="n">
        <v>315</v>
      </c>
      <c r="BA46" s="124" t="n">
        <v>432</v>
      </c>
      <c r="BB46" s="124" t="n">
        <v>463</v>
      </c>
      <c r="BC46" s="124" t="n">
        <v>203</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t="n">
        <v>0</v>
      </c>
      <c r="T47" s="124" t="n">
        <v>0</v>
      </c>
      <c r="U47" s="124" t="n">
        <v>0</v>
      </c>
      <c r="V47" s="129" t="n">
        <v>0</v>
      </c>
      <c r="W47" s="128" t="n">
        <v>0</v>
      </c>
      <c r="X47" s="124" t="n">
        <v>0</v>
      </c>
      <c r="Y47" s="124" t="n">
        <v>0</v>
      </c>
      <c r="Z47" s="124" t="n">
        <v>0</v>
      </c>
      <c r="AA47" s="124" t="n">
        <v>0</v>
      </c>
      <c r="AB47" s="124" t="n">
        <v>0</v>
      </c>
      <c r="AC47" s="124" t="n">
        <v>0</v>
      </c>
      <c r="AD47" s="124" t="n">
        <v>0</v>
      </c>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0</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t="n">
        <v>0</v>
      </c>
      <c r="T49" s="124" t="n">
        <v>0</v>
      </c>
      <c r="U49" s="124" t="n">
        <v>0</v>
      </c>
      <c r="V49" s="129" t="n">
        <v>0</v>
      </c>
      <c r="W49" s="128" t="n">
        <v>0</v>
      </c>
      <c r="X49" s="124" t="n">
        <v>0</v>
      </c>
      <c r="Y49" s="124" t="n">
        <v>0</v>
      </c>
      <c r="Z49" s="124" t="n">
        <v>0</v>
      </c>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6675</v>
      </c>
      <c r="F50" s="138" t="n">
        <v>68</v>
      </c>
      <c r="G50" s="123" t="n">
        <v>1</v>
      </c>
      <c r="H50" s="123" t="n">
        <v>3327</v>
      </c>
      <c r="I50" s="123" t="n">
        <v>3279</v>
      </c>
      <c r="J50" s="139" t="n">
        <v>0</v>
      </c>
      <c r="K50" s="134"/>
      <c r="L50" s="124"/>
      <c r="M50" s="124"/>
      <c r="N50" s="124"/>
      <c r="O50" s="124"/>
      <c r="P50" s="124"/>
      <c r="Q50" s="124"/>
      <c r="R50" s="124"/>
      <c r="S50" s="124" t="n">
        <v>0</v>
      </c>
      <c r="T50" s="124" t="n">
        <v>32</v>
      </c>
      <c r="U50" s="124" t="n">
        <v>3</v>
      </c>
      <c r="V50" s="129" t="n">
        <v>33</v>
      </c>
      <c r="W50" s="128" t="n">
        <v>0</v>
      </c>
      <c r="X50" s="124" t="n">
        <v>0</v>
      </c>
      <c r="Y50" s="124" t="n">
        <v>0</v>
      </c>
      <c r="Z50" s="124" t="n">
        <v>0</v>
      </c>
      <c r="AA50" s="124" t="n">
        <v>0</v>
      </c>
      <c r="AB50" s="124" t="n">
        <v>0</v>
      </c>
      <c r="AC50" s="124" t="n">
        <v>0</v>
      </c>
      <c r="AD50" s="124" t="n">
        <v>0</v>
      </c>
      <c r="AE50" s="124" t="n">
        <v>0</v>
      </c>
      <c r="AF50" s="124" t="n">
        <v>0</v>
      </c>
      <c r="AG50" s="124" t="n">
        <v>0</v>
      </c>
      <c r="AH50" s="129" t="n">
        <v>1</v>
      </c>
      <c r="AI50" s="128" t="n">
        <v>84</v>
      </c>
      <c r="AJ50" s="124" t="n">
        <v>157</v>
      </c>
      <c r="AK50" s="124" t="n">
        <v>259</v>
      </c>
      <c r="AL50" s="124" t="n">
        <v>277</v>
      </c>
      <c r="AM50" s="124" t="n">
        <v>318</v>
      </c>
      <c r="AN50" s="124" t="n">
        <v>353</v>
      </c>
      <c r="AO50" s="124" t="n">
        <v>265</v>
      </c>
      <c r="AP50" s="124" t="n">
        <v>298</v>
      </c>
      <c r="AQ50" s="124" t="n">
        <v>167</v>
      </c>
      <c r="AR50" s="124" t="n">
        <v>317</v>
      </c>
      <c r="AS50" s="124" t="n">
        <v>409</v>
      </c>
      <c r="AT50" s="129" t="n">
        <v>423</v>
      </c>
      <c r="AU50" s="128" t="n">
        <v>289</v>
      </c>
      <c r="AV50" s="124" t="n">
        <v>491</v>
      </c>
      <c r="AW50" s="124" t="n">
        <v>380</v>
      </c>
      <c r="AX50" s="124" t="n">
        <v>316</v>
      </c>
      <c r="AY50" s="124" t="n">
        <v>474</v>
      </c>
      <c r="AZ50" s="124" t="n">
        <v>301</v>
      </c>
      <c r="BA50" s="124" t="n">
        <v>407</v>
      </c>
      <c r="BB50" s="124" t="n">
        <v>429</v>
      </c>
      <c r="BC50" s="124" t="n">
        <v>192</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264</v>
      </c>
      <c r="F51" s="138" t="n">
        <v>13</v>
      </c>
      <c r="G51" s="123" t="n">
        <v>0</v>
      </c>
      <c r="H51" s="123" t="n">
        <v>158</v>
      </c>
      <c r="I51" s="123" t="n">
        <v>93</v>
      </c>
      <c r="J51" s="139" t="n">
        <v>0</v>
      </c>
      <c r="K51" s="134"/>
      <c r="L51" s="124"/>
      <c r="M51" s="124"/>
      <c r="N51" s="124"/>
      <c r="O51" s="124"/>
      <c r="P51" s="124"/>
      <c r="Q51" s="124"/>
      <c r="R51" s="124"/>
      <c r="S51" s="124" t="n">
        <v>0</v>
      </c>
      <c r="T51" s="124" t="n">
        <v>0</v>
      </c>
      <c r="U51" s="124" t="n">
        <v>0</v>
      </c>
      <c r="V51" s="129" t="n">
        <v>13</v>
      </c>
      <c r="W51" s="128" t="n">
        <v>0</v>
      </c>
      <c r="X51" s="124" t="n">
        <v>0</v>
      </c>
      <c r="Y51" s="124" t="n">
        <v>0</v>
      </c>
      <c r="Z51" s="124" t="n">
        <v>0</v>
      </c>
      <c r="AA51" s="124" t="n">
        <v>0</v>
      </c>
      <c r="AB51" s="124" t="n">
        <v>0</v>
      </c>
      <c r="AC51" s="124" t="n">
        <v>0</v>
      </c>
      <c r="AD51" s="124" t="n">
        <v>0</v>
      </c>
      <c r="AE51" s="124" t="n">
        <v>0</v>
      </c>
      <c r="AF51" s="124" t="n">
        <v>0</v>
      </c>
      <c r="AG51" s="124" t="n">
        <v>0</v>
      </c>
      <c r="AH51" s="129" t="n">
        <v>0</v>
      </c>
      <c r="AI51" s="128" t="n">
        <v>4</v>
      </c>
      <c r="AJ51" s="124" t="n">
        <v>10</v>
      </c>
      <c r="AK51" s="124" t="n">
        <v>8</v>
      </c>
      <c r="AL51" s="124" t="n">
        <v>17</v>
      </c>
      <c r="AM51" s="124" t="n">
        <v>27</v>
      </c>
      <c r="AN51" s="124" t="n">
        <v>13</v>
      </c>
      <c r="AO51" s="124" t="n">
        <v>8</v>
      </c>
      <c r="AP51" s="124" t="n">
        <v>18</v>
      </c>
      <c r="AQ51" s="124" t="n">
        <v>6</v>
      </c>
      <c r="AR51" s="124" t="n">
        <v>10</v>
      </c>
      <c r="AS51" s="124" t="n">
        <v>19</v>
      </c>
      <c r="AT51" s="129" t="n">
        <v>18</v>
      </c>
      <c r="AU51" s="128" t="n">
        <v>10</v>
      </c>
      <c r="AV51" s="124" t="n">
        <v>15</v>
      </c>
      <c r="AW51" s="124" t="n">
        <v>11</v>
      </c>
      <c r="AX51" s="124" t="n">
        <v>11</v>
      </c>
      <c r="AY51" s="124" t="n">
        <v>9</v>
      </c>
      <c r="AZ51" s="124" t="n">
        <v>7</v>
      </c>
      <c r="BA51" s="124" t="n">
        <v>10</v>
      </c>
      <c r="BB51" s="124" t="n">
        <v>13</v>
      </c>
      <c r="BC51" s="124" t="n">
        <v>7</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124</v>
      </c>
      <c r="F52" s="138" t="n">
        <v>0</v>
      </c>
      <c r="G52" s="123" t="n">
        <v>0</v>
      </c>
      <c r="H52" s="123" t="n">
        <v>77</v>
      </c>
      <c r="I52" s="123" t="n">
        <v>47</v>
      </c>
      <c r="J52" s="139" t="n">
        <v>0</v>
      </c>
      <c r="K52" s="134"/>
      <c r="L52" s="124"/>
      <c r="M52" s="124"/>
      <c r="N52" s="124"/>
      <c r="O52" s="124"/>
      <c r="P52" s="124"/>
      <c r="Q52" s="124"/>
      <c r="R52" s="124"/>
      <c r="S52" s="124" t="n">
        <v>0</v>
      </c>
      <c r="T52" s="124" t="n">
        <v>0</v>
      </c>
      <c r="U52" s="124" t="n">
        <v>0</v>
      </c>
      <c r="V52" s="129" t="n">
        <v>0</v>
      </c>
      <c r="W52" s="128" t="n">
        <v>0</v>
      </c>
      <c r="X52" s="124" t="n">
        <v>0</v>
      </c>
      <c r="Y52" s="124" t="n">
        <v>0</v>
      </c>
      <c r="Z52" s="124" t="n">
        <v>0</v>
      </c>
      <c r="AA52" s="124" t="n">
        <v>0</v>
      </c>
      <c r="AB52" s="124" t="n">
        <v>0</v>
      </c>
      <c r="AC52" s="124" t="n">
        <v>0</v>
      </c>
      <c r="AD52" s="124" t="n">
        <v>0</v>
      </c>
      <c r="AE52" s="124" t="n">
        <v>0</v>
      </c>
      <c r="AF52" s="124" t="n">
        <v>0</v>
      </c>
      <c r="AG52" s="124" t="n">
        <v>0</v>
      </c>
      <c r="AH52" s="129" t="n">
        <v>0</v>
      </c>
      <c r="AI52" s="128" t="n">
        <v>5</v>
      </c>
      <c r="AJ52" s="124" t="n">
        <v>4</v>
      </c>
      <c r="AK52" s="124" t="n">
        <v>7</v>
      </c>
      <c r="AL52" s="124" t="n">
        <v>8</v>
      </c>
      <c r="AM52" s="124" t="n">
        <v>11</v>
      </c>
      <c r="AN52" s="124" t="n">
        <v>4</v>
      </c>
      <c r="AO52" s="124" t="n">
        <v>6</v>
      </c>
      <c r="AP52" s="124" t="n">
        <v>10</v>
      </c>
      <c r="AQ52" s="124" t="n">
        <v>1</v>
      </c>
      <c r="AR52" s="124" t="n">
        <v>6</v>
      </c>
      <c r="AS52" s="124" t="n">
        <v>4</v>
      </c>
      <c r="AT52" s="129" t="n">
        <v>11</v>
      </c>
      <c r="AU52" s="128" t="n">
        <v>5</v>
      </c>
      <c r="AV52" s="124" t="n">
        <v>14</v>
      </c>
      <c r="AW52" s="124" t="n">
        <v>8</v>
      </c>
      <c r="AX52" s="124" t="n">
        <v>2</v>
      </c>
      <c r="AY52" s="124" t="n">
        <v>6</v>
      </c>
      <c r="AZ52" s="124" t="n">
        <v>4</v>
      </c>
      <c r="BA52" s="124" t="n">
        <v>5</v>
      </c>
      <c r="BB52" s="124" t="n">
        <v>1</v>
      </c>
      <c r="BC52" s="124" t="n">
        <v>2</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t="n">
        <v>0</v>
      </c>
      <c r="T53" s="124" t="n">
        <v>0</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t="n">
        <v>0</v>
      </c>
      <c r="T54" s="124" t="n">
        <v>0</v>
      </c>
      <c r="U54" s="124" t="n">
        <v>0</v>
      </c>
      <c r="V54" s="129" t="n">
        <v>0</v>
      </c>
      <c r="W54" s="128" t="n">
        <v>0</v>
      </c>
      <c r="X54" s="124" t="n">
        <v>0</v>
      </c>
      <c r="Y54" s="124" t="n">
        <v>0</v>
      </c>
      <c r="Z54" s="124" t="n">
        <v>0</v>
      </c>
      <c r="AA54" s="124" t="n">
        <v>0</v>
      </c>
      <c r="AB54" s="124" t="n">
        <v>0</v>
      </c>
      <c r="AC54" s="124" t="n">
        <v>0</v>
      </c>
      <c r="AD54" s="124" t="n">
        <v>0</v>
      </c>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t="n">
        <v>0</v>
      </c>
      <c r="T55" s="124" t="n">
        <v>0</v>
      </c>
      <c r="U55" s="124" t="n">
        <v>0</v>
      </c>
      <c r="V55" s="129" t="n">
        <v>0</v>
      </c>
      <c r="W55" s="128" t="n">
        <v>0</v>
      </c>
      <c r="X55" s="124" t="n">
        <v>0</v>
      </c>
      <c r="Y55" s="124" t="n">
        <v>0</v>
      </c>
      <c r="Z55" s="124" t="n">
        <v>0</v>
      </c>
      <c r="AA55" s="124" t="n">
        <v>0</v>
      </c>
      <c r="AB55" s="124" t="n">
        <v>0</v>
      </c>
      <c r="AC55" s="124" t="n">
        <v>0</v>
      </c>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t="n">
        <v>0</v>
      </c>
      <c r="T56" s="124" t="n">
        <v>0</v>
      </c>
      <c r="U56" s="124" t="n">
        <v>0</v>
      </c>
      <c r="V56" s="129" t="n">
        <v>0</v>
      </c>
      <c r="W56" s="128" t="n">
        <v>0</v>
      </c>
      <c r="X56" s="124" t="n">
        <v>0</v>
      </c>
      <c r="Y56" s="124" t="n">
        <v>0</v>
      </c>
      <c r="Z56" s="124" t="n">
        <v>0</v>
      </c>
      <c r="AA56" s="124" t="n">
        <v>0</v>
      </c>
      <c r="AB56" s="124" t="n">
        <v>0</v>
      </c>
      <c r="AC56" s="124" t="n">
        <v>0</v>
      </c>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t="n">
        <v>0</v>
      </c>
      <c r="T57" s="124" t="n">
        <v>0</v>
      </c>
      <c r="U57" s="124" t="n">
        <v>0</v>
      </c>
      <c r="V57" s="129" t="n">
        <v>0</v>
      </c>
      <c r="W57" s="128" t="n">
        <v>0</v>
      </c>
      <c r="X57" s="124" t="n">
        <v>0</v>
      </c>
      <c r="Y57" s="124" t="n">
        <v>0</v>
      </c>
      <c r="Z57" s="124" t="n">
        <v>0</v>
      </c>
      <c r="AA57" s="124" t="n">
        <v>0</v>
      </c>
      <c r="AB57" s="124" t="n">
        <v>0</v>
      </c>
      <c r="AC57" s="124" t="n">
        <v>0</v>
      </c>
      <c r="AD57" s="124" t="n">
        <v>0</v>
      </c>
      <c r="AE57" s="124" t="n">
        <v>0</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0</v>
      </c>
      <c r="AW57" s="124" t="n">
        <v>0</v>
      </c>
      <c r="AX57" s="124" t="n">
        <v>0</v>
      </c>
      <c r="AY57" s="124" t="n">
        <v>0</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t="n">
        <v>0</v>
      </c>
      <c r="T58" s="124" t="n">
        <v>0</v>
      </c>
      <c r="U58" s="124" t="n">
        <v>0</v>
      </c>
      <c r="V58" s="129" t="n">
        <v>0</v>
      </c>
      <c r="W58" s="128" t="n">
        <v>0</v>
      </c>
      <c r="X58" s="124" t="n">
        <v>0</v>
      </c>
      <c r="Y58" s="124" t="n">
        <v>0</v>
      </c>
      <c r="Z58" s="124" t="n">
        <v>0</v>
      </c>
      <c r="AA58" s="124" t="n">
        <v>0</v>
      </c>
      <c r="AB58" s="124" t="n">
        <v>0</v>
      </c>
      <c r="AC58" s="124" t="n">
        <v>0</v>
      </c>
      <c r="AD58" s="124" t="n">
        <v>0</v>
      </c>
      <c r="AE58" s="124" t="n">
        <v>0</v>
      </c>
      <c r="AF58" s="124" t="n">
        <v>0</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1</v>
      </c>
      <c r="I59" s="123" t="n">
        <v>1</v>
      </c>
      <c r="J59" s="139" t="n">
        <v>0</v>
      </c>
      <c r="K59" s="134"/>
      <c r="L59" s="124"/>
      <c r="M59" s="124"/>
      <c r="N59" s="124"/>
      <c r="O59" s="124"/>
      <c r="P59" s="124"/>
      <c r="Q59" s="124"/>
      <c r="R59" s="124"/>
      <c r="S59" s="124" t="n">
        <v>0</v>
      </c>
      <c r="T59" s="124" t="n">
        <v>0</v>
      </c>
      <c r="U59" s="124" t="n">
        <v>0</v>
      </c>
      <c r="V59" s="129" t="n">
        <v>0</v>
      </c>
      <c r="W59" s="128" t="n">
        <v>0</v>
      </c>
      <c r="X59" s="124" t="n">
        <v>0</v>
      </c>
      <c r="Y59" s="124" t="n">
        <v>0</v>
      </c>
      <c r="Z59" s="124" t="n">
        <v>0</v>
      </c>
      <c r="AA59" s="124" t="n">
        <v>0</v>
      </c>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1</v>
      </c>
      <c r="AT59" s="129" t="n">
        <v>0</v>
      </c>
      <c r="AU59" s="128" t="n">
        <v>0</v>
      </c>
      <c r="AV59" s="124" t="n">
        <v>0</v>
      </c>
      <c r="AW59" s="124" t="n">
        <v>1</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t="n">
        <v>0</v>
      </c>
      <c r="T60" s="124" t="n">
        <v>0</v>
      </c>
      <c r="U60" s="124" t="n">
        <v>0</v>
      </c>
      <c r="V60" s="129" t="n">
        <v>0</v>
      </c>
      <c r="W60" s="128" t="n">
        <v>0</v>
      </c>
      <c r="X60" s="124" t="n">
        <v>0</v>
      </c>
      <c r="Y60" s="124" t="n">
        <v>0</v>
      </c>
      <c r="Z60" s="124" t="n">
        <v>0</v>
      </c>
      <c r="AA60" s="124" t="n">
        <v>0</v>
      </c>
      <c r="AB60" s="124" t="n">
        <v>0</v>
      </c>
      <c r="AC60" s="124" t="n">
        <v>0</v>
      </c>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58</v>
      </c>
      <c r="F62" s="138" t="n">
        <v>0</v>
      </c>
      <c r="G62" s="123" t="n">
        <v>0</v>
      </c>
      <c r="H62" s="123" t="n">
        <v>38</v>
      </c>
      <c r="I62" s="123" t="n">
        <v>20</v>
      </c>
      <c r="J62" s="139" t="n">
        <v>0</v>
      </c>
      <c r="K62" s="134"/>
      <c r="L62" s="124"/>
      <c r="M62" s="124"/>
      <c r="N62" s="124"/>
      <c r="O62" s="124"/>
      <c r="P62" s="124"/>
      <c r="Q62" s="124"/>
      <c r="R62" s="124"/>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2</v>
      </c>
      <c r="AJ62" s="124" t="n">
        <v>3</v>
      </c>
      <c r="AK62" s="124" t="n">
        <v>3</v>
      </c>
      <c r="AL62" s="124" t="n">
        <v>5</v>
      </c>
      <c r="AM62" s="124" t="n">
        <v>4</v>
      </c>
      <c r="AN62" s="124" t="n">
        <v>4</v>
      </c>
      <c r="AO62" s="124" t="n">
        <v>5</v>
      </c>
      <c r="AP62" s="124" t="n">
        <v>3</v>
      </c>
      <c r="AQ62" s="124" t="n">
        <v>1</v>
      </c>
      <c r="AR62" s="124" t="n">
        <v>5</v>
      </c>
      <c r="AS62" s="124" t="n">
        <v>2</v>
      </c>
      <c r="AT62" s="129" t="n">
        <v>1</v>
      </c>
      <c r="AU62" s="128" t="n">
        <v>3</v>
      </c>
      <c r="AV62" s="124" t="n">
        <v>5</v>
      </c>
      <c r="AW62" s="124" t="n">
        <v>4</v>
      </c>
      <c r="AX62" s="124" t="n">
        <v>1</v>
      </c>
      <c r="AY62" s="124" t="n">
        <v>1</v>
      </c>
      <c r="AZ62" s="124" t="n">
        <v>0</v>
      </c>
      <c r="BA62" s="124" t="n">
        <v>3</v>
      </c>
      <c r="BB62" s="124" t="n">
        <v>2</v>
      </c>
      <c r="BC62" s="124" t="n">
        <v>1</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125</v>
      </c>
      <c r="F63" s="138" t="n">
        <v>6</v>
      </c>
      <c r="G63" s="123" t="n">
        <v>0</v>
      </c>
      <c r="H63" s="123" t="n">
        <v>80</v>
      </c>
      <c r="I63" s="123" t="n">
        <v>39</v>
      </c>
      <c r="J63" s="139" t="n">
        <v>0</v>
      </c>
      <c r="K63" s="134"/>
      <c r="L63" s="124"/>
      <c r="M63" s="124"/>
      <c r="N63" s="124"/>
      <c r="O63" s="124"/>
      <c r="P63" s="124"/>
      <c r="Q63" s="124"/>
      <c r="R63" s="124"/>
      <c r="S63" s="124" t="n">
        <v>0</v>
      </c>
      <c r="T63" s="124" t="n">
        <v>0</v>
      </c>
      <c r="U63" s="124" t="n">
        <v>1</v>
      </c>
      <c r="V63" s="129" t="n">
        <v>5</v>
      </c>
      <c r="W63" s="128" t="n">
        <v>0</v>
      </c>
      <c r="X63" s="124" t="n">
        <v>0</v>
      </c>
      <c r="Y63" s="124" t="n">
        <v>0</v>
      </c>
      <c r="Z63" s="124" t="n">
        <v>0</v>
      </c>
      <c r="AA63" s="124" t="n">
        <v>0</v>
      </c>
      <c r="AB63" s="124" t="n">
        <v>0</v>
      </c>
      <c r="AC63" s="124" t="n">
        <v>0</v>
      </c>
      <c r="AD63" s="124" t="n">
        <v>0</v>
      </c>
      <c r="AE63" s="124" t="n">
        <v>0</v>
      </c>
      <c r="AF63" s="124" t="n">
        <v>0</v>
      </c>
      <c r="AG63" s="124" t="n">
        <v>0</v>
      </c>
      <c r="AH63" s="129" t="n">
        <v>0</v>
      </c>
      <c r="AI63" s="128" t="n">
        <v>3</v>
      </c>
      <c r="AJ63" s="124" t="n">
        <v>8</v>
      </c>
      <c r="AK63" s="124" t="n">
        <v>1</v>
      </c>
      <c r="AL63" s="124" t="n">
        <v>8</v>
      </c>
      <c r="AM63" s="124" t="n">
        <v>8</v>
      </c>
      <c r="AN63" s="124" t="n">
        <v>7</v>
      </c>
      <c r="AO63" s="124" t="n">
        <v>10</v>
      </c>
      <c r="AP63" s="124" t="n">
        <v>9</v>
      </c>
      <c r="AQ63" s="124" t="n">
        <v>2</v>
      </c>
      <c r="AR63" s="124" t="n">
        <v>4</v>
      </c>
      <c r="AS63" s="124" t="n">
        <v>12</v>
      </c>
      <c r="AT63" s="129" t="n">
        <v>8</v>
      </c>
      <c r="AU63" s="128" t="n">
        <v>2</v>
      </c>
      <c r="AV63" s="124" t="n">
        <v>6</v>
      </c>
      <c r="AW63" s="124" t="n">
        <v>4</v>
      </c>
      <c r="AX63" s="124" t="n">
        <v>1</v>
      </c>
      <c r="AY63" s="124" t="n">
        <v>8</v>
      </c>
      <c r="AZ63" s="124" t="n">
        <v>2</v>
      </c>
      <c r="BA63" s="124" t="n">
        <v>6</v>
      </c>
      <c r="BB63" s="124" t="n">
        <v>7</v>
      </c>
      <c r="BC63" s="124" t="n">
        <v>3</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215</v>
      </c>
      <c r="F64" s="138" t="n">
        <v>13</v>
      </c>
      <c r="G64" s="123" t="n">
        <v>0</v>
      </c>
      <c r="H64" s="123" t="n">
        <v>136</v>
      </c>
      <c r="I64" s="123" t="n">
        <v>66</v>
      </c>
      <c r="J64" s="139" t="n">
        <v>0</v>
      </c>
      <c r="K64" s="134"/>
      <c r="L64" s="124"/>
      <c r="M64" s="124"/>
      <c r="N64" s="124"/>
      <c r="O64" s="124"/>
      <c r="P64" s="124"/>
      <c r="Q64" s="124"/>
      <c r="R64" s="124"/>
      <c r="S64" s="124" t="n">
        <v>0</v>
      </c>
      <c r="T64" s="124" t="n">
        <v>0</v>
      </c>
      <c r="U64" s="124" t="n">
        <v>1</v>
      </c>
      <c r="V64" s="129" t="n">
        <v>12</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3</v>
      </c>
      <c r="AJ64" s="124" t="n">
        <v>4</v>
      </c>
      <c r="AK64" s="124" t="n">
        <v>4</v>
      </c>
      <c r="AL64" s="124" t="n">
        <v>18</v>
      </c>
      <c r="AM64" s="124" t="n">
        <v>23</v>
      </c>
      <c r="AN64" s="124" t="n">
        <v>16</v>
      </c>
      <c r="AO64" s="124" t="n">
        <v>7</v>
      </c>
      <c r="AP64" s="124" t="n">
        <v>13</v>
      </c>
      <c r="AQ64" s="124" t="n">
        <v>5</v>
      </c>
      <c r="AR64" s="124" t="n">
        <v>12</v>
      </c>
      <c r="AS64" s="124" t="n">
        <v>17</v>
      </c>
      <c r="AT64" s="129" t="n">
        <v>14</v>
      </c>
      <c r="AU64" s="128" t="n">
        <v>6</v>
      </c>
      <c r="AV64" s="124" t="n">
        <v>15</v>
      </c>
      <c r="AW64" s="124" t="n">
        <v>10</v>
      </c>
      <c r="AX64" s="124" t="n">
        <v>6</v>
      </c>
      <c r="AY64" s="124" t="n">
        <v>4</v>
      </c>
      <c r="AZ64" s="124" t="n">
        <v>3</v>
      </c>
      <c r="BA64" s="124" t="n">
        <v>8</v>
      </c>
      <c r="BB64" s="124" t="n">
        <v>8</v>
      </c>
      <c r="BC64" s="124" t="n">
        <v>6</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227</v>
      </c>
      <c r="F65" s="138" t="n">
        <v>2</v>
      </c>
      <c r="G65" s="123" t="n">
        <v>0</v>
      </c>
      <c r="H65" s="123" t="n">
        <v>138</v>
      </c>
      <c r="I65" s="123" t="n">
        <v>87</v>
      </c>
      <c r="J65" s="139" t="n">
        <v>0</v>
      </c>
      <c r="K65" s="134"/>
      <c r="L65" s="124"/>
      <c r="M65" s="124"/>
      <c r="N65" s="124"/>
      <c r="O65" s="124"/>
      <c r="P65" s="124"/>
      <c r="Q65" s="124"/>
      <c r="R65" s="124"/>
      <c r="S65" s="124" t="n">
        <v>0</v>
      </c>
      <c r="T65" s="124" t="n">
        <v>0</v>
      </c>
      <c r="U65" s="124" t="n">
        <v>0</v>
      </c>
      <c r="V65" s="129" t="n">
        <v>2</v>
      </c>
      <c r="W65" s="128" t="n">
        <v>0</v>
      </c>
      <c r="X65" s="124" t="n">
        <v>0</v>
      </c>
      <c r="Y65" s="124" t="n">
        <v>0</v>
      </c>
      <c r="Z65" s="124" t="n">
        <v>0</v>
      </c>
      <c r="AA65" s="124" t="n">
        <v>0</v>
      </c>
      <c r="AB65" s="124" t="n">
        <v>0</v>
      </c>
      <c r="AC65" s="124" t="n">
        <v>0</v>
      </c>
      <c r="AD65" s="124" t="n">
        <v>0</v>
      </c>
      <c r="AE65" s="124" t="n">
        <v>0</v>
      </c>
      <c r="AF65" s="124" t="n">
        <v>0</v>
      </c>
      <c r="AG65" s="124" t="n">
        <v>0</v>
      </c>
      <c r="AH65" s="129" t="n">
        <v>0</v>
      </c>
      <c r="AI65" s="128" t="n">
        <v>6</v>
      </c>
      <c r="AJ65" s="124" t="n">
        <v>7</v>
      </c>
      <c r="AK65" s="124" t="n">
        <v>9</v>
      </c>
      <c r="AL65" s="124" t="n">
        <v>12</v>
      </c>
      <c r="AM65" s="124" t="n">
        <v>9</v>
      </c>
      <c r="AN65" s="124" t="n">
        <v>14</v>
      </c>
      <c r="AO65" s="124" t="n">
        <v>9</v>
      </c>
      <c r="AP65" s="124" t="n">
        <v>14</v>
      </c>
      <c r="AQ65" s="124" t="n">
        <v>7</v>
      </c>
      <c r="AR65" s="124" t="n">
        <v>14</v>
      </c>
      <c r="AS65" s="124" t="n">
        <v>18</v>
      </c>
      <c r="AT65" s="129" t="n">
        <v>19</v>
      </c>
      <c r="AU65" s="128" t="n">
        <v>9</v>
      </c>
      <c r="AV65" s="124" t="n">
        <v>12</v>
      </c>
      <c r="AW65" s="124" t="n">
        <v>12</v>
      </c>
      <c r="AX65" s="124" t="n">
        <v>12</v>
      </c>
      <c r="AY65" s="124" t="n">
        <v>12</v>
      </c>
      <c r="AZ65" s="124" t="n">
        <v>8</v>
      </c>
      <c r="BA65" s="124" t="n">
        <v>9</v>
      </c>
      <c r="BB65" s="124" t="n">
        <v>9</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7</v>
      </c>
      <c r="F66" s="138" t="n">
        <v>0</v>
      </c>
      <c r="G66" s="123" t="n">
        <v>0</v>
      </c>
      <c r="H66" s="123" t="n">
        <v>5</v>
      </c>
      <c r="I66" s="123" t="n">
        <v>2</v>
      </c>
      <c r="J66" s="139" t="n">
        <v>0</v>
      </c>
      <c r="K66" s="134"/>
      <c r="L66" s="124"/>
      <c r="M66" s="124"/>
      <c r="N66" s="124"/>
      <c r="O66" s="124"/>
      <c r="P66" s="124"/>
      <c r="Q66" s="124"/>
      <c r="R66" s="124"/>
      <c r="S66" s="124" t="n">
        <v>0</v>
      </c>
      <c r="T66" s="124" t="n">
        <v>0</v>
      </c>
      <c r="U66" s="124" t="n">
        <v>0</v>
      </c>
      <c r="V66" s="129" t="n">
        <v>0</v>
      </c>
      <c r="W66" s="128" t="n">
        <v>0</v>
      </c>
      <c r="X66" s="124" t="n">
        <v>0</v>
      </c>
      <c r="Y66" s="124" t="n">
        <v>0</v>
      </c>
      <c r="Z66" s="124" t="n">
        <v>0</v>
      </c>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1</v>
      </c>
      <c r="AP66" s="124" t="n">
        <v>2</v>
      </c>
      <c r="AQ66" s="124" t="n">
        <v>0</v>
      </c>
      <c r="AR66" s="124" t="n">
        <v>0</v>
      </c>
      <c r="AS66" s="124" t="n">
        <v>2</v>
      </c>
      <c r="AT66" s="129" t="n">
        <v>0</v>
      </c>
      <c r="AU66" s="128" t="n">
        <v>0</v>
      </c>
      <c r="AV66" s="124" t="n">
        <v>0</v>
      </c>
      <c r="AW66" s="124" t="n">
        <v>0</v>
      </c>
      <c r="AX66" s="124" t="n">
        <v>1</v>
      </c>
      <c r="AY66" s="124" t="n">
        <v>0</v>
      </c>
      <c r="AZ66" s="124" t="n">
        <v>0</v>
      </c>
      <c r="BA66" s="124" t="n">
        <v>0</v>
      </c>
      <c r="BB66" s="124" t="n">
        <v>0</v>
      </c>
      <c r="BC66" s="124" t="n">
        <v>1</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1387</v>
      </c>
      <c r="F67" s="138" t="n">
        <v>20</v>
      </c>
      <c r="G67" s="123" t="n">
        <v>0</v>
      </c>
      <c r="H67" s="123" t="n">
        <v>607</v>
      </c>
      <c r="I67" s="123" t="n">
        <v>760</v>
      </c>
      <c r="J67" s="139" t="n">
        <v>0</v>
      </c>
      <c r="K67" s="134"/>
      <c r="L67" s="124"/>
      <c r="M67" s="124"/>
      <c r="N67" s="124"/>
      <c r="O67" s="124"/>
      <c r="P67" s="124"/>
      <c r="Q67" s="124"/>
      <c r="R67" s="124"/>
      <c r="S67" s="124" t="n">
        <v>0</v>
      </c>
      <c r="T67" s="124" t="n">
        <v>5</v>
      </c>
      <c r="U67" s="124" t="n">
        <v>1</v>
      </c>
      <c r="V67" s="129" t="n">
        <v>14</v>
      </c>
      <c r="W67" s="128" t="n">
        <v>0</v>
      </c>
      <c r="X67" s="124" t="n">
        <v>0</v>
      </c>
      <c r="Y67" s="124" t="n">
        <v>0</v>
      </c>
      <c r="Z67" s="124" t="n">
        <v>0</v>
      </c>
      <c r="AA67" s="124" t="n">
        <v>0</v>
      </c>
      <c r="AB67" s="124" t="n">
        <v>0</v>
      </c>
      <c r="AC67" s="124" t="n">
        <v>0</v>
      </c>
      <c r="AD67" s="124" t="n">
        <v>0</v>
      </c>
      <c r="AE67" s="124" t="n">
        <v>0</v>
      </c>
      <c r="AF67" s="124" t="n">
        <v>0</v>
      </c>
      <c r="AG67" s="124" t="n">
        <v>0</v>
      </c>
      <c r="AH67" s="129" t="n">
        <v>0</v>
      </c>
      <c r="AI67" s="128" t="n">
        <v>13</v>
      </c>
      <c r="AJ67" s="124" t="n">
        <v>33</v>
      </c>
      <c r="AK67" s="124" t="n">
        <v>62</v>
      </c>
      <c r="AL67" s="124" t="n">
        <v>66</v>
      </c>
      <c r="AM67" s="124" t="n">
        <v>49</v>
      </c>
      <c r="AN67" s="124" t="n">
        <v>73</v>
      </c>
      <c r="AO67" s="124" t="n">
        <v>48</v>
      </c>
      <c r="AP67" s="124" t="n">
        <v>49</v>
      </c>
      <c r="AQ67" s="124" t="n">
        <v>27</v>
      </c>
      <c r="AR67" s="124" t="n">
        <v>45</v>
      </c>
      <c r="AS67" s="124" t="n">
        <v>85</v>
      </c>
      <c r="AT67" s="129" t="n">
        <v>57</v>
      </c>
      <c r="AU67" s="128" t="n">
        <v>65</v>
      </c>
      <c r="AV67" s="124" t="n">
        <v>113</v>
      </c>
      <c r="AW67" s="124" t="n">
        <v>83</v>
      </c>
      <c r="AX67" s="124" t="n">
        <v>80</v>
      </c>
      <c r="AY67" s="124" t="n">
        <v>106</v>
      </c>
      <c r="AZ67" s="124" t="n">
        <v>50</v>
      </c>
      <c r="BA67" s="124" t="n">
        <v>103</v>
      </c>
      <c r="BB67" s="124" t="n">
        <v>119</v>
      </c>
      <c r="BC67" s="124" t="n">
        <v>41</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66</v>
      </c>
      <c r="F68" s="138" t="n">
        <v>0</v>
      </c>
      <c r="G68" s="123" t="n">
        <v>0</v>
      </c>
      <c r="H68" s="123" t="n">
        <v>0</v>
      </c>
      <c r="I68" s="123" t="n">
        <v>66</v>
      </c>
      <c r="J68" s="139" t="n">
        <v>0</v>
      </c>
      <c r="K68" s="134"/>
      <c r="L68" s="124"/>
      <c r="M68" s="124"/>
      <c r="N68" s="124"/>
      <c r="O68" s="124"/>
      <c r="P68" s="124"/>
      <c r="Q68" s="124"/>
      <c r="R68" s="124"/>
      <c r="S68" s="124" t="n">
        <v>0</v>
      </c>
      <c r="T68" s="124" t="n">
        <v>0</v>
      </c>
      <c r="U68" s="124" t="n">
        <v>0</v>
      </c>
      <c r="V68" s="129" t="n">
        <v>0</v>
      </c>
      <c r="W68" s="128" t="n">
        <v>0</v>
      </c>
      <c r="X68" s="124" t="n">
        <v>0</v>
      </c>
      <c r="Y68" s="124" t="n">
        <v>0</v>
      </c>
      <c r="Z68" s="124" t="n">
        <v>0</v>
      </c>
      <c r="AA68" s="124" t="n">
        <v>0</v>
      </c>
      <c r="AB68" s="124" t="n">
        <v>0</v>
      </c>
      <c r="AC68" s="124" t="n">
        <v>0</v>
      </c>
      <c r="AD68" s="124" t="n">
        <v>0</v>
      </c>
      <c r="AE68" s="124" t="n">
        <v>0</v>
      </c>
      <c r="AF68" s="124" t="n">
        <v>0</v>
      </c>
      <c r="AG68" s="124" t="n">
        <v>0</v>
      </c>
      <c r="AH68" s="129" t="n">
        <v>0</v>
      </c>
      <c r="AI68" s="128" t="n">
        <v>0</v>
      </c>
      <c r="AJ68" s="124" t="n">
        <v>0</v>
      </c>
      <c r="AK68" s="124" t="n">
        <v>0</v>
      </c>
      <c r="AL68" s="124" t="n">
        <v>0</v>
      </c>
      <c r="AM68" s="124" t="n">
        <v>0</v>
      </c>
      <c r="AN68" s="124" t="n">
        <v>0</v>
      </c>
      <c r="AO68" s="124" t="n">
        <v>0</v>
      </c>
      <c r="AP68" s="124" t="n">
        <v>0</v>
      </c>
      <c r="AQ68" s="124" t="n">
        <v>0</v>
      </c>
      <c r="AR68" s="124" t="n">
        <v>0</v>
      </c>
      <c r="AS68" s="124" t="n">
        <v>0</v>
      </c>
      <c r="AT68" s="129" t="n">
        <v>0</v>
      </c>
      <c r="AU68" s="128" t="n">
        <v>0</v>
      </c>
      <c r="AV68" s="124" t="n">
        <v>1</v>
      </c>
      <c r="AW68" s="124" t="n">
        <v>12</v>
      </c>
      <c r="AX68" s="124" t="n">
        <v>53</v>
      </c>
      <c r="AY68" s="124" t="n">
        <v>0</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65</v>
      </c>
      <c r="F69" s="138" t="n">
        <v>0</v>
      </c>
      <c r="G69" s="123" t="n">
        <v>0</v>
      </c>
      <c r="H69" s="123" t="n">
        <v>0</v>
      </c>
      <c r="I69" s="123" t="n">
        <v>65</v>
      </c>
      <c r="J69" s="139" t="n">
        <v>0</v>
      </c>
      <c r="K69" s="134"/>
      <c r="L69" s="124"/>
      <c r="M69" s="124"/>
      <c r="N69" s="124"/>
      <c r="O69" s="124"/>
      <c r="P69" s="124"/>
      <c r="Q69" s="124"/>
      <c r="R69" s="124"/>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0</v>
      </c>
      <c r="AI69" s="128" t="n">
        <v>0</v>
      </c>
      <c r="AJ69" s="124" t="n">
        <v>0</v>
      </c>
      <c r="AK69" s="124" t="n">
        <v>0</v>
      </c>
      <c r="AL69" s="124" t="n">
        <v>0</v>
      </c>
      <c r="AM69" s="124" t="n">
        <v>0</v>
      </c>
      <c r="AN69" s="124" t="n">
        <v>0</v>
      </c>
      <c r="AO69" s="124" t="n">
        <v>0</v>
      </c>
      <c r="AP69" s="124" t="n">
        <v>0</v>
      </c>
      <c r="AQ69" s="124" t="n">
        <v>0</v>
      </c>
      <c r="AR69" s="124" t="n">
        <v>0</v>
      </c>
      <c r="AS69" s="124" t="n">
        <v>0</v>
      </c>
      <c r="AT69" s="129" t="n">
        <v>0</v>
      </c>
      <c r="AU69" s="128" t="n">
        <v>0</v>
      </c>
      <c r="AV69" s="124" t="n">
        <v>0</v>
      </c>
      <c r="AW69" s="124" t="n">
        <v>0</v>
      </c>
      <c r="AX69" s="124" t="n">
        <v>49</v>
      </c>
      <c r="AY69" s="124" t="n">
        <v>16</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3</v>
      </c>
      <c r="F70" s="138" t="n">
        <v>0</v>
      </c>
      <c r="G70" s="123" t="n">
        <v>0</v>
      </c>
      <c r="H70" s="123" t="n">
        <v>0</v>
      </c>
      <c r="I70" s="123" t="n">
        <v>3</v>
      </c>
      <c r="J70" s="139" t="n">
        <v>0</v>
      </c>
      <c r="K70" s="134"/>
      <c r="L70" s="124"/>
      <c r="M70" s="124"/>
      <c r="N70" s="124"/>
      <c r="O70" s="124"/>
      <c r="P70" s="124"/>
      <c r="Q70" s="124"/>
      <c r="R70" s="124"/>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3</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t="n">
        <v>0</v>
      </c>
      <c r="T71" s="123" t="n">
        <v>24</v>
      </c>
      <c r="U71" s="123" t="n">
        <v>32</v>
      </c>
      <c r="V71" s="131" t="n">
        <v>38</v>
      </c>
      <c r="W71" s="130" t="n">
        <v>0</v>
      </c>
      <c r="X71" s="123" t="n">
        <v>0</v>
      </c>
      <c r="Y71" s="123" t="n">
        <v>0</v>
      </c>
      <c r="Z71" s="123" t="n">
        <v>0</v>
      </c>
      <c r="AA71" s="123" t="n">
        <v>0</v>
      </c>
      <c r="AB71" s="123" t="n">
        <v>0</v>
      </c>
      <c r="AC71" s="123" t="n">
        <v>0</v>
      </c>
      <c r="AD71" s="123" t="n">
        <v>0</v>
      </c>
      <c r="AE71" s="123" t="n">
        <v>0</v>
      </c>
      <c r="AF71" s="123" t="n">
        <v>0</v>
      </c>
      <c r="AG71" s="123" t="n">
        <v>0</v>
      </c>
      <c r="AH71" s="131" t="n">
        <v>0</v>
      </c>
      <c r="AI71" s="130" t="n">
        <v>441</v>
      </c>
      <c r="AJ71" s="123" t="n">
        <v>452</v>
      </c>
      <c r="AK71" s="123" t="n">
        <v>458</v>
      </c>
      <c r="AL71" s="123" t="n">
        <v>34</v>
      </c>
      <c r="AM71" s="123" t="n">
        <v>14</v>
      </c>
      <c r="AN71" s="123" t="n">
        <v>28</v>
      </c>
      <c r="AO71" s="123" t="n">
        <v>18</v>
      </c>
      <c r="AP71" s="123" t="n">
        <v>42</v>
      </c>
      <c r="AQ71" s="123" t="n">
        <v>60</v>
      </c>
      <c r="AR71" s="123" t="n">
        <v>21</v>
      </c>
      <c r="AS71" s="123" t="n">
        <v>18</v>
      </c>
      <c r="AT71" s="131" t="n">
        <v>22</v>
      </c>
      <c r="AU71" s="130" t="n">
        <v>35</v>
      </c>
      <c r="AV71" s="123" t="n">
        <v>42</v>
      </c>
      <c r="AW71" s="123" t="n">
        <v>64</v>
      </c>
      <c r="AX71" s="123" t="n">
        <v>79</v>
      </c>
      <c r="AY71" s="123" t="n">
        <v>30</v>
      </c>
      <c r="AZ71" s="123" t="n">
        <v>56</v>
      </c>
      <c r="BA71" s="123" t="n">
        <v>81</v>
      </c>
      <c r="BB71" s="123" t="n">
        <v>111</v>
      </c>
      <c r="BC71" s="123" t="n">
        <v>141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t="n">
        <v>0</v>
      </c>
      <c r="T72" s="123" t="n">
        <v>26</v>
      </c>
      <c r="U72" s="123" t="n">
        <v>25</v>
      </c>
      <c r="V72" s="131" t="n">
        <v>35</v>
      </c>
      <c r="W72" s="130" t="n">
        <v>0</v>
      </c>
      <c r="X72" s="123" t="n">
        <v>0</v>
      </c>
      <c r="Y72" s="123" t="n">
        <v>0</v>
      </c>
      <c r="Z72" s="123" t="n">
        <v>0</v>
      </c>
      <c r="AA72" s="123" t="n">
        <v>210</v>
      </c>
      <c r="AB72" s="123" t="n">
        <v>0</v>
      </c>
      <c r="AC72" s="123" t="n">
        <v>0</v>
      </c>
      <c r="AD72" s="123" t="n">
        <v>0</v>
      </c>
      <c r="AE72" s="123" t="n">
        <v>0</v>
      </c>
      <c r="AF72" s="123" t="n">
        <v>0</v>
      </c>
      <c r="AG72" s="123" t="n">
        <v>0</v>
      </c>
      <c r="AH72" s="131" t="n">
        <v>0</v>
      </c>
      <c r="AI72" s="130" t="n">
        <v>443</v>
      </c>
      <c r="AJ72" s="123" t="n">
        <v>454</v>
      </c>
      <c r="AK72" s="123" t="n">
        <v>472</v>
      </c>
      <c r="AL72" s="123" t="n">
        <v>41</v>
      </c>
      <c r="AM72" s="123" t="n">
        <v>28</v>
      </c>
      <c r="AN72" s="123" t="n">
        <v>36</v>
      </c>
      <c r="AO72" s="123" t="n">
        <v>24</v>
      </c>
      <c r="AP72" s="123" t="n">
        <v>46</v>
      </c>
      <c r="AQ72" s="123" t="n">
        <v>63</v>
      </c>
      <c r="AR72" s="123" t="n">
        <v>80</v>
      </c>
      <c r="AS72" s="123" t="n">
        <v>29</v>
      </c>
      <c r="AT72" s="131" t="n">
        <v>41</v>
      </c>
      <c r="AU72" s="130" t="n">
        <v>39</v>
      </c>
      <c r="AV72" s="123" t="n">
        <v>51</v>
      </c>
      <c r="AW72" s="123" t="n">
        <v>70</v>
      </c>
      <c r="AX72" s="123" t="n">
        <v>82</v>
      </c>
      <c r="AY72" s="123" t="n">
        <v>27</v>
      </c>
      <c r="AZ72" s="123" t="n">
        <v>50</v>
      </c>
      <c r="BA72" s="123" t="n">
        <v>82</v>
      </c>
      <c r="BB72" s="123" t="n">
        <v>111</v>
      </c>
      <c r="BC72" s="123" t="n">
        <v>142</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t="n">
        <v>0</v>
      </c>
      <c r="T73" s="123" t="n">
        <v>0</v>
      </c>
      <c r="U73" s="123" t="n">
        <v>0</v>
      </c>
      <c r="V73" s="131" t="n">
        <v>0</v>
      </c>
      <c r="W73" s="130" t="n">
        <v>0</v>
      </c>
      <c r="X73" s="123" t="n">
        <v>0</v>
      </c>
      <c r="Y73" s="123" t="n">
        <v>0</v>
      </c>
      <c r="Z73" s="123" t="n">
        <v>0</v>
      </c>
      <c r="AA73" s="123" t="n">
        <v>188</v>
      </c>
      <c r="AB73" s="123" t="n">
        <v>0</v>
      </c>
      <c r="AC73" s="123" t="n">
        <v>0</v>
      </c>
      <c r="AD73" s="123" t="n">
        <v>0</v>
      </c>
      <c r="AE73" s="123" t="n">
        <v>0</v>
      </c>
      <c r="AF73" s="123" t="n">
        <v>0</v>
      </c>
      <c r="AG73" s="123" t="n">
        <v>0</v>
      </c>
      <c r="AH73" s="131" t="n">
        <v>374</v>
      </c>
      <c r="AI73" s="130" t="n">
        <v>4</v>
      </c>
      <c r="AJ73" s="123" t="n">
        <v>6</v>
      </c>
      <c r="AK73" s="123" t="n">
        <v>8</v>
      </c>
      <c r="AL73" s="123" t="n">
        <v>8</v>
      </c>
      <c r="AM73" s="123" t="n">
        <v>14</v>
      </c>
      <c r="AN73" s="123" t="n">
        <v>13</v>
      </c>
      <c r="AO73" s="123" t="n">
        <v>12</v>
      </c>
      <c r="AP73" s="123" t="n">
        <v>14</v>
      </c>
      <c r="AQ73" s="123" t="n">
        <v>6</v>
      </c>
      <c r="AR73" s="123" t="n">
        <v>13</v>
      </c>
      <c r="AS73" s="123" t="n">
        <v>9</v>
      </c>
      <c r="AT73" s="131" t="n">
        <v>8</v>
      </c>
      <c r="AU73" s="130" t="n">
        <v>15</v>
      </c>
      <c r="AV73" s="123" t="n">
        <v>10</v>
      </c>
      <c r="AW73" s="123" t="n">
        <v>10</v>
      </c>
      <c r="AX73" s="123" t="n">
        <v>10</v>
      </c>
      <c r="AY73" s="123" t="n">
        <v>9</v>
      </c>
      <c r="AZ73" s="123" t="n">
        <v>9</v>
      </c>
      <c r="BA73" s="123" t="n">
        <v>15</v>
      </c>
      <c r="BB73" s="123" t="n">
        <v>11</v>
      </c>
      <c r="BC73" s="123" t="n">
        <v>13</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t="n">
        <v>0</v>
      </c>
      <c r="T74" s="123" t="n">
        <v>0</v>
      </c>
      <c r="U74" s="123" t="n">
        <v>0</v>
      </c>
      <c r="V74" s="131" t="n">
        <v>67</v>
      </c>
      <c r="W74" s="130" t="n">
        <v>0</v>
      </c>
      <c r="X74" s="123" t="n">
        <v>107</v>
      </c>
      <c r="Y74" s="123" t="n">
        <v>0</v>
      </c>
      <c r="Z74" s="123" t="n">
        <v>0</v>
      </c>
      <c r="AA74" s="123" t="n">
        <v>216</v>
      </c>
      <c r="AB74" s="123" t="n">
        <v>0</v>
      </c>
      <c r="AC74" s="123" t="n">
        <v>0</v>
      </c>
      <c r="AD74" s="123" t="n">
        <v>0</v>
      </c>
      <c r="AE74" s="123" t="n">
        <v>0</v>
      </c>
      <c r="AF74" s="123" t="n">
        <v>381</v>
      </c>
      <c r="AG74" s="123" t="n">
        <v>390</v>
      </c>
      <c r="AH74" s="131" t="n">
        <v>0</v>
      </c>
      <c r="AI74" s="130" t="n">
        <v>0</v>
      </c>
      <c r="AJ74" s="123" t="n">
        <v>0</v>
      </c>
      <c r="AK74" s="123" t="n">
        <v>490</v>
      </c>
      <c r="AL74" s="123" t="n">
        <v>514</v>
      </c>
      <c r="AM74" s="123" t="n">
        <v>531</v>
      </c>
      <c r="AN74" s="123" t="n">
        <v>561</v>
      </c>
      <c r="AO74" s="123" t="n">
        <v>131</v>
      </c>
      <c r="AP74" s="123" t="n">
        <v>108</v>
      </c>
      <c r="AQ74" s="123" t="n">
        <v>155</v>
      </c>
      <c r="AR74" s="123" t="n">
        <v>206</v>
      </c>
      <c r="AS74" s="123" t="n">
        <v>185</v>
      </c>
      <c r="AT74" s="131" t="n">
        <v>60</v>
      </c>
      <c r="AU74" s="130" t="n">
        <v>224</v>
      </c>
      <c r="AV74" s="123" t="n">
        <v>74</v>
      </c>
      <c r="AW74" s="123" t="n">
        <v>151</v>
      </c>
      <c r="AX74" s="123" t="n">
        <v>268</v>
      </c>
      <c r="AY74" s="123" t="n">
        <v>136</v>
      </c>
      <c r="AZ74" s="123" t="n">
        <v>166</v>
      </c>
      <c r="BA74" s="123" t="n">
        <v>138</v>
      </c>
      <c r="BB74" s="123" t="n">
        <v>224</v>
      </c>
      <c r="BC74" s="123" t="n">
        <v>182</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536</v>
      </c>
    </row>
    <row r="4">
      <c r="B4" s="265" t="s">
        <v>176</v>
      </c>
      <c r="C4" s="264" t="s">
        <v>535</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30032</v>
      </c>
      <c r="F25" s="138" t="n">
        <v>0</v>
      </c>
      <c r="G25" s="123" t="n">
        <v>3799</v>
      </c>
      <c r="H25" s="123" t="n">
        <v>14325</v>
      </c>
      <c r="I25" s="123" t="n">
        <v>11908</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t="n">
        <v>695</v>
      </c>
      <c r="AF25" s="124" t="n">
        <v>172</v>
      </c>
      <c r="AG25" s="124" t="n">
        <v>2019</v>
      </c>
      <c r="AH25" s="129" t="n">
        <v>913</v>
      </c>
      <c r="AI25" s="128" t="n">
        <v>803</v>
      </c>
      <c r="AJ25" s="124" t="n">
        <v>1285</v>
      </c>
      <c r="AK25" s="124" t="n">
        <v>1479</v>
      </c>
      <c r="AL25" s="124" t="n">
        <v>1243</v>
      </c>
      <c r="AM25" s="124" t="n">
        <v>1431</v>
      </c>
      <c r="AN25" s="124" t="n">
        <v>1741</v>
      </c>
      <c r="AO25" s="124" t="n">
        <v>1225</v>
      </c>
      <c r="AP25" s="124" t="n">
        <v>2289</v>
      </c>
      <c r="AQ25" s="124" t="n">
        <v>509</v>
      </c>
      <c r="AR25" s="124" t="n">
        <v>1668</v>
      </c>
      <c r="AS25" s="124" t="n">
        <v>429</v>
      </c>
      <c r="AT25" s="129" t="n">
        <v>223</v>
      </c>
      <c r="AU25" s="128" t="n">
        <v>1385</v>
      </c>
      <c r="AV25" s="124" t="n">
        <v>2582</v>
      </c>
      <c r="AW25" s="124" t="n">
        <v>436</v>
      </c>
      <c r="AX25" s="124" t="n">
        <v>1738</v>
      </c>
      <c r="AY25" s="124" t="n">
        <v>502</v>
      </c>
      <c r="AZ25" s="124" t="n">
        <v>2298</v>
      </c>
      <c r="BA25" s="124" t="n">
        <v>992</v>
      </c>
      <c r="BB25" s="124" t="n">
        <v>1012</v>
      </c>
      <c r="BC25" s="124" t="n">
        <v>963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1174</v>
      </c>
      <c r="F26" s="138" t="n">
        <v>0</v>
      </c>
      <c r="G26" s="123" t="n">
        <v>600</v>
      </c>
      <c r="H26" s="123" t="n">
        <v>260</v>
      </c>
      <c r="I26" s="123" t="n">
        <v>314</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t="n">
        <v>593</v>
      </c>
      <c r="AF26" s="124" t="n">
        <v>7</v>
      </c>
      <c r="AG26" s="124" t="n">
        <v>0</v>
      </c>
      <c r="AH26" s="129" t="n">
        <v>0</v>
      </c>
      <c r="AI26" s="128" t="n">
        <v>0</v>
      </c>
      <c r="AJ26" s="124" t="n">
        <v>0</v>
      </c>
      <c r="AK26" s="124" t="n">
        <v>0</v>
      </c>
      <c r="AL26" s="124" t="n">
        <v>0</v>
      </c>
      <c r="AM26" s="124" t="n">
        <v>71</v>
      </c>
      <c r="AN26" s="124" t="n">
        <v>46</v>
      </c>
      <c r="AO26" s="124" t="n">
        <v>54</v>
      </c>
      <c r="AP26" s="124" t="n">
        <v>86</v>
      </c>
      <c r="AQ26" s="124" t="n">
        <v>0</v>
      </c>
      <c r="AR26" s="124" t="n">
        <v>0</v>
      </c>
      <c r="AS26" s="124" t="n">
        <v>1</v>
      </c>
      <c r="AT26" s="129" t="n">
        <v>2</v>
      </c>
      <c r="AU26" s="128" t="n">
        <v>0</v>
      </c>
      <c r="AV26" s="124" t="n">
        <v>89</v>
      </c>
      <c r="AW26" s="124" t="n">
        <v>23</v>
      </c>
      <c r="AX26" s="124" t="n">
        <v>86</v>
      </c>
      <c r="AY26" s="124" t="n">
        <v>5</v>
      </c>
      <c r="AZ26" s="124" t="n">
        <v>56</v>
      </c>
      <c r="BA26" s="124" t="n">
        <v>1</v>
      </c>
      <c r="BB26" s="124" t="n">
        <v>32</v>
      </c>
      <c r="BC26" s="124" t="n">
        <v>22</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32333</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6059</v>
      </c>
      <c r="F28" s="138" t="n">
        <v>0</v>
      </c>
      <c r="G28" s="123" t="n">
        <v>1512</v>
      </c>
      <c r="H28" s="123" t="n">
        <v>3045</v>
      </c>
      <c r="I28" s="123" t="n">
        <v>1502</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t="n">
        <v>351</v>
      </c>
      <c r="AF28" s="124" t="n">
        <v>71</v>
      </c>
      <c r="AG28" s="124" t="n">
        <v>719</v>
      </c>
      <c r="AH28" s="129" t="n">
        <v>371</v>
      </c>
      <c r="AI28" s="128" t="n">
        <v>320</v>
      </c>
      <c r="AJ28" s="124" t="n">
        <v>574</v>
      </c>
      <c r="AK28" s="124" t="n">
        <v>543</v>
      </c>
      <c r="AL28" s="124" t="n">
        <v>137</v>
      </c>
      <c r="AM28" s="124" t="n">
        <v>257</v>
      </c>
      <c r="AN28" s="124" t="n">
        <v>327</v>
      </c>
      <c r="AO28" s="124" t="n">
        <v>229</v>
      </c>
      <c r="AP28" s="124" t="n">
        <v>371</v>
      </c>
      <c r="AQ28" s="124" t="n">
        <v>84</v>
      </c>
      <c r="AR28" s="124" t="n">
        <v>140</v>
      </c>
      <c r="AS28" s="124" t="n">
        <v>31</v>
      </c>
      <c r="AT28" s="129" t="n">
        <v>32</v>
      </c>
      <c r="AU28" s="128" t="n">
        <v>113</v>
      </c>
      <c r="AV28" s="124" t="n">
        <v>246</v>
      </c>
      <c r="AW28" s="124" t="n">
        <v>51</v>
      </c>
      <c r="AX28" s="124" t="n">
        <v>194</v>
      </c>
      <c r="AY28" s="124" t="n">
        <v>124</v>
      </c>
      <c r="AZ28" s="124" t="n">
        <v>414</v>
      </c>
      <c r="BA28" s="124" t="n">
        <v>149</v>
      </c>
      <c r="BB28" s="124" t="n">
        <v>163</v>
      </c>
      <c r="BC28" s="124" t="n">
        <v>48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6851</v>
      </c>
      <c r="F30" s="138" t="n">
        <v>0</v>
      </c>
      <c r="G30" s="123" t="n">
        <v>927</v>
      </c>
      <c r="H30" s="123" t="n">
        <v>3712</v>
      </c>
      <c r="I30" s="123" t="n">
        <v>2212</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t="n">
        <v>85</v>
      </c>
      <c r="AF30" s="124" t="n">
        <v>219</v>
      </c>
      <c r="AG30" s="124" t="n">
        <v>219</v>
      </c>
      <c r="AH30" s="129" t="n">
        <v>404</v>
      </c>
      <c r="AI30" s="128" t="n">
        <v>270</v>
      </c>
      <c r="AJ30" s="124" t="n">
        <v>269</v>
      </c>
      <c r="AK30" s="124" t="n">
        <v>513</v>
      </c>
      <c r="AL30" s="124" t="n">
        <v>371</v>
      </c>
      <c r="AM30" s="124" t="n">
        <v>425</v>
      </c>
      <c r="AN30" s="124" t="n">
        <v>529</v>
      </c>
      <c r="AO30" s="124" t="n">
        <v>233</v>
      </c>
      <c r="AP30" s="124" t="n">
        <v>405</v>
      </c>
      <c r="AQ30" s="124" t="n">
        <v>174</v>
      </c>
      <c r="AR30" s="124" t="n">
        <v>137</v>
      </c>
      <c r="AS30" s="124" t="n">
        <v>199</v>
      </c>
      <c r="AT30" s="129" t="n">
        <v>187</v>
      </c>
      <c r="AU30" s="128" t="n">
        <v>87</v>
      </c>
      <c r="AV30" s="124" t="n">
        <v>308</v>
      </c>
      <c r="AW30" s="124" t="n">
        <v>410</v>
      </c>
      <c r="AX30" s="124" t="n">
        <v>348</v>
      </c>
      <c r="AY30" s="124" t="n">
        <v>571</v>
      </c>
      <c r="AZ30" s="124" t="n">
        <v>220</v>
      </c>
      <c r="BA30" s="124" t="n">
        <v>0</v>
      </c>
      <c r="BB30" s="124" t="n">
        <v>0</v>
      </c>
      <c r="BC30" s="124" t="n">
        <v>268</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3208</v>
      </c>
      <c r="F32" s="138" t="n">
        <v>0</v>
      </c>
      <c r="G32" s="123" t="n">
        <v>324</v>
      </c>
      <c r="H32" s="123" t="n">
        <v>1729</v>
      </c>
      <c r="I32" s="123" t="n">
        <v>1155</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t="n">
        <v>19</v>
      </c>
      <c r="AF32" s="124" t="n">
        <v>42</v>
      </c>
      <c r="AG32" s="124" t="n">
        <v>110</v>
      </c>
      <c r="AH32" s="129" t="n">
        <v>153</v>
      </c>
      <c r="AI32" s="128" t="n">
        <v>105</v>
      </c>
      <c r="AJ32" s="124" t="n">
        <v>87</v>
      </c>
      <c r="AK32" s="124" t="n">
        <v>130</v>
      </c>
      <c r="AL32" s="124" t="n">
        <v>73</v>
      </c>
      <c r="AM32" s="124" t="n">
        <v>108</v>
      </c>
      <c r="AN32" s="124" t="n">
        <v>162</v>
      </c>
      <c r="AO32" s="124" t="n">
        <v>261</v>
      </c>
      <c r="AP32" s="124" t="n">
        <v>197</v>
      </c>
      <c r="AQ32" s="124" t="n">
        <v>203</v>
      </c>
      <c r="AR32" s="124" t="n">
        <v>143</v>
      </c>
      <c r="AS32" s="124" t="n">
        <v>119</v>
      </c>
      <c r="AT32" s="129" t="n">
        <v>141</v>
      </c>
      <c r="AU32" s="128" t="n">
        <v>189</v>
      </c>
      <c r="AV32" s="124" t="n">
        <v>250</v>
      </c>
      <c r="AW32" s="124" t="n">
        <v>229</v>
      </c>
      <c r="AX32" s="124" t="n">
        <v>126</v>
      </c>
      <c r="AY32" s="124" t="n">
        <v>14</v>
      </c>
      <c r="AZ32" s="124" t="n">
        <v>327</v>
      </c>
      <c r="BA32" s="124" t="n">
        <v>0</v>
      </c>
      <c r="BB32" s="124" t="n">
        <v>0</v>
      </c>
      <c r="BC32" s="124" t="n">
        <v>20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3584</v>
      </c>
      <c r="F33" s="138" t="n">
        <v>0</v>
      </c>
      <c r="G33" s="123" t="n">
        <v>547</v>
      </c>
      <c r="H33" s="123" t="n">
        <v>1891</v>
      </c>
      <c r="I33" s="123" t="n">
        <v>1146</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t="n">
        <v>50</v>
      </c>
      <c r="AF33" s="124" t="n">
        <v>99</v>
      </c>
      <c r="AG33" s="124" t="n">
        <v>143</v>
      </c>
      <c r="AH33" s="129" t="n">
        <v>255</v>
      </c>
      <c r="AI33" s="128" t="n">
        <v>143</v>
      </c>
      <c r="AJ33" s="124" t="n">
        <v>119</v>
      </c>
      <c r="AK33" s="124" t="n">
        <v>217</v>
      </c>
      <c r="AL33" s="124" t="n">
        <v>157</v>
      </c>
      <c r="AM33" s="124" t="n">
        <v>161</v>
      </c>
      <c r="AN33" s="124" t="n">
        <v>283</v>
      </c>
      <c r="AO33" s="124" t="n">
        <v>175</v>
      </c>
      <c r="AP33" s="124" t="n">
        <v>199</v>
      </c>
      <c r="AQ33" s="124" t="n">
        <v>143</v>
      </c>
      <c r="AR33" s="124" t="n">
        <v>63</v>
      </c>
      <c r="AS33" s="124" t="n">
        <v>108</v>
      </c>
      <c r="AT33" s="129" t="n">
        <v>123</v>
      </c>
      <c r="AU33" s="128" t="n">
        <v>99</v>
      </c>
      <c r="AV33" s="124" t="n">
        <v>229</v>
      </c>
      <c r="AW33" s="124" t="n">
        <v>132</v>
      </c>
      <c r="AX33" s="124" t="n">
        <v>148</v>
      </c>
      <c r="AY33" s="124" t="n">
        <v>225</v>
      </c>
      <c r="AZ33" s="124" t="n">
        <v>193</v>
      </c>
      <c r="BA33" s="124" t="n">
        <v>0</v>
      </c>
      <c r="BB33" s="124" t="n">
        <v>0</v>
      </c>
      <c r="BC33" s="124" t="n">
        <v>120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61</v>
      </c>
      <c r="F34" s="138" t="n">
        <v>0</v>
      </c>
      <c r="G34" s="123" t="n">
        <v>22</v>
      </c>
      <c r="H34" s="123" t="n">
        <v>31</v>
      </c>
      <c r="I34" s="123" t="n">
        <v>8</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t="n">
        <v>3</v>
      </c>
      <c r="AF34" s="124" t="n">
        <v>5</v>
      </c>
      <c r="AG34" s="124" t="n">
        <v>4</v>
      </c>
      <c r="AH34" s="129" t="n">
        <v>10</v>
      </c>
      <c r="AI34" s="128" t="n">
        <v>1</v>
      </c>
      <c r="AJ34" s="124" t="n">
        <v>2</v>
      </c>
      <c r="AK34" s="124" t="n">
        <v>4</v>
      </c>
      <c r="AL34" s="124" t="n">
        <v>0</v>
      </c>
      <c r="AM34" s="124" t="n">
        <v>2</v>
      </c>
      <c r="AN34" s="124" t="n">
        <v>4</v>
      </c>
      <c r="AO34" s="124" t="n">
        <v>4</v>
      </c>
      <c r="AP34" s="124" t="n">
        <v>7</v>
      </c>
      <c r="AQ34" s="124" t="n">
        <v>0</v>
      </c>
      <c r="AR34" s="124" t="n">
        <v>1</v>
      </c>
      <c r="AS34" s="124" t="n">
        <v>4</v>
      </c>
      <c r="AT34" s="129" t="n">
        <v>2</v>
      </c>
      <c r="AU34" s="128" t="n">
        <v>0</v>
      </c>
      <c r="AV34" s="124" t="n">
        <v>1</v>
      </c>
      <c r="AW34" s="124" t="n">
        <v>2</v>
      </c>
      <c r="AX34" s="124" t="n">
        <v>2</v>
      </c>
      <c r="AY34" s="124" t="n">
        <v>0</v>
      </c>
      <c r="AZ34" s="124" t="n">
        <v>1</v>
      </c>
      <c r="BA34" s="124" t="n">
        <v>0</v>
      </c>
      <c r="BB34" s="124" t="n">
        <v>0</v>
      </c>
      <c r="BC34" s="124" t="n">
        <v>2</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1412</v>
      </c>
      <c r="F35" s="138" t="n">
        <v>0</v>
      </c>
      <c r="G35" s="123" t="n">
        <v>0</v>
      </c>
      <c r="H35" s="123" t="n">
        <v>0</v>
      </c>
      <c r="I35" s="123" t="n">
        <v>1412</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t="n">
        <v>0</v>
      </c>
      <c r="AF35" s="124" t="n">
        <v>0</v>
      </c>
      <c r="AG35" s="124" t="n">
        <v>0</v>
      </c>
      <c r="AH35" s="129" t="n">
        <v>0</v>
      </c>
      <c r="AI35" s="128" t="n">
        <v>0</v>
      </c>
      <c r="AJ35" s="124" t="n">
        <v>0</v>
      </c>
      <c r="AK35" s="124" t="n">
        <v>0</v>
      </c>
      <c r="AL35" s="124" t="n">
        <v>0</v>
      </c>
      <c r="AM35" s="124" t="n">
        <v>0</v>
      </c>
      <c r="AN35" s="124" t="n">
        <v>0</v>
      </c>
      <c r="AO35" s="124" t="n">
        <v>0</v>
      </c>
      <c r="AP35" s="124" t="n">
        <v>0</v>
      </c>
      <c r="AQ35" s="124" t="n">
        <v>0</v>
      </c>
      <c r="AR35" s="124" t="n">
        <v>0</v>
      </c>
      <c r="AS35" s="124" t="n">
        <v>0</v>
      </c>
      <c r="AT35" s="129" t="n">
        <v>0</v>
      </c>
      <c r="AU35" s="128" t="n">
        <v>133</v>
      </c>
      <c r="AV35" s="124" t="n">
        <v>129</v>
      </c>
      <c r="AW35" s="124" t="n">
        <v>154</v>
      </c>
      <c r="AX35" s="124" t="n">
        <v>87</v>
      </c>
      <c r="AY35" s="124" t="n">
        <v>200</v>
      </c>
      <c r="AZ35" s="124" t="n">
        <v>226</v>
      </c>
      <c r="BA35" s="124" t="n">
        <v>190</v>
      </c>
      <c r="BB35" s="124" t="n">
        <v>228</v>
      </c>
      <c r="BC35" s="124" t="n">
        <v>65</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t="n">
        <v>0</v>
      </c>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53</v>
      </c>
      <c r="F37" s="138" t="n">
        <v>0</v>
      </c>
      <c r="G37" s="123" t="n">
        <v>0</v>
      </c>
      <c r="H37" s="123" t="n">
        <v>0</v>
      </c>
      <c r="I37" s="123" t="n">
        <v>53</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t="n">
        <v>0</v>
      </c>
      <c r="AF37" s="124" t="n">
        <v>0</v>
      </c>
      <c r="AG37" s="124" t="n">
        <v>0</v>
      </c>
      <c r="AH37" s="129" t="n">
        <v>0</v>
      </c>
      <c r="AI37" s="128" t="n">
        <v>0</v>
      </c>
      <c r="AJ37" s="124" t="n">
        <v>0</v>
      </c>
      <c r="AK37" s="124" t="n">
        <v>0</v>
      </c>
      <c r="AL37" s="124" t="n">
        <v>0</v>
      </c>
      <c r="AM37" s="124" t="n">
        <v>0</v>
      </c>
      <c r="AN37" s="124" t="n">
        <v>0</v>
      </c>
      <c r="AO37" s="124" t="n">
        <v>0</v>
      </c>
      <c r="AP37" s="124" t="n">
        <v>0</v>
      </c>
      <c r="AQ37" s="124" t="n">
        <v>0</v>
      </c>
      <c r="AR37" s="124" t="n">
        <v>0</v>
      </c>
      <c r="AS37" s="124" t="n">
        <v>0</v>
      </c>
      <c r="AT37" s="129" t="n">
        <v>0</v>
      </c>
      <c r="AU37" s="128" t="n">
        <v>0</v>
      </c>
      <c r="AV37" s="124" t="n">
        <v>0</v>
      </c>
      <c r="AW37" s="124" t="n">
        <v>0</v>
      </c>
      <c r="AX37" s="124" t="n">
        <v>6</v>
      </c>
      <c r="AY37" s="124" t="n">
        <v>9</v>
      </c>
      <c r="AZ37" s="124" t="n">
        <v>4</v>
      </c>
      <c r="BA37" s="124" t="n">
        <v>13</v>
      </c>
      <c r="BB37" s="124" t="n">
        <v>21</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t="n">
        <v>0</v>
      </c>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27</v>
      </c>
      <c r="F41" s="138" t="n">
        <v>0</v>
      </c>
      <c r="G41" s="123" t="n">
        <v>3</v>
      </c>
      <c r="H41" s="123" t="n">
        <v>11</v>
      </c>
      <c r="I41" s="123" t="n">
        <v>13</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t="n">
        <v>0</v>
      </c>
      <c r="AF41" s="124" t="n">
        <v>0</v>
      </c>
      <c r="AG41" s="124" t="n">
        <v>1</v>
      </c>
      <c r="AH41" s="129" t="n">
        <v>2</v>
      </c>
      <c r="AI41" s="128" t="n">
        <v>1</v>
      </c>
      <c r="AJ41" s="124" t="n">
        <v>1</v>
      </c>
      <c r="AK41" s="124" t="n">
        <v>1</v>
      </c>
      <c r="AL41" s="124" t="n">
        <v>0</v>
      </c>
      <c r="AM41" s="124" t="n">
        <v>0</v>
      </c>
      <c r="AN41" s="124" t="n">
        <v>3</v>
      </c>
      <c r="AO41" s="124" t="n">
        <v>0</v>
      </c>
      <c r="AP41" s="124" t="n">
        <v>0</v>
      </c>
      <c r="AQ41" s="124" t="n">
        <v>2</v>
      </c>
      <c r="AR41" s="124" t="n">
        <v>0</v>
      </c>
      <c r="AS41" s="124" t="n">
        <v>1</v>
      </c>
      <c r="AT41" s="129" t="n">
        <v>2</v>
      </c>
      <c r="AU41" s="128" t="n">
        <v>0</v>
      </c>
      <c r="AV41" s="124" t="n">
        <v>2</v>
      </c>
      <c r="AW41" s="124" t="n">
        <v>1</v>
      </c>
      <c r="AX41" s="124" t="n">
        <v>1</v>
      </c>
      <c r="AY41" s="124" t="n">
        <v>2</v>
      </c>
      <c r="AZ41" s="124" t="n">
        <v>3</v>
      </c>
      <c r="BA41" s="124" t="n">
        <v>1</v>
      </c>
      <c r="BB41" s="124" t="n">
        <v>1</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4</v>
      </c>
      <c r="F42" s="138" t="n">
        <v>0</v>
      </c>
      <c r="G42" s="123" t="n">
        <v>0</v>
      </c>
      <c r="H42" s="123" t="n">
        <v>1</v>
      </c>
      <c r="I42" s="123" t="n">
        <v>3</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t="n">
        <v>0</v>
      </c>
      <c r="AF42" s="124" t="n">
        <v>0</v>
      </c>
      <c r="AG42" s="124" t="n">
        <v>0</v>
      </c>
      <c r="AH42" s="129" t="n">
        <v>0</v>
      </c>
      <c r="AI42" s="128" t="n">
        <v>0</v>
      </c>
      <c r="AJ42" s="124" t="n">
        <v>1</v>
      </c>
      <c r="AK42" s="124" t="n">
        <v>0</v>
      </c>
      <c r="AL42" s="124" t="n">
        <v>0</v>
      </c>
      <c r="AM42" s="124" t="n">
        <v>0</v>
      </c>
      <c r="AN42" s="124" t="n">
        <v>0</v>
      </c>
      <c r="AO42" s="124" t="n">
        <v>0</v>
      </c>
      <c r="AP42" s="124" t="n">
        <v>0</v>
      </c>
      <c r="AQ42" s="124" t="n">
        <v>0</v>
      </c>
      <c r="AR42" s="124" t="n">
        <v>0</v>
      </c>
      <c r="AS42" s="124" t="n">
        <v>0</v>
      </c>
      <c r="AT42" s="129" t="n">
        <v>0</v>
      </c>
      <c r="AU42" s="128" t="n">
        <v>0</v>
      </c>
      <c r="AV42" s="124" t="n">
        <v>2</v>
      </c>
      <c r="AW42" s="124" t="n">
        <v>0</v>
      </c>
      <c r="AX42" s="124" t="n">
        <v>0</v>
      </c>
      <c r="AY42" s="124" t="n">
        <v>0</v>
      </c>
      <c r="AZ42" s="124" t="n">
        <v>0</v>
      </c>
      <c r="BA42" s="124" t="n">
        <v>0</v>
      </c>
      <c r="BB42" s="124" t="n">
        <v>0</v>
      </c>
      <c r="BC42" s="124" t="n">
        <v>1</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4</v>
      </c>
      <c r="F43" s="138" t="n">
        <v>0</v>
      </c>
      <c r="G43" s="123" t="n">
        <v>0</v>
      </c>
      <c r="H43" s="123" t="n">
        <v>0</v>
      </c>
      <c r="I43" s="123" t="n">
        <v>4</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t="n">
        <v>0</v>
      </c>
      <c r="AF43" s="124" t="n">
        <v>0</v>
      </c>
      <c r="AG43" s="124" t="n">
        <v>0</v>
      </c>
      <c r="AH43" s="129" t="n">
        <v>0</v>
      </c>
      <c r="AI43" s="128" t="n">
        <v>0</v>
      </c>
      <c r="AJ43" s="124" t="n">
        <v>0</v>
      </c>
      <c r="AK43" s="124" t="n">
        <v>0</v>
      </c>
      <c r="AL43" s="124" t="n">
        <v>0</v>
      </c>
      <c r="AM43" s="124" t="n">
        <v>0</v>
      </c>
      <c r="AN43" s="124" t="n">
        <v>0</v>
      </c>
      <c r="AO43" s="124" t="n">
        <v>0</v>
      </c>
      <c r="AP43" s="124" t="n">
        <v>0</v>
      </c>
      <c r="AQ43" s="124" t="n">
        <v>0</v>
      </c>
      <c r="AR43" s="124" t="n">
        <v>0</v>
      </c>
      <c r="AS43" s="124" t="n">
        <v>0</v>
      </c>
      <c r="AT43" s="129" t="n">
        <v>0</v>
      </c>
      <c r="AU43" s="128" t="n">
        <v>0</v>
      </c>
      <c r="AV43" s="124" t="n">
        <v>1</v>
      </c>
      <c r="AW43" s="124" t="n">
        <v>0</v>
      </c>
      <c r="AX43" s="124" t="n">
        <v>0</v>
      </c>
      <c r="AY43" s="124" t="n">
        <v>1</v>
      </c>
      <c r="AZ43" s="124" t="n">
        <v>0</v>
      </c>
      <c r="BA43" s="124" t="n">
        <v>0</v>
      </c>
      <c r="BB43" s="124" t="n">
        <v>0</v>
      </c>
      <c r="BC43" s="124" t="n">
        <v>2</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2</v>
      </c>
      <c r="F44" s="138" t="n">
        <v>0</v>
      </c>
      <c r="G44" s="123" t="n">
        <v>0</v>
      </c>
      <c r="H44" s="123" t="n">
        <v>0</v>
      </c>
      <c r="I44" s="123" t="n">
        <v>2</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t="n">
        <v>0</v>
      </c>
      <c r="AF44" s="124" t="n">
        <v>0</v>
      </c>
      <c r="AG44" s="124" t="n">
        <v>0</v>
      </c>
      <c r="AH44" s="129" t="n">
        <v>0</v>
      </c>
      <c r="AI44" s="128" t="n">
        <v>0</v>
      </c>
      <c r="AJ44" s="124" t="n">
        <v>0</v>
      </c>
      <c r="AK44" s="124" t="n">
        <v>0</v>
      </c>
      <c r="AL44" s="124" t="n">
        <v>0</v>
      </c>
      <c r="AM44" s="124" t="n">
        <v>0</v>
      </c>
      <c r="AN44" s="124" t="n">
        <v>0</v>
      </c>
      <c r="AO44" s="124" t="n">
        <v>0</v>
      </c>
      <c r="AP44" s="124" t="n">
        <v>0</v>
      </c>
      <c r="AQ44" s="124" t="n">
        <v>0</v>
      </c>
      <c r="AR44" s="124" t="n">
        <v>0</v>
      </c>
      <c r="AS44" s="124" t="n">
        <v>0</v>
      </c>
      <c r="AT44" s="129" t="n">
        <v>0</v>
      </c>
      <c r="AU44" s="128" t="n">
        <v>0</v>
      </c>
      <c r="AV44" s="124" t="n">
        <v>0</v>
      </c>
      <c r="AW44" s="124" t="n">
        <v>1</v>
      </c>
      <c r="AX44" s="124" t="n">
        <v>0</v>
      </c>
      <c r="AY44" s="124" t="n">
        <v>1</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3</v>
      </c>
      <c r="F45" s="138" t="n">
        <v>0</v>
      </c>
      <c r="G45" s="123" t="n">
        <v>0</v>
      </c>
      <c r="H45" s="123" t="n">
        <v>2</v>
      </c>
      <c r="I45" s="123" t="n">
        <v>1</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t="n">
        <v>0</v>
      </c>
      <c r="AF45" s="124" t="n">
        <v>0</v>
      </c>
      <c r="AG45" s="124" t="n">
        <v>0</v>
      </c>
      <c r="AH45" s="129" t="n">
        <v>0</v>
      </c>
      <c r="AI45" s="128" t="n">
        <v>1</v>
      </c>
      <c r="AJ45" s="124" t="n">
        <v>0</v>
      </c>
      <c r="AK45" s="124" t="n">
        <v>0</v>
      </c>
      <c r="AL45" s="124" t="n">
        <v>0</v>
      </c>
      <c r="AM45" s="124" t="n">
        <v>0</v>
      </c>
      <c r="AN45" s="124" t="n">
        <v>0</v>
      </c>
      <c r="AO45" s="124" t="n">
        <v>0</v>
      </c>
      <c r="AP45" s="124" t="n">
        <v>0</v>
      </c>
      <c r="AQ45" s="124" t="n">
        <v>0</v>
      </c>
      <c r="AR45" s="124" t="n">
        <v>1</v>
      </c>
      <c r="AS45" s="124" t="n">
        <v>0</v>
      </c>
      <c r="AT45" s="129" t="n">
        <v>0</v>
      </c>
      <c r="AU45" s="128" t="n">
        <v>0</v>
      </c>
      <c r="AV45" s="124" t="n">
        <v>0</v>
      </c>
      <c r="AW45" s="124" t="n">
        <v>0</v>
      </c>
      <c r="AX45" s="124" t="n">
        <v>0</v>
      </c>
      <c r="AY45" s="124" t="n">
        <v>1</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1065</v>
      </c>
      <c r="F46" s="138" t="n">
        <v>0</v>
      </c>
      <c r="G46" s="123" t="n">
        <v>0</v>
      </c>
      <c r="H46" s="123" t="n">
        <v>0</v>
      </c>
      <c r="I46" s="123" t="n">
        <v>1065</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t="n">
        <v>0</v>
      </c>
      <c r="AF46" s="124" t="n">
        <v>0</v>
      </c>
      <c r="AG46" s="124" t="n">
        <v>0</v>
      </c>
      <c r="AH46" s="129" t="n">
        <v>0</v>
      </c>
      <c r="AI46" s="128" t="n">
        <v>0</v>
      </c>
      <c r="AJ46" s="124" t="n">
        <v>0</v>
      </c>
      <c r="AK46" s="124" t="n">
        <v>0</v>
      </c>
      <c r="AL46" s="124" t="n">
        <v>0</v>
      </c>
      <c r="AM46" s="124" t="n">
        <v>0</v>
      </c>
      <c r="AN46" s="124" t="n">
        <v>0</v>
      </c>
      <c r="AO46" s="124" t="n">
        <v>0</v>
      </c>
      <c r="AP46" s="124" t="n">
        <v>0</v>
      </c>
      <c r="AQ46" s="124" t="n">
        <v>0</v>
      </c>
      <c r="AR46" s="124" t="n">
        <v>0</v>
      </c>
      <c r="AS46" s="124" t="n">
        <v>0</v>
      </c>
      <c r="AT46" s="129" t="n">
        <v>0</v>
      </c>
      <c r="AU46" s="128" t="n">
        <v>102</v>
      </c>
      <c r="AV46" s="124" t="n">
        <v>99</v>
      </c>
      <c r="AW46" s="124" t="n">
        <v>107</v>
      </c>
      <c r="AX46" s="124" t="n">
        <v>68</v>
      </c>
      <c r="AY46" s="124" t="n">
        <v>159</v>
      </c>
      <c r="AZ46" s="124" t="n">
        <v>173</v>
      </c>
      <c r="BA46" s="124" t="n">
        <v>150</v>
      </c>
      <c r="BB46" s="124" t="n">
        <v>163</v>
      </c>
      <c r="BC46" s="124" t="n">
        <v>44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v>
      </c>
      <c r="F47" s="138" t="n">
        <v>0</v>
      </c>
      <c r="G47" s="123" t="n">
        <v>0</v>
      </c>
      <c r="H47" s="123" t="n">
        <v>0</v>
      </c>
      <c r="I47" s="123" t="n">
        <v>3</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1</v>
      </c>
      <c r="AV47" s="124" t="n">
        <v>0</v>
      </c>
      <c r="AW47" s="124" t="n">
        <v>1</v>
      </c>
      <c r="AX47" s="124" t="n">
        <v>0</v>
      </c>
      <c r="AY47" s="124" t="n">
        <v>0</v>
      </c>
      <c r="AZ47" s="124" t="n">
        <v>0</v>
      </c>
      <c r="BA47" s="124" t="n">
        <v>1</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v>
      </c>
      <c r="F49" s="138" t="n">
        <v>0</v>
      </c>
      <c r="G49" s="123" t="n">
        <v>0</v>
      </c>
      <c r="H49" s="123" t="n">
        <v>0</v>
      </c>
      <c r="I49" s="123" t="n">
        <v>2</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1</v>
      </c>
      <c r="AZ49" s="124" t="n">
        <v>0</v>
      </c>
      <c r="BA49" s="124" t="n">
        <v>1</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972</v>
      </c>
      <c r="F50" s="138" t="n">
        <v>0</v>
      </c>
      <c r="G50" s="123" t="n">
        <v>0</v>
      </c>
      <c r="H50" s="123" t="n">
        <v>0</v>
      </c>
      <c r="I50" s="123" t="n">
        <v>972</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t="n">
        <v>0</v>
      </c>
      <c r="AF50" s="124" t="n">
        <v>0</v>
      </c>
      <c r="AG50" s="124" t="n">
        <v>0</v>
      </c>
      <c r="AH50" s="129" t="n">
        <v>0</v>
      </c>
      <c r="AI50" s="128" t="n">
        <v>0</v>
      </c>
      <c r="AJ50" s="124" t="n">
        <v>0</v>
      </c>
      <c r="AK50" s="124" t="n">
        <v>0</v>
      </c>
      <c r="AL50" s="124" t="n">
        <v>0</v>
      </c>
      <c r="AM50" s="124" t="n">
        <v>0</v>
      </c>
      <c r="AN50" s="124" t="n">
        <v>0</v>
      </c>
      <c r="AO50" s="124" t="n">
        <v>0</v>
      </c>
      <c r="AP50" s="124" t="n">
        <v>0</v>
      </c>
      <c r="AQ50" s="124" t="n">
        <v>0</v>
      </c>
      <c r="AR50" s="124" t="n">
        <v>0</v>
      </c>
      <c r="AS50" s="124" t="n">
        <v>0</v>
      </c>
      <c r="AT50" s="129" t="n">
        <v>0</v>
      </c>
      <c r="AU50" s="128" t="n">
        <v>92</v>
      </c>
      <c r="AV50" s="124" t="n">
        <v>94</v>
      </c>
      <c r="AW50" s="124" t="n">
        <v>99</v>
      </c>
      <c r="AX50" s="124" t="n">
        <v>61</v>
      </c>
      <c r="AY50" s="124" t="n">
        <v>144</v>
      </c>
      <c r="AZ50" s="124" t="n">
        <v>158</v>
      </c>
      <c r="BA50" s="124" t="n">
        <v>134</v>
      </c>
      <c r="BB50" s="124" t="n">
        <v>147</v>
      </c>
      <c r="BC50" s="124" t="n">
        <v>43</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24</v>
      </c>
      <c r="F51" s="138" t="n">
        <v>0</v>
      </c>
      <c r="G51" s="123" t="n">
        <v>0</v>
      </c>
      <c r="H51" s="123" t="n">
        <v>0</v>
      </c>
      <c r="I51" s="123" t="n">
        <v>24</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t="n">
        <v>0</v>
      </c>
      <c r="AF51" s="124" t="n">
        <v>0</v>
      </c>
      <c r="AG51" s="124" t="n">
        <v>0</v>
      </c>
      <c r="AH51" s="129" t="n">
        <v>0</v>
      </c>
      <c r="AI51" s="128" t="n">
        <v>0</v>
      </c>
      <c r="AJ51" s="124" t="n">
        <v>0</v>
      </c>
      <c r="AK51" s="124" t="n">
        <v>0</v>
      </c>
      <c r="AL51" s="124" t="n">
        <v>0</v>
      </c>
      <c r="AM51" s="124" t="n">
        <v>0</v>
      </c>
      <c r="AN51" s="124" t="n">
        <v>0</v>
      </c>
      <c r="AO51" s="124" t="n">
        <v>0</v>
      </c>
      <c r="AP51" s="124" t="n">
        <v>0</v>
      </c>
      <c r="AQ51" s="124" t="n">
        <v>0</v>
      </c>
      <c r="AR51" s="124" t="n">
        <v>0</v>
      </c>
      <c r="AS51" s="124" t="n">
        <v>0</v>
      </c>
      <c r="AT51" s="129" t="n">
        <v>0</v>
      </c>
      <c r="AU51" s="128" t="n">
        <v>5</v>
      </c>
      <c r="AV51" s="124" t="n">
        <v>0</v>
      </c>
      <c r="AW51" s="124" t="n">
        <v>2</v>
      </c>
      <c r="AX51" s="124" t="n">
        <v>1</v>
      </c>
      <c r="AY51" s="124" t="n">
        <v>4</v>
      </c>
      <c r="AZ51" s="124" t="n">
        <v>2</v>
      </c>
      <c r="BA51" s="124" t="n">
        <v>5</v>
      </c>
      <c r="BB51" s="124" t="n">
        <v>4</v>
      </c>
      <c r="BC51" s="124" t="n">
        <v>1</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5</v>
      </c>
      <c r="F52" s="138" t="n">
        <v>0</v>
      </c>
      <c r="G52" s="123" t="n">
        <v>0</v>
      </c>
      <c r="H52" s="123" t="n">
        <v>0</v>
      </c>
      <c r="I52" s="123" t="n">
        <v>5</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t="n">
        <v>0</v>
      </c>
      <c r="AF52" s="124" t="n">
        <v>0</v>
      </c>
      <c r="AG52" s="124" t="n">
        <v>0</v>
      </c>
      <c r="AH52" s="129" t="n">
        <v>0</v>
      </c>
      <c r="AI52" s="128" t="n">
        <v>0</v>
      </c>
      <c r="AJ52" s="124" t="n">
        <v>0</v>
      </c>
      <c r="AK52" s="124" t="n">
        <v>0</v>
      </c>
      <c r="AL52" s="124" t="n">
        <v>0</v>
      </c>
      <c r="AM52" s="124" t="n">
        <v>0</v>
      </c>
      <c r="AN52" s="124" t="n">
        <v>0</v>
      </c>
      <c r="AO52" s="124" t="n">
        <v>0</v>
      </c>
      <c r="AP52" s="124" t="n">
        <v>0</v>
      </c>
      <c r="AQ52" s="124" t="n">
        <v>0</v>
      </c>
      <c r="AR52" s="124" t="n">
        <v>0</v>
      </c>
      <c r="AS52" s="124" t="n">
        <v>0</v>
      </c>
      <c r="AT52" s="129" t="n">
        <v>0</v>
      </c>
      <c r="AU52" s="128" t="n">
        <v>1</v>
      </c>
      <c r="AV52" s="124" t="n">
        <v>1</v>
      </c>
      <c r="AW52" s="124" t="n">
        <v>1</v>
      </c>
      <c r="AX52" s="124" t="n">
        <v>0</v>
      </c>
      <c r="AY52" s="124" t="n">
        <v>0</v>
      </c>
      <c r="AZ52" s="124" t="n">
        <v>1</v>
      </c>
      <c r="BA52" s="124" t="n">
        <v>0</v>
      </c>
      <c r="BB52" s="124" t="n">
        <v>1</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v>
      </c>
      <c r="F53" s="138" t="n">
        <v>0</v>
      </c>
      <c r="G53" s="123" t="n">
        <v>0</v>
      </c>
      <c r="H53" s="123" t="n">
        <v>0</v>
      </c>
      <c r="I53" s="123" t="n">
        <v>1</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0</v>
      </c>
      <c r="AX53" s="124" t="n">
        <v>0</v>
      </c>
      <c r="AY53" s="124" t="n">
        <v>1</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3</v>
      </c>
      <c r="F54" s="138" t="n">
        <v>0</v>
      </c>
      <c r="G54" s="123" t="n">
        <v>0</v>
      </c>
      <c r="H54" s="123" t="n">
        <v>0</v>
      </c>
      <c r="I54" s="123" t="n">
        <v>3</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0</v>
      </c>
      <c r="AX54" s="124" t="n">
        <v>0</v>
      </c>
      <c r="AY54" s="124" t="n">
        <v>0</v>
      </c>
      <c r="AZ54" s="124" t="n">
        <v>1</v>
      </c>
      <c r="BA54" s="124" t="n">
        <v>2</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1</v>
      </c>
      <c r="AY56" s="124" t="n">
        <v>1</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3</v>
      </c>
      <c r="F57" s="138" t="n">
        <v>0</v>
      </c>
      <c r="G57" s="123" t="n">
        <v>0</v>
      </c>
      <c r="H57" s="123" t="n">
        <v>0</v>
      </c>
      <c r="I57" s="123" t="n">
        <v>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t="n">
        <v>0</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1</v>
      </c>
      <c r="AW57" s="124" t="n">
        <v>0</v>
      </c>
      <c r="AX57" s="124" t="n">
        <v>0</v>
      </c>
      <c r="AY57" s="124" t="n">
        <v>0</v>
      </c>
      <c r="AZ57" s="124" t="n">
        <v>0</v>
      </c>
      <c r="BA57" s="124" t="n">
        <v>2</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0</v>
      </c>
      <c r="I58" s="123" t="n">
        <v>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t="n">
        <v>0</v>
      </c>
      <c r="AF58" s="124" t="n">
        <v>0</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0</v>
      </c>
      <c r="AV58" s="124" t="n">
        <v>0</v>
      </c>
      <c r="AW58" s="124" t="n">
        <v>1</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v>
      </c>
      <c r="F60" s="138" t="n">
        <v>0</v>
      </c>
      <c r="G60" s="123" t="n">
        <v>0</v>
      </c>
      <c r="H60" s="123" t="n">
        <v>0</v>
      </c>
      <c r="I60" s="123" t="n">
        <v>2</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1</v>
      </c>
      <c r="AV60" s="124" t="n">
        <v>1</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8</v>
      </c>
      <c r="F61" s="138" t="n">
        <v>0</v>
      </c>
      <c r="G61" s="123" t="n">
        <v>0</v>
      </c>
      <c r="H61" s="123" t="n">
        <v>0</v>
      </c>
      <c r="I61" s="123" t="n">
        <v>8</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3</v>
      </c>
      <c r="AX61" s="124" t="n">
        <v>0</v>
      </c>
      <c r="AY61" s="124" t="n">
        <v>1</v>
      </c>
      <c r="AZ61" s="124" t="n">
        <v>1</v>
      </c>
      <c r="BA61" s="124" t="n">
        <v>1</v>
      </c>
      <c r="BB61" s="124" t="n">
        <v>0</v>
      </c>
      <c r="BC61" s="124" t="n">
        <v>2</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12</v>
      </c>
      <c r="F63" s="138" t="n">
        <v>0</v>
      </c>
      <c r="G63" s="123" t="n">
        <v>0</v>
      </c>
      <c r="H63" s="123" t="n">
        <v>0</v>
      </c>
      <c r="I63" s="123" t="n">
        <v>12</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t="n">
        <v>0</v>
      </c>
      <c r="AF63" s="124" t="n">
        <v>0</v>
      </c>
      <c r="AG63" s="124" t="n">
        <v>0</v>
      </c>
      <c r="AH63" s="129" t="n">
        <v>0</v>
      </c>
      <c r="AI63" s="128" t="n">
        <v>0</v>
      </c>
      <c r="AJ63" s="124" t="n">
        <v>0</v>
      </c>
      <c r="AK63" s="124" t="n">
        <v>0</v>
      </c>
      <c r="AL63" s="124" t="n">
        <v>0</v>
      </c>
      <c r="AM63" s="124" t="n">
        <v>0</v>
      </c>
      <c r="AN63" s="124" t="n">
        <v>0</v>
      </c>
      <c r="AO63" s="124" t="n">
        <v>0</v>
      </c>
      <c r="AP63" s="124" t="n">
        <v>0</v>
      </c>
      <c r="AQ63" s="124" t="n">
        <v>0</v>
      </c>
      <c r="AR63" s="124" t="n">
        <v>0</v>
      </c>
      <c r="AS63" s="124" t="n">
        <v>0</v>
      </c>
      <c r="AT63" s="129" t="n">
        <v>0</v>
      </c>
      <c r="AU63" s="128" t="n">
        <v>4</v>
      </c>
      <c r="AV63" s="124" t="n">
        <v>3</v>
      </c>
      <c r="AW63" s="124" t="n">
        <v>1</v>
      </c>
      <c r="AX63" s="124" t="n">
        <v>0</v>
      </c>
      <c r="AY63" s="124" t="n">
        <v>1</v>
      </c>
      <c r="AZ63" s="124" t="n">
        <v>1</v>
      </c>
      <c r="BA63" s="124" t="n">
        <v>1</v>
      </c>
      <c r="BB63" s="124" t="n">
        <v>1</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7</v>
      </c>
      <c r="F64" s="138" t="n">
        <v>0</v>
      </c>
      <c r="G64" s="123" t="n">
        <v>0</v>
      </c>
      <c r="H64" s="123" t="n">
        <v>0</v>
      </c>
      <c r="I64" s="123" t="n">
        <v>7</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1</v>
      </c>
      <c r="AV64" s="124" t="n">
        <v>0</v>
      </c>
      <c r="AW64" s="124" t="n">
        <v>1</v>
      </c>
      <c r="AX64" s="124" t="n">
        <v>3</v>
      </c>
      <c r="AY64" s="124" t="n">
        <v>1</v>
      </c>
      <c r="AZ64" s="124" t="n">
        <v>0</v>
      </c>
      <c r="BA64" s="124" t="n">
        <v>0</v>
      </c>
      <c r="BB64" s="124" t="n">
        <v>1</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14</v>
      </c>
      <c r="F65" s="138" t="n">
        <v>0</v>
      </c>
      <c r="G65" s="123" t="n">
        <v>0</v>
      </c>
      <c r="H65" s="123" t="n">
        <v>0</v>
      </c>
      <c r="I65" s="123" t="n">
        <v>14</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t="n">
        <v>0</v>
      </c>
      <c r="AF65" s="124" t="n">
        <v>0</v>
      </c>
      <c r="AG65" s="124" t="n">
        <v>0</v>
      </c>
      <c r="AH65" s="129" t="n">
        <v>0</v>
      </c>
      <c r="AI65" s="128" t="n">
        <v>0</v>
      </c>
      <c r="AJ65" s="124" t="n">
        <v>0</v>
      </c>
      <c r="AK65" s="124" t="n">
        <v>0</v>
      </c>
      <c r="AL65" s="124" t="n">
        <v>0</v>
      </c>
      <c r="AM65" s="124" t="n">
        <v>0</v>
      </c>
      <c r="AN65" s="124" t="n">
        <v>0</v>
      </c>
      <c r="AO65" s="124" t="n">
        <v>0</v>
      </c>
      <c r="AP65" s="124" t="n">
        <v>0</v>
      </c>
      <c r="AQ65" s="124" t="n">
        <v>0</v>
      </c>
      <c r="AR65" s="124" t="n">
        <v>0</v>
      </c>
      <c r="AS65" s="124" t="n">
        <v>0</v>
      </c>
      <c r="AT65" s="129" t="n">
        <v>0</v>
      </c>
      <c r="AU65" s="128" t="n">
        <v>0</v>
      </c>
      <c r="AV65" s="124" t="n">
        <v>3</v>
      </c>
      <c r="AW65" s="124" t="n">
        <v>3</v>
      </c>
      <c r="AX65" s="124" t="n">
        <v>1</v>
      </c>
      <c r="AY65" s="124" t="n">
        <v>2</v>
      </c>
      <c r="AZ65" s="124" t="n">
        <v>2</v>
      </c>
      <c r="BA65" s="124" t="n">
        <v>2</v>
      </c>
      <c r="BB65" s="124" t="n">
        <v>1</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5</v>
      </c>
      <c r="F66" s="138" t="n">
        <v>0</v>
      </c>
      <c r="G66" s="123" t="n">
        <v>0</v>
      </c>
      <c r="H66" s="123" t="n">
        <v>3</v>
      </c>
      <c r="I66" s="123" t="n">
        <v>2</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t="n">
        <v>0</v>
      </c>
      <c r="AF66" s="124" t="n">
        <v>0</v>
      </c>
      <c r="AG66" s="124" t="n">
        <v>0</v>
      </c>
      <c r="AH66" s="129" t="n">
        <v>0</v>
      </c>
      <c r="AI66" s="128" t="n">
        <v>0</v>
      </c>
      <c r="AJ66" s="124" t="n">
        <v>1</v>
      </c>
      <c r="AK66" s="124" t="n">
        <v>1</v>
      </c>
      <c r="AL66" s="124" t="n">
        <v>0</v>
      </c>
      <c r="AM66" s="124" t="n">
        <v>0</v>
      </c>
      <c r="AN66" s="124" t="n">
        <v>0</v>
      </c>
      <c r="AO66" s="124" t="n">
        <v>0</v>
      </c>
      <c r="AP66" s="124" t="n">
        <v>0</v>
      </c>
      <c r="AQ66" s="124" t="n">
        <v>0</v>
      </c>
      <c r="AR66" s="124" t="n">
        <v>0</v>
      </c>
      <c r="AS66" s="124" t="n">
        <v>1</v>
      </c>
      <c r="AT66" s="129" t="n">
        <v>0</v>
      </c>
      <c r="AU66" s="128" t="n">
        <v>0</v>
      </c>
      <c r="AV66" s="124" t="n">
        <v>0</v>
      </c>
      <c r="AW66" s="124" t="n">
        <v>0</v>
      </c>
      <c r="AX66" s="124" t="n">
        <v>1</v>
      </c>
      <c r="AY66" s="124" t="n">
        <v>0</v>
      </c>
      <c r="AZ66" s="124" t="n">
        <v>1</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230</v>
      </c>
      <c r="F67" s="138" t="n">
        <v>0</v>
      </c>
      <c r="G67" s="123" t="n">
        <v>0</v>
      </c>
      <c r="H67" s="123" t="n">
        <v>0</v>
      </c>
      <c r="I67" s="123" t="n">
        <v>230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t="n">
        <v>0</v>
      </c>
      <c r="AF67" s="124" t="n">
        <v>0</v>
      </c>
      <c r="AG67" s="124" t="n">
        <v>0</v>
      </c>
      <c r="AH67" s="129" t="n">
        <v>0</v>
      </c>
      <c r="AI67" s="128" t="n">
        <v>0</v>
      </c>
      <c r="AJ67" s="124" t="n">
        <v>0</v>
      </c>
      <c r="AK67" s="124" t="n">
        <v>0</v>
      </c>
      <c r="AL67" s="124" t="n">
        <v>0</v>
      </c>
      <c r="AM67" s="124" t="n">
        <v>0</v>
      </c>
      <c r="AN67" s="124" t="n">
        <v>0</v>
      </c>
      <c r="AO67" s="124" t="n">
        <v>0</v>
      </c>
      <c r="AP67" s="124" t="n">
        <v>0</v>
      </c>
      <c r="AQ67" s="124" t="n">
        <v>0</v>
      </c>
      <c r="AR67" s="124" t="n">
        <v>0</v>
      </c>
      <c r="AS67" s="124" t="n">
        <v>0</v>
      </c>
      <c r="AT67" s="129" t="n">
        <v>0</v>
      </c>
      <c r="AU67" s="128" t="n">
        <v>15</v>
      </c>
      <c r="AV67" s="124" t="n">
        <v>20</v>
      </c>
      <c r="AW67" s="124" t="n">
        <v>24</v>
      </c>
      <c r="AX67" s="124" t="n">
        <v>11</v>
      </c>
      <c r="AY67" s="124" t="n">
        <v>38</v>
      </c>
      <c r="AZ67" s="124" t="n">
        <v>36</v>
      </c>
      <c r="BA67" s="124" t="n">
        <v>38</v>
      </c>
      <c r="BB67" s="124" t="n">
        <v>40</v>
      </c>
      <c r="BC67" s="124" t="n">
        <v>8</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553</v>
      </c>
      <c r="F68" s="138" t="n">
        <v>0</v>
      </c>
      <c r="G68" s="123" t="n">
        <v>77</v>
      </c>
      <c r="H68" s="123" t="n">
        <v>352</v>
      </c>
      <c r="I68" s="123" t="n">
        <v>124</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t="n">
        <v>0</v>
      </c>
      <c r="AF68" s="124" t="n">
        <v>18</v>
      </c>
      <c r="AG68" s="124" t="n">
        <v>26</v>
      </c>
      <c r="AH68" s="129" t="n">
        <v>33</v>
      </c>
      <c r="AI68" s="128" t="n">
        <v>23</v>
      </c>
      <c r="AJ68" s="124" t="n">
        <v>2</v>
      </c>
      <c r="AK68" s="124" t="n">
        <v>33</v>
      </c>
      <c r="AL68" s="124" t="n">
        <v>25</v>
      </c>
      <c r="AM68" s="124" t="n">
        <v>24</v>
      </c>
      <c r="AN68" s="124" t="n">
        <v>30</v>
      </c>
      <c r="AO68" s="124" t="n">
        <v>5</v>
      </c>
      <c r="AP68" s="124" t="n">
        <v>45</v>
      </c>
      <c r="AQ68" s="124" t="n">
        <v>81</v>
      </c>
      <c r="AR68" s="124" t="n">
        <v>29</v>
      </c>
      <c r="AS68" s="124" t="n">
        <v>36</v>
      </c>
      <c r="AT68" s="129" t="n">
        <v>19</v>
      </c>
      <c r="AU68" s="128" t="n">
        <v>6</v>
      </c>
      <c r="AV68" s="124" t="n">
        <v>36</v>
      </c>
      <c r="AW68" s="124" t="n">
        <v>43</v>
      </c>
      <c r="AX68" s="124" t="n">
        <v>36</v>
      </c>
      <c r="AY68" s="124" t="n">
        <v>0</v>
      </c>
      <c r="AZ68" s="124" t="n">
        <v>0</v>
      </c>
      <c r="BA68" s="124" t="n">
        <v>0</v>
      </c>
      <c r="BB68" s="124" t="n">
        <v>1</v>
      </c>
      <c r="BC68" s="124" t="n">
        <v>2</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196</v>
      </c>
      <c r="F69" s="138" t="n">
        <v>0</v>
      </c>
      <c r="G69" s="123" t="n">
        <v>28</v>
      </c>
      <c r="H69" s="123" t="n">
        <v>103</v>
      </c>
      <c r="I69" s="123" t="n">
        <v>65</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t="n">
        <v>0</v>
      </c>
      <c r="AF69" s="124" t="n">
        <v>4</v>
      </c>
      <c r="AG69" s="124" t="n">
        <v>12</v>
      </c>
      <c r="AH69" s="129" t="n">
        <v>12</v>
      </c>
      <c r="AI69" s="128" t="n">
        <v>13</v>
      </c>
      <c r="AJ69" s="124" t="n">
        <v>4</v>
      </c>
      <c r="AK69" s="124" t="n">
        <v>4</v>
      </c>
      <c r="AL69" s="124" t="n">
        <v>11</v>
      </c>
      <c r="AM69" s="124" t="n">
        <v>7</v>
      </c>
      <c r="AN69" s="124" t="n">
        <v>8</v>
      </c>
      <c r="AO69" s="124" t="n">
        <v>3</v>
      </c>
      <c r="AP69" s="124" t="n">
        <v>4</v>
      </c>
      <c r="AQ69" s="124" t="n">
        <v>16</v>
      </c>
      <c r="AR69" s="124" t="n">
        <v>12</v>
      </c>
      <c r="AS69" s="124" t="n">
        <v>10</v>
      </c>
      <c r="AT69" s="129" t="n">
        <v>11</v>
      </c>
      <c r="AU69" s="128" t="n">
        <v>7</v>
      </c>
      <c r="AV69" s="124" t="n">
        <v>7</v>
      </c>
      <c r="AW69" s="124" t="n">
        <v>16</v>
      </c>
      <c r="AX69" s="124" t="n">
        <v>19</v>
      </c>
      <c r="AY69" s="124" t="n">
        <v>14</v>
      </c>
      <c r="AZ69" s="124" t="n">
        <v>0</v>
      </c>
      <c r="BA69" s="124" t="n">
        <v>0</v>
      </c>
      <c r="BB69" s="124" t="n">
        <v>1</v>
      </c>
      <c r="BC69" s="124" t="n">
        <v>1</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64</v>
      </c>
      <c r="F70" s="138" t="n">
        <v>0</v>
      </c>
      <c r="G70" s="123" t="n">
        <v>2</v>
      </c>
      <c r="H70" s="123" t="n">
        <v>45</v>
      </c>
      <c r="I70" s="123" t="n">
        <v>17</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t="n">
        <v>0</v>
      </c>
      <c r="AF70" s="124" t="n">
        <v>0</v>
      </c>
      <c r="AG70" s="124" t="n">
        <v>0</v>
      </c>
      <c r="AH70" s="129" t="n">
        <v>2</v>
      </c>
      <c r="AI70" s="128" t="n">
        <v>6</v>
      </c>
      <c r="AJ70" s="124" t="n">
        <v>3</v>
      </c>
      <c r="AK70" s="124" t="n">
        <v>8</v>
      </c>
      <c r="AL70" s="124" t="n">
        <v>5</v>
      </c>
      <c r="AM70" s="124" t="n">
        <v>4</v>
      </c>
      <c r="AN70" s="124" t="n">
        <v>2</v>
      </c>
      <c r="AO70" s="124" t="n">
        <v>4</v>
      </c>
      <c r="AP70" s="124" t="n">
        <v>0</v>
      </c>
      <c r="AQ70" s="124" t="n">
        <v>2</v>
      </c>
      <c r="AR70" s="124" t="n">
        <v>2</v>
      </c>
      <c r="AS70" s="124" t="n">
        <v>4</v>
      </c>
      <c r="AT70" s="129" t="n">
        <v>5</v>
      </c>
      <c r="AU70" s="128" t="n">
        <v>7</v>
      </c>
      <c r="AV70" s="124" t="n">
        <v>0</v>
      </c>
      <c r="AW70" s="124" t="n">
        <v>0</v>
      </c>
      <c r="AX70" s="124" t="n">
        <v>7</v>
      </c>
      <c r="AY70" s="124" t="n">
        <v>3</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t="n">
        <v>11</v>
      </c>
      <c r="AF71" s="123" t="n">
        <v>29</v>
      </c>
      <c r="AG71" s="123" t="n">
        <v>20</v>
      </c>
      <c r="AH71" s="131" t="n">
        <v>30</v>
      </c>
      <c r="AI71" s="130" t="n">
        <v>37</v>
      </c>
      <c r="AJ71" s="123" t="n">
        <v>50</v>
      </c>
      <c r="AK71" s="123" t="n">
        <v>49</v>
      </c>
      <c r="AL71" s="123" t="n">
        <v>50</v>
      </c>
      <c r="AM71" s="123" t="n">
        <v>61</v>
      </c>
      <c r="AN71" s="123" t="n">
        <v>24</v>
      </c>
      <c r="AO71" s="123" t="n">
        <v>41</v>
      </c>
      <c r="AP71" s="123" t="n">
        <v>13</v>
      </c>
      <c r="AQ71" s="123" t="n">
        <v>22</v>
      </c>
      <c r="AR71" s="123" t="n">
        <v>38</v>
      </c>
      <c r="AS71" s="123" t="n">
        <v>119</v>
      </c>
      <c r="AT71" s="131" t="n">
        <v>163</v>
      </c>
      <c r="AU71" s="130" t="n">
        <v>134</v>
      </c>
      <c r="AV71" s="123" t="n">
        <v>15</v>
      </c>
      <c r="AW71" s="123" t="n">
        <v>29</v>
      </c>
      <c r="AX71" s="123" t="n">
        <v>26</v>
      </c>
      <c r="AY71" s="123" t="n">
        <v>21</v>
      </c>
      <c r="AZ71" s="123" t="n">
        <v>10</v>
      </c>
      <c r="BA71" s="123" t="n">
        <v>0</v>
      </c>
      <c r="BB71" s="123" t="n">
        <v>0</v>
      </c>
      <c r="BC71" s="123" t="n">
        <v>22</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t="n">
        <v>0</v>
      </c>
      <c r="AF72" s="123" t="n">
        <v>0</v>
      </c>
      <c r="AG72" s="123" t="n">
        <v>0</v>
      </c>
      <c r="AH72" s="131" t="n">
        <v>0</v>
      </c>
      <c r="AI72" s="130" t="n">
        <v>0</v>
      </c>
      <c r="AJ72" s="123" t="n">
        <v>0</v>
      </c>
      <c r="AK72" s="123" t="n">
        <v>0</v>
      </c>
      <c r="AL72" s="123" t="n">
        <v>0</v>
      </c>
      <c r="AM72" s="123" t="n">
        <v>0</v>
      </c>
      <c r="AN72" s="123" t="n">
        <v>0</v>
      </c>
      <c r="AO72" s="123" t="n">
        <v>0</v>
      </c>
      <c r="AP72" s="123" t="n">
        <v>0</v>
      </c>
      <c r="AQ72" s="123" t="n">
        <v>0</v>
      </c>
      <c r="AR72" s="123" t="n">
        <v>0</v>
      </c>
      <c r="AS72" s="123" t="n">
        <v>0</v>
      </c>
      <c r="AT72" s="131" t="n">
        <v>0</v>
      </c>
      <c r="AU72" s="130" t="n">
        <v>153</v>
      </c>
      <c r="AV72" s="123" t="n">
        <v>21</v>
      </c>
      <c r="AW72" s="123" t="n">
        <v>43</v>
      </c>
      <c r="AX72" s="123" t="n">
        <v>49</v>
      </c>
      <c r="AY72" s="123" t="n">
        <v>55</v>
      </c>
      <c r="AZ72" s="123" t="n">
        <v>48</v>
      </c>
      <c r="BA72" s="123" t="n">
        <v>49</v>
      </c>
      <c r="BB72" s="123" t="n">
        <v>62</v>
      </c>
      <c r="BC72" s="123" t="n">
        <v>72</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t="n">
        <v>0</v>
      </c>
      <c r="AF73" s="123" t="n">
        <v>0</v>
      </c>
      <c r="AG73" s="123" t="n">
        <v>0</v>
      </c>
      <c r="AH73" s="131" t="n">
        <v>0</v>
      </c>
      <c r="AI73" s="130" t="n">
        <v>0</v>
      </c>
      <c r="AJ73" s="123" t="n">
        <v>0</v>
      </c>
      <c r="AK73" s="123" t="n">
        <v>0</v>
      </c>
      <c r="AL73" s="123" t="n">
        <v>0</v>
      </c>
      <c r="AM73" s="123" t="n">
        <v>0</v>
      </c>
      <c r="AN73" s="123" t="n">
        <v>0</v>
      </c>
      <c r="AO73" s="123" t="n">
        <v>0</v>
      </c>
      <c r="AP73" s="123" t="n">
        <v>0</v>
      </c>
      <c r="AQ73" s="123" t="n">
        <v>0</v>
      </c>
      <c r="AR73" s="123" t="n">
        <v>0</v>
      </c>
      <c r="AS73" s="123" t="n">
        <v>0</v>
      </c>
      <c r="AT73" s="131" t="n">
        <v>0</v>
      </c>
      <c r="AU73" s="130" t="n">
        <v>39</v>
      </c>
      <c r="AV73" s="123" t="n">
        <v>14</v>
      </c>
      <c r="AW73" s="123" t="n">
        <v>27</v>
      </c>
      <c r="AX73" s="123" t="n">
        <v>27</v>
      </c>
      <c r="AY73" s="123" t="n">
        <v>28</v>
      </c>
      <c r="AZ73" s="123" t="n">
        <v>29</v>
      </c>
      <c r="BA73" s="123" t="n">
        <v>37</v>
      </c>
      <c r="BB73" s="123" t="n">
        <v>214</v>
      </c>
      <c r="BC73" s="123" t="n">
        <v>365</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t="n">
        <v>0</v>
      </c>
      <c r="AF74" s="123" t="n">
        <v>0</v>
      </c>
      <c r="AG74" s="123" t="n">
        <v>0</v>
      </c>
      <c r="AH74" s="131" t="n">
        <v>0</v>
      </c>
      <c r="AI74" s="130" t="n">
        <v>100</v>
      </c>
      <c r="AJ74" s="123" t="n">
        <v>85</v>
      </c>
      <c r="AK74" s="123" t="n">
        <v>108</v>
      </c>
      <c r="AL74" s="123" t="n">
        <v>0</v>
      </c>
      <c r="AM74" s="123" t="n">
        <v>0</v>
      </c>
      <c r="AN74" s="123" t="n">
        <v>86</v>
      </c>
      <c r="AO74" s="123" t="n">
        <v>0</v>
      </c>
      <c r="AP74" s="123" t="n">
        <v>0</v>
      </c>
      <c r="AQ74" s="123" t="n">
        <v>227</v>
      </c>
      <c r="AR74" s="123" t="n">
        <v>139</v>
      </c>
      <c r="AS74" s="123" t="n">
        <v>106</v>
      </c>
      <c r="AT74" s="131" t="n">
        <v>134</v>
      </c>
      <c r="AU74" s="130" t="n">
        <v>0</v>
      </c>
      <c r="AV74" s="123" t="n">
        <v>222</v>
      </c>
      <c r="AW74" s="123" t="n">
        <v>369</v>
      </c>
      <c r="AX74" s="123" t="n">
        <v>237</v>
      </c>
      <c r="AY74" s="123" t="n">
        <v>83</v>
      </c>
      <c r="AZ74" s="123" t="n">
        <v>125</v>
      </c>
      <c r="BA74" s="123" t="n">
        <v>141</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539</v>
      </c>
    </row>
    <row r="4">
      <c r="B4" s="265" t="s">
        <v>176</v>
      </c>
      <c r="C4" s="264" t="s">
        <v>538</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19965</v>
      </c>
      <c r="F25" s="138" t="n">
        <v>0</v>
      </c>
      <c r="G25" s="123" t="n">
        <v>224</v>
      </c>
      <c r="H25" s="123" t="n">
        <v>12660</v>
      </c>
      <c r="I25" s="123" t="n">
        <v>7081</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t="n">
        <v>224</v>
      </c>
      <c r="AI25" s="128" t="n">
        <v>672</v>
      </c>
      <c r="AJ25" s="124" t="n">
        <v>512</v>
      </c>
      <c r="AK25" s="124" t="n">
        <v>0</v>
      </c>
      <c r="AL25" s="124" t="n">
        <v>1059</v>
      </c>
      <c r="AM25" s="124" t="n">
        <v>146</v>
      </c>
      <c r="AN25" s="124" t="n">
        <v>1494</v>
      </c>
      <c r="AO25" s="124" t="n">
        <v>1322</v>
      </c>
      <c r="AP25" s="124" t="n">
        <v>1271</v>
      </c>
      <c r="AQ25" s="124" t="n">
        <v>1123</v>
      </c>
      <c r="AR25" s="124" t="n">
        <v>1047</v>
      </c>
      <c r="AS25" s="124" t="n">
        <v>2035</v>
      </c>
      <c r="AT25" s="129" t="n">
        <v>1979</v>
      </c>
      <c r="AU25" s="128" t="n">
        <v>4</v>
      </c>
      <c r="AV25" s="124" t="n">
        <v>1</v>
      </c>
      <c r="AW25" s="124" t="n">
        <v>644</v>
      </c>
      <c r="AX25" s="124" t="n">
        <v>1145</v>
      </c>
      <c r="AY25" s="124" t="n">
        <v>898</v>
      </c>
      <c r="AZ25" s="124" t="n">
        <v>437</v>
      </c>
      <c r="BA25" s="124" t="n">
        <v>1773</v>
      </c>
      <c r="BB25" s="124" t="n">
        <v>972</v>
      </c>
      <c r="BC25" s="124" t="n">
        <v>1207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18265</v>
      </c>
      <c r="F26" s="138" t="n">
        <v>0</v>
      </c>
      <c r="G26" s="123" t="n">
        <v>6</v>
      </c>
      <c r="H26" s="123" t="n">
        <v>10241</v>
      </c>
      <c r="I26" s="123" t="n">
        <v>8018</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t="n">
        <v>6</v>
      </c>
      <c r="AI26" s="128" t="n">
        <v>466</v>
      </c>
      <c r="AJ26" s="124" t="n">
        <v>484</v>
      </c>
      <c r="AK26" s="124" t="n">
        <v>21</v>
      </c>
      <c r="AL26" s="124" t="n">
        <v>403</v>
      </c>
      <c r="AM26" s="124" t="n">
        <v>246</v>
      </c>
      <c r="AN26" s="124" t="n">
        <v>889</v>
      </c>
      <c r="AO26" s="124" t="n">
        <v>1129</v>
      </c>
      <c r="AP26" s="124" t="n">
        <v>1115</v>
      </c>
      <c r="AQ26" s="124" t="n">
        <v>1064</v>
      </c>
      <c r="AR26" s="124" t="n">
        <v>1177</v>
      </c>
      <c r="AS26" s="124" t="n">
        <v>1175</v>
      </c>
      <c r="AT26" s="129" t="n">
        <v>2072</v>
      </c>
      <c r="AU26" s="128" t="n">
        <v>1065</v>
      </c>
      <c r="AV26" s="124" t="n">
        <v>177</v>
      </c>
      <c r="AW26" s="124" t="n">
        <v>380</v>
      </c>
      <c r="AX26" s="124" t="n">
        <v>842</v>
      </c>
      <c r="AY26" s="124" t="n">
        <v>1167</v>
      </c>
      <c r="AZ26" s="124" t="n">
        <v>833</v>
      </c>
      <c r="BA26" s="124" t="n">
        <v>1022</v>
      </c>
      <c r="BB26" s="124" t="n">
        <v>1430</v>
      </c>
      <c r="BC26" s="124" t="n">
        <v>1102</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27136</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16521</v>
      </c>
      <c r="F28" s="138" t="n">
        <v>0</v>
      </c>
      <c r="G28" s="123" t="n">
        <v>75</v>
      </c>
      <c r="H28" s="123" t="n">
        <v>9067</v>
      </c>
      <c r="I28" s="123" t="n">
        <v>7379</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t="n">
        <v>75</v>
      </c>
      <c r="AI28" s="128" t="n">
        <v>511</v>
      </c>
      <c r="AJ28" s="124" t="n">
        <v>497</v>
      </c>
      <c r="AK28" s="124" t="n">
        <v>14</v>
      </c>
      <c r="AL28" s="124" t="n">
        <v>599</v>
      </c>
      <c r="AM28" s="124" t="n">
        <v>263</v>
      </c>
      <c r="AN28" s="124" t="n">
        <v>794</v>
      </c>
      <c r="AO28" s="124" t="n">
        <v>957</v>
      </c>
      <c r="AP28" s="124" t="n">
        <v>896</v>
      </c>
      <c r="AQ28" s="124" t="n">
        <v>855</v>
      </c>
      <c r="AR28" s="124" t="n">
        <v>978</v>
      </c>
      <c r="AS28" s="124" t="n">
        <v>1000</v>
      </c>
      <c r="AT28" s="129" t="n">
        <v>1703</v>
      </c>
      <c r="AU28" s="128" t="n">
        <v>766</v>
      </c>
      <c r="AV28" s="124" t="n">
        <v>103</v>
      </c>
      <c r="AW28" s="124" t="n">
        <v>250</v>
      </c>
      <c r="AX28" s="124" t="n">
        <v>651</v>
      </c>
      <c r="AY28" s="124" t="n">
        <v>953</v>
      </c>
      <c r="AZ28" s="124" t="n">
        <v>710</v>
      </c>
      <c r="BA28" s="124" t="n">
        <v>879</v>
      </c>
      <c r="BB28" s="124" t="n">
        <v>1134</v>
      </c>
      <c r="BC28" s="124" t="n">
        <v>1933</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5310</v>
      </c>
      <c r="F29" s="138" t="n">
        <v>0</v>
      </c>
      <c r="G29" s="123" t="n">
        <v>0</v>
      </c>
      <c r="H29" s="123" t="n">
        <v>2670</v>
      </c>
      <c r="I29" s="123" t="n">
        <v>2640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t="n">
        <v>0</v>
      </c>
      <c r="AI29" s="128" t="n">
        <v>101</v>
      </c>
      <c r="AJ29" s="124" t="n">
        <v>253</v>
      </c>
      <c r="AK29" s="124" t="n">
        <v>160</v>
      </c>
      <c r="AL29" s="124" t="n">
        <v>131</v>
      </c>
      <c r="AM29" s="124" t="n">
        <v>194</v>
      </c>
      <c r="AN29" s="124" t="n">
        <v>137</v>
      </c>
      <c r="AO29" s="124" t="n">
        <v>270</v>
      </c>
      <c r="AP29" s="124" t="n">
        <v>226</v>
      </c>
      <c r="AQ29" s="124" t="n">
        <v>278</v>
      </c>
      <c r="AR29" s="124" t="n">
        <v>191</v>
      </c>
      <c r="AS29" s="124" t="n">
        <v>381</v>
      </c>
      <c r="AT29" s="129" t="n">
        <v>348</v>
      </c>
      <c r="AU29" s="128" t="n">
        <v>311</v>
      </c>
      <c r="AV29" s="124" t="n">
        <v>293</v>
      </c>
      <c r="AW29" s="124" t="n">
        <v>298</v>
      </c>
      <c r="AX29" s="124" t="n">
        <v>249</v>
      </c>
      <c r="AY29" s="124" t="n">
        <v>254</v>
      </c>
      <c r="AZ29" s="124" t="n">
        <v>356</v>
      </c>
      <c r="BA29" s="124" t="n">
        <v>293</v>
      </c>
      <c r="BB29" s="124" t="n">
        <v>332</v>
      </c>
      <c r="BC29" s="124" t="n">
        <v>254</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9014</v>
      </c>
      <c r="F30" s="138" t="n">
        <v>0</v>
      </c>
      <c r="G30" s="123" t="n">
        <v>3</v>
      </c>
      <c r="H30" s="123" t="n">
        <v>4892</v>
      </c>
      <c r="I30" s="123" t="n">
        <v>4119</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t="n">
        <v>3</v>
      </c>
      <c r="AI30" s="128" t="n">
        <v>331</v>
      </c>
      <c r="AJ30" s="124" t="n">
        <v>242</v>
      </c>
      <c r="AK30" s="124" t="n">
        <v>10</v>
      </c>
      <c r="AL30" s="124" t="n">
        <v>299</v>
      </c>
      <c r="AM30" s="124" t="n">
        <v>189</v>
      </c>
      <c r="AN30" s="124" t="n">
        <v>409</v>
      </c>
      <c r="AO30" s="124" t="n">
        <v>406</v>
      </c>
      <c r="AP30" s="124" t="n">
        <v>454</v>
      </c>
      <c r="AQ30" s="124" t="n">
        <v>401</v>
      </c>
      <c r="AR30" s="124" t="n">
        <v>552</v>
      </c>
      <c r="AS30" s="124" t="n">
        <v>588</v>
      </c>
      <c r="AT30" s="129" t="n">
        <v>1011</v>
      </c>
      <c r="AU30" s="128" t="n">
        <v>581</v>
      </c>
      <c r="AV30" s="124" t="n">
        <v>163</v>
      </c>
      <c r="AW30" s="124" t="n">
        <v>184</v>
      </c>
      <c r="AX30" s="124" t="n">
        <v>245</v>
      </c>
      <c r="AY30" s="124" t="n">
        <v>409</v>
      </c>
      <c r="AZ30" s="124" t="n">
        <v>401</v>
      </c>
      <c r="BA30" s="124" t="n">
        <v>502</v>
      </c>
      <c r="BB30" s="124" t="n">
        <v>790</v>
      </c>
      <c r="BC30" s="124" t="n">
        <v>844</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501</v>
      </c>
      <c r="F31" s="138" t="n">
        <v>0</v>
      </c>
      <c r="G31" s="123" t="n">
        <v>0</v>
      </c>
      <c r="H31" s="123" t="n">
        <v>105</v>
      </c>
      <c r="I31" s="123" t="n">
        <v>396</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t="n">
        <v>0</v>
      </c>
      <c r="AI31" s="128" t="n">
        <v>2</v>
      </c>
      <c r="AJ31" s="124" t="n">
        <v>1</v>
      </c>
      <c r="AK31" s="124" t="n">
        <v>9</v>
      </c>
      <c r="AL31" s="124" t="n">
        <v>1</v>
      </c>
      <c r="AM31" s="124" t="n">
        <v>7</v>
      </c>
      <c r="AN31" s="124" t="n">
        <v>1</v>
      </c>
      <c r="AO31" s="124" t="n">
        <v>8</v>
      </c>
      <c r="AP31" s="124" t="n">
        <v>12</v>
      </c>
      <c r="AQ31" s="124" t="n">
        <v>17</v>
      </c>
      <c r="AR31" s="124" t="n">
        <v>17</v>
      </c>
      <c r="AS31" s="124" t="n">
        <v>16</v>
      </c>
      <c r="AT31" s="129" t="n">
        <v>14</v>
      </c>
      <c r="AU31" s="128" t="n">
        <v>19</v>
      </c>
      <c r="AV31" s="124" t="n">
        <v>21</v>
      </c>
      <c r="AW31" s="124" t="n">
        <v>23</v>
      </c>
      <c r="AX31" s="124" t="n">
        <v>97</v>
      </c>
      <c r="AY31" s="124" t="n">
        <v>94</v>
      </c>
      <c r="AZ31" s="124" t="n">
        <v>30</v>
      </c>
      <c r="BA31" s="124" t="n">
        <v>29</v>
      </c>
      <c r="BB31" s="124" t="n">
        <v>43</v>
      </c>
      <c r="BC31" s="124" t="n">
        <v>40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3012</v>
      </c>
      <c r="F32" s="138" t="n">
        <v>0</v>
      </c>
      <c r="G32" s="123" t="n">
        <v>0</v>
      </c>
      <c r="H32" s="123" t="n">
        <v>1228</v>
      </c>
      <c r="I32" s="123" t="n">
        <v>1784</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t="n">
        <v>0</v>
      </c>
      <c r="AI32" s="128" t="n">
        <v>32</v>
      </c>
      <c r="AJ32" s="124" t="n">
        <v>65</v>
      </c>
      <c r="AK32" s="124" t="n">
        <v>8</v>
      </c>
      <c r="AL32" s="124" t="n">
        <v>107</v>
      </c>
      <c r="AM32" s="124" t="n">
        <v>56</v>
      </c>
      <c r="AN32" s="124" t="n">
        <v>154</v>
      </c>
      <c r="AO32" s="124" t="n">
        <v>111</v>
      </c>
      <c r="AP32" s="124" t="n">
        <v>160</v>
      </c>
      <c r="AQ32" s="124" t="n">
        <v>121</v>
      </c>
      <c r="AR32" s="124" t="n">
        <v>192</v>
      </c>
      <c r="AS32" s="124" t="n">
        <v>113</v>
      </c>
      <c r="AT32" s="129" t="n">
        <v>109</v>
      </c>
      <c r="AU32" s="128" t="n">
        <v>273</v>
      </c>
      <c r="AV32" s="124" t="n">
        <v>281</v>
      </c>
      <c r="AW32" s="124" t="n">
        <v>50</v>
      </c>
      <c r="AX32" s="124" t="n">
        <v>28</v>
      </c>
      <c r="AY32" s="124" t="n">
        <v>236</v>
      </c>
      <c r="AZ32" s="124" t="n">
        <v>204</v>
      </c>
      <c r="BA32" s="124" t="n">
        <v>181</v>
      </c>
      <c r="BB32" s="124" t="n">
        <v>145</v>
      </c>
      <c r="BC32" s="124" t="n">
        <v>386</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6777</v>
      </c>
      <c r="F33" s="138" t="n">
        <v>0</v>
      </c>
      <c r="G33" s="123" t="n">
        <v>0</v>
      </c>
      <c r="H33" s="123" t="n">
        <v>3077</v>
      </c>
      <c r="I33" s="123" t="n">
        <v>3700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t="n">
        <v>0</v>
      </c>
      <c r="AI33" s="128" t="n">
        <v>111</v>
      </c>
      <c r="AJ33" s="124" t="n">
        <v>266</v>
      </c>
      <c r="AK33" s="124" t="n">
        <v>163</v>
      </c>
      <c r="AL33" s="124" t="n">
        <v>154</v>
      </c>
      <c r="AM33" s="124" t="n">
        <v>197</v>
      </c>
      <c r="AN33" s="124" t="n">
        <v>157</v>
      </c>
      <c r="AO33" s="124" t="n">
        <v>301</v>
      </c>
      <c r="AP33" s="124" t="n">
        <v>280</v>
      </c>
      <c r="AQ33" s="124" t="n">
        <v>340</v>
      </c>
      <c r="AR33" s="124" t="n">
        <v>250</v>
      </c>
      <c r="AS33" s="124" t="n">
        <v>438</v>
      </c>
      <c r="AT33" s="129" t="n">
        <v>420</v>
      </c>
      <c r="AU33" s="128" t="n">
        <v>383</v>
      </c>
      <c r="AV33" s="124" t="n">
        <v>320</v>
      </c>
      <c r="AW33" s="124" t="n">
        <v>371</v>
      </c>
      <c r="AX33" s="124" t="n">
        <v>362</v>
      </c>
      <c r="AY33" s="124" t="n">
        <v>362</v>
      </c>
      <c r="AZ33" s="124" t="n">
        <v>419</v>
      </c>
      <c r="BA33" s="124" t="n">
        <v>385</v>
      </c>
      <c r="BB33" s="124" t="n">
        <v>489</v>
      </c>
      <c r="BC33" s="124" t="n">
        <v>609</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23</v>
      </c>
      <c r="F34" s="138" t="n">
        <v>0</v>
      </c>
      <c r="G34" s="123" t="n">
        <v>0</v>
      </c>
      <c r="H34" s="123" t="n">
        <v>9</v>
      </c>
      <c r="I34" s="123" t="n">
        <v>14</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t="n">
        <v>0</v>
      </c>
      <c r="AI34" s="128" t="n">
        <v>0</v>
      </c>
      <c r="AJ34" s="124" t="n">
        <v>0</v>
      </c>
      <c r="AK34" s="124" t="n">
        <v>1</v>
      </c>
      <c r="AL34" s="124" t="n">
        <v>0</v>
      </c>
      <c r="AM34" s="124" t="n">
        <v>0</v>
      </c>
      <c r="AN34" s="124" t="n">
        <v>0</v>
      </c>
      <c r="AO34" s="124" t="n">
        <v>1</v>
      </c>
      <c r="AP34" s="124" t="n">
        <v>1</v>
      </c>
      <c r="AQ34" s="124" t="n">
        <v>0</v>
      </c>
      <c r="AR34" s="124" t="n">
        <v>1</v>
      </c>
      <c r="AS34" s="124" t="n">
        <v>1</v>
      </c>
      <c r="AT34" s="129" t="n">
        <v>4</v>
      </c>
      <c r="AU34" s="128" t="n">
        <v>2</v>
      </c>
      <c r="AV34" s="124" t="n">
        <v>1</v>
      </c>
      <c r="AW34" s="124" t="n">
        <v>1</v>
      </c>
      <c r="AX34" s="124" t="n">
        <v>2</v>
      </c>
      <c r="AY34" s="124" t="n">
        <v>1</v>
      </c>
      <c r="AZ34" s="124" t="n">
        <v>2</v>
      </c>
      <c r="BA34" s="124" t="n">
        <v>2</v>
      </c>
      <c r="BB34" s="124" t="n">
        <v>3</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4999</v>
      </c>
      <c r="F35" s="138" t="n">
        <v>0</v>
      </c>
      <c r="G35" s="123" t="n">
        <v>0</v>
      </c>
      <c r="H35" s="123" t="n">
        <v>2525</v>
      </c>
      <c r="I35" s="123" t="n">
        <v>2474</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t="n">
        <v>0</v>
      </c>
      <c r="AI35" s="128" t="n">
        <v>92</v>
      </c>
      <c r="AJ35" s="124" t="n">
        <v>241</v>
      </c>
      <c r="AK35" s="124" t="n">
        <v>154</v>
      </c>
      <c r="AL35" s="124" t="n">
        <v>124</v>
      </c>
      <c r="AM35" s="124" t="n">
        <v>181</v>
      </c>
      <c r="AN35" s="124" t="n">
        <v>131</v>
      </c>
      <c r="AO35" s="124" t="n">
        <v>252</v>
      </c>
      <c r="AP35" s="124" t="n">
        <v>218</v>
      </c>
      <c r="AQ35" s="124" t="n">
        <v>267</v>
      </c>
      <c r="AR35" s="124" t="n">
        <v>178</v>
      </c>
      <c r="AS35" s="124" t="n">
        <v>363</v>
      </c>
      <c r="AT35" s="129" t="n">
        <v>324</v>
      </c>
      <c r="AU35" s="128" t="n">
        <v>294</v>
      </c>
      <c r="AV35" s="124" t="n">
        <v>281</v>
      </c>
      <c r="AW35" s="124" t="n">
        <v>276</v>
      </c>
      <c r="AX35" s="124" t="n">
        <v>228</v>
      </c>
      <c r="AY35" s="124" t="n">
        <v>230</v>
      </c>
      <c r="AZ35" s="124" t="n">
        <v>340</v>
      </c>
      <c r="BA35" s="124" t="n">
        <v>276</v>
      </c>
      <c r="BB35" s="124" t="n">
        <v>312</v>
      </c>
      <c r="BC35" s="124" t="n">
        <v>237</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9</v>
      </c>
      <c r="F36" s="138" t="n">
        <v>0</v>
      </c>
      <c r="G36" s="123" t="n">
        <v>0</v>
      </c>
      <c r="H36" s="123" t="n">
        <v>1</v>
      </c>
      <c r="I36" s="123" t="n">
        <v>8</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1</v>
      </c>
      <c r="AU36" s="128" t="n">
        <v>0</v>
      </c>
      <c r="AV36" s="124" t="n">
        <v>1</v>
      </c>
      <c r="AW36" s="124" t="n">
        <v>3</v>
      </c>
      <c r="AX36" s="124" t="n">
        <v>1</v>
      </c>
      <c r="AY36" s="124" t="n">
        <v>1</v>
      </c>
      <c r="AZ36" s="124" t="n">
        <v>0</v>
      </c>
      <c r="BA36" s="124" t="n">
        <v>0</v>
      </c>
      <c r="BB36" s="124" t="n">
        <v>1</v>
      </c>
      <c r="BC36" s="124" t="n">
        <v>1</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468</v>
      </c>
      <c r="F37" s="138" t="n">
        <v>0</v>
      </c>
      <c r="G37" s="123" t="n">
        <v>0</v>
      </c>
      <c r="H37" s="123" t="n">
        <v>167</v>
      </c>
      <c r="I37" s="123" t="n">
        <v>301</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t="n">
        <v>0</v>
      </c>
      <c r="AI37" s="128" t="n">
        <v>0</v>
      </c>
      <c r="AJ37" s="124" t="n">
        <v>0</v>
      </c>
      <c r="AK37" s="124" t="n">
        <v>0</v>
      </c>
      <c r="AL37" s="124" t="n">
        <v>5</v>
      </c>
      <c r="AM37" s="124" t="n">
        <v>16</v>
      </c>
      <c r="AN37" s="124" t="n">
        <v>35</v>
      </c>
      <c r="AO37" s="124" t="n">
        <v>7</v>
      </c>
      <c r="AP37" s="124" t="n">
        <v>22</v>
      </c>
      <c r="AQ37" s="124" t="n">
        <v>13</v>
      </c>
      <c r="AR37" s="124" t="n">
        <v>38</v>
      </c>
      <c r="AS37" s="124" t="n">
        <v>12</v>
      </c>
      <c r="AT37" s="129" t="n">
        <v>19</v>
      </c>
      <c r="AU37" s="128" t="n">
        <v>35</v>
      </c>
      <c r="AV37" s="124" t="n">
        <v>61</v>
      </c>
      <c r="AW37" s="124" t="n">
        <v>59</v>
      </c>
      <c r="AX37" s="124" t="n">
        <v>68</v>
      </c>
      <c r="AY37" s="124" t="n">
        <v>20</v>
      </c>
      <c r="AZ37" s="124" t="n">
        <v>15</v>
      </c>
      <c r="BA37" s="124" t="n">
        <v>8</v>
      </c>
      <c r="BB37" s="124" t="n">
        <v>19</v>
      </c>
      <c r="BC37" s="124" t="n">
        <v>16</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87</v>
      </c>
      <c r="F38" s="138" t="n">
        <v>0</v>
      </c>
      <c r="G38" s="123" t="n">
        <v>0</v>
      </c>
      <c r="H38" s="123" t="n">
        <v>0</v>
      </c>
      <c r="I38" s="123" t="n">
        <v>87</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3</v>
      </c>
      <c r="AV38" s="124" t="n">
        <v>6</v>
      </c>
      <c r="AW38" s="124" t="n">
        <v>15</v>
      </c>
      <c r="AX38" s="124" t="n">
        <v>12</v>
      </c>
      <c r="AY38" s="124" t="n">
        <v>1</v>
      </c>
      <c r="AZ38" s="124" t="n">
        <v>5</v>
      </c>
      <c r="BA38" s="124" t="n">
        <v>23</v>
      </c>
      <c r="BB38" s="124" t="n">
        <v>12</v>
      </c>
      <c r="BC38" s="124" t="n">
        <v>10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20</v>
      </c>
      <c r="F41" s="138" t="n">
        <v>0</v>
      </c>
      <c r="G41" s="123" t="n">
        <v>0</v>
      </c>
      <c r="H41" s="123" t="n">
        <v>8</v>
      </c>
      <c r="I41" s="123" t="n">
        <v>12</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t="n">
        <v>0</v>
      </c>
      <c r="AI41" s="128" t="n">
        <v>0</v>
      </c>
      <c r="AJ41" s="124" t="n">
        <v>0</v>
      </c>
      <c r="AK41" s="124" t="n">
        <v>0</v>
      </c>
      <c r="AL41" s="124" t="n">
        <v>1</v>
      </c>
      <c r="AM41" s="124" t="n">
        <v>1</v>
      </c>
      <c r="AN41" s="124" t="n">
        <v>1</v>
      </c>
      <c r="AO41" s="124" t="n">
        <v>1</v>
      </c>
      <c r="AP41" s="124" t="n">
        <v>1</v>
      </c>
      <c r="AQ41" s="124" t="n">
        <v>0</v>
      </c>
      <c r="AR41" s="124" t="n">
        <v>1</v>
      </c>
      <c r="AS41" s="124" t="n">
        <v>1</v>
      </c>
      <c r="AT41" s="129" t="n">
        <v>1</v>
      </c>
      <c r="AU41" s="128" t="n">
        <v>2</v>
      </c>
      <c r="AV41" s="124" t="n">
        <v>2</v>
      </c>
      <c r="AW41" s="124" t="n">
        <v>0</v>
      </c>
      <c r="AX41" s="124" t="n">
        <v>1</v>
      </c>
      <c r="AY41" s="124" t="n">
        <v>1</v>
      </c>
      <c r="AZ41" s="124" t="n">
        <v>3</v>
      </c>
      <c r="BA41" s="124" t="n">
        <v>1</v>
      </c>
      <c r="BB41" s="124" t="n">
        <v>1</v>
      </c>
      <c r="BC41" s="124" t="n">
        <v>1</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6</v>
      </c>
      <c r="F42" s="138" t="n">
        <v>0</v>
      </c>
      <c r="G42" s="123" t="n">
        <v>0</v>
      </c>
      <c r="H42" s="123" t="n">
        <v>1</v>
      </c>
      <c r="I42" s="123" t="n">
        <v>5</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t="n">
        <v>0</v>
      </c>
      <c r="AI42" s="128" t="n">
        <v>0</v>
      </c>
      <c r="AJ42" s="124" t="n">
        <v>0</v>
      </c>
      <c r="AK42" s="124" t="n">
        <v>0</v>
      </c>
      <c r="AL42" s="124" t="n">
        <v>0</v>
      </c>
      <c r="AM42" s="124" t="n">
        <v>0</v>
      </c>
      <c r="AN42" s="124" t="n">
        <v>1</v>
      </c>
      <c r="AO42" s="124" t="n">
        <v>0</v>
      </c>
      <c r="AP42" s="124" t="n">
        <v>0</v>
      </c>
      <c r="AQ42" s="124" t="n">
        <v>0</v>
      </c>
      <c r="AR42" s="124" t="n">
        <v>0</v>
      </c>
      <c r="AS42" s="124" t="n">
        <v>0</v>
      </c>
      <c r="AT42" s="129" t="n">
        <v>0</v>
      </c>
      <c r="AU42" s="128" t="n">
        <v>0</v>
      </c>
      <c r="AV42" s="124" t="n">
        <v>1</v>
      </c>
      <c r="AW42" s="124" t="n">
        <v>0</v>
      </c>
      <c r="AX42" s="124" t="n">
        <v>1</v>
      </c>
      <c r="AY42" s="124" t="n">
        <v>1</v>
      </c>
      <c r="AZ42" s="124" t="n">
        <v>0</v>
      </c>
      <c r="BA42" s="124" t="n">
        <v>1</v>
      </c>
      <c r="BB42" s="124" t="n">
        <v>1</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13</v>
      </c>
      <c r="F43" s="138" t="n">
        <v>0</v>
      </c>
      <c r="G43" s="123" t="n">
        <v>0</v>
      </c>
      <c r="H43" s="123" t="n">
        <v>7</v>
      </c>
      <c r="I43" s="123" t="n">
        <v>6</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t="n">
        <v>0</v>
      </c>
      <c r="AI43" s="128" t="n">
        <v>0</v>
      </c>
      <c r="AJ43" s="124" t="n">
        <v>0</v>
      </c>
      <c r="AK43" s="124" t="n">
        <v>0</v>
      </c>
      <c r="AL43" s="124" t="n">
        <v>0</v>
      </c>
      <c r="AM43" s="124" t="n">
        <v>2</v>
      </c>
      <c r="AN43" s="124" t="n">
        <v>0</v>
      </c>
      <c r="AO43" s="124" t="n">
        <v>2</v>
      </c>
      <c r="AP43" s="124" t="n">
        <v>1</v>
      </c>
      <c r="AQ43" s="124" t="n">
        <v>0</v>
      </c>
      <c r="AR43" s="124" t="n">
        <v>0</v>
      </c>
      <c r="AS43" s="124" t="n">
        <v>1</v>
      </c>
      <c r="AT43" s="129" t="n">
        <v>1</v>
      </c>
      <c r="AU43" s="128" t="n">
        <v>0</v>
      </c>
      <c r="AV43" s="124" t="n">
        <v>1</v>
      </c>
      <c r="AW43" s="124" t="n">
        <v>1</v>
      </c>
      <c r="AX43" s="124" t="n">
        <v>2</v>
      </c>
      <c r="AY43" s="124" t="n">
        <v>0</v>
      </c>
      <c r="AZ43" s="124" t="n">
        <v>1</v>
      </c>
      <c r="BA43" s="124" t="n">
        <v>0</v>
      </c>
      <c r="BB43" s="124" t="n">
        <v>0</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5</v>
      </c>
      <c r="F44" s="138" t="n">
        <v>0</v>
      </c>
      <c r="G44" s="123" t="n">
        <v>0</v>
      </c>
      <c r="H44" s="123" t="n">
        <v>4</v>
      </c>
      <c r="I44" s="123" t="n">
        <v>1</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t="n">
        <v>0</v>
      </c>
      <c r="AI44" s="128" t="n">
        <v>0</v>
      </c>
      <c r="AJ44" s="124" t="n">
        <v>0</v>
      </c>
      <c r="AK44" s="124" t="n">
        <v>0</v>
      </c>
      <c r="AL44" s="124" t="n">
        <v>0</v>
      </c>
      <c r="AM44" s="124" t="n">
        <v>1</v>
      </c>
      <c r="AN44" s="124" t="n">
        <v>0</v>
      </c>
      <c r="AO44" s="124" t="n">
        <v>0</v>
      </c>
      <c r="AP44" s="124" t="n">
        <v>1</v>
      </c>
      <c r="AQ44" s="124" t="n">
        <v>0</v>
      </c>
      <c r="AR44" s="124" t="n">
        <v>1</v>
      </c>
      <c r="AS44" s="124" t="n">
        <v>0</v>
      </c>
      <c r="AT44" s="129" t="n">
        <v>1</v>
      </c>
      <c r="AU44" s="128" t="n">
        <v>1</v>
      </c>
      <c r="AV44" s="124" t="n">
        <v>0</v>
      </c>
      <c r="AW44" s="124" t="n">
        <v>0</v>
      </c>
      <c r="AX44" s="124" t="n">
        <v>0</v>
      </c>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4597</v>
      </c>
      <c r="F46" s="138" t="n">
        <v>0</v>
      </c>
      <c r="G46" s="123" t="n">
        <v>0</v>
      </c>
      <c r="H46" s="123" t="n">
        <v>2235</v>
      </c>
      <c r="I46" s="123" t="n">
        <v>2362</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t="n">
        <v>0</v>
      </c>
      <c r="AI46" s="128" t="n">
        <v>74</v>
      </c>
      <c r="AJ46" s="124" t="n">
        <v>195</v>
      </c>
      <c r="AK46" s="124" t="n">
        <v>116</v>
      </c>
      <c r="AL46" s="124" t="n">
        <v>91</v>
      </c>
      <c r="AM46" s="124" t="n">
        <v>161</v>
      </c>
      <c r="AN46" s="124" t="n">
        <v>143</v>
      </c>
      <c r="AO46" s="124" t="n">
        <v>218</v>
      </c>
      <c r="AP46" s="124" t="n">
        <v>217</v>
      </c>
      <c r="AQ46" s="124" t="n">
        <v>232</v>
      </c>
      <c r="AR46" s="124" t="n">
        <v>190</v>
      </c>
      <c r="AS46" s="124" t="n">
        <v>309</v>
      </c>
      <c r="AT46" s="129" t="n">
        <v>289</v>
      </c>
      <c r="AU46" s="128" t="n">
        <v>296</v>
      </c>
      <c r="AV46" s="124" t="n">
        <v>270</v>
      </c>
      <c r="AW46" s="124" t="n">
        <v>301</v>
      </c>
      <c r="AX46" s="124" t="n">
        <v>241</v>
      </c>
      <c r="AY46" s="124" t="n">
        <v>208</v>
      </c>
      <c r="AZ46" s="124" t="n">
        <v>264</v>
      </c>
      <c r="BA46" s="124" t="n">
        <v>252</v>
      </c>
      <c r="BB46" s="124" t="n">
        <v>308</v>
      </c>
      <c r="BC46" s="124" t="n">
        <v>222</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34</v>
      </c>
      <c r="F47" s="138" t="n">
        <v>0</v>
      </c>
      <c r="G47" s="123" t="n">
        <v>0</v>
      </c>
      <c r="H47" s="123" t="n">
        <v>26</v>
      </c>
      <c r="I47" s="123" t="n">
        <v>8</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t="n">
        <v>0</v>
      </c>
      <c r="AI47" s="128" t="n">
        <v>0</v>
      </c>
      <c r="AJ47" s="124" t="n">
        <v>3</v>
      </c>
      <c r="AK47" s="124" t="n">
        <v>3</v>
      </c>
      <c r="AL47" s="124" t="n">
        <v>0</v>
      </c>
      <c r="AM47" s="124" t="n">
        <v>4</v>
      </c>
      <c r="AN47" s="124" t="n">
        <v>1</v>
      </c>
      <c r="AO47" s="124" t="n">
        <v>4</v>
      </c>
      <c r="AP47" s="124" t="n">
        <v>4</v>
      </c>
      <c r="AQ47" s="124" t="n">
        <v>3</v>
      </c>
      <c r="AR47" s="124" t="n">
        <v>2</v>
      </c>
      <c r="AS47" s="124" t="n">
        <v>0</v>
      </c>
      <c r="AT47" s="129" t="n">
        <v>2</v>
      </c>
      <c r="AU47" s="128" t="n">
        <v>1</v>
      </c>
      <c r="AV47" s="124" t="n">
        <v>0</v>
      </c>
      <c r="AW47" s="124" t="n">
        <v>3</v>
      </c>
      <c r="AX47" s="124" t="n">
        <v>2</v>
      </c>
      <c r="AY47" s="124" t="n">
        <v>0</v>
      </c>
      <c r="AZ47" s="124" t="n">
        <v>0</v>
      </c>
      <c r="BA47" s="124" t="n">
        <v>0</v>
      </c>
      <c r="BB47" s="124" t="n">
        <v>0</v>
      </c>
      <c r="BC47" s="124" t="n">
        <v>2</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22</v>
      </c>
      <c r="F49" s="138" t="n">
        <v>0</v>
      </c>
      <c r="G49" s="123" t="n">
        <v>0</v>
      </c>
      <c r="H49" s="123" t="n">
        <v>19</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t="n">
        <v>0</v>
      </c>
      <c r="AI49" s="128" t="n">
        <v>0</v>
      </c>
      <c r="AJ49" s="124" t="n">
        <v>3</v>
      </c>
      <c r="AK49" s="124" t="n">
        <v>1</v>
      </c>
      <c r="AL49" s="124" t="n">
        <v>4</v>
      </c>
      <c r="AM49" s="124" t="n">
        <v>0</v>
      </c>
      <c r="AN49" s="124" t="n">
        <v>2</v>
      </c>
      <c r="AO49" s="124" t="n">
        <v>2</v>
      </c>
      <c r="AP49" s="124" t="n">
        <v>2</v>
      </c>
      <c r="AQ49" s="124" t="n">
        <v>1</v>
      </c>
      <c r="AR49" s="124" t="n">
        <v>2</v>
      </c>
      <c r="AS49" s="124" t="n">
        <v>2</v>
      </c>
      <c r="AT49" s="129" t="n">
        <v>0</v>
      </c>
      <c r="AU49" s="128" t="n">
        <v>0</v>
      </c>
      <c r="AV49" s="124" t="n">
        <v>1</v>
      </c>
      <c r="AW49" s="124" t="n">
        <v>1</v>
      </c>
      <c r="AX49" s="124" t="n">
        <v>0</v>
      </c>
      <c r="AY49" s="124" t="n">
        <v>0</v>
      </c>
      <c r="AZ49" s="124" t="n">
        <v>0</v>
      </c>
      <c r="BA49" s="124" t="n">
        <v>1</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4035</v>
      </c>
      <c r="F50" s="138" t="n">
        <v>0</v>
      </c>
      <c r="G50" s="123" t="n">
        <v>0</v>
      </c>
      <c r="H50" s="123" t="n">
        <v>1834</v>
      </c>
      <c r="I50" s="123" t="n">
        <v>2201</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t="n">
        <v>0</v>
      </c>
      <c r="AI50" s="128" t="n">
        <v>59</v>
      </c>
      <c r="AJ50" s="124" t="n">
        <v>152</v>
      </c>
      <c r="AK50" s="124" t="n">
        <v>90</v>
      </c>
      <c r="AL50" s="124" t="n">
        <v>75</v>
      </c>
      <c r="AM50" s="124" t="n">
        <v>131</v>
      </c>
      <c r="AN50" s="124" t="n">
        <v>121</v>
      </c>
      <c r="AO50" s="124" t="n">
        <v>170</v>
      </c>
      <c r="AP50" s="124" t="n">
        <v>178</v>
      </c>
      <c r="AQ50" s="124" t="n">
        <v>189</v>
      </c>
      <c r="AR50" s="124" t="n">
        <v>159</v>
      </c>
      <c r="AS50" s="124" t="n">
        <v>259</v>
      </c>
      <c r="AT50" s="129" t="n">
        <v>251</v>
      </c>
      <c r="AU50" s="128" t="n">
        <v>247</v>
      </c>
      <c r="AV50" s="124" t="n">
        <v>245</v>
      </c>
      <c r="AW50" s="124" t="n">
        <v>291</v>
      </c>
      <c r="AX50" s="124" t="n">
        <v>229</v>
      </c>
      <c r="AY50" s="124" t="n">
        <v>197</v>
      </c>
      <c r="AZ50" s="124" t="n">
        <v>250</v>
      </c>
      <c r="BA50" s="124" t="n">
        <v>233</v>
      </c>
      <c r="BB50" s="124" t="n">
        <v>299</v>
      </c>
      <c r="BC50" s="124" t="n">
        <v>210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138</v>
      </c>
      <c r="F51" s="138" t="n">
        <v>0</v>
      </c>
      <c r="G51" s="123" t="n">
        <v>0</v>
      </c>
      <c r="H51" s="123" t="n">
        <v>60</v>
      </c>
      <c r="I51" s="123" t="n">
        <v>78</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t="n">
        <v>0</v>
      </c>
      <c r="AI51" s="128" t="n">
        <v>4</v>
      </c>
      <c r="AJ51" s="124" t="n">
        <v>13</v>
      </c>
      <c r="AK51" s="124" t="n">
        <v>3</v>
      </c>
      <c r="AL51" s="124" t="n">
        <v>8</v>
      </c>
      <c r="AM51" s="124" t="n">
        <v>6</v>
      </c>
      <c r="AN51" s="124" t="n">
        <v>5</v>
      </c>
      <c r="AO51" s="124" t="n">
        <v>5</v>
      </c>
      <c r="AP51" s="124" t="n">
        <v>5</v>
      </c>
      <c r="AQ51" s="124" t="n">
        <v>3</v>
      </c>
      <c r="AR51" s="124" t="n">
        <v>1</v>
      </c>
      <c r="AS51" s="124" t="n">
        <v>4</v>
      </c>
      <c r="AT51" s="129" t="n">
        <v>3</v>
      </c>
      <c r="AU51" s="128" t="n">
        <v>7</v>
      </c>
      <c r="AV51" s="124" t="n">
        <v>13</v>
      </c>
      <c r="AW51" s="124" t="n">
        <v>12</v>
      </c>
      <c r="AX51" s="124" t="n">
        <v>10</v>
      </c>
      <c r="AY51" s="124" t="n">
        <v>5</v>
      </c>
      <c r="AZ51" s="124" t="n">
        <v>6</v>
      </c>
      <c r="BA51" s="124" t="n">
        <v>12</v>
      </c>
      <c r="BB51" s="124" t="n">
        <v>7</v>
      </c>
      <c r="BC51" s="124" t="n">
        <v>6</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72</v>
      </c>
      <c r="F52" s="138" t="n">
        <v>0</v>
      </c>
      <c r="G52" s="123" t="n">
        <v>0</v>
      </c>
      <c r="H52" s="123" t="n">
        <v>25</v>
      </c>
      <c r="I52" s="123" t="n">
        <v>47</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t="n">
        <v>0</v>
      </c>
      <c r="AI52" s="128" t="n">
        <v>4</v>
      </c>
      <c r="AJ52" s="124" t="n">
        <v>1</v>
      </c>
      <c r="AK52" s="124" t="n">
        <v>3</v>
      </c>
      <c r="AL52" s="124" t="n">
        <v>1</v>
      </c>
      <c r="AM52" s="124" t="n">
        <v>1</v>
      </c>
      <c r="AN52" s="124" t="n">
        <v>2</v>
      </c>
      <c r="AO52" s="124" t="n">
        <v>5</v>
      </c>
      <c r="AP52" s="124" t="n">
        <v>3</v>
      </c>
      <c r="AQ52" s="124" t="n">
        <v>2</v>
      </c>
      <c r="AR52" s="124" t="n">
        <v>1</v>
      </c>
      <c r="AS52" s="124" t="n">
        <v>2</v>
      </c>
      <c r="AT52" s="129" t="n">
        <v>0</v>
      </c>
      <c r="AU52" s="128" t="n">
        <v>5</v>
      </c>
      <c r="AV52" s="124" t="n">
        <v>5</v>
      </c>
      <c r="AW52" s="124" t="n">
        <v>4</v>
      </c>
      <c r="AX52" s="124" t="n">
        <v>2</v>
      </c>
      <c r="AY52" s="124" t="n">
        <v>5</v>
      </c>
      <c r="AZ52" s="124" t="n">
        <v>7</v>
      </c>
      <c r="BA52" s="124" t="n">
        <v>8</v>
      </c>
      <c r="BB52" s="124" t="n">
        <v>4</v>
      </c>
      <c r="BC52" s="124" t="n">
        <v>7</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67</v>
      </c>
      <c r="F53" s="138" t="n">
        <v>0</v>
      </c>
      <c r="G53" s="123" t="n">
        <v>0</v>
      </c>
      <c r="H53" s="123" t="n">
        <v>60</v>
      </c>
      <c r="I53" s="123" t="n">
        <v>7</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t="n">
        <v>0</v>
      </c>
      <c r="AI53" s="128" t="n">
        <v>4</v>
      </c>
      <c r="AJ53" s="124" t="n">
        <v>9</v>
      </c>
      <c r="AK53" s="124" t="n">
        <v>4</v>
      </c>
      <c r="AL53" s="124" t="n">
        <v>2</v>
      </c>
      <c r="AM53" s="124" t="n">
        <v>8</v>
      </c>
      <c r="AN53" s="124" t="n">
        <v>8</v>
      </c>
      <c r="AO53" s="124" t="n">
        <v>3</v>
      </c>
      <c r="AP53" s="124" t="n">
        <v>6</v>
      </c>
      <c r="AQ53" s="124" t="n">
        <v>3</v>
      </c>
      <c r="AR53" s="124" t="n">
        <v>6</v>
      </c>
      <c r="AS53" s="124" t="n">
        <v>4</v>
      </c>
      <c r="AT53" s="129" t="n">
        <v>3</v>
      </c>
      <c r="AU53" s="128" t="n">
        <v>3</v>
      </c>
      <c r="AV53" s="124" t="n">
        <v>1</v>
      </c>
      <c r="AW53" s="124" t="n">
        <v>1</v>
      </c>
      <c r="AX53" s="124" t="n">
        <v>0</v>
      </c>
      <c r="AY53" s="124" t="n">
        <v>0</v>
      </c>
      <c r="AZ53" s="124" t="n">
        <v>0</v>
      </c>
      <c r="BA53" s="124" t="n">
        <v>1</v>
      </c>
      <c r="BB53" s="124" t="n">
        <v>0</v>
      </c>
      <c r="BC53" s="124" t="n">
        <v>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17</v>
      </c>
      <c r="F54" s="138" t="n">
        <v>0</v>
      </c>
      <c r="G54" s="123" t="n">
        <v>0</v>
      </c>
      <c r="H54" s="123" t="n">
        <v>12</v>
      </c>
      <c r="I54" s="123" t="n">
        <v>5</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t="n">
        <v>0</v>
      </c>
      <c r="AI54" s="128" t="n">
        <v>0</v>
      </c>
      <c r="AJ54" s="124" t="n">
        <v>2</v>
      </c>
      <c r="AK54" s="124" t="n">
        <v>2</v>
      </c>
      <c r="AL54" s="124" t="n">
        <v>0</v>
      </c>
      <c r="AM54" s="124" t="n">
        <v>1</v>
      </c>
      <c r="AN54" s="124" t="n">
        <v>0</v>
      </c>
      <c r="AO54" s="124" t="n">
        <v>2</v>
      </c>
      <c r="AP54" s="124" t="n">
        <v>0</v>
      </c>
      <c r="AQ54" s="124" t="n">
        <v>0</v>
      </c>
      <c r="AR54" s="124" t="n">
        <v>1</v>
      </c>
      <c r="AS54" s="124" t="n">
        <v>3</v>
      </c>
      <c r="AT54" s="129" t="n">
        <v>1</v>
      </c>
      <c r="AU54" s="128" t="n">
        <v>0</v>
      </c>
      <c r="AV54" s="124" t="n">
        <v>1</v>
      </c>
      <c r="AW54" s="124" t="n">
        <v>0</v>
      </c>
      <c r="AX54" s="124" t="n">
        <v>1</v>
      </c>
      <c r="AY54" s="124" t="n">
        <v>1</v>
      </c>
      <c r="AZ54" s="124" t="n">
        <v>0</v>
      </c>
      <c r="BA54" s="124" t="n">
        <v>1</v>
      </c>
      <c r="BB54" s="124" t="n">
        <v>0</v>
      </c>
      <c r="BC54" s="124" t="n">
        <v>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85</v>
      </c>
      <c r="F55" s="138" t="n">
        <v>0</v>
      </c>
      <c r="G55" s="123" t="n">
        <v>0</v>
      </c>
      <c r="H55" s="123" t="n">
        <v>73</v>
      </c>
      <c r="I55" s="123" t="n">
        <v>12</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t="n">
        <v>0</v>
      </c>
      <c r="AI55" s="128" t="n">
        <v>1</v>
      </c>
      <c r="AJ55" s="124" t="n">
        <v>7</v>
      </c>
      <c r="AK55" s="124" t="n">
        <v>3</v>
      </c>
      <c r="AL55" s="124" t="n">
        <v>2</v>
      </c>
      <c r="AM55" s="124" t="n">
        <v>9</v>
      </c>
      <c r="AN55" s="124" t="n">
        <v>6</v>
      </c>
      <c r="AO55" s="124" t="n">
        <v>1</v>
      </c>
      <c r="AP55" s="124" t="n">
        <v>11</v>
      </c>
      <c r="AQ55" s="124" t="n">
        <v>7</v>
      </c>
      <c r="AR55" s="124" t="n">
        <v>4</v>
      </c>
      <c r="AS55" s="124" t="n">
        <v>13</v>
      </c>
      <c r="AT55" s="129" t="n">
        <v>9</v>
      </c>
      <c r="AU55" s="128" t="n">
        <v>9</v>
      </c>
      <c r="AV55" s="124" t="n">
        <v>2</v>
      </c>
      <c r="AW55" s="124" t="n">
        <v>0</v>
      </c>
      <c r="AX55" s="124" t="n">
        <v>1</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302</v>
      </c>
      <c r="F56" s="138" t="n">
        <v>0</v>
      </c>
      <c r="G56" s="123" t="n">
        <v>0</v>
      </c>
      <c r="H56" s="123" t="n">
        <v>245</v>
      </c>
      <c r="I56" s="123" t="n">
        <v>57</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t="n">
        <v>0</v>
      </c>
      <c r="AI56" s="128" t="n">
        <v>10</v>
      </c>
      <c r="AJ56" s="124" t="n">
        <v>23</v>
      </c>
      <c r="AK56" s="124" t="n">
        <v>10</v>
      </c>
      <c r="AL56" s="124" t="n">
        <v>5</v>
      </c>
      <c r="AM56" s="124" t="n">
        <v>28</v>
      </c>
      <c r="AN56" s="124" t="n">
        <v>13</v>
      </c>
      <c r="AO56" s="124" t="n">
        <v>15</v>
      </c>
      <c r="AP56" s="124" t="n">
        <v>30</v>
      </c>
      <c r="AQ56" s="124" t="n">
        <v>27</v>
      </c>
      <c r="AR56" s="124" t="n">
        <v>22</v>
      </c>
      <c r="AS56" s="124" t="n">
        <v>34</v>
      </c>
      <c r="AT56" s="129" t="n">
        <v>28</v>
      </c>
      <c r="AU56" s="128" t="n">
        <v>34</v>
      </c>
      <c r="AV56" s="124" t="n">
        <v>9</v>
      </c>
      <c r="AW56" s="124" t="n">
        <v>7</v>
      </c>
      <c r="AX56" s="124" t="n">
        <v>3</v>
      </c>
      <c r="AY56" s="124" t="n">
        <v>4</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230</v>
      </c>
      <c r="F57" s="138" t="n">
        <v>0</v>
      </c>
      <c r="G57" s="123" t="n">
        <v>0</v>
      </c>
      <c r="H57" s="123" t="n">
        <v>187</v>
      </c>
      <c r="I57" s="123" t="n">
        <v>43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t="n">
        <v>0</v>
      </c>
      <c r="AI57" s="128" t="n">
        <v>5</v>
      </c>
      <c r="AJ57" s="124" t="n">
        <v>10</v>
      </c>
      <c r="AK57" s="124" t="n">
        <v>12</v>
      </c>
      <c r="AL57" s="124" t="n">
        <v>15</v>
      </c>
      <c r="AM57" s="124" t="n">
        <v>11</v>
      </c>
      <c r="AN57" s="124" t="n">
        <v>9</v>
      </c>
      <c r="AO57" s="124" t="n">
        <v>18</v>
      </c>
      <c r="AP57" s="124" t="n">
        <v>20</v>
      </c>
      <c r="AQ57" s="124" t="n">
        <v>28</v>
      </c>
      <c r="AR57" s="124" t="n">
        <v>8</v>
      </c>
      <c r="AS57" s="124" t="n">
        <v>31</v>
      </c>
      <c r="AT57" s="129" t="n">
        <v>20</v>
      </c>
      <c r="AU57" s="128" t="n">
        <v>21</v>
      </c>
      <c r="AV57" s="124" t="n">
        <v>10</v>
      </c>
      <c r="AW57" s="124" t="n">
        <v>7</v>
      </c>
      <c r="AX57" s="124" t="n">
        <v>3</v>
      </c>
      <c r="AY57" s="124" t="n">
        <v>2</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170</v>
      </c>
      <c r="F58" s="138" t="n">
        <v>0</v>
      </c>
      <c r="G58" s="123" t="n">
        <v>0</v>
      </c>
      <c r="H58" s="123" t="n">
        <v>126</v>
      </c>
      <c r="I58" s="123" t="n">
        <v>44</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t="n">
        <v>0</v>
      </c>
      <c r="AI58" s="128" t="n">
        <v>6</v>
      </c>
      <c r="AJ58" s="124" t="n">
        <v>12</v>
      </c>
      <c r="AK58" s="124" t="n">
        <v>6</v>
      </c>
      <c r="AL58" s="124" t="n">
        <v>8</v>
      </c>
      <c r="AM58" s="124" t="n">
        <v>7</v>
      </c>
      <c r="AN58" s="124" t="n">
        <v>9</v>
      </c>
      <c r="AO58" s="124" t="n">
        <v>14</v>
      </c>
      <c r="AP58" s="124" t="n">
        <v>12</v>
      </c>
      <c r="AQ58" s="124" t="n">
        <v>15</v>
      </c>
      <c r="AR58" s="124" t="n">
        <v>13</v>
      </c>
      <c r="AS58" s="124" t="n">
        <v>11</v>
      </c>
      <c r="AT58" s="129" t="n">
        <v>13</v>
      </c>
      <c r="AU58" s="128" t="n">
        <v>23</v>
      </c>
      <c r="AV58" s="124" t="n">
        <v>8</v>
      </c>
      <c r="AW58" s="124" t="n">
        <v>4</v>
      </c>
      <c r="AX58" s="124" t="n">
        <v>1</v>
      </c>
      <c r="AY58" s="124" t="n">
        <v>1</v>
      </c>
      <c r="AZ58" s="124" t="n">
        <v>1</v>
      </c>
      <c r="BA58" s="124" t="n">
        <v>1</v>
      </c>
      <c r="BB58" s="124" t="n">
        <v>2</v>
      </c>
      <c r="BC58" s="124" t="n">
        <v>3</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0</v>
      </c>
      <c r="I59" s="123" t="n">
        <v>2</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1</v>
      </c>
      <c r="AX59" s="124" t="n">
        <v>0</v>
      </c>
      <c r="AY59" s="124" t="n">
        <v>0</v>
      </c>
      <c r="AZ59" s="124" t="n">
        <v>0</v>
      </c>
      <c r="BA59" s="124" t="n">
        <v>0</v>
      </c>
      <c r="BB59" s="124" t="n">
        <v>0</v>
      </c>
      <c r="BC59" s="124" t="n">
        <v>1</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130</v>
      </c>
      <c r="F60" s="138" t="n">
        <v>0</v>
      </c>
      <c r="G60" s="123" t="n">
        <v>0</v>
      </c>
      <c r="H60" s="123" t="n">
        <v>98</v>
      </c>
      <c r="I60" s="123" t="n">
        <v>32</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t="n">
        <v>0</v>
      </c>
      <c r="AI60" s="128" t="n">
        <v>3</v>
      </c>
      <c r="AJ60" s="124" t="n">
        <v>9</v>
      </c>
      <c r="AK60" s="124" t="n">
        <v>4</v>
      </c>
      <c r="AL60" s="124" t="n">
        <v>7</v>
      </c>
      <c r="AM60" s="124" t="n">
        <v>5</v>
      </c>
      <c r="AN60" s="124" t="n">
        <v>7</v>
      </c>
      <c r="AO60" s="124" t="n">
        <v>14</v>
      </c>
      <c r="AP60" s="124" t="n">
        <v>11</v>
      </c>
      <c r="AQ60" s="124" t="n">
        <v>8</v>
      </c>
      <c r="AR60" s="124" t="n">
        <v>7</v>
      </c>
      <c r="AS60" s="124" t="n">
        <v>10</v>
      </c>
      <c r="AT60" s="129" t="n">
        <v>13</v>
      </c>
      <c r="AU60" s="128" t="n">
        <v>10</v>
      </c>
      <c r="AV60" s="124" t="n">
        <v>5</v>
      </c>
      <c r="AW60" s="124" t="n">
        <v>4</v>
      </c>
      <c r="AX60" s="124" t="n">
        <v>3</v>
      </c>
      <c r="AY60" s="124" t="n">
        <v>1</v>
      </c>
      <c r="AZ60" s="124" t="n">
        <v>1</v>
      </c>
      <c r="BA60" s="124" t="n">
        <v>3</v>
      </c>
      <c r="BB60" s="124" t="n">
        <v>2</v>
      </c>
      <c r="BC60" s="124" t="n">
        <v>3</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84</v>
      </c>
      <c r="F63" s="138" t="n">
        <v>0</v>
      </c>
      <c r="G63" s="123" t="n">
        <v>0</v>
      </c>
      <c r="H63" s="123" t="n">
        <v>60</v>
      </c>
      <c r="I63" s="123" t="n">
        <v>24</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t="n">
        <v>0</v>
      </c>
      <c r="AI63" s="128" t="n">
        <v>3</v>
      </c>
      <c r="AJ63" s="124" t="n">
        <v>6</v>
      </c>
      <c r="AK63" s="124" t="n">
        <v>1</v>
      </c>
      <c r="AL63" s="124" t="n">
        <v>1</v>
      </c>
      <c r="AM63" s="124" t="n">
        <v>5</v>
      </c>
      <c r="AN63" s="124" t="n">
        <v>5</v>
      </c>
      <c r="AO63" s="124" t="n">
        <v>12</v>
      </c>
      <c r="AP63" s="124" t="n">
        <v>3</v>
      </c>
      <c r="AQ63" s="124" t="n">
        <v>3</v>
      </c>
      <c r="AR63" s="124" t="n">
        <v>9</v>
      </c>
      <c r="AS63" s="124" t="n">
        <v>6</v>
      </c>
      <c r="AT63" s="129" t="n">
        <v>6</v>
      </c>
      <c r="AU63" s="128" t="n">
        <v>7</v>
      </c>
      <c r="AV63" s="124" t="n">
        <v>4</v>
      </c>
      <c r="AW63" s="124" t="n">
        <v>2</v>
      </c>
      <c r="AX63" s="124" t="n">
        <v>3</v>
      </c>
      <c r="AY63" s="124" t="n">
        <v>2</v>
      </c>
      <c r="AZ63" s="124" t="n">
        <v>1</v>
      </c>
      <c r="BA63" s="124" t="n">
        <v>1</v>
      </c>
      <c r="BB63" s="124" t="n">
        <v>4</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47</v>
      </c>
      <c r="F64" s="138" t="n">
        <v>0</v>
      </c>
      <c r="G64" s="123" t="n">
        <v>0</v>
      </c>
      <c r="H64" s="123" t="n">
        <v>30</v>
      </c>
      <c r="I64" s="123" t="n">
        <v>17</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t="n">
        <v>0</v>
      </c>
      <c r="AI64" s="128" t="n">
        <v>3</v>
      </c>
      <c r="AJ64" s="124" t="n">
        <v>5</v>
      </c>
      <c r="AK64" s="124" t="n">
        <v>0</v>
      </c>
      <c r="AL64" s="124" t="n">
        <v>0</v>
      </c>
      <c r="AM64" s="124" t="n">
        <v>3</v>
      </c>
      <c r="AN64" s="124" t="n">
        <v>1</v>
      </c>
      <c r="AO64" s="124" t="n">
        <v>2</v>
      </c>
      <c r="AP64" s="124" t="n">
        <v>5</v>
      </c>
      <c r="AQ64" s="124" t="n">
        <v>4</v>
      </c>
      <c r="AR64" s="124" t="n">
        <v>2</v>
      </c>
      <c r="AS64" s="124" t="n">
        <v>3</v>
      </c>
      <c r="AT64" s="129" t="n">
        <v>2</v>
      </c>
      <c r="AU64" s="128" t="n">
        <v>3</v>
      </c>
      <c r="AV64" s="124" t="n">
        <v>3</v>
      </c>
      <c r="AW64" s="124" t="n">
        <v>3</v>
      </c>
      <c r="AX64" s="124" t="n">
        <v>0</v>
      </c>
      <c r="AY64" s="124" t="n">
        <v>2</v>
      </c>
      <c r="AZ64" s="124" t="n">
        <v>1</v>
      </c>
      <c r="BA64" s="124" t="n">
        <v>3</v>
      </c>
      <c r="BB64" s="124" t="n">
        <v>1</v>
      </c>
      <c r="BC64" s="124" t="n">
        <v>1</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150</v>
      </c>
      <c r="F65" s="138" t="n">
        <v>0</v>
      </c>
      <c r="G65" s="123" t="n">
        <v>0</v>
      </c>
      <c r="H65" s="123" t="n">
        <v>105</v>
      </c>
      <c r="I65" s="123" t="n">
        <v>45</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t="n">
        <v>0</v>
      </c>
      <c r="AI65" s="128" t="n">
        <v>3</v>
      </c>
      <c r="AJ65" s="124" t="n">
        <v>2</v>
      </c>
      <c r="AK65" s="124" t="n">
        <v>5</v>
      </c>
      <c r="AL65" s="124" t="n">
        <v>4</v>
      </c>
      <c r="AM65" s="124" t="n">
        <v>13</v>
      </c>
      <c r="AN65" s="124" t="n">
        <v>4</v>
      </c>
      <c r="AO65" s="124" t="n">
        <v>14</v>
      </c>
      <c r="AP65" s="124" t="n">
        <v>16</v>
      </c>
      <c r="AQ65" s="124" t="n">
        <v>15</v>
      </c>
      <c r="AR65" s="124" t="n">
        <v>5</v>
      </c>
      <c r="AS65" s="124" t="n">
        <v>17</v>
      </c>
      <c r="AT65" s="129" t="n">
        <v>7</v>
      </c>
      <c r="AU65" s="128" t="n">
        <v>11</v>
      </c>
      <c r="AV65" s="124" t="n">
        <v>5</v>
      </c>
      <c r="AW65" s="124" t="n">
        <v>6</v>
      </c>
      <c r="AX65" s="124" t="n">
        <v>1</v>
      </c>
      <c r="AY65" s="124" t="n">
        <v>3</v>
      </c>
      <c r="AZ65" s="124" t="n">
        <v>3</v>
      </c>
      <c r="BA65" s="124" t="n">
        <v>13</v>
      </c>
      <c r="BB65" s="124" t="n">
        <v>2</v>
      </c>
      <c r="BC65" s="124" t="n">
        <v>1</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7</v>
      </c>
      <c r="F66" s="138" t="n">
        <v>0</v>
      </c>
      <c r="G66" s="123" t="n">
        <v>0</v>
      </c>
      <c r="H66" s="123" t="n">
        <v>2</v>
      </c>
      <c r="I66" s="123" t="n">
        <v>5</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t="n">
        <v>0</v>
      </c>
      <c r="AI66" s="128" t="n">
        <v>0</v>
      </c>
      <c r="AJ66" s="124" t="n">
        <v>0</v>
      </c>
      <c r="AK66" s="124" t="n">
        <v>0</v>
      </c>
      <c r="AL66" s="124" t="n">
        <v>1</v>
      </c>
      <c r="AM66" s="124" t="n">
        <v>0</v>
      </c>
      <c r="AN66" s="124" t="n">
        <v>0</v>
      </c>
      <c r="AO66" s="124" t="n">
        <v>0</v>
      </c>
      <c r="AP66" s="124" t="n">
        <v>0</v>
      </c>
      <c r="AQ66" s="124" t="n">
        <v>0</v>
      </c>
      <c r="AR66" s="124" t="n">
        <v>0</v>
      </c>
      <c r="AS66" s="124" t="n">
        <v>0</v>
      </c>
      <c r="AT66" s="129" t="n">
        <v>1</v>
      </c>
      <c r="AU66" s="128" t="n">
        <v>1</v>
      </c>
      <c r="AV66" s="124" t="n">
        <v>0</v>
      </c>
      <c r="AW66" s="124" t="n">
        <v>1</v>
      </c>
      <c r="AX66" s="124" t="n">
        <v>0</v>
      </c>
      <c r="AY66" s="124" t="n">
        <v>0</v>
      </c>
      <c r="AZ66" s="124" t="n">
        <v>3</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834</v>
      </c>
      <c r="F67" s="138" t="n">
        <v>0</v>
      </c>
      <c r="G67" s="123" t="n">
        <v>0</v>
      </c>
      <c r="H67" s="123" t="n">
        <v>453</v>
      </c>
      <c r="I67" s="123" t="n">
        <v>381</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t="n">
        <v>0</v>
      </c>
      <c r="AI67" s="128" t="n">
        <v>18</v>
      </c>
      <c r="AJ67" s="124" t="n">
        <v>48</v>
      </c>
      <c r="AK67" s="124" t="n">
        <v>25</v>
      </c>
      <c r="AL67" s="124" t="n">
        <v>26</v>
      </c>
      <c r="AM67" s="124" t="n">
        <v>35</v>
      </c>
      <c r="AN67" s="124" t="n">
        <v>31</v>
      </c>
      <c r="AO67" s="124" t="n">
        <v>51</v>
      </c>
      <c r="AP67" s="124" t="n">
        <v>40</v>
      </c>
      <c r="AQ67" s="124" t="n">
        <v>40</v>
      </c>
      <c r="AR67" s="124" t="n">
        <v>40</v>
      </c>
      <c r="AS67" s="124" t="n">
        <v>56</v>
      </c>
      <c r="AT67" s="129" t="n">
        <v>43</v>
      </c>
      <c r="AU67" s="128" t="n">
        <v>50</v>
      </c>
      <c r="AV67" s="124" t="n">
        <v>47</v>
      </c>
      <c r="AW67" s="124" t="n">
        <v>52</v>
      </c>
      <c r="AX67" s="124" t="n">
        <v>35</v>
      </c>
      <c r="AY67" s="124" t="n">
        <v>32</v>
      </c>
      <c r="AZ67" s="124" t="n">
        <v>37</v>
      </c>
      <c r="BA67" s="124" t="n">
        <v>45</v>
      </c>
      <c r="BB67" s="124" t="n">
        <v>46</v>
      </c>
      <c r="BC67" s="124" t="n">
        <v>37</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299</v>
      </c>
      <c r="F68" s="138" t="n">
        <v>0</v>
      </c>
      <c r="G68" s="123" t="n">
        <v>0</v>
      </c>
      <c r="H68" s="123" t="n">
        <v>204</v>
      </c>
      <c r="I68" s="123" t="n">
        <v>95</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t="n">
        <v>0</v>
      </c>
      <c r="AI68" s="128" t="n">
        <v>8</v>
      </c>
      <c r="AJ68" s="124" t="n">
        <v>16</v>
      </c>
      <c r="AK68" s="124" t="n">
        <v>12</v>
      </c>
      <c r="AL68" s="124" t="n">
        <v>8</v>
      </c>
      <c r="AM68" s="124" t="n">
        <v>19</v>
      </c>
      <c r="AN68" s="124" t="n">
        <v>16</v>
      </c>
      <c r="AO68" s="124" t="n">
        <v>17</v>
      </c>
      <c r="AP68" s="124" t="n">
        <v>5</v>
      </c>
      <c r="AQ68" s="124" t="n">
        <v>24</v>
      </c>
      <c r="AR68" s="124" t="n">
        <v>29</v>
      </c>
      <c r="AS68" s="124" t="n">
        <v>18</v>
      </c>
      <c r="AT68" s="129" t="n">
        <v>32</v>
      </c>
      <c r="AU68" s="128" t="n">
        <v>14</v>
      </c>
      <c r="AV68" s="124" t="n">
        <v>31</v>
      </c>
      <c r="AW68" s="124" t="n">
        <v>7</v>
      </c>
      <c r="AX68" s="124" t="n">
        <v>3</v>
      </c>
      <c r="AY68" s="124" t="n">
        <v>16</v>
      </c>
      <c r="AZ68" s="124" t="n">
        <v>3</v>
      </c>
      <c r="BA68" s="124" t="n">
        <v>2</v>
      </c>
      <c r="BB68" s="124" t="n">
        <v>18</v>
      </c>
      <c r="BC68" s="124" t="n">
        <v>1</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159</v>
      </c>
      <c r="F69" s="138" t="n">
        <v>0</v>
      </c>
      <c r="G69" s="123" t="n">
        <v>0</v>
      </c>
      <c r="H69" s="123" t="n">
        <v>109</v>
      </c>
      <c r="I69" s="123" t="n">
        <v>50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t="n">
        <v>0</v>
      </c>
      <c r="AI69" s="128" t="n">
        <v>0</v>
      </c>
      <c r="AJ69" s="124" t="n">
        <v>5</v>
      </c>
      <c r="AK69" s="124" t="n">
        <v>10</v>
      </c>
      <c r="AL69" s="124" t="n">
        <v>6</v>
      </c>
      <c r="AM69" s="124" t="n">
        <v>14</v>
      </c>
      <c r="AN69" s="124" t="n">
        <v>4</v>
      </c>
      <c r="AO69" s="124" t="n">
        <v>7</v>
      </c>
      <c r="AP69" s="124" t="n">
        <v>14</v>
      </c>
      <c r="AQ69" s="124" t="n">
        <v>2</v>
      </c>
      <c r="AR69" s="124" t="n">
        <v>14</v>
      </c>
      <c r="AS69" s="124" t="n">
        <v>11</v>
      </c>
      <c r="AT69" s="129" t="n">
        <v>22</v>
      </c>
      <c r="AU69" s="128" t="n">
        <v>15</v>
      </c>
      <c r="AV69" s="124" t="n">
        <v>13</v>
      </c>
      <c r="AW69" s="124" t="n">
        <v>11</v>
      </c>
      <c r="AX69" s="124" t="n">
        <v>2</v>
      </c>
      <c r="AY69" s="124" t="n">
        <v>4</v>
      </c>
      <c r="AZ69" s="124" t="n">
        <v>3</v>
      </c>
      <c r="BA69" s="124" t="n">
        <v>0</v>
      </c>
      <c r="BB69" s="124" t="n">
        <v>1</v>
      </c>
      <c r="BC69" s="124" t="n">
        <v>1</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79</v>
      </c>
      <c r="F70" s="138" t="n">
        <v>0</v>
      </c>
      <c r="G70" s="123" t="n">
        <v>0</v>
      </c>
      <c r="H70" s="123" t="n">
        <v>31</v>
      </c>
      <c r="I70" s="123" t="n">
        <v>48</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t="n">
        <v>0</v>
      </c>
      <c r="AI70" s="128" t="n">
        <v>0</v>
      </c>
      <c r="AJ70" s="124" t="n">
        <v>0</v>
      </c>
      <c r="AK70" s="124" t="n">
        <v>0</v>
      </c>
      <c r="AL70" s="124" t="n">
        <v>1</v>
      </c>
      <c r="AM70" s="124" t="n">
        <v>1</v>
      </c>
      <c r="AN70" s="124" t="n">
        <v>4</v>
      </c>
      <c r="AO70" s="124" t="n">
        <v>4</v>
      </c>
      <c r="AP70" s="124" t="n">
        <v>2</v>
      </c>
      <c r="AQ70" s="124" t="n">
        <v>2</v>
      </c>
      <c r="AR70" s="124" t="n">
        <v>9</v>
      </c>
      <c r="AS70" s="124" t="n">
        <v>4</v>
      </c>
      <c r="AT70" s="129" t="n">
        <v>4</v>
      </c>
      <c r="AU70" s="128" t="n">
        <v>10</v>
      </c>
      <c r="AV70" s="124" t="n">
        <v>8</v>
      </c>
      <c r="AW70" s="124" t="n">
        <v>10</v>
      </c>
      <c r="AX70" s="124" t="n">
        <v>4</v>
      </c>
      <c r="AY70" s="124" t="n">
        <v>8</v>
      </c>
      <c r="AZ70" s="124" t="n">
        <v>3</v>
      </c>
      <c r="BA70" s="124" t="n">
        <v>3</v>
      </c>
      <c r="BB70" s="124" t="n">
        <v>1</v>
      </c>
      <c r="BC70" s="124" t="n">
        <v>1</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t="n">
        <v>1</v>
      </c>
      <c r="AI71" s="130" t="n">
        <v>9</v>
      </c>
      <c r="AJ71" s="123" t="n">
        <v>13</v>
      </c>
      <c r="AK71" s="123" t="n">
        <v>23</v>
      </c>
      <c r="AL71" s="123" t="n">
        <v>9</v>
      </c>
      <c r="AM71" s="123" t="n">
        <v>25</v>
      </c>
      <c r="AN71" s="123" t="n">
        <v>12</v>
      </c>
      <c r="AO71" s="123" t="n">
        <v>15</v>
      </c>
      <c r="AP71" s="123" t="n">
        <v>20</v>
      </c>
      <c r="AQ71" s="123" t="n">
        <v>21</v>
      </c>
      <c r="AR71" s="123" t="n">
        <v>23</v>
      </c>
      <c r="AS71" s="123" t="n">
        <v>20</v>
      </c>
      <c r="AT71" s="131" t="n">
        <v>24</v>
      </c>
      <c r="AU71" s="130" t="n">
        <v>32</v>
      </c>
      <c r="AV71" s="123" t="n">
        <v>76</v>
      </c>
      <c r="AW71" s="123" t="n">
        <v>87</v>
      </c>
      <c r="AX71" s="123" t="n">
        <v>109</v>
      </c>
      <c r="AY71" s="123" t="n">
        <v>29</v>
      </c>
      <c r="AZ71" s="123" t="n">
        <v>39</v>
      </c>
      <c r="BA71" s="123" t="n">
        <v>33</v>
      </c>
      <c r="BB71" s="123" t="n">
        <v>28</v>
      </c>
      <c r="BC71" s="123" t="n">
        <v>30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t="n">
        <v>0</v>
      </c>
      <c r="AI72" s="130" t="n">
        <v>21</v>
      </c>
      <c r="AJ72" s="123" t="n">
        <v>23</v>
      </c>
      <c r="AK72" s="123" t="n">
        <v>23</v>
      </c>
      <c r="AL72" s="123" t="n">
        <v>13</v>
      </c>
      <c r="AM72" s="123" t="n">
        <v>29</v>
      </c>
      <c r="AN72" s="123" t="n">
        <v>13</v>
      </c>
      <c r="AO72" s="123" t="n">
        <v>23</v>
      </c>
      <c r="AP72" s="123" t="n">
        <v>41</v>
      </c>
      <c r="AQ72" s="123" t="n">
        <v>48</v>
      </c>
      <c r="AR72" s="123" t="n">
        <v>57</v>
      </c>
      <c r="AS72" s="123" t="n">
        <v>62</v>
      </c>
      <c r="AT72" s="131" t="n">
        <v>52</v>
      </c>
      <c r="AU72" s="130" t="n">
        <v>63</v>
      </c>
      <c r="AV72" s="123" t="n">
        <v>78</v>
      </c>
      <c r="AW72" s="123" t="n">
        <v>89</v>
      </c>
      <c r="AX72" s="123" t="n">
        <v>136</v>
      </c>
      <c r="AY72" s="123" t="n">
        <v>48</v>
      </c>
      <c r="AZ72" s="123" t="n">
        <v>56</v>
      </c>
      <c r="BA72" s="123" t="n">
        <v>57</v>
      </c>
      <c r="BB72" s="123" t="n">
        <v>36</v>
      </c>
      <c r="BC72" s="123" t="n">
        <v>50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t="n">
        <v>0</v>
      </c>
      <c r="AI73" s="130" t="n">
        <v>0</v>
      </c>
      <c r="AJ73" s="123" t="n">
        <v>0</v>
      </c>
      <c r="AK73" s="123" t="n">
        <v>0</v>
      </c>
      <c r="AL73" s="123" t="n">
        <v>0</v>
      </c>
      <c r="AM73" s="123" t="n">
        <v>0</v>
      </c>
      <c r="AN73" s="123" t="n">
        <v>0</v>
      </c>
      <c r="AO73" s="123" t="n">
        <v>0</v>
      </c>
      <c r="AP73" s="123" t="n">
        <v>0</v>
      </c>
      <c r="AQ73" s="123" t="n">
        <v>0</v>
      </c>
      <c r="AR73" s="123" t="n">
        <v>0</v>
      </c>
      <c r="AS73" s="123" t="n">
        <v>0</v>
      </c>
      <c r="AT73" s="131" t="n">
        <v>0</v>
      </c>
      <c r="AU73" s="130" t="n">
        <v>0</v>
      </c>
      <c r="AV73" s="123" t="n">
        <v>0</v>
      </c>
      <c r="AW73" s="123" t="n">
        <v>0</v>
      </c>
      <c r="AX73" s="123" t="n">
        <v>0</v>
      </c>
      <c r="AY73" s="123" t="n">
        <v>0</v>
      </c>
      <c r="AZ73" s="123" t="n">
        <v>0</v>
      </c>
      <c r="BA73" s="123" t="n">
        <v>0</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t="n">
        <v>0</v>
      </c>
      <c r="AI74" s="130" t="n">
        <v>0</v>
      </c>
      <c r="AJ74" s="123" t="n">
        <v>0</v>
      </c>
      <c r="AK74" s="123" t="n">
        <v>0</v>
      </c>
      <c r="AL74" s="123" t="n">
        <v>0</v>
      </c>
      <c r="AM74" s="123" t="n">
        <v>0</v>
      </c>
      <c r="AN74" s="123" t="n">
        <v>0</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541</v>
      </c>
    </row>
    <row r="4">
      <c r="B4" s="265" t="s">
        <v>176</v>
      </c>
      <c r="C4" s="264" t="s">
        <v>540</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19030</v>
      </c>
      <c r="F25" s="138" t="n">
        <v>0</v>
      </c>
      <c r="G25" s="123" t="n">
        <v>48</v>
      </c>
      <c r="H25" s="123" t="n">
        <v>4808</v>
      </c>
      <c r="I25" s="123" t="n">
        <v>14174</v>
      </c>
      <c r="J25" s="139" t="n">
        <v>0</v>
      </c>
      <c r="K25" s="134"/>
      <c r="L25" s="124"/>
      <c r="M25" s="124"/>
      <c r="N25" s="124"/>
      <c r="O25" s="124"/>
      <c r="P25" s="124"/>
      <c r="Q25" s="124"/>
      <c r="R25" s="124"/>
      <c r="S25" s="124"/>
      <c r="T25" s="124"/>
      <c r="U25" s="124"/>
      <c r="V25" s="129" t="n">
        <v>0</v>
      </c>
      <c r="W25" s="128"/>
      <c r="X25" s="124"/>
      <c r="Y25" s="124"/>
      <c r="Z25" s="124"/>
      <c r="AA25" s="124"/>
      <c r="AB25" s="124"/>
      <c r="AC25" s="124"/>
      <c r="AD25" s="124"/>
      <c r="AE25" s="124"/>
      <c r="AF25" s="124" t="n">
        <v>0</v>
      </c>
      <c r="AG25" s="124" t="n">
        <v>0</v>
      </c>
      <c r="AH25" s="129" t="n">
        <v>48</v>
      </c>
      <c r="AI25" s="128" t="n">
        <v>53</v>
      </c>
      <c r="AJ25" s="124" t="n">
        <v>154</v>
      </c>
      <c r="AK25" s="124" t="n">
        <v>134</v>
      </c>
      <c r="AL25" s="124" t="n">
        <v>51</v>
      </c>
      <c r="AM25" s="124" t="n">
        <v>155</v>
      </c>
      <c r="AN25" s="124" t="n">
        <v>182</v>
      </c>
      <c r="AO25" s="124" t="n">
        <v>260</v>
      </c>
      <c r="AP25" s="124" t="n">
        <v>360</v>
      </c>
      <c r="AQ25" s="124" t="n">
        <v>646</v>
      </c>
      <c r="AR25" s="124" t="n">
        <v>752</v>
      </c>
      <c r="AS25" s="124" t="n">
        <v>1051</v>
      </c>
      <c r="AT25" s="129" t="n">
        <v>1010</v>
      </c>
      <c r="AU25" s="128" t="n">
        <v>1820</v>
      </c>
      <c r="AV25" s="124" t="n">
        <v>2257</v>
      </c>
      <c r="AW25" s="124" t="n">
        <v>134</v>
      </c>
      <c r="AX25" s="124" t="n">
        <v>2521</v>
      </c>
      <c r="AY25" s="124" t="n">
        <v>3</v>
      </c>
      <c r="AZ25" s="124" t="n">
        <v>2537</v>
      </c>
      <c r="BA25" s="124" t="n">
        <v>2629</v>
      </c>
      <c r="BB25" s="124" t="n">
        <v>7</v>
      </c>
      <c r="BC25" s="124" t="n">
        <v>2266</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371</v>
      </c>
      <c r="F26" s="138" t="n">
        <v>0</v>
      </c>
      <c r="G26" s="123" t="n">
        <v>0</v>
      </c>
      <c r="H26" s="123" t="n">
        <v>0</v>
      </c>
      <c r="I26" s="123" t="n">
        <v>371</v>
      </c>
      <c r="J26" s="139" t="n">
        <v>0</v>
      </c>
      <c r="K26" s="134"/>
      <c r="L26" s="124"/>
      <c r="M26" s="124"/>
      <c r="N26" s="124"/>
      <c r="O26" s="124"/>
      <c r="P26" s="124"/>
      <c r="Q26" s="124"/>
      <c r="R26" s="124"/>
      <c r="S26" s="124"/>
      <c r="T26" s="124"/>
      <c r="U26" s="124"/>
      <c r="V26" s="129" t="n">
        <v>0</v>
      </c>
      <c r="W26" s="128"/>
      <c r="X26" s="124"/>
      <c r="Y26" s="124"/>
      <c r="Z26" s="124"/>
      <c r="AA26" s="124"/>
      <c r="AB26" s="124"/>
      <c r="AC26" s="124"/>
      <c r="AD26" s="124"/>
      <c r="AE26" s="124"/>
      <c r="AF26" s="124" t="n">
        <v>0</v>
      </c>
      <c r="AG26" s="124" t="n">
        <v>0</v>
      </c>
      <c r="AH26" s="129" t="n">
        <v>0</v>
      </c>
      <c r="AI26" s="128" t="n">
        <v>0</v>
      </c>
      <c r="AJ26" s="124" t="n">
        <v>0</v>
      </c>
      <c r="AK26" s="124" t="n">
        <v>0</v>
      </c>
      <c r="AL26" s="124" t="n">
        <v>0</v>
      </c>
      <c r="AM26" s="124" t="n">
        <v>0</v>
      </c>
      <c r="AN26" s="124" t="n">
        <v>0</v>
      </c>
      <c r="AO26" s="124" t="n">
        <v>0</v>
      </c>
      <c r="AP26" s="124" t="n">
        <v>0</v>
      </c>
      <c r="AQ26" s="124" t="n">
        <v>0</v>
      </c>
      <c r="AR26" s="124" t="n">
        <v>0</v>
      </c>
      <c r="AS26" s="124" t="n">
        <v>0</v>
      </c>
      <c r="AT26" s="129" t="n">
        <v>0</v>
      </c>
      <c r="AU26" s="128" t="n">
        <v>0</v>
      </c>
      <c r="AV26" s="124" t="n">
        <v>0</v>
      </c>
      <c r="AW26" s="124" t="n">
        <v>0</v>
      </c>
      <c r="AX26" s="124" t="n">
        <v>0</v>
      </c>
      <c r="AY26" s="124" t="n">
        <v>0</v>
      </c>
      <c r="AZ26" s="124" t="n">
        <v>0</v>
      </c>
      <c r="BA26" s="124" t="n">
        <v>0</v>
      </c>
      <c r="BB26" s="124" t="n">
        <v>0</v>
      </c>
      <c r="BC26" s="124" t="n">
        <v>371</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52589</v>
      </c>
      <c r="F27" s="138" t="n">
        <v>0</v>
      </c>
      <c r="G27" s="123" t="n">
        <v>0</v>
      </c>
      <c r="H27" s="123" t="n">
        <v>0</v>
      </c>
      <c r="I27" s="123" t="n">
        <v>0</v>
      </c>
      <c r="J27" s="139" t="n">
        <v>0</v>
      </c>
      <c r="K27" s="134"/>
      <c r="L27" s="124"/>
      <c r="M27" s="124"/>
      <c r="N27" s="124"/>
      <c r="O27" s="124"/>
      <c r="P27" s="124"/>
      <c r="Q27" s="124"/>
      <c r="R27" s="124"/>
      <c r="S27" s="124"/>
      <c r="T27" s="124"/>
      <c r="U27" s="124"/>
      <c r="V27" s="129" t="n">
        <v>0</v>
      </c>
      <c r="W27" s="128"/>
      <c r="X27" s="124"/>
      <c r="Y27" s="124"/>
      <c r="Z27" s="124"/>
      <c r="AA27" s="124"/>
      <c r="AB27" s="124"/>
      <c r="AC27" s="124"/>
      <c r="AD27" s="124"/>
      <c r="AE27" s="124"/>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11688</v>
      </c>
      <c r="F28" s="138" t="n">
        <v>0</v>
      </c>
      <c r="G28" s="123" t="n">
        <v>37</v>
      </c>
      <c r="H28" s="123" t="n">
        <v>3219</v>
      </c>
      <c r="I28" s="123" t="n">
        <v>8432</v>
      </c>
      <c r="J28" s="139" t="n">
        <v>0</v>
      </c>
      <c r="K28" s="134"/>
      <c r="L28" s="124"/>
      <c r="M28" s="124"/>
      <c r="N28" s="124"/>
      <c r="O28" s="124"/>
      <c r="P28" s="124"/>
      <c r="Q28" s="124"/>
      <c r="R28" s="124"/>
      <c r="S28" s="124"/>
      <c r="T28" s="124"/>
      <c r="U28" s="124"/>
      <c r="V28" s="129" t="n">
        <v>0</v>
      </c>
      <c r="W28" s="128"/>
      <c r="X28" s="124"/>
      <c r="Y28" s="124"/>
      <c r="Z28" s="124"/>
      <c r="AA28" s="124"/>
      <c r="AB28" s="124"/>
      <c r="AC28" s="124"/>
      <c r="AD28" s="124"/>
      <c r="AE28" s="124"/>
      <c r="AF28" s="124" t="n">
        <v>0</v>
      </c>
      <c r="AG28" s="124" t="n">
        <v>0</v>
      </c>
      <c r="AH28" s="129" t="n">
        <v>37</v>
      </c>
      <c r="AI28" s="128" t="n">
        <v>48</v>
      </c>
      <c r="AJ28" s="124" t="n">
        <v>134</v>
      </c>
      <c r="AK28" s="124" t="n">
        <v>119</v>
      </c>
      <c r="AL28" s="124" t="n">
        <v>39</v>
      </c>
      <c r="AM28" s="124" t="n">
        <v>133</v>
      </c>
      <c r="AN28" s="124" t="n">
        <v>143</v>
      </c>
      <c r="AO28" s="124" t="n">
        <v>163</v>
      </c>
      <c r="AP28" s="124" t="n">
        <v>268</v>
      </c>
      <c r="AQ28" s="124" t="n">
        <v>402</v>
      </c>
      <c r="AR28" s="124" t="n">
        <v>457</v>
      </c>
      <c r="AS28" s="124" t="n">
        <v>645</v>
      </c>
      <c r="AT28" s="129" t="n">
        <v>668</v>
      </c>
      <c r="AU28" s="128" t="n">
        <v>1156</v>
      </c>
      <c r="AV28" s="124" t="n">
        <v>1419</v>
      </c>
      <c r="AW28" s="124" t="n">
        <v>85</v>
      </c>
      <c r="AX28" s="124" t="n">
        <v>1635</v>
      </c>
      <c r="AY28" s="124" t="n">
        <v>2</v>
      </c>
      <c r="AZ28" s="124" t="n">
        <v>1373</v>
      </c>
      <c r="BA28" s="124" t="n">
        <v>1753</v>
      </c>
      <c r="BB28" s="124" t="n">
        <v>5</v>
      </c>
      <c r="BC28" s="124" t="n">
        <v>1004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12</v>
      </c>
      <c r="F29" s="138" t="n">
        <v>0</v>
      </c>
      <c r="G29" s="123" t="n">
        <v>0</v>
      </c>
      <c r="H29" s="123" t="n">
        <v>5</v>
      </c>
      <c r="I29" s="123" t="n">
        <v>7</v>
      </c>
      <c r="J29" s="139" t="n">
        <v>0</v>
      </c>
      <c r="K29" s="134"/>
      <c r="L29" s="124"/>
      <c r="M29" s="124"/>
      <c r="N29" s="124"/>
      <c r="O29" s="124"/>
      <c r="P29" s="124"/>
      <c r="Q29" s="124"/>
      <c r="R29" s="124"/>
      <c r="S29" s="124"/>
      <c r="T29" s="124"/>
      <c r="U29" s="124"/>
      <c r="V29" s="129" t="n">
        <v>0</v>
      </c>
      <c r="W29" s="128"/>
      <c r="X29" s="124"/>
      <c r="Y29" s="124"/>
      <c r="Z29" s="124"/>
      <c r="AA29" s="124"/>
      <c r="AB29" s="124"/>
      <c r="AC29" s="124"/>
      <c r="AD29" s="124"/>
      <c r="AE29" s="124"/>
      <c r="AF29" s="124" t="n">
        <v>0</v>
      </c>
      <c r="AG29" s="124" t="n">
        <v>0</v>
      </c>
      <c r="AH29" s="129" t="n">
        <v>0</v>
      </c>
      <c r="AI29" s="128" t="n">
        <v>0</v>
      </c>
      <c r="AJ29" s="124" t="n">
        <v>0</v>
      </c>
      <c r="AK29" s="124" t="n">
        <v>0</v>
      </c>
      <c r="AL29" s="124" t="n">
        <v>0</v>
      </c>
      <c r="AM29" s="124" t="n">
        <v>0</v>
      </c>
      <c r="AN29" s="124" t="n">
        <v>0</v>
      </c>
      <c r="AO29" s="124" t="n">
        <v>2</v>
      </c>
      <c r="AP29" s="124" t="n">
        <v>3</v>
      </c>
      <c r="AQ29" s="124" t="n">
        <v>0</v>
      </c>
      <c r="AR29" s="124" t="n">
        <v>0</v>
      </c>
      <c r="AS29" s="124" t="n">
        <v>0</v>
      </c>
      <c r="AT29" s="129" t="n">
        <v>0</v>
      </c>
      <c r="AU29" s="128" t="n">
        <v>0</v>
      </c>
      <c r="AV29" s="124" t="n">
        <v>0</v>
      </c>
      <c r="AW29" s="124" t="n">
        <v>0</v>
      </c>
      <c r="AX29" s="124" t="n">
        <v>0</v>
      </c>
      <c r="AY29" s="124" t="n">
        <v>0</v>
      </c>
      <c r="AZ29" s="124" t="n">
        <v>1</v>
      </c>
      <c r="BA29" s="124" t="n">
        <v>2</v>
      </c>
      <c r="BB29" s="124" t="n">
        <v>3</v>
      </c>
      <c r="BC29" s="124" t="n">
        <v>1</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9369</v>
      </c>
      <c r="F30" s="138" t="n">
        <v>0</v>
      </c>
      <c r="G30" s="123" t="n">
        <v>34</v>
      </c>
      <c r="H30" s="123" t="n">
        <v>2009</v>
      </c>
      <c r="I30" s="123" t="n">
        <v>7326</v>
      </c>
      <c r="J30" s="139" t="n">
        <v>0</v>
      </c>
      <c r="K30" s="134"/>
      <c r="L30" s="124"/>
      <c r="M30" s="124"/>
      <c r="N30" s="124"/>
      <c r="O30" s="124"/>
      <c r="P30" s="124"/>
      <c r="Q30" s="124"/>
      <c r="R30" s="124"/>
      <c r="S30" s="124"/>
      <c r="T30" s="124"/>
      <c r="U30" s="124"/>
      <c r="V30" s="129" t="n">
        <v>0</v>
      </c>
      <c r="W30" s="128"/>
      <c r="X30" s="124"/>
      <c r="Y30" s="124"/>
      <c r="Z30" s="124"/>
      <c r="AA30" s="124"/>
      <c r="AB30" s="124"/>
      <c r="AC30" s="124"/>
      <c r="AD30" s="124"/>
      <c r="AE30" s="124"/>
      <c r="AF30" s="124" t="n">
        <v>0</v>
      </c>
      <c r="AG30" s="124" t="n">
        <v>1</v>
      </c>
      <c r="AH30" s="129" t="n">
        <v>33</v>
      </c>
      <c r="AI30" s="128" t="n">
        <v>0</v>
      </c>
      <c r="AJ30" s="124" t="n">
        <v>40</v>
      </c>
      <c r="AK30" s="124" t="n">
        <v>117</v>
      </c>
      <c r="AL30" s="124" t="n">
        <v>97</v>
      </c>
      <c r="AM30" s="124" t="n">
        <v>13</v>
      </c>
      <c r="AN30" s="124" t="n">
        <v>119</v>
      </c>
      <c r="AO30" s="124" t="n">
        <v>115</v>
      </c>
      <c r="AP30" s="124" t="n">
        <v>121</v>
      </c>
      <c r="AQ30" s="124" t="n">
        <v>242</v>
      </c>
      <c r="AR30" s="124" t="n">
        <v>268</v>
      </c>
      <c r="AS30" s="124" t="n">
        <v>375</v>
      </c>
      <c r="AT30" s="129" t="n">
        <v>502</v>
      </c>
      <c r="AU30" s="128" t="n">
        <v>727</v>
      </c>
      <c r="AV30" s="124" t="n">
        <v>757</v>
      </c>
      <c r="AW30" s="124" t="n">
        <v>670</v>
      </c>
      <c r="AX30" s="124" t="n">
        <v>635</v>
      </c>
      <c r="AY30" s="124" t="n">
        <v>434</v>
      </c>
      <c r="AZ30" s="124" t="n">
        <v>841</v>
      </c>
      <c r="BA30" s="124" t="n">
        <v>870</v>
      </c>
      <c r="BB30" s="124" t="n">
        <v>1321</v>
      </c>
      <c r="BC30" s="124" t="n">
        <v>1071</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3</v>
      </c>
      <c r="F31" s="138" t="n">
        <v>0</v>
      </c>
      <c r="G31" s="123" t="n">
        <v>0</v>
      </c>
      <c r="H31" s="123" t="n">
        <v>1</v>
      </c>
      <c r="I31" s="123" t="n">
        <v>2</v>
      </c>
      <c r="J31" s="139" t="n">
        <v>0</v>
      </c>
      <c r="K31" s="134"/>
      <c r="L31" s="124"/>
      <c r="M31" s="124"/>
      <c r="N31" s="124"/>
      <c r="O31" s="124"/>
      <c r="P31" s="124"/>
      <c r="Q31" s="124"/>
      <c r="R31" s="124"/>
      <c r="S31" s="124"/>
      <c r="T31" s="124"/>
      <c r="U31" s="124"/>
      <c r="V31" s="129" t="n">
        <v>0</v>
      </c>
      <c r="W31" s="128"/>
      <c r="X31" s="124"/>
      <c r="Y31" s="124"/>
      <c r="Z31" s="124"/>
      <c r="AA31" s="124"/>
      <c r="AB31" s="124"/>
      <c r="AC31" s="124"/>
      <c r="AD31" s="124"/>
      <c r="AE31" s="124"/>
      <c r="AF31" s="124" t="n">
        <v>0</v>
      </c>
      <c r="AG31" s="124" t="n">
        <v>0</v>
      </c>
      <c r="AH31" s="129" t="n">
        <v>0</v>
      </c>
      <c r="AI31" s="128" t="n">
        <v>0</v>
      </c>
      <c r="AJ31" s="124" t="n">
        <v>0</v>
      </c>
      <c r="AK31" s="124" t="n">
        <v>0</v>
      </c>
      <c r="AL31" s="124" t="n">
        <v>0</v>
      </c>
      <c r="AM31" s="124" t="n">
        <v>0</v>
      </c>
      <c r="AN31" s="124" t="n">
        <v>0</v>
      </c>
      <c r="AO31" s="124" t="n">
        <v>1</v>
      </c>
      <c r="AP31" s="124" t="n">
        <v>0</v>
      </c>
      <c r="AQ31" s="124" t="n">
        <v>0</v>
      </c>
      <c r="AR31" s="124" t="n">
        <v>0</v>
      </c>
      <c r="AS31" s="124" t="n">
        <v>0</v>
      </c>
      <c r="AT31" s="129" t="n">
        <v>0</v>
      </c>
      <c r="AU31" s="128" t="n">
        <v>0</v>
      </c>
      <c r="AV31" s="124" t="n">
        <v>0</v>
      </c>
      <c r="AW31" s="124" t="n">
        <v>0</v>
      </c>
      <c r="AX31" s="124" t="n">
        <v>0</v>
      </c>
      <c r="AY31" s="124" t="n">
        <v>0</v>
      </c>
      <c r="AZ31" s="124" t="n">
        <v>0</v>
      </c>
      <c r="BA31" s="124" t="n">
        <v>1</v>
      </c>
      <c r="BB31" s="124" t="n">
        <v>1</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849</v>
      </c>
      <c r="F32" s="138" t="n">
        <v>0</v>
      </c>
      <c r="G32" s="123" t="n">
        <v>8</v>
      </c>
      <c r="H32" s="123" t="n">
        <v>302</v>
      </c>
      <c r="I32" s="123" t="n">
        <v>539</v>
      </c>
      <c r="J32" s="139" t="n">
        <v>0</v>
      </c>
      <c r="K32" s="134"/>
      <c r="L32" s="124"/>
      <c r="M32" s="124"/>
      <c r="N32" s="124"/>
      <c r="O32" s="124"/>
      <c r="P32" s="124"/>
      <c r="Q32" s="124"/>
      <c r="R32" s="124"/>
      <c r="S32" s="124"/>
      <c r="T32" s="124"/>
      <c r="U32" s="124"/>
      <c r="V32" s="129" t="n">
        <v>0</v>
      </c>
      <c r="W32" s="128"/>
      <c r="X32" s="124"/>
      <c r="Y32" s="124"/>
      <c r="Z32" s="124"/>
      <c r="AA32" s="124"/>
      <c r="AB32" s="124"/>
      <c r="AC32" s="124"/>
      <c r="AD32" s="124"/>
      <c r="AE32" s="124"/>
      <c r="AF32" s="124" t="n">
        <v>0</v>
      </c>
      <c r="AG32" s="124" t="n">
        <v>0</v>
      </c>
      <c r="AH32" s="129" t="n">
        <v>8</v>
      </c>
      <c r="AI32" s="128" t="n">
        <v>0</v>
      </c>
      <c r="AJ32" s="124" t="n">
        <v>4</v>
      </c>
      <c r="AK32" s="124" t="n">
        <v>50</v>
      </c>
      <c r="AL32" s="124" t="n">
        <v>29</v>
      </c>
      <c r="AM32" s="124" t="n">
        <v>1</v>
      </c>
      <c r="AN32" s="124" t="n">
        <v>13</v>
      </c>
      <c r="AO32" s="124" t="n">
        <v>9</v>
      </c>
      <c r="AP32" s="124" t="n">
        <v>5</v>
      </c>
      <c r="AQ32" s="124" t="n">
        <v>38</v>
      </c>
      <c r="AR32" s="124" t="n">
        <v>60</v>
      </c>
      <c r="AS32" s="124" t="n">
        <v>37</v>
      </c>
      <c r="AT32" s="129" t="n">
        <v>56</v>
      </c>
      <c r="AU32" s="128" t="n">
        <v>71</v>
      </c>
      <c r="AV32" s="124" t="n">
        <v>57</v>
      </c>
      <c r="AW32" s="124" t="n">
        <v>66</v>
      </c>
      <c r="AX32" s="124" t="n">
        <v>64</v>
      </c>
      <c r="AY32" s="124" t="n">
        <v>35</v>
      </c>
      <c r="AZ32" s="124" t="n">
        <v>52</v>
      </c>
      <c r="BA32" s="124" t="n">
        <v>46</v>
      </c>
      <c r="BB32" s="124" t="n">
        <v>65</v>
      </c>
      <c r="BC32" s="124" t="n">
        <v>83</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4918</v>
      </c>
      <c r="F33" s="138" t="n">
        <v>0</v>
      </c>
      <c r="G33" s="123" t="n">
        <v>28</v>
      </c>
      <c r="H33" s="123" t="n">
        <v>1176</v>
      </c>
      <c r="I33" s="123" t="n">
        <v>3714</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t="n">
        <v>1</v>
      </c>
      <c r="AH33" s="129" t="n">
        <v>27</v>
      </c>
      <c r="AI33" s="128" t="n">
        <v>0</v>
      </c>
      <c r="AJ33" s="124" t="n">
        <v>29</v>
      </c>
      <c r="AK33" s="124" t="n">
        <v>80</v>
      </c>
      <c r="AL33" s="124" t="n">
        <v>32</v>
      </c>
      <c r="AM33" s="124" t="n">
        <v>3</v>
      </c>
      <c r="AN33" s="124" t="n">
        <v>58</v>
      </c>
      <c r="AO33" s="124" t="n">
        <v>53</v>
      </c>
      <c r="AP33" s="124" t="n">
        <v>77</v>
      </c>
      <c r="AQ33" s="124" t="n">
        <v>150</v>
      </c>
      <c r="AR33" s="124" t="n">
        <v>159</v>
      </c>
      <c r="AS33" s="124" t="n">
        <v>234</v>
      </c>
      <c r="AT33" s="129" t="n">
        <v>301</v>
      </c>
      <c r="AU33" s="128" t="n">
        <v>432</v>
      </c>
      <c r="AV33" s="124" t="n">
        <v>430</v>
      </c>
      <c r="AW33" s="124" t="n">
        <v>319</v>
      </c>
      <c r="AX33" s="124" t="n">
        <v>303</v>
      </c>
      <c r="AY33" s="124" t="n">
        <v>209</v>
      </c>
      <c r="AZ33" s="124" t="n">
        <v>427</v>
      </c>
      <c r="BA33" s="124" t="n">
        <v>451</v>
      </c>
      <c r="BB33" s="124" t="n">
        <v>679</v>
      </c>
      <c r="BC33" s="124" t="n">
        <v>464</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143</v>
      </c>
      <c r="F34" s="138" t="n">
        <v>0</v>
      </c>
      <c r="G34" s="123" t="n">
        <v>0</v>
      </c>
      <c r="H34" s="123" t="n">
        <v>47</v>
      </c>
      <c r="I34" s="123" t="n">
        <v>96</v>
      </c>
      <c r="J34" s="139" t="n">
        <v>0</v>
      </c>
      <c r="K34" s="134"/>
      <c r="L34" s="124"/>
      <c r="M34" s="124"/>
      <c r="N34" s="124"/>
      <c r="O34" s="124"/>
      <c r="P34" s="124"/>
      <c r="Q34" s="124"/>
      <c r="R34" s="124"/>
      <c r="S34" s="124"/>
      <c r="T34" s="124"/>
      <c r="U34" s="124"/>
      <c r="V34" s="129" t="n">
        <v>0</v>
      </c>
      <c r="W34" s="128"/>
      <c r="X34" s="124"/>
      <c r="Y34" s="124"/>
      <c r="Z34" s="124"/>
      <c r="AA34" s="124"/>
      <c r="AB34" s="124"/>
      <c r="AC34" s="124"/>
      <c r="AD34" s="124"/>
      <c r="AE34" s="124"/>
      <c r="AF34" s="124" t="n">
        <v>0</v>
      </c>
      <c r="AG34" s="124" t="n">
        <v>0</v>
      </c>
      <c r="AH34" s="129" t="n">
        <v>0</v>
      </c>
      <c r="AI34" s="128" t="n">
        <v>0</v>
      </c>
      <c r="AJ34" s="124" t="n">
        <v>3</v>
      </c>
      <c r="AK34" s="124" t="n">
        <v>5</v>
      </c>
      <c r="AL34" s="124" t="n">
        <v>0</v>
      </c>
      <c r="AM34" s="124" t="n">
        <v>0</v>
      </c>
      <c r="AN34" s="124" t="n">
        <v>2</v>
      </c>
      <c r="AO34" s="124" t="n">
        <v>0</v>
      </c>
      <c r="AP34" s="124" t="n">
        <v>6</v>
      </c>
      <c r="AQ34" s="124" t="n">
        <v>5</v>
      </c>
      <c r="AR34" s="124" t="n">
        <v>5</v>
      </c>
      <c r="AS34" s="124" t="n">
        <v>9</v>
      </c>
      <c r="AT34" s="129" t="n">
        <v>12</v>
      </c>
      <c r="AU34" s="128" t="n">
        <v>20</v>
      </c>
      <c r="AV34" s="124" t="n">
        <v>12</v>
      </c>
      <c r="AW34" s="124" t="n">
        <v>7</v>
      </c>
      <c r="AX34" s="124" t="n">
        <v>6</v>
      </c>
      <c r="AY34" s="124" t="n">
        <v>4</v>
      </c>
      <c r="AZ34" s="124" t="n">
        <v>7</v>
      </c>
      <c r="BA34" s="124" t="n">
        <v>5</v>
      </c>
      <c r="BB34" s="124" t="n">
        <v>11</v>
      </c>
      <c r="BC34" s="124" t="n">
        <v>24</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3430</v>
      </c>
      <c r="F35" s="138" t="n">
        <v>0</v>
      </c>
      <c r="G35" s="123" t="n">
        <v>0</v>
      </c>
      <c r="H35" s="123" t="n">
        <v>701</v>
      </c>
      <c r="I35" s="123" t="n">
        <v>2729</v>
      </c>
      <c r="J35" s="139" t="n">
        <v>0</v>
      </c>
      <c r="K35" s="134"/>
      <c r="L35" s="124"/>
      <c r="M35" s="124"/>
      <c r="N35" s="124"/>
      <c r="O35" s="124"/>
      <c r="P35" s="124"/>
      <c r="Q35" s="124"/>
      <c r="R35" s="124"/>
      <c r="S35" s="124"/>
      <c r="T35" s="124"/>
      <c r="U35" s="124"/>
      <c r="V35" s="129" t="n">
        <v>0</v>
      </c>
      <c r="W35" s="128"/>
      <c r="X35" s="124"/>
      <c r="Y35" s="124"/>
      <c r="Z35" s="124"/>
      <c r="AA35" s="124"/>
      <c r="AB35" s="124"/>
      <c r="AC35" s="124"/>
      <c r="AD35" s="124"/>
      <c r="AE35" s="124"/>
      <c r="AF35" s="124" t="n">
        <v>0</v>
      </c>
      <c r="AG35" s="124" t="n">
        <v>0</v>
      </c>
      <c r="AH35" s="129" t="n">
        <v>0</v>
      </c>
      <c r="AI35" s="128" t="n">
        <v>21</v>
      </c>
      <c r="AJ35" s="124" t="n">
        <v>24</v>
      </c>
      <c r="AK35" s="124" t="n">
        <v>0</v>
      </c>
      <c r="AL35" s="124" t="n">
        <v>54</v>
      </c>
      <c r="AM35" s="124" t="n">
        <v>26</v>
      </c>
      <c r="AN35" s="124" t="n">
        <v>1</v>
      </c>
      <c r="AO35" s="124" t="n">
        <v>51</v>
      </c>
      <c r="AP35" s="124" t="n">
        <v>86</v>
      </c>
      <c r="AQ35" s="124" t="n">
        <v>0</v>
      </c>
      <c r="AR35" s="124" t="n">
        <v>114</v>
      </c>
      <c r="AS35" s="124" t="n">
        <v>169</v>
      </c>
      <c r="AT35" s="129" t="n">
        <v>155</v>
      </c>
      <c r="AU35" s="128" t="n">
        <v>167</v>
      </c>
      <c r="AV35" s="124" t="n">
        <v>290</v>
      </c>
      <c r="AW35" s="124" t="n">
        <v>328</v>
      </c>
      <c r="AX35" s="124" t="n">
        <v>368</v>
      </c>
      <c r="AY35" s="124" t="n">
        <v>185</v>
      </c>
      <c r="AZ35" s="124" t="n">
        <v>218</v>
      </c>
      <c r="BA35" s="124" t="n">
        <v>346</v>
      </c>
      <c r="BB35" s="124" t="n">
        <v>553</v>
      </c>
      <c r="BC35" s="124" t="n">
        <v>274</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v>
      </c>
      <c r="F36" s="138" t="n">
        <v>0</v>
      </c>
      <c r="G36" s="123" t="n">
        <v>0</v>
      </c>
      <c r="H36" s="123" t="n">
        <v>2</v>
      </c>
      <c r="I36" s="123" t="n">
        <v>4</v>
      </c>
      <c r="J36" s="139" t="n">
        <v>0</v>
      </c>
      <c r="K36" s="134"/>
      <c r="L36" s="124"/>
      <c r="M36" s="124"/>
      <c r="N36" s="124"/>
      <c r="O36" s="124"/>
      <c r="P36" s="124"/>
      <c r="Q36" s="124"/>
      <c r="R36" s="124"/>
      <c r="S36" s="124"/>
      <c r="T36" s="124"/>
      <c r="U36" s="124"/>
      <c r="V36" s="129" t="n">
        <v>0</v>
      </c>
      <c r="W36" s="128"/>
      <c r="X36" s="124"/>
      <c r="Y36" s="124"/>
      <c r="Z36" s="124"/>
      <c r="AA36" s="124"/>
      <c r="AB36" s="124"/>
      <c r="AC36" s="124"/>
      <c r="AD36" s="124"/>
      <c r="AE36" s="124"/>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1</v>
      </c>
      <c r="AS36" s="124" t="n">
        <v>0</v>
      </c>
      <c r="AT36" s="129" t="n">
        <v>1</v>
      </c>
      <c r="AU36" s="128" t="n">
        <v>1</v>
      </c>
      <c r="AV36" s="124" t="n">
        <v>0</v>
      </c>
      <c r="AW36" s="124" t="n">
        <v>0</v>
      </c>
      <c r="AX36" s="124" t="n">
        <v>0</v>
      </c>
      <c r="AY36" s="124" t="n">
        <v>2</v>
      </c>
      <c r="AZ36" s="124" t="n">
        <v>0</v>
      </c>
      <c r="BA36" s="124" t="n">
        <v>1</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110</v>
      </c>
      <c r="F37" s="138" t="n">
        <v>0</v>
      </c>
      <c r="G37" s="123" t="n">
        <v>0</v>
      </c>
      <c r="H37" s="123" t="n">
        <v>18</v>
      </c>
      <c r="I37" s="123" t="n">
        <v>92</v>
      </c>
      <c r="J37" s="139" t="n">
        <v>0</v>
      </c>
      <c r="K37" s="134"/>
      <c r="L37" s="124"/>
      <c r="M37" s="124"/>
      <c r="N37" s="124"/>
      <c r="O37" s="124"/>
      <c r="P37" s="124"/>
      <c r="Q37" s="124"/>
      <c r="R37" s="124"/>
      <c r="S37" s="124"/>
      <c r="T37" s="124"/>
      <c r="U37" s="124"/>
      <c r="V37" s="129" t="n">
        <v>0</v>
      </c>
      <c r="W37" s="128"/>
      <c r="X37" s="124"/>
      <c r="Y37" s="124"/>
      <c r="Z37" s="124"/>
      <c r="AA37" s="124"/>
      <c r="AB37" s="124"/>
      <c r="AC37" s="124"/>
      <c r="AD37" s="124"/>
      <c r="AE37" s="124"/>
      <c r="AF37" s="124" t="n">
        <v>0</v>
      </c>
      <c r="AG37" s="124" t="n">
        <v>0</v>
      </c>
      <c r="AH37" s="129" t="n">
        <v>0</v>
      </c>
      <c r="AI37" s="128" t="n">
        <v>0</v>
      </c>
      <c r="AJ37" s="124" t="n">
        <v>0</v>
      </c>
      <c r="AK37" s="124" t="n">
        <v>0</v>
      </c>
      <c r="AL37" s="124" t="n">
        <v>0</v>
      </c>
      <c r="AM37" s="124" t="n">
        <v>0</v>
      </c>
      <c r="AN37" s="124" t="n">
        <v>0</v>
      </c>
      <c r="AO37" s="124" t="n">
        <v>6</v>
      </c>
      <c r="AP37" s="124" t="n">
        <v>3</v>
      </c>
      <c r="AQ37" s="124" t="n">
        <v>0</v>
      </c>
      <c r="AR37" s="124" t="n">
        <v>2</v>
      </c>
      <c r="AS37" s="124" t="n">
        <v>7</v>
      </c>
      <c r="AT37" s="129" t="n">
        <v>0</v>
      </c>
      <c r="AU37" s="128" t="n">
        <v>7</v>
      </c>
      <c r="AV37" s="124" t="n">
        <v>1</v>
      </c>
      <c r="AW37" s="124" t="n">
        <v>19</v>
      </c>
      <c r="AX37" s="124" t="n">
        <v>15</v>
      </c>
      <c r="AY37" s="124" t="n">
        <v>9</v>
      </c>
      <c r="AZ37" s="124" t="n">
        <v>9</v>
      </c>
      <c r="BA37" s="124" t="n">
        <v>12</v>
      </c>
      <c r="BB37" s="124" t="n">
        <v>10</v>
      </c>
      <c r="BC37" s="124" t="n">
        <v>10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13</v>
      </c>
      <c r="F38" s="138" t="n">
        <v>0</v>
      </c>
      <c r="G38" s="123" t="n">
        <v>0</v>
      </c>
      <c r="H38" s="123" t="n">
        <v>0</v>
      </c>
      <c r="I38" s="123" t="n">
        <v>13</v>
      </c>
      <c r="J38" s="139" t="n">
        <v>0</v>
      </c>
      <c r="K38" s="134"/>
      <c r="L38" s="124"/>
      <c r="M38" s="124"/>
      <c r="N38" s="124"/>
      <c r="O38" s="124"/>
      <c r="P38" s="124"/>
      <c r="Q38" s="124"/>
      <c r="R38" s="124"/>
      <c r="S38" s="124"/>
      <c r="T38" s="124"/>
      <c r="U38" s="124"/>
      <c r="V38" s="129" t="n">
        <v>0</v>
      </c>
      <c r="W38" s="128"/>
      <c r="X38" s="124"/>
      <c r="Y38" s="124"/>
      <c r="Z38" s="124"/>
      <c r="AA38" s="124"/>
      <c r="AB38" s="124"/>
      <c r="AC38" s="124"/>
      <c r="AD38" s="124"/>
      <c r="AE38" s="124"/>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3</v>
      </c>
      <c r="AY38" s="124" t="n">
        <v>5</v>
      </c>
      <c r="AZ38" s="124" t="n">
        <v>0</v>
      </c>
      <c r="BA38" s="124" t="n">
        <v>0</v>
      </c>
      <c r="BB38" s="124" t="n">
        <v>5</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t="n">
        <v>0</v>
      </c>
      <c r="W39" s="128"/>
      <c r="X39" s="124"/>
      <c r="Y39" s="124"/>
      <c r="Z39" s="124"/>
      <c r="AA39" s="124"/>
      <c r="AB39" s="124"/>
      <c r="AC39" s="124"/>
      <c r="AD39" s="124"/>
      <c r="AE39" s="124"/>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24</v>
      </c>
      <c r="F41" s="138" t="n">
        <v>0</v>
      </c>
      <c r="G41" s="123" t="n">
        <v>0</v>
      </c>
      <c r="H41" s="123" t="n">
        <v>3</v>
      </c>
      <c r="I41" s="123" t="n">
        <v>21</v>
      </c>
      <c r="J41" s="139" t="n">
        <v>0</v>
      </c>
      <c r="K41" s="134"/>
      <c r="L41" s="124"/>
      <c r="M41" s="124"/>
      <c r="N41" s="124"/>
      <c r="O41" s="124"/>
      <c r="P41" s="124"/>
      <c r="Q41" s="124"/>
      <c r="R41" s="124"/>
      <c r="S41" s="124"/>
      <c r="T41" s="124"/>
      <c r="U41" s="124"/>
      <c r="V41" s="129" t="n">
        <v>0</v>
      </c>
      <c r="W41" s="128"/>
      <c r="X41" s="124"/>
      <c r="Y41" s="124"/>
      <c r="Z41" s="124"/>
      <c r="AA41" s="124"/>
      <c r="AB41" s="124"/>
      <c r="AC41" s="124"/>
      <c r="AD41" s="124"/>
      <c r="AE41" s="124"/>
      <c r="AF41" s="124" t="n">
        <v>0</v>
      </c>
      <c r="AG41" s="124" t="n">
        <v>0</v>
      </c>
      <c r="AH41" s="129" t="n">
        <v>0</v>
      </c>
      <c r="AI41" s="128" t="n">
        <v>1</v>
      </c>
      <c r="AJ41" s="124" t="n">
        <v>0</v>
      </c>
      <c r="AK41" s="124" t="n">
        <v>0</v>
      </c>
      <c r="AL41" s="124" t="n">
        <v>0</v>
      </c>
      <c r="AM41" s="124" t="n">
        <v>0</v>
      </c>
      <c r="AN41" s="124" t="n">
        <v>0</v>
      </c>
      <c r="AO41" s="124" t="n">
        <v>0</v>
      </c>
      <c r="AP41" s="124" t="n">
        <v>0</v>
      </c>
      <c r="AQ41" s="124" t="n">
        <v>0</v>
      </c>
      <c r="AR41" s="124" t="n">
        <v>1</v>
      </c>
      <c r="AS41" s="124" t="n">
        <v>0</v>
      </c>
      <c r="AT41" s="129" t="n">
        <v>1</v>
      </c>
      <c r="AU41" s="128" t="n">
        <v>1</v>
      </c>
      <c r="AV41" s="124" t="n">
        <v>0</v>
      </c>
      <c r="AW41" s="124" t="n">
        <v>5</v>
      </c>
      <c r="AX41" s="124" t="n">
        <v>3</v>
      </c>
      <c r="AY41" s="124" t="n">
        <v>1</v>
      </c>
      <c r="AZ41" s="124" t="n">
        <v>3</v>
      </c>
      <c r="BA41" s="124" t="n">
        <v>0</v>
      </c>
      <c r="BB41" s="124" t="n">
        <v>4</v>
      </c>
      <c r="BC41" s="124" t="n">
        <v>4</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6</v>
      </c>
      <c r="F42" s="138" t="n">
        <v>0</v>
      </c>
      <c r="G42" s="123" t="n">
        <v>0</v>
      </c>
      <c r="H42" s="123" t="n">
        <v>1</v>
      </c>
      <c r="I42" s="123" t="n">
        <v>5</v>
      </c>
      <c r="J42" s="139" t="n">
        <v>0</v>
      </c>
      <c r="K42" s="134"/>
      <c r="L42" s="124"/>
      <c r="M42" s="124"/>
      <c r="N42" s="124"/>
      <c r="O42" s="124"/>
      <c r="P42" s="124"/>
      <c r="Q42" s="124"/>
      <c r="R42" s="124"/>
      <c r="S42" s="124"/>
      <c r="T42" s="124"/>
      <c r="U42" s="124"/>
      <c r="V42" s="129" t="n">
        <v>0</v>
      </c>
      <c r="W42" s="128"/>
      <c r="X42" s="124"/>
      <c r="Y42" s="124"/>
      <c r="Z42" s="124"/>
      <c r="AA42" s="124"/>
      <c r="AB42" s="124"/>
      <c r="AC42" s="124"/>
      <c r="AD42" s="124"/>
      <c r="AE42" s="124"/>
      <c r="AF42" s="124" t="n">
        <v>0</v>
      </c>
      <c r="AG42" s="124" t="n">
        <v>0</v>
      </c>
      <c r="AH42" s="129" t="n">
        <v>0</v>
      </c>
      <c r="AI42" s="128" t="n">
        <v>0</v>
      </c>
      <c r="AJ42" s="124" t="n">
        <v>0</v>
      </c>
      <c r="AK42" s="124" t="n">
        <v>0</v>
      </c>
      <c r="AL42" s="124" t="n">
        <v>0</v>
      </c>
      <c r="AM42" s="124" t="n">
        <v>0</v>
      </c>
      <c r="AN42" s="124" t="n">
        <v>0</v>
      </c>
      <c r="AO42" s="124" t="n">
        <v>1</v>
      </c>
      <c r="AP42" s="124" t="n">
        <v>0</v>
      </c>
      <c r="AQ42" s="124" t="n">
        <v>0</v>
      </c>
      <c r="AR42" s="124" t="n">
        <v>0</v>
      </c>
      <c r="AS42" s="124" t="n">
        <v>0</v>
      </c>
      <c r="AT42" s="129" t="n">
        <v>0</v>
      </c>
      <c r="AU42" s="128" t="n">
        <v>1</v>
      </c>
      <c r="AV42" s="124" t="n">
        <v>0</v>
      </c>
      <c r="AW42" s="124" t="n">
        <v>0</v>
      </c>
      <c r="AX42" s="124" t="n">
        <v>0</v>
      </c>
      <c r="AY42" s="124" t="n">
        <v>1</v>
      </c>
      <c r="AZ42" s="124" t="n">
        <v>0</v>
      </c>
      <c r="BA42" s="124" t="n">
        <v>1</v>
      </c>
      <c r="BB42" s="124" t="n">
        <v>1</v>
      </c>
      <c r="BC42" s="124" t="n">
        <v>1</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9</v>
      </c>
      <c r="F43" s="138" t="n">
        <v>0</v>
      </c>
      <c r="G43" s="123" t="n">
        <v>0</v>
      </c>
      <c r="H43" s="123" t="n">
        <v>3</v>
      </c>
      <c r="I43" s="123" t="n">
        <v>6</v>
      </c>
      <c r="J43" s="139" t="n">
        <v>0</v>
      </c>
      <c r="K43" s="134"/>
      <c r="L43" s="124"/>
      <c r="M43" s="124"/>
      <c r="N43" s="124"/>
      <c r="O43" s="124"/>
      <c r="P43" s="124"/>
      <c r="Q43" s="124"/>
      <c r="R43" s="124"/>
      <c r="S43" s="124"/>
      <c r="T43" s="124"/>
      <c r="U43" s="124"/>
      <c r="V43" s="129" t="n">
        <v>0</v>
      </c>
      <c r="W43" s="128"/>
      <c r="X43" s="124"/>
      <c r="Y43" s="124"/>
      <c r="Z43" s="124"/>
      <c r="AA43" s="124"/>
      <c r="AB43" s="124"/>
      <c r="AC43" s="124"/>
      <c r="AD43" s="124"/>
      <c r="AE43" s="124"/>
      <c r="AF43" s="124" t="n">
        <v>0</v>
      </c>
      <c r="AG43" s="124" t="n">
        <v>0</v>
      </c>
      <c r="AH43" s="129" t="n">
        <v>0</v>
      </c>
      <c r="AI43" s="128" t="n">
        <v>0</v>
      </c>
      <c r="AJ43" s="124" t="n">
        <v>0</v>
      </c>
      <c r="AK43" s="124" t="n">
        <v>0</v>
      </c>
      <c r="AL43" s="124" t="n">
        <v>0</v>
      </c>
      <c r="AM43" s="124" t="n">
        <v>0</v>
      </c>
      <c r="AN43" s="124" t="n">
        <v>0</v>
      </c>
      <c r="AO43" s="124" t="n">
        <v>0</v>
      </c>
      <c r="AP43" s="124" t="n">
        <v>0</v>
      </c>
      <c r="AQ43" s="124" t="n">
        <v>0</v>
      </c>
      <c r="AR43" s="124" t="n">
        <v>1</v>
      </c>
      <c r="AS43" s="124" t="n">
        <v>0</v>
      </c>
      <c r="AT43" s="129" t="n">
        <v>2</v>
      </c>
      <c r="AU43" s="128" t="n">
        <v>0</v>
      </c>
      <c r="AV43" s="124" t="n">
        <v>0</v>
      </c>
      <c r="AW43" s="124" t="n">
        <v>1</v>
      </c>
      <c r="AX43" s="124" t="n">
        <v>1</v>
      </c>
      <c r="AY43" s="124" t="n">
        <v>1</v>
      </c>
      <c r="AZ43" s="124" t="n">
        <v>1</v>
      </c>
      <c r="BA43" s="124" t="n">
        <v>1</v>
      </c>
      <c r="BB43" s="124" t="n">
        <v>0</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7</v>
      </c>
      <c r="F44" s="138" t="n">
        <v>0</v>
      </c>
      <c r="G44" s="123" t="n">
        <v>0</v>
      </c>
      <c r="H44" s="123" t="n">
        <v>2</v>
      </c>
      <c r="I44" s="123" t="n">
        <v>5</v>
      </c>
      <c r="J44" s="139" t="n">
        <v>0</v>
      </c>
      <c r="K44" s="134"/>
      <c r="L44" s="124"/>
      <c r="M44" s="124"/>
      <c r="N44" s="124"/>
      <c r="O44" s="124"/>
      <c r="P44" s="124"/>
      <c r="Q44" s="124"/>
      <c r="R44" s="124"/>
      <c r="S44" s="124"/>
      <c r="T44" s="124"/>
      <c r="U44" s="124"/>
      <c r="V44" s="129" t="n">
        <v>0</v>
      </c>
      <c r="W44" s="128"/>
      <c r="X44" s="124"/>
      <c r="Y44" s="124"/>
      <c r="Z44" s="124"/>
      <c r="AA44" s="124"/>
      <c r="AB44" s="124"/>
      <c r="AC44" s="124"/>
      <c r="AD44" s="124"/>
      <c r="AE44" s="124"/>
      <c r="AF44" s="124" t="n">
        <v>0</v>
      </c>
      <c r="AG44" s="124" t="n">
        <v>0</v>
      </c>
      <c r="AH44" s="129" t="n">
        <v>0</v>
      </c>
      <c r="AI44" s="128" t="n">
        <v>0</v>
      </c>
      <c r="AJ44" s="124" t="n">
        <v>0</v>
      </c>
      <c r="AK44" s="124" t="n">
        <v>0</v>
      </c>
      <c r="AL44" s="124" t="n">
        <v>0</v>
      </c>
      <c r="AM44" s="124" t="n">
        <v>0</v>
      </c>
      <c r="AN44" s="124" t="n">
        <v>0</v>
      </c>
      <c r="AO44" s="124" t="n">
        <v>0</v>
      </c>
      <c r="AP44" s="124" t="n">
        <v>0</v>
      </c>
      <c r="AQ44" s="124" t="n">
        <v>0</v>
      </c>
      <c r="AR44" s="124" t="n">
        <v>0</v>
      </c>
      <c r="AS44" s="124" t="n">
        <v>1</v>
      </c>
      <c r="AT44" s="129" t="n">
        <v>1</v>
      </c>
      <c r="AU44" s="128" t="n">
        <v>1</v>
      </c>
      <c r="AV44" s="124" t="n">
        <v>0</v>
      </c>
      <c r="AW44" s="124" t="n">
        <v>2</v>
      </c>
      <c r="AX44" s="124" t="n">
        <v>0</v>
      </c>
      <c r="AY44" s="124" t="n">
        <v>1</v>
      </c>
      <c r="AZ44" s="124" t="n">
        <v>0</v>
      </c>
      <c r="BA44" s="124" t="n">
        <v>1</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1794</v>
      </c>
      <c r="F46" s="138" t="n">
        <v>0</v>
      </c>
      <c r="G46" s="123" t="n">
        <v>0</v>
      </c>
      <c r="H46" s="123" t="n">
        <v>313</v>
      </c>
      <c r="I46" s="123" t="n">
        <v>1481</v>
      </c>
      <c r="J46" s="139" t="n">
        <v>0</v>
      </c>
      <c r="K46" s="134"/>
      <c r="L46" s="124"/>
      <c r="M46" s="124"/>
      <c r="N46" s="124"/>
      <c r="O46" s="124"/>
      <c r="P46" s="124"/>
      <c r="Q46" s="124"/>
      <c r="R46" s="124"/>
      <c r="S46" s="124"/>
      <c r="T46" s="124"/>
      <c r="U46" s="124"/>
      <c r="V46" s="129" t="n">
        <v>0</v>
      </c>
      <c r="W46" s="128"/>
      <c r="X46" s="124"/>
      <c r="Y46" s="124"/>
      <c r="Z46" s="124"/>
      <c r="AA46" s="124"/>
      <c r="AB46" s="124"/>
      <c r="AC46" s="124"/>
      <c r="AD46" s="124"/>
      <c r="AE46" s="124"/>
      <c r="AF46" s="124" t="n">
        <v>0</v>
      </c>
      <c r="AG46" s="124" t="n">
        <v>0</v>
      </c>
      <c r="AH46" s="129" t="n">
        <v>0</v>
      </c>
      <c r="AI46" s="128" t="n">
        <v>10</v>
      </c>
      <c r="AJ46" s="124" t="n">
        <v>11</v>
      </c>
      <c r="AK46" s="124" t="n">
        <v>0</v>
      </c>
      <c r="AL46" s="124" t="n">
        <v>23</v>
      </c>
      <c r="AM46" s="124" t="n">
        <v>12</v>
      </c>
      <c r="AN46" s="124" t="n">
        <v>1</v>
      </c>
      <c r="AO46" s="124" t="n">
        <v>26</v>
      </c>
      <c r="AP46" s="124" t="n">
        <v>43</v>
      </c>
      <c r="AQ46" s="124" t="n">
        <v>0</v>
      </c>
      <c r="AR46" s="124" t="n">
        <v>51</v>
      </c>
      <c r="AS46" s="124" t="n">
        <v>82</v>
      </c>
      <c r="AT46" s="129" t="n">
        <v>54</v>
      </c>
      <c r="AU46" s="128" t="n">
        <v>100</v>
      </c>
      <c r="AV46" s="124" t="n">
        <v>136</v>
      </c>
      <c r="AW46" s="124" t="n">
        <v>159</v>
      </c>
      <c r="AX46" s="124" t="n">
        <v>198</v>
      </c>
      <c r="AY46" s="124" t="n">
        <v>115</v>
      </c>
      <c r="AZ46" s="124" t="n">
        <v>140</v>
      </c>
      <c r="BA46" s="124" t="n">
        <v>154</v>
      </c>
      <c r="BB46" s="124" t="n">
        <v>272</v>
      </c>
      <c r="BC46" s="124" t="n">
        <v>207</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t="n">
        <v>0</v>
      </c>
      <c r="W47" s="128"/>
      <c r="X47" s="124"/>
      <c r="Y47" s="124"/>
      <c r="Z47" s="124"/>
      <c r="AA47" s="124"/>
      <c r="AB47" s="124"/>
      <c r="AC47" s="124"/>
      <c r="AD47" s="124"/>
      <c r="AE47" s="124"/>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0</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t="n">
        <v>0</v>
      </c>
      <c r="W48" s="128"/>
      <c r="X48" s="124"/>
      <c r="Y48" s="124"/>
      <c r="Z48" s="124"/>
      <c r="AA48" s="124"/>
      <c r="AB48" s="124"/>
      <c r="AC48" s="124"/>
      <c r="AD48" s="124"/>
      <c r="AE48" s="124"/>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4</v>
      </c>
      <c r="F49" s="138" t="n">
        <v>0</v>
      </c>
      <c r="G49" s="123" t="n">
        <v>0</v>
      </c>
      <c r="H49" s="123" t="n">
        <v>0</v>
      </c>
      <c r="I49" s="123" t="n">
        <v>4</v>
      </c>
      <c r="J49" s="139" t="n">
        <v>0</v>
      </c>
      <c r="K49" s="134"/>
      <c r="L49" s="124"/>
      <c r="M49" s="124"/>
      <c r="N49" s="124"/>
      <c r="O49" s="124"/>
      <c r="P49" s="124"/>
      <c r="Q49" s="124"/>
      <c r="R49" s="124"/>
      <c r="S49" s="124"/>
      <c r="T49" s="124"/>
      <c r="U49" s="124"/>
      <c r="V49" s="129" t="n">
        <v>0</v>
      </c>
      <c r="W49" s="128"/>
      <c r="X49" s="124"/>
      <c r="Y49" s="124"/>
      <c r="Z49" s="124"/>
      <c r="AA49" s="124"/>
      <c r="AB49" s="124"/>
      <c r="AC49" s="124"/>
      <c r="AD49" s="124"/>
      <c r="AE49" s="124"/>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1</v>
      </c>
      <c r="AX49" s="124" t="n">
        <v>0</v>
      </c>
      <c r="AY49" s="124" t="n">
        <v>0</v>
      </c>
      <c r="AZ49" s="124" t="n">
        <v>0</v>
      </c>
      <c r="BA49" s="124" t="n">
        <v>2</v>
      </c>
      <c r="BB49" s="124" t="n">
        <v>0</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1422</v>
      </c>
      <c r="F50" s="138" t="n">
        <v>0</v>
      </c>
      <c r="G50" s="123" t="n">
        <v>0</v>
      </c>
      <c r="H50" s="123" t="n">
        <v>238</v>
      </c>
      <c r="I50" s="123" t="n">
        <v>1184</v>
      </c>
      <c r="J50" s="139" t="n">
        <v>0</v>
      </c>
      <c r="K50" s="134"/>
      <c r="L50" s="124"/>
      <c r="M50" s="124"/>
      <c r="N50" s="124"/>
      <c r="O50" s="124"/>
      <c r="P50" s="124"/>
      <c r="Q50" s="124"/>
      <c r="R50" s="124"/>
      <c r="S50" s="124"/>
      <c r="T50" s="124"/>
      <c r="U50" s="124"/>
      <c r="V50" s="129" t="n">
        <v>0</v>
      </c>
      <c r="W50" s="128"/>
      <c r="X50" s="124"/>
      <c r="Y50" s="124"/>
      <c r="Z50" s="124"/>
      <c r="AA50" s="124"/>
      <c r="AB50" s="124"/>
      <c r="AC50" s="124"/>
      <c r="AD50" s="124"/>
      <c r="AE50" s="124"/>
      <c r="AF50" s="124" t="n">
        <v>0</v>
      </c>
      <c r="AG50" s="124" t="n">
        <v>0</v>
      </c>
      <c r="AH50" s="129" t="n">
        <v>0</v>
      </c>
      <c r="AI50" s="128" t="n">
        <v>5</v>
      </c>
      <c r="AJ50" s="124" t="n">
        <v>9</v>
      </c>
      <c r="AK50" s="124" t="n">
        <v>0</v>
      </c>
      <c r="AL50" s="124" t="n">
        <v>20</v>
      </c>
      <c r="AM50" s="124" t="n">
        <v>10</v>
      </c>
      <c r="AN50" s="124" t="n">
        <v>1</v>
      </c>
      <c r="AO50" s="124" t="n">
        <v>20</v>
      </c>
      <c r="AP50" s="124" t="n">
        <v>32</v>
      </c>
      <c r="AQ50" s="124" t="n">
        <v>0</v>
      </c>
      <c r="AR50" s="124" t="n">
        <v>38</v>
      </c>
      <c r="AS50" s="124" t="n">
        <v>66</v>
      </c>
      <c r="AT50" s="129" t="n">
        <v>37</v>
      </c>
      <c r="AU50" s="128" t="n">
        <v>77</v>
      </c>
      <c r="AV50" s="124" t="n">
        <v>104</v>
      </c>
      <c r="AW50" s="124" t="n">
        <v>126</v>
      </c>
      <c r="AX50" s="124" t="n">
        <v>137</v>
      </c>
      <c r="AY50" s="124" t="n">
        <v>85</v>
      </c>
      <c r="AZ50" s="124" t="n">
        <v>123</v>
      </c>
      <c r="BA50" s="124" t="n">
        <v>127</v>
      </c>
      <c r="BB50" s="124" t="n">
        <v>215</v>
      </c>
      <c r="BC50" s="124" t="n">
        <v>190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8</v>
      </c>
      <c r="F51" s="138" t="n">
        <v>0</v>
      </c>
      <c r="G51" s="123" t="n">
        <v>0</v>
      </c>
      <c r="H51" s="123" t="n">
        <v>1</v>
      </c>
      <c r="I51" s="123" t="n">
        <v>7</v>
      </c>
      <c r="J51" s="139" t="n">
        <v>0</v>
      </c>
      <c r="K51" s="134"/>
      <c r="L51" s="124"/>
      <c r="M51" s="124"/>
      <c r="N51" s="124"/>
      <c r="O51" s="124"/>
      <c r="P51" s="124"/>
      <c r="Q51" s="124"/>
      <c r="R51" s="124"/>
      <c r="S51" s="124"/>
      <c r="T51" s="124"/>
      <c r="U51" s="124"/>
      <c r="V51" s="129" t="n">
        <v>0</v>
      </c>
      <c r="W51" s="128"/>
      <c r="X51" s="124"/>
      <c r="Y51" s="124"/>
      <c r="Z51" s="124"/>
      <c r="AA51" s="124"/>
      <c r="AB51" s="124"/>
      <c r="AC51" s="124"/>
      <c r="AD51" s="124"/>
      <c r="AE51" s="124"/>
      <c r="AF51" s="124" t="n">
        <v>0</v>
      </c>
      <c r="AG51" s="124" t="n">
        <v>0</v>
      </c>
      <c r="AH51" s="129" t="n">
        <v>0</v>
      </c>
      <c r="AI51" s="128" t="n">
        <v>0</v>
      </c>
      <c r="AJ51" s="124" t="n">
        <v>0</v>
      </c>
      <c r="AK51" s="124" t="n">
        <v>0</v>
      </c>
      <c r="AL51" s="124" t="n">
        <v>0</v>
      </c>
      <c r="AM51" s="124" t="n">
        <v>1</v>
      </c>
      <c r="AN51" s="124" t="n">
        <v>0</v>
      </c>
      <c r="AO51" s="124" t="n">
        <v>0</v>
      </c>
      <c r="AP51" s="124" t="n">
        <v>0</v>
      </c>
      <c r="AQ51" s="124" t="n">
        <v>0</v>
      </c>
      <c r="AR51" s="124" t="n">
        <v>0</v>
      </c>
      <c r="AS51" s="124" t="n">
        <v>0</v>
      </c>
      <c r="AT51" s="129" t="n">
        <v>0</v>
      </c>
      <c r="AU51" s="128" t="n">
        <v>0</v>
      </c>
      <c r="AV51" s="124" t="n">
        <v>0</v>
      </c>
      <c r="AW51" s="124" t="n">
        <v>2</v>
      </c>
      <c r="AX51" s="124" t="n">
        <v>0</v>
      </c>
      <c r="AY51" s="124" t="n">
        <v>0</v>
      </c>
      <c r="AZ51" s="124" t="n">
        <v>1</v>
      </c>
      <c r="BA51" s="124" t="n">
        <v>2</v>
      </c>
      <c r="BB51" s="124" t="n">
        <v>1</v>
      </c>
      <c r="BC51" s="124" t="n">
        <v>1</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6</v>
      </c>
      <c r="F52" s="138" t="n">
        <v>0</v>
      </c>
      <c r="G52" s="123" t="n">
        <v>0</v>
      </c>
      <c r="H52" s="123" t="n">
        <v>1</v>
      </c>
      <c r="I52" s="123" t="n">
        <v>5</v>
      </c>
      <c r="J52" s="139" t="n">
        <v>0</v>
      </c>
      <c r="K52" s="134"/>
      <c r="L52" s="124"/>
      <c r="M52" s="124"/>
      <c r="N52" s="124"/>
      <c r="O52" s="124"/>
      <c r="P52" s="124"/>
      <c r="Q52" s="124"/>
      <c r="R52" s="124"/>
      <c r="S52" s="124"/>
      <c r="T52" s="124"/>
      <c r="U52" s="124"/>
      <c r="V52" s="129" t="n">
        <v>0</v>
      </c>
      <c r="W52" s="128"/>
      <c r="X52" s="124"/>
      <c r="Y52" s="124"/>
      <c r="Z52" s="124"/>
      <c r="AA52" s="124"/>
      <c r="AB52" s="124"/>
      <c r="AC52" s="124"/>
      <c r="AD52" s="124"/>
      <c r="AE52" s="124"/>
      <c r="AF52" s="124" t="n">
        <v>0</v>
      </c>
      <c r="AG52" s="124" t="n">
        <v>0</v>
      </c>
      <c r="AH52" s="129" t="n">
        <v>0</v>
      </c>
      <c r="AI52" s="128" t="n">
        <v>0</v>
      </c>
      <c r="AJ52" s="124" t="n">
        <v>0</v>
      </c>
      <c r="AK52" s="124" t="n">
        <v>0</v>
      </c>
      <c r="AL52" s="124" t="n">
        <v>0</v>
      </c>
      <c r="AM52" s="124" t="n">
        <v>0</v>
      </c>
      <c r="AN52" s="124" t="n">
        <v>0</v>
      </c>
      <c r="AO52" s="124" t="n">
        <v>1</v>
      </c>
      <c r="AP52" s="124" t="n">
        <v>0</v>
      </c>
      <c r="AQ52" s="124" t="n">
        <v>0</v>
      </c>
      <c r="AR52" s="124" t="n">
        <v>0</v>
      </c>
      <c r="AS52" s="124" t="n">
        <v>0</v>
      </c>
      <c r="AT52" s="129" t="n">
        <v>0</v>
      </c>
      <c r="AU52" s="128" t="n">
        <v>0</v>
      </c>
      <c r="AV52" s="124" t="n">
        <v>0</v>
      </c>
      <c r="AW52" s="124" t="n">
        <v>0</v>
      </c>
      <c r="AX52" s="124" t="n">
        <v>1</v>
      </c>
      <c r="AY52" s="124" t="n">
        <v>0</v>
      </c>
      <c r="AZ52" s="124" t="n">
        <v>1</v>
      </c>
      <c r="BA52" s="124" t="n">
        <v>1</v>
      </c>
      <c r="BB52" s="124" t="n">
        <v>2</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7</v>
      </c>
      <c r="F53" s="138" t="n">
        <v>0</v>
      </c>
      <c r="G53" s="123" t="n">
        <v>0</v>
      </c>
      <c r="H53" s="123" t="n">
        <v>3</v>
      </c>
      <c r="I53" s="123" t="n">
        <v>4</v>
      </c>
      <c r="J53" s="139" t="n">
        <v>0</v>
      </c>
      <c r="K53" s="134"/>
      <c r="L53" s="124"/>
      <c r="M53" s="124"/>
      <c r="N53" s="124"/>
      <c r="O53" s="124"/>
      <c r="P53" s="124"/>
      <c r="Q53" s="124"/>
      <c r="R53" s="124"/>
      <c r="S53" s="124"/>
      <c r="T53" s="124"/>
      <c r="U53" s="124"/>
      <c r="V53" s="129" t="n">
        <v>0</v>
      </c>
      <c r="W53" s="128"/>
      <c r="X53" s="124"/>
      <c r="Y53" s="124"/>
      <c r="Z53" s="124"/>
      <c r="AA53" s="124"/>
      <c r="AB53" s="124"/>
      <c r="AC53" s="124"/>
      <c r="AD53" s="124"/>
      <c r="AE53" s="124"/>
      <c r="AF53" s="124" t="n">
        <v>0</v>
      </c>
      <c r="AG53" s="124" t="n">
        <v>0</v>
      </c>
      <c r="AH53" s="129" t="n">
        <v>0</v>
      </c>
      <c r="AI53" s="128" t="n">
        <v>0</v>
      </c>
      <c r="AJ53" s="124" t="n">
        <v>0</v>
      </c>
      <c r="AK53" s="124" t="n">
        <v>0</v>
      </c>
      <c r="AL53" s="124" t="n">
        <v>0</v>
      </c>
      <c r="AM53" s="124" t="n">
        <v>0</v>
      </c>
      <c r="AN53" s="124" t="n">
        <v>0</v>
      </c>
      <c r="AO53" s="124" t="n">
        <v>2</v>
      </c>
      <c r="AP53" s="124" t="n">
        <v>0</v>
      </c>
      <c r="AQ53" s="124" t="n">
        <v>0</v>
      </c>
      <c r="AR53" s="124" t="n">
        <v>1</v>
      </c>
      <c r="AS53" s="124" t="n">
        <v>0</v>
      </c>
      <c r="AT53" s="129" t="n">
        <v>0</v>
      </c>
      <c r="AU53" s="128" t="n">
        <v>0</v>
      </c>
      <c r="AV53" s="124" t="n">
        <v>1</v>
      </c>
      <c r="AW53" s="124" t="n">
        <v>1</v>
      </c>
      <c r="AX53" s="124" t="n">
        <v>1</v>
      </c>
      <c r="AY53" s="124" t="n">
        <v>0</v>
      </c>
      <c r="AZ53" s="124" t="n">
        <v>0</v>
      </c>
      <c r="BA53" s="124" t="n">
        <v>1</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t="n">
        <v>0</v>
      </c>
      <c r="W54" s="128"/>
      <c r="X54" s="124"/>
      <c r="Y54" s="124"/>
      <c r="Z54" s="124"/>
      <c r="AA54" s="124"/>
      <c r="AB54" s="124"/>
      <c r="AC54" s="124"/>
      <c r="AD54" s="124"/>
      <c r="AE54" s="124"/>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t="n">
        <v>0</v>
      </c>
      <c r="W55" s="128"/>
      <c r="X55" s="124"/>
      <c r="Y55" s="124"/>
      <c r="Z55" s="124"/>
      <c r="AA55" s="124"/>
      <c r="AB55" s="124"/>
      <c r="AC55" s="124"/>
      <c r="AD55" s="124"/>
      <c r="AE55" s="124"/>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t="n">
        <v>0</v>
      </c>
      <c r="W56" s="128"/>
      <c r="X56" s="124"/>
      <c r="Y56" s="124"/>
      <c r="Z56" s="124"/>
      <c r="AA56" s="124"/>
      <c r="AB56" s="124"/>
      <c r="AC56" s="124"/>
      <c r="AD56" s="124"/>
      <c r="AE56" s="124"/>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4</v>
      </c>
      <c r="F57" s="138" t="n">
        <v>0</v>
      </c>
      <c r="G57" s="123" t="n">
        <v>0</v>
      </c>
      <c r="H57" s="123" t="n">
        <v>0</v>
      </c>
      <c r="I57" s="123" t="n">
        <v>4</v>
      </c>
      <c r="J57" s="139" t="n">
        <v>0</v>
      </c>
      <c r="K57" s="134"/>
      <c r="L57" s="124"/>
      <c r="M57" s="124"/>
      <c r="N57" s="124"/>
      <c r="O57" s="124"/>
      <c r="P57" s="124"/>
      <c r="Q57" s="124"/>
      <c r="R57" s="124"/>
      <c r="S57" s="124"/>
      <c r="T57" s="124"/>
      <c r="U57" s="124"/>
      <c r="V57" s="129" t="n">
        <v>0</v>
      </c>
      <c r="W57" s="128"/>
      <c r="X57" s="124"/>
      <c r="Y57" s="124"/>
      <c r="Z57" s="124"/>
      <c r="AA57" s="124"/>
      <c r="AB57" s="124"/>
      <c r="AC57" s="124"/>
      <c r="AD57" s="124"/>
      <c r="AE57" s="124"/>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1</v>
      </c>
      <c r="AW57" s="124" t="n">
        <v>0</v>
      </c>
      <c r="AX57" s="124" t="n">
        <v>0</v>
      </c>
      <c r="AY57" s="124" t="n">
        <v>0</v>
      </c>
      <c r="AZ57" s="124" t="n">
        <v>0</v>
      </c>
      <c r="BA57" s="124" t="n">
        <v>0</v>
      </c>
      <c r="BB57" s="124" t="n">
        <v>1</v>
      </c>
      <c r="BC57" s="124" t="n">
        <v>2</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5</v>
      </c>
      <c r="F58" s="138" t="n">
        <v>0</v>
      </c>
      <c r="G58" s="123" t="n">
        <v>0</v>
      </c>
      <c r="H58" s="123" t="n">
        <v>1</v>
      </c>
      <c r="I58" s="123" t="n">
        <v>4</v>
      </c>
      <c r="J58" s="139" t="n">
        <v>0</v>
      </c>
      <c r="K58" s="134"/>
      <c r="L58" s="124"/>
      <c r="M58" s="124"/>
      <c r="N58" s="124"/>
      <c r="O58" s="124"/>
      <c r="P58" s="124"/>
      <c r="Q58" s="124"/>
      <c r="R58" s="124"/>
      <c r="S58" s="124"/>
      <c r="T58" s="124"/>
      <c r="U58" s="124"/>
      <c r="V58" s="129" t="n">
        <v>0</v>
      </c>
      <c r="W58" s="128"/>
      <c r="X58" s="124"/>
      <c r="Y58" s="124"/>
      <c r="Z58" s="124"/>
      <c r="AA58" s="124"/>
      <c r="AB58" s="124"/>
      <c r="AC58" s="124"/>
      <c r="AD58" s="124"/>
      <c r="AE58" s="124"/>
      <c r="AF58" s="124" t="n">
        <v>0</v>
      </c>
      <c r="AG58" s="124" t="n">
        <v>0</v>
      </c>
      <c r="AH58" s="129" t="n">
        <v>0</v>
      </c>
      <c r="AI58" s="128" t="n">
        <v>0</v>
      </c>
      <c r="AJ58" s="124" t="n">
        <v>0</v>
      </c>
      <c r="AK58" s="124" t="n">
        <v>0</v>
      </c>
      <c r="AL58" s="124" t="n">
        <v>0</v>
      </c>
      <c r="AM58" s="124" t="n">
        <v>0</v>
      </c>
      <c r="AN58" s="124" t="n">
        <v>0</v>
      </c>
      <c r="AO58" s="124" t="n">
        <v>0</v>
      </c>
      <c r="AP58" s="124" t="n">
        <v>1</v>
      </c>
      <c r="AQ58" s="124" t="n">
        <v>0</v>
      </c>
      <c r="AR58" s="124" t="n">
        <v>0</v>
      </c>
      <c r="AS58" s="124" t="n">
        <v>0</v>
      </c>
      <c r="AT58" s="129" t="n">
        <v>0</v>
      </c>
      <c r="AU58" s="128" t="n">
        <v>1</v>
      </c>
      <c r="AV58" s="124" t="n">
        <v>0</v>
      </c>
      <c r="AW58" s="124" t="n">
        <v>0</v>
      </c>
      <c r="AX58" s="124" t="n">
        <v>1</v>
      </c>
      <c r="AY58" s="124" t="n">
        <v>0</v>
      </c>
      <c r="AZ58" s="124" t="n">
        <v>1</v>
      </c>
      <c r="BA58" s="124" t="n">
        <v>1</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2</v>
      </c>
      <c r="I59" s="123" t="n">
        <v>0</v>
      </c>
      <c r="J59" s="139" t="n">
        <v>0</v>
      </c>
      <c r="K59" s="134"/>
      <c r="L59" s="124"/>
      <c r="M59" s="124"/>
      <c r="N59" s="124"/>
      <c r="O59" s="124"/>
      <c r="P59" s="124"/>
      <c r="Q59" s="124"/>
      <c r="R59" s="124"/>
      <c r="S59" s="124"/>
      <c r="T59" s="124"/>
      <c r="U59" s="124"/>
      <c r="V59" s="129" t="n">
        <v>0</v>
      </c>
      <c r="W59" s="128"/>
      <c r="X59" s="124"/>
      <c r="Y59" s="124"/>
      <c r="Z59" s="124"/>
      <c r="AA59" s="124"/>
      <c r="AB59" s="124"/>
      <c r="AC59" s="124"/>
      <c r="AD59" s="124"/>
      <c r="AE59" s="124"/>
      <c r="AF59" s="124" t="n">
        <v>0</v>
      </c>
      <c r="AG59" s="124" t="n">
        <v>0</v>
      </c>
      <c r="AH59" s="129" t="n">
        <v>0</v>
      </c>
      <c r="AI59" s="128" t="n">
        <v>1</v>
      </c>
      <c r="AJ59" s="124" t="n">
        <v>0</v>
      </c>
      <c r="AK59" s="124" t="n">
        <v>0</v>
      </c>
      <c r="AL59" s="124" t="n">
        <v>0</v>
      </c>
      <c r="AM59" s="124" t="n">
        <v>0</v>
      </c>
      <c r="AN59" s="124" t="n">
        <v>0</v>
      </c>
      <c r="AO59" s="124" t="n">
        <v>0</v>
      </c>
      <c r="AP59" s="124" t="n">
        <v>1</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t="n">
        <v>0</v>
      </c>
      <c r="W60" s="128"/>
      <c r="X60" s="124"/>
      <c r="Y60" s="124"/>
      <c r="Z60" s="124"/>
      <c r="AA60" s="124"/>
      <c r="AB60" s="124"/>
      <c r="AC60" s="124"/>
      <c r="AD60" s="124"/>
      <c r="AE60" s="124"/>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10</v>
      </c>
      <c r="F61" s="138" t="n">
        <v>0</v>
      </c>
      <c r="G61" s="123" t="n">
        <v>0</v>
      </c>
      <c r="H61" s="123" t="n">
        <v>2</v>
      </c>
      <c r="I61" s="123" t="n">
        <v>8</v>
      </c>
      <c r="J61" s="139" t="n">
        <v>0</v>
      </c>
      <c r="K61" s="134"/>
      <c r="L61" s="124"/>
      <c r="M61" s="124"/>
      <c r="N61" s="124"/>
      <c r="O61" s="124"/>
      <c r="P61" s="124"/>
      <c r="Q61" s="124"/>
      <c r="R61" s="124"/>
      <c r="S61" s="124"/>
      <c r="T61" s="124"/>
      <c r="U61" s="124"/>
      <c r="V61" s="129" t="n">
        <v>0</v>
      </c>
      <c r="W61" s="128"/>
      <c r="X61" s="124"/>
      <c r="Y61" s="124"/>
      <c r="Z61" s="124"/>
      <c r="AA61" s="124"/>
      <c r="AB61" s="124"/>
      <c r="AC61" s="124"/>
      <c r="AD61" s="124"/>
      <c r="AE61" s="124"/>
      <c r="AF61" s="124" t="n">
        <v>0</v>
      </c>
      <c r="AG61" s="124" t="n">
        <v>0</v>
      </c>
      <c r="AH61" s="129" t="n">
        <v>0</v>
      </c>
      <c r="AI61" s="128" t="n">
        <v>0</v>
      </c>
      <c r="AJ61" s="124" t="n">
        <v>0</v>
      </c>
      <c r="AK61" s="124" t="n">
        <v>0</v>
      </c>
      <c r="AL61" s="124" t="n">
        <v>1</v>
      </c>
      <c r="AM61" s="124" t="n">
        <v>0</v>
      </c>
      <c r="AN61" s="124" t="n">
        <v>0</v>
      </c>
      <c r="AO61" s="124" t="n">
        <v>0</v>
      </c>
      <c r="AP61" s="124" t="n">
        <v>0</v>
      </c>
      <c r="AQ61" s="124" t="n">
        <v>0</v>
      </c>
      <c r="AR61" s="124" t="n">
        <v>0</v>
      </c>
      <c r="AS61" s="124" t="n">
        <v>1</v>
      </c>
      <c r="AT61" s="129" t="n">
        <v>0</v>
      </c>
      <c r="AU61" s="128" t="n">
        <v>1</v>
      </c>
      <c r="AV61" s="124" t="n">
        <v>0</v>
      </c>
      <c r="AW61" s="124" t="n">
        <v>2</v>
      </c>
      <c r="AX61" s="124" t="n">
        <v>0</v>
      </c>
      <c r="AY61" s="124" t="n">
        <v>0</v>
      </c>
      <c r="AZ61" s="124" t="n">
        <v>0</v>
      </c>
      <c r="BA61" s="124" t="n">
        <v>0</v>
      </c>
      <c r="BB61" s="124" t="n">
        <v>3</v>
      </c>
      <c r="BC61" s="124" t="n">
        <v>2</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t="n">
        <v>0</v>
      </c>
      <c r="W62" s="128"/>
      <c r="X62" s="124"/>
      <c r="Y62" s="124"/>
      <c r="Z62" s="124"/>
      <c r="AA62" s="124"/>
      <c r="AB62" s="124"/>
      <c r="AC62" s="124"/>
      <c r="AD62" s="124"/>
      <c r="AE62" s="124"/>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18</v>
      </c>
      <c r="F63" s="138" t="n">
        <v>0</v>
      </c>
      <c r="G63" s="123" t="n">
        <v>0</v>
      </c>
      <c r="H63" s="123" t="n">
        <v>7</v>
      </c>
      <c r="I63" s="123" t="n">
        <v>11</v>
      </c>
      <c r="J63" s="139" t="n">
        <v>0</v>
      </c>
      <c r="K63" s="134"/>
      <c r="L63" s="124"/>
      <c r="M63" s="124"/>
      <c r="N63" s="124"/>
      <c r="O63" s="124"/>
      <c r="P63" s="124"/>
      <c r="Q63" s="124"/>
      <c r="R63" s="124"/>
      <c r="S63" s="124"/>
      <c r="T63" s="124"/>
      <c r="U63" s="124"/>
      <c r="V63" s="129" t="n">
        <v>0</v>
      </c>
      <c r="W63" s="128"/>
      <c r="X63" s="124"/>
      <c r="Y63" s="124"/>
      <c r="Z63" s="124"/>
      <c r="AA63" s="124"/>
      <c r="AB63" s="124"/>
      <c r="AC63" s="124"/>
      <c r="AD63" s="124"/>
      <c r="AE63" s="124"/>
      <c r="AF63" s="124" t="n">
        <v>0</v>
      </c>
      <c r="AG63" s="124" t="n">
        <v>0</v>
      </c>
      <c r="AH63" s="129" t="n">
        <v>0</v>
      </c>
      <c r="AI63" s="128" t="n">
        <v>0</v>
      </c>
      <c r="AJ63" s="124" t="n">
        <v>2</v>
      </c>
      <c r="AK63" s="124" t="n">
        <v>0</v>
      </c>
      <c r="AL63" s="124" t="n">
        <v>0</v>
      </c>
      <c r="AM63" s="124" t="n">
        <v>1</v>
      </c>
      <c r="AN63" s="124" t="n">
        <v>0</v>
      </c>
      <c r="AO63" s="124" t="n">
        <v>0</v>
      </c>
      <c r="AP63" s="124" t="n">
        <v>1</v>
      </c>
      <c r="AQ63" s="124" t="n">
        <v>0</v>
      </c>
      <c r="AR63" s="124" t="n">
        <v>1</v>
      </c>
      <c r="AS63" s="124" t="n">
        <v>1</v>
      </c>
      <c r="AT63" s="129" t="n">
        <v>1</v>
      </c>
      <c r="AU63" s="128" t="n">
        <v>1</v>
      </c>
      <c r="AV63" s="124" t="n">
        <v>0</v>
      </c>
      <c r="AW63" s="124" t="n">
        <v>3</v>
      </c>
      <c r="AX63" s="124" t="n">
        <v>2</v>
      </c>
      <c r="AY63" s="124" t="n">
        <v>3</v>
      </c>
      <c r="AZ63" s="124" t="n">
        <v>0</v>
      </c>
      <c r="BA63" s="124" t="n">
        <v>1</v>
      </c>
      <c r="BB63" s="124" t="n">
        <v>0</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t="n">
        <v>0</v>
      </c>
      <c r="W64" s="128"/>
      <c r="X64" s="124"/>
      <c r="Y64" s="124"/>
      <c r="Z64" s="124"/>
      <c r="AA64" s="124"/>
      <c r="AB64" s="124"/>
      <c r="AC64" s="124"/>
      <c r="AD64" s="124"/>
      <c r="AE64" s="124"/>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29</v>
      </c>
      <c r="F65" s="138" t="n">
        <v>0</v>
      </c>
      <c r="G65" s="123" t="n">
        <v>0</v>
      </c>
      <c r="H65" s="123" t="n">
        <v>6</v>
      </c>
      <c r="I65" s="123" t="n">
        <v>23</v>
      </c>
      <c r="J65" s="139" t="n">
        <v>0</v>
      </c>
      <c r="K65" s="134"/>
      <c r="L65" s="124"/>
      <c r="M65" s="124"/>
      <c r="N65" s="124"/>
      <c r="O65" s="124"/>
      <c r="P65" s="124"/>
      <c r="Q65" s="124"/>
      <c r="R65" s="124"/>
      <c r="S65" s="124"/>
      <c r="T65" s="124"/>
      <c r="U65" s="124"/>
      <c r="V65" s="129" t="n">
        <v>0</v>
      </c>
      <c r="W65" s="128"/>
      <c r="X65" s="124"/>
      <c r="Y65" s="124"/>
      <c r="Z65" s="124"/>
      <c r="AA65" s="124"/>
      <c r="AB65" s="124"/>
      <c r="AC65" s="124"/>
      <c r="AD65" s="124"/>
      <c r="AE65" s="124"/>
      <c r="AF65" s="124" t="n">
        <v>0</v>
      </c>
      <c r="AG65" s="124" t="n">
        <v>0</v>
      </c>
      <c r="AH65" s="129" t="n">
        <v>0</v>
      </c>
      <c r="AI65" s="128" t="n">
        <v>1</v>
      </c>
      <c r="AJ65" s="124" t="n">
        <v>1</v>
      </c>
      <c r="AK65" s="124" t="n">
        <v>0</v>
      </c>
      <c r="AL65" s="124" t="n">
        <v>1</v>
      </c>
      <c r="AM65" s="124" t="n">
        <v>1</v>
      </c>
      <c r="AN65" s="124" t="n">
        <v>0</v>
      </c>
      <c r="AO65" s="124" t="n">
        <v>1</v>
      </c>
      <c r="AP65" s="124" t="n">
        <v>0</v>
      </c>
      <c r="AQ65" s="124" t="n">
        <v>0</v>
      </c>
      <c r="AR65" s="124" t="n">
        <v>0</v>
      </c>
      <c r="AS65" s="124" t="n">
        <v>0</v>
      </c>
      <c r="AT65" s="129" t="n">
        <v>1</v>
      </c>
      <c r="AU65" s="128" t="n">
        <v>1</v>
      </c>
      <c r="AV65" s="124" t="n">
        <v>1</v>
      </c>
      <c r="AW65" s="124" t="n">
        <v>4</v>
      </c>
      <c r="AX65" s="124" t="n">
        <v>5</v>
      </c>
      <c r="AY65" s="124" t="n">
        <v>3</v>
      </c>
      <c r="AZ65" s="124" t="n">
        <v>1</v>
      </c>
      <c r="BA65" s="124" t="n">
        <v>2</v>
      </c>
      <c r="BB65" s="124" t="n">
        <v>2</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5</v>
      </c>
      <c r="F66" s="138" t="n">
        <v>0</v>
      </c>
      <c r="G66" s="123" t="n">
        <v>0</v>
      </c>
      <c r="H66" s="123" t="n">
        <v>0</v>
      </c>
      <c r="I66" s="123" t="n">
        <v>5</v>
      </c>
      <c r="J66" s="139" t="n">
        <v>0</v>
      </c>
      <c r="K66" s="134"/>
      <c r="L66" s="124"/>
      <c r="M66" s="124"/>
      <c r="N66" s="124"/>
      <c r="O66" s="124"/>
      <c r="P66" s="124"/>
      <c r="Q66" s="124"/>
      <c r="R66" s="124"/>
      <c r="S66" s="124"/>
      <c r="T66" s="124"/>
      <c r="U66" s="124"/>
      <c r="V66" s="129" t="n">
        <v>0</v>
      </c>
      <c r="W66" s="128"/>
      <c r="X66" s="124"/>
      <c r="Y66" s="124"/>
      <c r="Z66" s="124"/>
      <c r="AA66" s="124"/>
      <c r="AB66" s="124"/>
      <c r="AC66" s="124"/>
      <c r="AD66" s="124"/>
      <c r="AE66" s="124"/>
      <c r="AF66" s="124" t="n">
        <v>0</v>
      </c>
      <c r="AG66" s="124" t="n">
        <v>0</v>
      </c>
      <c r="AH66" s="129" t="n">
        <v>0</v>
      </c>
      <c r="AI66" s="128" t="n">
        <v>0</v>
      </c>
      <c r="AJ66" s="124" t="n">
        <v>0</v>
      </c>
      <c r="AK66" s="124" t="n">
        <v>0</v>
      </c>
      <c r="AL66" s="124" t="n">
        <v>0</v>
      </c>
      <c r="AM66" s="124" t="n">
        <v>0</v>
      </c>
      <c r="AN66" s="124" t="n">
        <v>0</v>
      </c>
      <c r="AO66" s="124" t="n">
        <v>0</v>
      </c>
      <c r="AP66" s="124" t="n">
        <v>0</v>
      </c>
      <c r="AQ66" s="124" t="n">
        <v>0</v>
      </c>
      <c r="AR66" s="124" t="n">
        <v>0</v>
      </c>
      <c r="AS66" s="124" t="n">
        <v>0</v>
      </c>
      <c r="AT66" s="129" t="n">
        <v>0</v>
      </c>
      <c r="AU66" s="128" t="n">
        <v>0</v>
      </c>
      <c r="AV66" s="124" t="n">
        <v>0</v>
      </c>
      <c r="AW66" s="124" t="n">
        <v>0</v>
      </c>
      <c r="AX66" s="124" t="n">
        <v>0</v>
      </c>
      <c r="AY66" s="124" t="n">
        <v>2</v>
      </c>
      <c r="AZ66" s="124" t="n">
        <v>2</v>
      </c>
      <c r="BA66" s="124" t="n">
        <v>0</v>
      </c>
      <c r="BB66" s="124" t="n">
        <v>0</v>
      </c>
      <c r="BC66" s="124" t="n">
        <v>1</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573</v>
      </c>
      <c r="F67" s="138" t="n">
        <v>0</v>
      </c>
      <c r="G67" s="123" t="n">
        <v>0</v>
      </c>
      <c r="H67" s="123" t="n">
        <v>118</v>
      </c>
      <c r="I67" s="123" t="n">
        <v>455</v>
      </c>
      <c r="J67" s="139" t="n">
        <v>0</v>
      </c>
      <c r="K67" s="134"/>
      <c r="L67" s="124"/>
      <c r="M67" s="124"/>
      <c r="N67" s="124"/>
      <c r="O67" s="124"/>
      <c r="P67" s="124"/>
      <c r="Q67" s="124"/>
      <c r="R67" s="124"/>
      <c r="S67" s="124"/>
      <c r="T67" s="124"/>
      <c r="U67" s="124"/>
      <c r="V67" s="129" t="n">
        <v>0</v>
      </c>
      <c r="W67" s="128"/>
      <c r="X67" s="124"/>
      <c r="Y67" s="124"/>
      <c r="Z67" s="124"/>
      <c r="AA67" s="124"/>
      <c r="AB67" s="124"/>
      <c r="AC67" s="124"/>
      <c r="AD67" s="124"/>
      <c r="AE67" s="124"/>
      <c r="AF67" s="124" t="n">
        <v>0</v>
      </c>
      <c r="AG67" s="124" t="n">
        <v>0</v>
      </c>
      <c r="AH67" s="129" t="n">
        <v>0</v>
      </c>
      <c r="AI67" s="128" t="n">
        <v>6</v>
      </c>
      <c r="AJ67" s="124" t="n">
        <v>7</v>
      </c>
      <c r="AK67" s="124" t="n">
        <v>0</v>
      </c>
      <c r="AL67" s="124" t="n">
        <v>5</v>
      </c>
      <c r="AM67" s="124" t="n">
        <v>3</v>
      </c>
      <c r="AN67" s="124" t="n">
        <v>0</v>
      </c>
      <c r="AO67" s="124" t="n">
        <v>8</v>
      </c>
      <c r="AP67" s="124" t="n">
        <v>17</v>
      </c>
      <c r="AQ67" s="124" t="n">
        <v>0</v>
      </c>
      <c r="AR67" s="124" t="n">
        <v>21</v>
      </c>
      <c r="AS67" s="124" t="n">
        <v>30</v>
      </c>
      <c r="AT67" s="129" t="n">
        <v>21</v>
      </c>
      <c r="AU67" s="128" t="n">
        <v>38</v>
      </c>
      <c r="AV67" s="124" t="n">
        <v>48</v>
      </c>
      <c r="AW67" s="124" t="n">
        <v>49</v>
      </c>
      <c r="AX67" s="124" t="n">
        <v>83</v>
      </c>
      <c r="AY67" s="124" t="n">
        <v>43</v>
      </c>
      <c r="AZ67" s="124" t="n">
        <v>35</v>
      </c>
      <c r="BA67" s="124" t="n">
        <v>47</v>
      </c>
      <c r="BB67" s="124" t="n">
        <v>75</v>
      </c>
      <c r="BC67" s="124" t="n">
        <v>37</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2547</v>
      </c>
      <c r="F68" s="138" t="n">
        <v>0</v>
      </c>
      <c r="G68" s="123" t="n">
        <v>4</v>
      </c>
      <c r="H68" s="123" t="n">
        <v>631</v>
      </c>
      <c r="I68" s="123" t="n">
        <v>1912</v>
      </c>
      <c r="J68" s="139" t="n">
        <v>0</v>
      </c>
      <c r="K68" s="134"/>
      <c r="L68" s="124"/>
      <c r="M68" s="124"/>
      <c r="N68" s="124"/>
      <c r="O68" s="124"/>
      <c r="P68" s="124"/>
      <c r="Q68" s="124"/>
      <c r="R68" s="124"/>
      <c r="S68" s="124"/>
      <c r="T68" s="124"/>
      <c r="U68" s="124"/>
      <c r="V68" s="129" t="n">
        <v>0</v>
      </c>
      <c r="W68" s="128"/>
      <c r="X68" s="124"/>
      <c r="Y68" s="124"/>
      <c r="Z68" s="124"/>
      <c r="AA68" s="124"/>
      <c r="AB68" s="124"/>
      <c r="AC68" s="124"/>
      <c r="AD68" s="124"/>
      <c r="AE68" s="124"/>
      <c r="AF68" s="124" t="n">
        <v>0</v>
      </c>
      <c r="AG68" s="124" t="n">
        <v>0</v>
      </c>
      <c r="AH68" s="129" t="n">
        <v>4</v>
      </c>
      <c r="AI68" s="128" t="n">
        <v>0</v>
      </c>
      <c r="AJ68" s="124" t="n">
        <v>21</v>
      </c>
      <c r="AK68" s="124" t="n">
        <v>23</v>
      </c>
      <c r="AL68" s="124" t="n">
        <v>38</v>
      </c>
      <c r="AM68" s="124" t="n">
        <v>4</v>
      </c>
      <c r="AN68" s="124" t="n">
        <v>38</v>
      </c>
      <c r="AO68" s="124" t="n">
        <v>34</v>
      </c>
      <c r="AP68" s="124" t="n">
        <v>32</v>
      </c>
      <c r="AQ68" s="124" t="n">
        <v>67</v>
      </c>
      <c r="AR68" s="124" t="n">
        <v>81</v>
      </c>
      <c r="AS68" s="124" t="n">
        <v>122</v>
      </c>
      <c r="AT68" s="129" t="n">
        <v>171</v>
      </c>
      <c r="AU68" s="128" t="n">
        <v>207</v>
      </c>
      <c r="AV68" s="124" t="n">
        <v>192</v>
      </c>
      <c r="AW68" s="124" t="n">
        <v>210</v>
      </c>
      <c r="AX68" s="124" t="n">
        <v>189</v>
      </c>
      <c r="AY68" s="124" t="n">
        <v>142</v>
      </c>
      <c r="AZ68" s="124" t="n">
        <v>212</v>
      </c>
      <c r="BA68" s="124" t="n">
        <v>205</v>
      </c>
      <c r="BB68" s="124" t="n">
        <v>298</v>
      </c>
      <c r="BC68" s="124" t="n">
        <v>257</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130</v>
      </c>
      <c r="F69" s="138" t="n">
        <v>0</v>
      </c>
      <c r="G69" s="123" t="n">
        <v>0</v>
      </c>
      <c r="H69" s="123" t="n">
        <v>70</v>
      </c>
      <c r="I69" s="123" t="n">
        <v>60</v>
      </c>
      <c r="J69" s="139" t="n">
        <v>0</v>
      </c>
      <c r="K69" s="134"/>
      <c r="L69" s="124"/>
      <c r="M69" s="124"/>
      <c r="N69" s="124"/>
      <c r="O69" s="124"/>
      <c r="P69" s="124"/>
      <c r="Q69" s="124"/>
      <c r="R69" s="124"/>
      <c r="S69" s="124"/>
      <c r="T69" s="124"/>
      <c r="U69" s="124"/>
      <c r="V69" s="129" t="n">
        <v>0</v>
      </c>
      <c r="W69" s="128"/>
      <c r="X69" s="124"/>
      <c r="Y69" s="124"/>
      <c r="Z69" s="124"/>
      <c r="AA69" s="124"/>
      <c r="AB69" s="124"/>
      <c r="AC69" s="124"/>
      <c r="AD69" s="124"/>
      <c r="AE69" s="124"/>
      <c r="AF69" s="124" t="n">
        <v>0</v>
      </c>
      <c r="AG69" s="124" t="n">
        <v>0</v>
      </c>
      <c r="AH69" s="129" t="n">
        <v>0</v>
      </c>
      <c r="AI69" s="128" t="n">
        <v>2</v>
      </c>
      <c r="AJ69" s="124" t="n">
        <v>8</v>
      </c>
      <c r="AK69" s="124" t="n">
        <v>2</v>
      </c>
      <c r="AL69" s="124" t="n">
        <v>5</v>
      </c>
      <c r="AM69" s="124" t="n">
        <v>3</v>
      </c>
      <c r="AN69" s="124" t="n">
        <v>9</v>
      </c>
      <c r="AO69" s="124" t="n">
        <v>2</v>
      </c>
      <c r="AP69" s="124" t="n">
        <v>10</v>
      </c>
      <c r="AQ69" s="124" t="n">
        <v>8</v>
      </c>
      <c r="AR69" s="124" t="n">
        <v>16</v>
      </c>
      <c r="AS69" s="124" t="n">
        <v>0</v>
      </c>
      <c r="AT69" s="129" t="n">
        <v>5</v>
      </c>
      <c r="AU69" s="128" t="n">
        <v>33</v>
      </c>
      <c r="AV69" s="124" t="n">
        <v>26</v>
      </c>
      <c r="AW69" s="124" t="n">
        <v>1</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19</v>
      </c>
      <c r="F70" s="138" t="n">
        <v>0</v>
      </c>
      <c r="G70" s="123" t="n">
        <v>0</v>
      </c>
      <c r="H70" s="123" t="n">
        <v>13</v>
      </c>
      <c r="I70" s="123" t="n">
        <v>6</v>
      </c>
      <c r="J70" s="139" t="n">
        <v>0</v>
      </c>
      <c r="K70" s="134"/>
      <c r="L70" s="124"/>
      <c r="M70" s="124"/>
      <c r="N70" s="124"/>
      <c r="O70" s="124"/>
      <c r="P70" s="124"/>
      <c r="Q70" s="124"/>
      <c r="R70" s="124"/>
      <c r="S70" s="124"/>
      <c r="T70" s="124"/>
      <c r="U70" s="124"/>
      <c r="V70" s="129" t="n">
        <v>0</v>
      </c>
      <c r="W70" s="128"/>
      <c r="X70" s="124"/>
      <c r="Y70" s="124"/>
      <c r="Z70" s="124"/>
      <c r="AA70" s="124"/>
      <c r="AB70" s="124"/>
      <c r="AC70" s="124"/>
      <c r="AD70" s="124"/>
      <c r="AE70" s="124"/>
      <c r="AF70" s="124" t="n">
        <v>0</v>
      </c>
      <c r="AG70" s="124" t="n">
        <v>0</v>
      </c>
      <c r="AH70" s="129" t="n">
        <v>0</v>
      </c>
      <c r="AI70" s="128" t="n">
        <v>0</v>
      </c>
      <c r="AJ70" s="124" t="n">
        <v>0</v>
      </c>
      <c r="AK70" s="124" t="n">
        <v>1</v>
      </c>
      <c r="AL70" s="124" t="n">
        <v>3</v>
      </c>
      <c r="AM70" s="124" t="n">
        <v>1</v>
      </c>
      <c r="AN70" s="124" t="n">
        <v>0</v>
      </c>
      <c r="AO70" s="124" t="n">
        <v>1</v>
      </c>
      <c r="AP70" s="124" t="n">
        <v>1</v>
      </c>
      <c r="AQ70" s="124" t="n">
        <v>3</v>
      </c>
      <c r="AR70" s="124" t="n">
        <v>1</v>
      </c>
      <c r="AS70" s="124" t="n">
        <v>1</v>
      </c>
      <c r="AT70" s="129" t="n">
        <v>1</v>
      </c>
      <c r="AU70" s="128" t="n">
        <v>3</v>
      </c>
      <c r="AV70" s="124" t="n">
        <v>0</v>
      </c>
      <c r="AW70" s="124" t="n">
        <v>0</v>
      </c>
      <c r="AX70" s="124" t="n">
        <v>2</v>
      </c>
      <c r="AY70" s="124" t="n">
        <v>1</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t="n">
        <v>0</v>
      </c>
      <c r="W71" s="130"/>
      <c r="X71" s="123"/>
      <c r="Y71" s="123"/>
      <c r="Z71" s="123"/>
      <c r="AA71" s="123"/>
      <c r="AB71" s="123"/>
      <c r="AC71" s="123"/>
      <c r="AD71" s="123"/>
      <c r="AE71" s="123"/>
      <c r="AF71" s="123" t="n">
        <v>0</v>
      </c>
      <c r="AG71" s="123" t="n">
        <v>0</v>
      </c>
      <c r="AH71" s="131" t="n">
        <v>19</v>
      </c>
      <c r="AI71" s="130" t="n">
        <v>0</v>
      </c>
      <c r="AJ71" s="123" t="n">
        <v>24</v>
      </c>
      <c r="AK71" s="123" t="n">
        <v>27</v>
      </c>
      <c r="AL71" s="123" t="n">
        <v>28</v>
      </c>
      <c r="AM71" s="123" t="n">
        <v>19</v>
      </c>
      <c r="AN71" s="123" t="n">
        <v>35</v>
      </c>
      <c r="AO71" s="123" t="n">
        <v>27</v>
      </c>
      <c r="AP71" s="123" t="n">
        <v>29</v>
      </c>
      <c r="AQ71" s="123" t="n">
        <v>32</v>
      </c>
      <c r="AR71" s="123" t="n">
        <v>41</v>
      </c>
      <c r="AS71" s="123" t="n">
        <v>26</v>
      </c>
      <c r="AT71" s="131" t="n">
        <v>34</v>
      </c>
      <c r="AU71" s="130" t="n">
        <v>48</v>
      </c>
      <c r="AV71" s="123" t="n">
        <v>40</v>
      </c>
      <c r="AW71" s="123" t="n">
        <v>45</v>
      </c>
      <c r="AX71" s="123" t="n">
        <v>67</v>
      </c>
      <c r="AY71" s="123" t="n">
        <v>88</v>
      </c>
      <c r="AZ71" s="123" t="n">
        <v>69</v>
      </c>
      <c r="BA71" s="123" t="n">
        <v>86</v>
      </c>
      <c r="BB71" s="123" t="n">
        <v>41</v>
      </c>
      <c r="BC71" s="123" t="n">
        <v>66</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t="n">
        <v>0</v>
      </c>
      <c r="W72" s="130"/>
      <c r="X72" s="123"/>
      <c r="Y72" s="123"/>
      <c r="Z72" s="123"/>
      <c r="AA72" s="123"/>
      <c r="AB72" s="123"/>
      <c r="AC72" s="123"/>
      <c r="AD72" s="123"/>
      <c r="AE72" s="123"/>
      <c r="AF72" s="123" t="n">
        <v>0</v>
      </c>
      <c r="AG72" s="123" t="n">
        <v>0</v>
      </c>
      <c r="AH72" s="131" t="n">
        <v>0</v>
      </c>
      <c r="AI72" s="130" t="n">
        <v>42</v>
      </c>
      <c r="AJ72" s="123" t="n">
        <v>38</v>
      </c>
      <c r="AK72" s="123" t="n">
        <v>0</v>
      </c>
      <c r="AL72" s="123" t="n">
        <v>49</v>
      </c>
      <c r="AM72" s="123" t="n">
        <v>52</v>
      </c>
      <c r="AN72" s="123" t="n">
        <v>115</v>
      </c>
      <c r="AO72" s="123" t="n">
        <v>57</v>
      </c>
      <c r="AP72" s="123" t="n">
        <v>42</v>
      </c>
      <c r="AQ72" s="123" t="n">
        <v>0</v>
      </c>
      <c r="AR72" s="123" t="n">
        <v>68</v>
      </c>
      <c r="AS72" s="123" t="n">
        <v>62</v>
      </c>
      <c r="AT72" s="131" t="n">
        <v>48</v>
      </c>
      <c r="AU72" s="130" t="n">
        <v>75</v>
      </c>
      <c r="AV72" s="123" t="n">
        <v>67</v>
      </c>
      <c r="AW72" s="123" t="n">
        <v>69</v>
      </c>
      <c r="AX72" s="123" t="n">
        <v>93</v>
      </c>
      <c r="AY72" s="123" t="n">
        <v>97</v>
      </c>
      <c r="AZ72" s="123" t="n">
        <v>112</v>
      </c>
      <c r="BA72" s="123" t="n">
        <v>93</v>
      </c>
      <c r="BB72" s="123" t="n">
        <v>106</v>
      </c>
      <c r="BC72" s="123" t="n">
        <v>70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t="n">
        <v>0</v>
      </c>
      <c r="W73" s="130"/>
      <c r="X73" s="123"/>
      <c r="Y73" s="123"/>
      <c r="Z73" s="123"/>
      <c r="AA73" s="123"/>
      <c r="AB73" s="123"/>
      <c r="AC73" s="123"/>
      <c r="AD73" s="123"/>
      <c r="AE73" s="123"/>
      <c r="AF73" s="123" t="n">
        <v>0</v>
      </c>
      <c r="AG73" s="123" t="n">
        <v>0</v>
      </c>
      <c r="AH73" s="131" t="n">
        <v>0</v>
      </c>
      <c r="AI73" s="130" t="n">
        <v>24</v>
      </c>
      <c r="AJ73" s="123" t="n">
        <v>15</v>
      </c>
      <c r="AK73" s="123" t="n">
        <v>0</v>
      </c>
      <c r="AL73" s="123" t="n">
        <v>23</v>
      </c>
      <c r="AM73" s="123" t="n">
        <v>24</v>
      </c>
      <c r="AN73" s="123" t="n">
        <v>89</v>
      </c>
      <c r="AO73" s="123" t="n">
        <v>21</v>
      </c>
      <c r="AP73" s="123" t="n">
        <v>13</v>
      </c>
      <c r="AQ73" s="123" t="n">
        <v>0</v>
      </c>
      <c r="AR73" s="123" t="n">
        <v>35</v>
      </c>
      <c r="AS73" s="123" t="n">
        <v>21</v>
      </c>
      <c r="AT73" s="131" t="n">
        <v>23</v>
      </c>
      <c r="AU73" s="130" t="n">
        <v>32</v>
      </c>
      <c r="AV73" s="123" t="n">
        <v>23</v>
      </c>
      <c r="AW73" s="123" t="n">
        <v>29</v>
      </c>
      <c r="AX73" s="123" t="n">
        <v>28</v>
      </c>
      <c r="AY73" s="123" t="n">
        <v>31</v>
      </c>
      <c r="AZ73" s="123" t="n">
        <v>22</v>
      </c>
      <c r="BA73" s="123" t="n">
        <v>22</v>
      </c>
      <c r="BB73" s="123" t="n">
        <v>21</v>
      </c>
      <c r="BC73" s="123" t="n">
        <v>19</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t="n">
        <v>0</v>
      </c>
      <c r="W74" s="130"/>
      <c r="X74" s="123"/>
      <c r="Y74" s="123"/>
      <c r="Z74" s="123"/>
      <c r="AA74" s="123"/>
      <c r="AB74" s="123"/>
      <c r="AC74" s="123"/>
      <c r="AD74" s="123"/>
      <c r="AE74" s="123"/>
      <c r="AF74" s="123" t="n">
        <v>0</v>
      </c>
      <c r="AG74" s="123" t="n">
        <v>0</v>
      </c>
      <c r="AH74" s="131" t="n">
        <v>0</v>
      </c>
      <c r="AI74" s="130" t="n">
        <v>0</v>
      </c>
      <c r="AJ74" s="123" t="n">
        <v>0</v>
      </c>
      <c r="AK74" s="123" t="n">
        <v>0</v>
      </c>
      <c r="AL74" s="123" t="n">
        <v>0</v>
      </c>
      <c r="AM74" s="123" t="n">
        <v>0</v>
      </c>
      <c r="AN74" s="123" t="n">
        <v>0</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t="n">
        <v>0</v>
      </c>
      <c r="W75" s="158"/>
      <c r="X75" s="156"/>
      <c r="Y75" s="156"/>
      <c r="Z75" s="156"/>
      <c r="AA75" s="156"/>
      <c r="AB75" s="156"/>
      <c r="AC75" s="156"/>
      <c r="AD75" s="156"/>
      <c r="AE75" s="156"/>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544</v>
      </c>
    </row>
    <row r="4">
      <c r="B4" s="265" t="s">
        <v>176</v>
      </c>
      <c r="C4" s="264" t="s">
        <v>543</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11463</v>
      </c>
      <c r="F25" s="138" t="n">
        <v>0</v>
      </c>
      <c r="G25" s="123" t="n">
        <v>0</v>
      </c>
      <c r="H25" s="123" t="n">
        <v>3114</v>
      </c>
      <c r="I25" s="123" t="n">
        <v>8349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t="n">
        <v>222</v>
      </c>
      <c r="AP25" s="124" t="n">
        <v>275</v>
      </c>
      <c r="AQ25" s="124" t="n">
        <v>646</v>
      </c>
      <c r="AR25" s="124" t="n">
        <v>772</v>
      </c>
      <c r="AS25" s="124" t="n">
        <v>179</v>
      </c>
      <c r="AT25" s="129" t="n">
        <v>1020</v>
      </c>
      <c r="AU25" s="128" t="n">
        <v>1238</v>
      </c>
      <c r="AV25" s="124" t="n">
        <v>618</v>
      </c>
      <c r="AW25" s="124" t="n">
        <v>579</v>
      </c>
      <c r="AX25" s="124" t="n">
        <v>1974</v>
      </c>
      <c r="AY25" s="124" t="n">
        <v>577</v>
      </c>
      <c r="AZ25" s="124" t="n">
        <v>612</v>
      </c>
      <c r="BA25" s="124" t="n">
        <v>709</v>
      </c>
      <c r="BB25" s="124" t="n">
        <v>855</v>
      </c>
      <c r="BC25" s="124" t="n">
        <v>1187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9672</v>
      </c>
      <c r="F26" s="138" t="n">
        <v>0</v>
      </c>
      <c r="G26" s="123" t="n">
        <v>0</v>
      </c>
      <c r="H26" s="123" t="n">
        <v>2250</v>
      </c>
      <c r="I26" s="123" t="n">
        <v>7422</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t="n">
        <v>40</v>
      </c>
      <c r="AP26" s="124" t="n">
        <v>383</v>
      </c>
      <c r="AQ26" s="124" t="n">
        <v>363</v>
      </c>
      <c r="AR26" s="124" t="n">
        <v>621</v>
      </c>
      <c r="AS26" s="124" t="n">
        <v>286</v>
      </c>
      <c r="AT26" s="129" t="n">
        <v>557</v>
      </c>
      <c r="AU26" s="128" t="n">
        <v>635</v>
      </c>
      <c r="AV26" s="124" t="n">
        <v>734</v>
      </c>
      <c r="AW26" s="124" t="n">
        <v>983</v>
      </c>
      <c r="AX26" s="124" t="n">
        <v>1280</v>
      </c>
      <c r="AY26" s="124" t="n">
        <v>341</v>
      </c>
      <c r="AZ26" s="124" t="n">
        <v>825</v>
      </c>
      <c r="BA26" s="124" t="n">
        <v>1051</v>
      </c>
      <c r="BB26" s="124" t="n">
        <v>995</v>
      </c>
      <c r="BC26" s="124" t="n">
        <v>578</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20683</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1555</v>
      </c>
      <c r="F28" s="138" t="n">
        <v>0</v>
      </c>
      <c r="G28" s="123" t="n">
        <v>0</v>
      </c>
      <c r="H28" s="123" t="n">
        <v>0</v>
      </c>
      <c r="I28" s="123" t="n">
        <v>1555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t="n">
        <v>0</v>
      </c>
      <c r="AP28" s="124" t="n">
        <v>0</v>
      </c>
      <c r="AQ28" s="124" t="n">
        <v>0</v>
      </c>
      <c r="AR28" s="124" t="n">
        <v>0</v>
      </c>
      <c r="AS28" s="124" t="n">
        <v>0</v>
      </c>
      <c r="AT28" s="129" t="n">
        <v>0</v>
      </c>
      <c r="AU28" s="128" t="n">
        <v>0</v>
      </c>
      <c r="AV28" s="124" t="n">
        <v>0</v>
      </c>
      <c r="AW28" s="124" t="n">
        <v>0</v>
      </c>
      <c r="AX28" s="124" t="n">
        <v>0</v>
      </c>
      <c r="AY28" s="124" t="n">
        <v>0</v>
      </c>
      <c r="AZ28" s="124" t="n">
        <v>0</v>
      </c>
      <c r="BA28" s="124" t="n">
        <v>0</v>
      </c>
      <c r="BB28" s="124" t="n">
        <v>873</v>
      </c>
      <c r="BC28" s="124" t="n">
        <v>682</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6545</v>
      </c>
      <c r="F30" s="138" t="n">
        <v>0</v>
      </c>
      <c r="G30" s="123" t="n">
        <v>0</v>
      </c>
      <c r="H30" s="123" t="n">
        <v>1445</v>
      </c>
      <c r="I30" s="123" t="n">
        <v>5100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t="n">
        <v>256</v>
      </c>
      <c r="AP30" s="124" t="n">
        <v>169</v>
      </c>
      <c r="AQ30" s="124" t="n">
        <v>5</v>
      </c>
      <c r="AR30" s="124" t="n">
        <v>6</v>
      </c>
      <c r="AS30" s="124" t="n">
        <v>7</v>
      </c>
      <c r="AT30" s="129" t="n">
        <v>1002</v>
      </c>
      <c r="AU30" s="128" t="n">
        <v>261</v>
      </c>
      <c r="AV30" s="124" t="n">
        <v>477</v>
      </c>
      <c r="AW30" s="124" t="n">
        <v>638</v>
      </c>
      <c r="AX30" s="124" t="n">
        <v>723</v>
      </c>
      <c r="AY30" s="124" t="n">
        <v>499</v>
      </c>
      <c r="AZ30" s="124" t="n">
        <v>642</v>
      </c>
      <c r="BA30" s="124" t="n">
        <v>612</v>
      </c>
      <c r="BB30" s="124" t="n">
        <v>607</v>
      </c>
      <c r="BC30" s="124" t="n">
        <v>641</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317</v>
      </c>
      <c r="F32" s="138" t="n">
        <v>0</v>
      </c>
      <c r="G32" s="123" t="n">
        <v>0</v>
      </c>
      <c r="H32" s="123" t="n">
        <v>0</v>
      </c>
      <c r="I32" s="123" t="n">
        <v>317</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t="n">
        <v>0</v>
      </c>
      <c r="AP32" s="124" t="n">
        <v>0</v>
      </c>
      <c r="AQ32" s="124" t="n">
        <v>0</v>
      </c>
      <c r="AR32" s="124" t="n">
        <v>0</v>
      </c>
      <c r="AS32" s="124" t="n">
        <v>0</v>
      </c>
      <c r="AT32" s="129" t="n">
        <v>0</v>
      </c>
      <c r="AU32" s="128" t="n">
        <v>0</v>
      </c>
      <c r="AV32" s="124" t="n">
        <v>0</v>
      </c>
      <c r="AW32" s="124" t="n">
        <v>28</v>
      </c>
      <c r="AX32" s="124" t="n">
        <v>31</v>
      </c>
      <c r="AY32" s="124" t="n">
        <v>31</v>
      </c>
      <c r="AZ32" s="124" t="n">
        <v>46</v>
      </c>
      <c r="BA32" s="124" t="n">
        <v>67</v>
      </c>
      <c r="BB32" s="124" t="n">
        <v>45</v>
      </c>
      <c r="BC32" s="124" t="n">
        <v>69</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2965</v>
      </c>
      <c r="F33" s="138" t="n">
        <v>0</v>
      </c>
      <c r="G33" s="123" t="n">
        <v>0</v>
      </c>
      <c r="H33" s="123" t="n">
        <v>918</v>
      </c>
      <c r="I33" s="123" t="n">
        <v>2047</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t="n">
        <v>122</v>
      </c>
      <c r="AP33" s="124" t="n">
        <v>120</v>
      </c>
      <c r="AQ33" s="124" t="n">
        <v>13</v>
      </c>
      <c r="AR33" s="124" t="n">
        <v>5</v>
      </c>
      <c r="AS33" s="124" t="n">
        <v>8</v>
      </c>
      <c r="AT33" s="129" t="n">
        <v>650</v>
      </c>
      <c r="AU33" s="128" t="n">
        <v>123</v>
      </c>
      <c r="AV33" s="124" t="n">
        <v>229</v>
      </c>
      <c r="AW33" s="124" t="n">
        <v>412</v>
      </c>
      <c r="AX33" s="124" t="n">
        <v>426</v>
      </c>
      <c r="AY33" s="124" t="n">
        <v>244</v>
      </c>
      <c r="AZ33" s="124" t="n">
        <v>2</v>
      </c>
      <c r="BA33" s="124" t="n">
        <v>173</v>
      </c>
      <c r="BB33" s="124" t="n">
        <v>130</v>
      </c>
      <c r="BC33" s="124" t="n">
        <v>308</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72</v>
      </c>
      <c r="F34" s="138" t="n">
        <v>0</v>
      </c>
      <c r="G34" s="123" t="n">
        <v>0</v>
      </c>
      <c r="H34" s="123" t="n">
        <v>26</v>
      </c>
      <c r="I34" s="123" t="n">
        <v>46</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t="n">
        <v>3</v>
      </c>
      <c r="AP34" s="124" t="n">
        <v>4</v>
      </c>
      <c r="AQ34" s="124" t="n">
        <v>0</v>
      </c>
      <c r="AR34" s="124" t="n">
        <v>0</v>
      </c>
      <c r="AS34" s="124" t="n">
        <v>1</v>
      </c>
      <c r="AT34" s="129" t="n">
        <v>18</v>
      </c>
      <c r="AU34" s="128" t="n">
        <v>5</v>
      </c>
      <c r="AV34" s="124" t="n">
        <v>3</v>
      </c>
      <c r="AW34" s="124" t="n">
        <v>13</v>
      </c>
      <c r="AX34" s="124" t="n">
        <v>7</v>
      </c>
      <c r="AY34" s="124" t="n">
        <v>7</v>
      </c>
      <c r="AZ34" s="124" t="n">
        <v>0</v>
      </c>
      <c r="BA34" s="124" t="n">
        <v>1</v>
      </c>
      <c r="BB34" s="124" t="n">
        <v>6</v>
      </c>
      <c r="BC34" s="124" t="n">
        <v>4</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1808</v>
      </c>
      <c r="F35" s="138" t="n">
        <v>0</v>
      </c>
      <c r="G35" s="123" t="n">
        <v>0</v>
      </c>
      <c r="H35" s="123" t="n">
        <v>473</v>
      </c>
      <c r="I35" s="123" t="n">
        <v>1335</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t="n">
        <v>9</v>
      </c>
      <c r="AP35" s="124" t="n">
        <v>35</v>
      </c>
      <c r="AQ35" s="124" t="n">
        <v>65</v>
      </c>
      <c r="AR35" s="124" t="n">
        <v>83</v>
      </c>
      <c r="AS35" s="124" t="n">
        <v>139</v>
      </c>
      <c r="AT35" s="129" t="n">
        <v>142</v>
      </c>
      <c r="AU35" s="128" t="n">
        <v>141</v>
      </c>
      <c r="AV35" s="124" t="n">
        <v>154</v>
      </c>
      <c r="AW35" s="124" t="n">
        <v>357</v>
      </c>
      <c r="AX35" s="124" t="n">
        <v>54</v>
      </c>
      <c r="AY35" s="124" t="n">
        <v>359</v>
      </c>
      <c r="AZ35" s="124" t="n">
        <v>256</v>
      </c>
      <c r="BA35" s="124" t="n">
        <v>14</v>
      </c>
      <c r="BB35" s="124" t="n">
        <v>0</v>
      </c>
      <c r="BC35" s="124" t="n">
        <v>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49</v>
      </c>
      <c r="F37" s="138" t="n">
        <v>0</v>
      </c>
      <c r="G37" s="123" t="n">
        <v>0</v>
      </c>
      <c r="H37" s="123" t="n">
        <v>3</v>
      </c>
      <c r="I37" s="123" t="n">
        <v>46</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t="n">
        <v>0</v>
      </c>
      <c r="AP37" s="124" t="n">
        <v>0</v>
      </c>
      <c r="AQ37" s="124" t="n">
        <v>0</v>
      </c>
      <c r="AR37" s="124" t="n">
        <v>0</v>
      </c>
      <c r="AS37" s="124" t="n">
        <v>0</v>
      </c>
      <c r="AT37" s="129" t="n">
        <v>3</v>
      </c>
      <c r="AU37" s="128" t="n">
        <v>0</v>
      </c>
      <c r="AV37" s="124" t="n">
        <v>0</v>
      </c>
      <c r="AW37" s="124" t="n">
        <v>4</v>
      </c>
      <c r="AX37" s="124" t="n">
        <v>0</v>
      </c>
      <c r="AY37" s="124" t="n">
        <v>2</v>
      </c>
      <c r="AZ37" s="124" t="n">
        <v>31</v>
      </c>
      <c r="BA37" s="124" t="n">
        <v>9</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t="n">
        <v>0</v>
      </c>
      <c r="AP38" s="124" t="n">
        <v>0</v>
      </c>
      <c r="AQ38" s="124" t="n">
        <v>0</v>
      </c>
      <c r="AR38" s="124" t="n">
        <v>0</v>
      </c>
      <c r="AS38" s="124" t="n">
        <v>0</v>
      </c>
      <c r="AT38" s="129" t="n">
        <v>0</v>
      </c>
      <c r="AU38" s="128" t="n">
        <v>0</v>
      </c>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21</v>
      </c>
      <c r="F41" s="138" t="n">
        <v>0</v>
      </c>
      <c r="G41" s="123" t="n">
        <v>0</v>
      </c>
      <c r="H41" s="123" t="n">
        <v>10</v>
      </c>
      <c r="I41" s="123" t="n">
        <v>11</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t="n">
        <v>4</v>
      </c>
      <c r="AP41" s="124" t="n">
        <v>1</v>
      </c>
      <c r="AQ41" s="124" t="n">
        <v>3</v>
      </c>
      <c r="AR41" s="124" t="n">
        <v>2</v>
      </c>
      <c r="AS41" s="124" t="n">
        <v>0</v>
      </c>
      <c r="AT41" s="129" t="n">
        <v>0</v>
      </c>
      <c r="AU41" s="128" t="n">
        <v>0</v>
      </c>
      <c r="AV41" s="124" t="n">
        <v>1</v>
      </c>
      <c r="AW41" s="124" t="n">
        <v>2</v>
      </c>
      <c r="AX41" s="124" t="n">
        <v>1</v>
      </c>
      <c r="AY41" s="124" t="n">
        <v>1</v>
      </c>
      <c r="AZ41" s="124" t="n">
        <v>3</v>
      </c>
      <c r="BA41" s="124" t="n">
        <v>0</v>
      </c>
      <c r="BB41" s="124" t="n">
        <v>3</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v>
      </c>
      <c r="F42" s="138" t="n">
        <v>0</v>
      </c>
      <c r="G42" s="123" t="n">
        <v>0</v>
      </c>
      <c r="H42" s="123" t="n">
        <v>0</v>
      </c>
      <c r="I42" s="123" t="n">
        <v>2</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t="n">
        <v>0</v>
      </c>
      <c r="AP42" s="124" t="n">
        <v>0</v>
      </c>
      <c r="AQ42" s="124" t="n">
        <v>0</v>
      </c>
      <c r="AR42" s="124" t="n">
        <v>0</v>
      </c>
      <c r="AS42" s="124" t="n">
        <v>0</v>
      </c>
      <c r="AT42" s="129" t="n">
        <v>0</v>
      </c>
      <c r="AU42" s="128" t="n">
        <v>0</v>
      </c>
      <c r="AV42" s="124" t="n">
        <v>0</v>
      </c>
      <c r="AW42" s="124" t="n">
        <v>0</v>
      </c>
      <c r="AX42" s="124" t="n">
        <v>1</v>
      </c>
      <c r="AY42" s="124" t="n">
        <v>0</v>
      </c>
      <c r="AZ42" s="124" t="n">
        <v>0</v>
      </c>
      <c r="BA42" s="124" t="n">
        <v>0</v>
      </c>
      <c r="BB42" s="124" t="n">
        <v>1</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6</v>
      </c>
      <c r="F43" s="138" t="n">
        <v>0</v>
      </c>
      <c r="G43" s="123" t="n">
        <v>0</v>
      </c>
      <c r="H43" s="123" t="n">
        <v>3</v>
      </c>
      <c r="I43" s="123" t="n">
        <v>3</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t="n">
        <v>0</v>
      </c>
      <c r="AP43" s="124" t="n">
        <v>0</v>
      </c>
      <c r="AQ43" s="124" t="n">
        <v>0</v>
      </c>
      <c r="AR43" s="124" t="n">
        <v>1</v>
      </c>
      <c r="AS43" s="124" t="n">
        <v>1</v>
      </c>
      <c r="AT43" s="129" t="n">
        <v>1</v>
      </c>
      <c r="AU43" s="128" t="n">
        <v>0</v>
      </c>
      <c r="AV43" s="124" t="n">
        <v>0</v>
      </c>
      <c r="AW43" s="124" t="n">
        <v>2</v>
      </c>
      <c r="AX43" s="124" t="n">
        <v>0</v>
      </c>
      <c r="AY43" s="124" t="n">
        <v>0</v>
      </c>
      <c r="AZ43" s="124" t="n">
        <v>1</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v>
      </c>
      <c r="F44" s="138" t="n">
        <v>0</v>
      </c>
      <c r="G44" s="123" t="n">
        <v>0</v>
      </c>
      <c r="H44" s="123" t="n">
        <v>0</v>
      </c>
      <c r="I44" s="123" t="n">
        <v>1</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t="n">
        <v>0</v>
      </c>
      <c r="AP44" s="124" t="n">
        <v>0</v>
      </c>
      <c r="AQ44" s="124" t="n">
        <v>0</v>
      </c>
      <c r="AR44" s="124" t="n">
        <v>0</v>
      </c>
      <c r="AS44" s="124" t="n">
        <v>0</v>
      </c>
      <c r="AT44" s="129" t="n">
        <v>0</v>
      </c>
      <c r="AU44" s="128" t="n">
        <v>0</v>
      </c>
      <c r="AV44" s="124" t="n">
        <v>0</v>
      </c>
      <c r="AW44" s="124" t="n">
        <v>0</v>
      </c>
      <c r="AX44" s="124" t="n">
        <v>0</v>
      </c>
      <c r="AY44" s="124" t="n">
        <v>1</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1054</v>
      </c>
      <c r="F46" s="138" t="n">
        <v>0</v>
      </c>
      <c r="G46" s="123" t="n">
        <v>0</v>
      </c>
      <c r="H46" s="123" t="n">
        <v>288</v>
      </c>
      <c r="I46" s="123" t="n">
        <v>766</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t="n">
        <v>7</v>
      </c>
      <c r="AP46" s="124" t="n">
        <v>21</v>
      </c>
      <c r="AQ46" s="124" t="n">
        <v>45</v>
      </c>
      <c r="AR46" s="124" t="n">
        <v>56</v>
      </c>
      <c r="AS46" s="124" t="n">
        <v>78</v>
      </c>
      <c r="AT46" s="129" t="n">
        <v>81</v>
      </c>
      <c r="AU46" s="128" t="n">
        <v>81</v>
      </c>
      <c r="AV46" s="124" t="n">
        <v>80</v>
      </c>
      <c r="AW46" s="124" t="n">
        <v>206</v>
      </c>
      <c r="AX46" s="124" t="n">
        <v>33</v>
      </c>
      <c r="AY46" s="124" t="n">
        <v>209</v>
      </c>
      <c r="AZ46" s="124" t="n">
        <v>111</v>
      </c>
      <c r="BA46" s="124" t="n">
        <v>21</v>
      </c>
      <c r="BB46" s="124" t="n">
        <v>25</v>
      </c>
      <c r="BC46" s="124" t="n">
        <v>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v>
      </c>
      <c r="F47" s="138" t="n">
        <v>0</v>
      </c>
      <c r="G47" s="123" t="n">
        <v>0</v>
      </c>
      <c r="H47" s="123" t="n">
        <v>1</v>
      </c>
      <c r="I47" s="123" t="n">
        <v>1</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t="n">
        <v>0</v>
      </c>
      <c r="AP47" s="124" t="n">
        <v>0</v>
      </c>
      <c r="AQ47" s="124" t="n">
        <v>0</v>
      </c>
      <c r="AR47" s="124" t="n">
        <v>0</v>
      </c>
      <c r="AS47" s="124" t="n">
        <v>1</v>
      </c>
      <c r="AT47" s="129" t="n">
        <v>0</v>
      </c>
      <c r="AU47" s="128" t="n">
        <v>0</v>
      </c>
      <c r="AV47" s="124" t="n">
        <v>0</v>
      </c>
      <c r="AW47" s="124" t="n">
        <v>0</v>
      </c>
      <c r="AX47" s="124" t="n">
        <v>0</v>
      </c>
      <c r="AY47" s="124" t="n">
        <v>0</v>
      </c>
      <c r="AZ47" s="124" t="n">
        <v>1</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4</v>
      </c>
      <c r="F49" s="138" t="n">
        <v>0</v>
      </c>
      <c r="G49" s="123" t="n">
        <v>0</v>
      </c>
      <c r="H49" s="123" t="n">
        <v>1</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t="n">
        <v>0</v>
      </c>
      <c r="AP49" s="124" t="n">
        <v>1</v>
      </c>
      <c r="AQ49" s="124" t="n">
        <v>0</v>
      </c>
      <c r="AR49" s="124" t="n">
        <v>0</v>
      </c>
      <c r="AS49" s="124" t="n">
        <v>0</v>
      </c>
      <c r="AT49" s="129" t="n">
        <v>0</v>
      </c>
      <c r="AU49" s="128" t="n">
        <v>0</v>
      </c>
      <c r="AV49" s="124" t="n">
        <v>0</v>
      </c>
      <c r="AW49" s="124" t="n">
        <v>1</v>
      </c>
      <c r="AX49" s="124" t="n">
        <v>1</v>
      </c>
      <c r="AY49" s="124" t="n">
        <v>1</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1006</v>
      </c>
      <c r="F50" s="138" t="n">
        <v>0</v>
      </c>
      <c r="G50" s="123" t="n">
        <v>0</v>
      </c>
      <c r="H50" s="123" t="n">
        <v>270</v>
      </c>
      <c r="I50" s="123" t="n">
        <v>736</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t="n">
        <v>7</v>
      </c>
      <c r="AP50" s="124" t="n">
        <v>19</v>
      </c>
      <c r="AQ50" s="124" t="n">
        <v>40</v>
      </c>
      <c r="AR50" s="124" t="n">
        <v>52</v>
      </c>
      <c r="AS50" s="124" t="n">
        <v>77</v>
      </c>
      <c r="AT50" s="129" t="n">
        <v>75</v>
      </c>
      <c r="AU50" s="128" t="n">
        <v>78</v>
      </c>
      <c r="AV50" s="124" t="n">
        <v>78</v>
      </c>
      <c r="AW50" s="124" t="n">
        <v>202</v>
      </c>
      <c r="AX50" s="124" t="n">
        <v>32</v>
      </c>
      <c r="AY50" s="124" t="n">
        <v>199</v>
      </c>
      <c r="AZ50" s="124" t="n">
        <v>102</v>
      </c>
      <c r="BA50" s="124" t="n">
        <v>21</v>
      </c>
      <c r="BB50" s="124" t="n">
        <v>24</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t="n">
        <v>0</v>
      </c>
      <c r="AP51" s="124" t="n">
        <v>0</v>
      </c>
      <c r="AQ51" s="124" t="n">
        <v>0</v>
      </c>
      <c r="AR51" s="124" t="n">
        <v>0</v>
      </c>
      <c r="AS51" s="124" t="n">
        <v>0</v>
      </c>
      <c r="AT51" s="129" t="n">
        <v>0</v>
      </c>
      <c r="AU51" s="128" t="n">
        <v>0</v>
      </c>
      <c r="AV51" s="124" t="n">
        <v>0</v>
      </c>
      <c r="AW51" s="124" t="n">
        <v>0</v>
      </c>
      <c r="AX51" s="124" t="n">
        <v>0</v>
      </c>
      <c r="AY51" s="124" t="n">
        <v>0</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v>
      </c>
      <c r="F52" s="138" t="n">
        <v>0</v>
      </c>
      <c r="G52" s="123" t="n">
        <v>0</v>
      </c>
      <c r="H52" s="123" t="n">
        <v>1</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t="n">
        <v>0</v>
      </c>
      <c r="AP52" s="124" t="n">
        <v>1</v>
      </c>
      <c r="AQ52" s="124" t="n">
        <v>0</v>
      </c>
      <c r="AR52" s="124" t="n">
        <v>0</v>
      </c>
      <c r="AS52" s="124" t="n">
        <v>0</v>
      </c>
      <c r="AT52" s="129" t="n">
        <v>0</v>
      </c>
      <c r="AU52" s="128" t="n">
        <v>0</v>
      </c>
      <c r="AV52" s="124" t="n">
        <v>0</v>
      </c>
      <c r="AW52" s="124" t="n">
        <v>0</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v>
      </c>
      <c r="F53" s="138" t="n">
        <v>0</v>
      </c>
      <c r="G53" s="123" t="n">
        <v>0</v>
      </c>
      <c r="H53" s="123" t="n">
        <v>1</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t="n">
        <v>0</v>
      </c>
      <c r="AP53" s="124" t="n">
        <v>0</v>
      </c>
      <c r="AQ53" s="124" t="n">
        <v>0</v>
      </c>
      <c r="AR53" s="124" t="n">
        <v>0</v>
      </c>
      <c r="AS53" s="124" t="n">
        <v>1</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2</v>
      </c>
      <c r="F54" s="138" t="n">
        <v>0</v>
      </c>
      <c r="G54" s="123" t="n">
        <v>0</v>
      </c>
      <c r="H54" s="123" t="n">
        <v>0</v>
      </c>
      <c r="I54" s="123" t="n">
        <v>2</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t="n">
        <v>0</v>
      </c>
      <c r="AP54" s="124" t="n">
        <v>0</v>
      </c>
      <c r="AQ54" s="124" t="n">
        <v>0</v>
      </c>
      <c r="AR54" s="124" t="n">
        <v>0</v>
      </c>
      <c r="AS54" s="124" t="n">
        <v>0</v>
      </c>
      <c r="AT54" s="129" t="n">
        <v>0</v>
      </c>
      <c r="AU54" s="128" t="n">
        <v>1</v>
      </c>
      <c r="AV54" s="124" t="n">
        <v>0</v>
      </c>
      <c r="AW54" s="124" t="n">
        <v>0</v>
      </c>
      <c r="AX54" s="124" t="n">
        <v>0</v>
      </c>
      <c r="AY54" s="124" t="n">
        <v>0</v>
      </c>
      <c r="AZ54" s="124" t="n">
        <v>1</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1</v>
      </c>
      <c r="F56" s="138" t="n">
        <v>0</v>
      </c>
      <c r="G56" s="123" t="n">
        <v>0</v>
      </c>
      <c r="H56" s="123" t="n">
        <v>1</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t="n">
        <v>0</v>
      </c>
      <c r="AP56" s="124" t="n">
        <v>0</v>
      </c>
      <c r="AQ56" s="124" t="n">
        <v>1</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v>
      </c>
      <c r="F57" s="138" t="n">
        <v>0</v>
      </c>
      <c r="G57" s="123" t="n">
        <v>0</v>
      </c>
      <c r="H57" s="123" t="n">
        <v>1</v>
      </c>
      <c r="I57" s="123" t="n">
        <v>1</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t="n">
        <v>0</v>
      </c>
      <c r="AP57" s="124" t="n">
        <v>0</v>
      </c>
      <c r="AQ57" s="124" t="n">
        <v>0</v>
      </c>
      <c r="AR57" s="124" t="n">
        <v>0</v>
      </c>
      <c r="AS57" s="124" t="n">
        <v>1</v>
      </c>
      <c r="AT57" s="129" t="n">
        <v>0</v>
      </c>
      <c r="AU57" s="128" t="n">
        <v>0</v>
      </c>
      <c r="AV57" s="124" t="n">
        <v>0</v>
      </c>
      <c r="AW57" s="124" t="n">
        <v>0</v>
      </c>
      <c r="AX57" s="124" t="n">
        <v>0</v>
      </c>
      <c r="AY57" s="124" t="n">
        <v>0</v>
      </c>
      <c r="AZ57" s="124" t="n">
        <v>1</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v>
      </c>
      <c r="F58" s="138" t="n">
        <v>0</v>
      </c>
      <c r="G58" s="123" t="n">
        <v>0</v>
      </c>
      <c r="H58" s="123" t="n">
        <v>0</v>
      </c>
      <c r="I58" s="123" t="n">
        <v>2</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t="n">
        <v>0</v>
      </c>
      <c r="AP58" s="124" t="n">
        <v>0</v>
      </c>
      <c r="AQ58" s="124" t="n">
        <v>0</v>
      </c>
      <c r="AR58" s="124" t="n">
        <v>0</v>
      </c>
      <c r="AS58" s="124" t="n">
        <v>0</v>
      </c>
      <c r="AT58" s="129" t="n">
        <v>0</v>
      </c>
      <c r="AU58" s="128" t="n">
        <v>0</v>
      </c>
      <c r="AV58" s="124" t="n">
        <v>0</v>
      </c>
      <c r="AW58" s="124" t="n">
        <v>0</v>
      </c>
      <c r="AX58" s="124" t="n">
        <v>0</v>
      </c>
      <c r="AY58" s="124" t="n">
        <v>1</v>
      </c>
      <c r="AZ58" s="124" t="n">
        <v>1</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0</v>
      </c>
      <c r="I59" s="123" t="n">
        <v>2</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t="n">
        <v>0</v>
      </c>
      <c r="AP59" s="124" t="n">
        <v>0</v>
      </c>
      <c r="AQ59" s="124" t="n">
        <v>0</v>
      </c>
      <c r="AR59" s="124" t="n">
        <v>0</v>
      </c>
      <c r="AS59" s="124" t="n">
        <v>0</v>
      </c>
      <c r="AT59" s="129" t="n">
        <v>0</v>
      </c>
      <c r="AU59" s="128" t="n">
        <v>0</v>
      </c>
      <c r="AV59" s="124" t="n">
        <v>0</v>
      </c>
      <c r="AW59" s="124" t="n">
        <v>1</v>
      </c>
      <c r="AX59" s="124" t="n">
        <v>0</v>
      </c>
      <c r="AY59" s="124" t="n">
        <v>1</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6</v>
      </c>
      <c r="F62" s="138" t="n">
        <v>0</v>
      </c>
      <c r="G62" s="123" t="n">
        <v>0</v>
      </c>
      <c r="H62" s="123" t="n">
        <v>3</v>
      </c>
      <c r="I62" s="123" t="n">
        <v>3</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t="n">
        <v>0</v>
      </c>
      <c r="AP62" s="124" t="n">
        <v>0</v>
      </c>
      <c r="AQ62" s="124" t="n">
        <v>0</v>
      </c>
      <c r="AR62" s="124" t="n">
        <v>3</v>
      </c>
      <c r="AS62" s="124" t="n">
        <v>0</v>
      </c>
      <c r="AT62" s="129" t="n">
        <v>0</v>
      </c>
      <c r="AU62" s="128" t="n">
        <v>1</v>
      </c>
      <c r="AV62" s="124" t="n">
        <v>1</v>
      </c>
      <c r="AW62" s="124" t="n">
        <v>0</v>
      </c>
      <c r="AX62" s="124" t="n">
        <v>0</v>
      </c>
      <c r="AY62" s="124" t="n">
        <v>1</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t="n">
        <v>0</v>
      </c>
      <c r="AP63" s="124" t="n">
        <v>0</v>
      </c>
      <c r="AQ63" s="124" t="n">
        <v>0</v>
      </c>
      <c r="AR63" s="124" t="n">
        <v>0</v>
      </c>
      <c r="AS63" s="124" t="n">
        <v>0</v>
      </c>
      <c r="AT63" s="129" t="n">
        <v>0</v>
      </c>
      <c r="AU63" s="128" t="n">
        <v>0</v>
      </c>
      <c r="AV63" s="124" t="n">
        <v>0</v>
      </c>
      <c r="AW63" s="124" t="n">
        <v>0</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v>
      </c>
      <c r="F65" s="138" t="n">
        <v>0</v>
      </c>
      <c r="G65" s="123" t="n">
        <v>0</v>
      </c>
      <c r="H65" s="123" t="n">
        <v>0</v>
      </c>
      <c r="I65" s="123" t="n">
        <v>1</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t="n">
        <v>0</v>
      </c>
      <c r="AP65" s="124" t="n">
        <v>0</v>
      </c>
      <c r="AQ65" s="124" t="n">
        <v>0</v>
      </c>
      <c r="AR65" s="124" t="n">
        <v>0</v>
      </c>
      <c r="AS65" s="124" t="n">
        <v>0</v>
      </c>
      <c r="AT65" s="129" t="n">
        <v>0</v>
      </c>
      <c r="AU65" s="128" t="n">
        <v>0</v>
      </c>
      <c r="AV65" s="124" t="n">
        <v>0</v>
      </c>
      <c r="AW65" s="124" t="n">
        <v>0</v>
      </c>
      <c r="AX65" s="124" t="n">
        <v>0</v>
      </c>
      <c r="AY65" s="124" t="n">
        <v>0</v>
      </c>
      <c r="AZ65" s="124" t="n">
        <v>1</v>
      </c>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t="n">
        <v>0</v>
      </c>
      <c r="AP66" s="124" t="n">
        <v>0</v>
      </c>
      <c r="AQ66" s="124" t="n">
        <v>0</v>
      </c>
      <c r="AR66" s="124" t="n">
        <v>0</v>
      </c>
      <c r="AS66" s="124" t="n">
        <v>0</v>
      </c>
      <c r="AT66" s="129" t="n">
        <v>0</v>
      </c>
      <c r="AU66" s="128" t="n">
        <v>0</v>
      </c>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77</v>
      </c>
      <c r="F67" s="138" t="n">
        <v>0</v>
      </c>
      <c r="G67" s="123" t="n">
        <v>0</v>
      </c>
      <c r="H67" s="123" t="n">
        <v>45</v>
      </c>
      <c r="I67" s="123" t="n">
        <v>32</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t="n">
        <v>1</v>
      </c>
      <c r="AP67" s="124" t="n">
        <v>2</v>
      </c>
      <c r="AQ67" s="124" t="n">
        <v>12</v>
      </c>
      <c r="AR67" s="124" t="n">
        <v>13</v>
      </c>
      <c r="AS67" s="124" t="n">
        <v>2</v>
      </c>
      <c r="AT67" s="129" t="n">
        <v>15</v>
      </c>
      <c r="AU67" s="128" t="n">
        <v>3</v>
      </c>
      <c r="AV67" s="124" t="n">
        <v>1</v>
      </c>
      <c r="AW67" s="124" t="n">
        <v>2</v>
      </c>
      <c r="AX67" s="124" t="n">
        <v>0</v>
      </c>
      <c r="AY67" s="124" t="n">
        <v>12</v>
      </c>
      <c r="AZ67" s="124" t="n">
        <v>9</v>
      </c>
      <c r="BA67" s="124" t="n">
        <v>1</v>
      </c>
      <c r="BB67" s="124" t="n">
        <v>4</v>
      </c>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1419</v>
      </c>
      <c r="F68" s="138" t="n">
        <v>0</v>
      </c>
      <c r="G68" s="123" t="n">
        <v>0</v>
      </c>
      <c r="H68" s="123" t="n">
        <v>323</v>
      </c>
      <c r="I68" s="123" t="n">
        <v>1096</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t="n">
        <v>13</v>
      </c>
      <c r="AP68" s="124" t="n">
        <v>22</v>
      </c>
      <c r="AQ68" s="124" t="n">
        <v>52</v>
      </c>
      <c r="AR68" s="124" t="n">
        <v>71</v>
      </c>
      <c r="AS68" s="124" t="n">
        <v>60</v>
      </c>
      <c r="AT68" s="129" t="n">
        <v>105</v>
      </c>
      <c r="AU68" s="128" t="n">
        <v>111</v>
      </c>
      <c r="AV68" s="124" t="n">
        <v>158</v>
      </c>
      <c r="AW68" s="124" t="n">
        <v>103</v>
      </c>
      <c r="AX68" s="124" t="n">
        <v>121</v>
      </c>
      <c r="AY68" s="124" t="n">
        <v>113</v>
      </c>
      <c r="AZ68" s="124" t="n">
        <v>139</v>
      </c>
      <c r="BA68" s="124" t="n">
        <v>125</v>
      </c>
      <c r="BB68" s="124" t="n">
        <v>101</v>
      </c>
      <c r="BC68" s="124" t="n">
        <v>125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t="n">
        <v>0</v>
      </c>
      <c r="AP69" s="124" t="n">
        <v>0</v>
      </c>
      <c r="AQ69" s="124" t="n">
        <v>0</v>
      </c>
      <c r="AR69" s="124" t="n">
        <v>0</v>
      </c>
      <c r="AS69" s="124" t="n">
        <v>0</v>
      </c>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t="n">
        <v>0</v>
      </c>
      <c r="AP71" s="123" t="n">
        <v>6</v>
      </c>
      <c r="AQ71" s="123" t="n">
        <v>17</v>
      </c>
      <c r="AR71" s="123" t="n">
        <v>4</v>
      </c>
      <c r="AS71" s="123" t="n">
        <v>27</v>
      </c>
      <c r="AT71" s="131" t="n">
        <v>67</v>
      </c>
      <c r="AU71" s="130" t="n">
        <v>48</v>
      </c>
      <c r="AV71" s="123" t="n">
        <v>67</v>
      </c>
      <c r="AW71" s="123" t="n">
        <v>16</v>
      </c>
      <c r="AX71" s="123" t="n">
        <v>15</v>
      </c>
      <c r="AY71" s="123" t="n">
        <v>23</v>
      </c>
      <c r="AZ71" s="123" t="n">
        <v>31</v>
      </c>
      <c r="BA71" s="123" t="n">
        <v>30</v>
      </c>
      <c r="BB71" s="123" t="n">
        <v>23</v>
      </c>
      <c r="BC71" s="123" t="n">
        <v>24</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t="n">
        <v>6</v>
      </c>
      <c r="AP72" s="123" t="n">
        <v>20</v>
      </c>
      <c r="AQ72" s="123" t="n">
        <v>25</v>
      </c>
      <c r="AR72" s="123" t="n">
        <v>39</v>
      </c>
      <c r="AS72" s="123" t="n">
        <v>33</v>
      </c>
      <c r="AT72" s="131" t="n">
        <v>66</v>
      </c>
      <c r="AU72" s="130" t="n">
        <v>29</v>
      </c>
      <c r="AV72" s="123" t="n">
        <v>29</v>
      </c>
      <c r="AW72" s="123" t="n">
        <v>41</v>
      </c>
      <c r="AX72" s="123" t="n">
        <v>28</v>
      </c>
      <c r="AY72" s="123" t="n">
        <v>55</v>
      </c>
      <c r="AZ72" s="123" t="n">
        <v>65</v>
      </c>
      <c r="BA72" s="123" t="n">
        <v>89</v>
      </c>
      <c r="BB72" s="123" t="n">
        <v>0</v>
      </c>
      <c r="BC72" s="123" t="n">
        <v>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t="n">
        <v>0</v>
      </c>
      <c r="AP73" s="123" t="n">
        <v>28</v>
      </c>
      <c r="AQ73" s="123" t="n">
        <v>43</v>
      </c>
      <c r="AR73" s="123" t="n">
        <v>77</v>
      </c>
      <c r="AS73" s="123" t="n">
        <v>119</v>
      </c>
      <c r="AT73" s="131" t="n">
        <v>140</v>
      </c>
      <c r="AU73" s="130" t="n">
        <v>19</v>
      </c>
      <c r="AV73" s="123" t="n">
        <v>46</v>
      </c>
      <c r="AW73" s="123" t="n">
        <v>34</v>
      </c>
      <c r="AX73" s="123" t="n">
        <v>16</v>
      </c>
      <c r="AY73" s="123" t="n">
        <v>35</v>
      </c>
      <c r="AZ73" s="123" t="n">
        <v>44</v>
      </c>
      <c r="BA73" s="123" t="n">
        <v>45</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t="n">
        <v>112</v>
      </c>
      <c r="AP74" s="123" t="n">
        <v>112</v>
      </c>
      <c r="AQ74" s="123" t="n">
        <v>112</v>
      </c>
      <c r="AR74" s="123" t="n">
        <v>112</v>
      </c>
      <c r="AS74" s="123" t="n">
        <v>112</v>
      </c>
      <c r="AT74" s="131" t="n">
        <v>112</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547</v>
      </c>
    </row>
    <row r="4">
      <c r="B4" s="265" t="s">
        <v>176</v>
      </c>
      <c r="C4" s="264" t="s">
        <v>546</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21795</v>
      </c>
      <c r="F25" s="138" t="n">
        <v>159</v>
      </c>
      <c r="G25" s="123" t="n">
        <v>2002</v>
      </c>
      <c r="H25" s="123" t="n">
        <v>10465</v>
      </c>
      <c r="I25" s="123" t="n">
        <v>9169</v>
      </c>
      <c r="J25" s="139" t="n">
        <v>0</v>
      </c>
      <c r="K25" s="134" t="n">
        <v>0</v>
      </c>
      <c r="L25" s="124"/>
      <c r="M25" s="124"/>
      <c r="N25" s="124"/>
      <c r="O25" s="124" t="n">
        <v>0</v>
      </c>
      <c r="P25" s="124" t="n">
        <v>0</v>
      </c>
      <c r="Q25" s="124" t="n">
        <v>0</v>
      </c>
      <c r="R25" s="124" t="n">
        <v>0</v>
      </c>
      <c r="S25" s="124" t="n">
        <v>0</v>
      </c>
      <c r="T25" s="124" t="n">
        <v>11</v>
      </c>
      <c r="U25" s="124" t="n">
        <v>108</v>
      </c>
      <c r="V25" s="129" t="n">
        <v>40</v>
      </c>
      <c r="W25" s="128" t="n">
        <v>0</v>
      </c>
      <c r="X25" s="124" t="n">
        <v>0</v>
      </c>
      <c r="Y25" s="124" t="n">
        <v>0</v>
      </c>
      <c r="Z25" s="124" t="n">
        <v>0</v>
      </c>
      <c r="AA25" s="124" t="n">
        <v>56</v>
      </c>
      <c r="AB25" s="124" t="n">
        <v>1556</v>
      </c>
      <c r="AC25" s="124" t="n">
        <v>390</v>
      </c>
      <c r="AD25" s="124" t="n">
        <v>0</v>
      </c>
      <c r="AE25" s="124" t="n">
        <v>0</v>
      </c>
      <c r="AF25" s="124" t="n">
        <v>0</v>
      </c>
      <c r="AG25" s="124" t="n">
        <v>0</v>
      </c>
      <c r="AH25" s="129" t="n">
        <v>0</v>
      </c>
      <c r="AI25" s="128" t="n">
        <v>1880</v>
      </c>
      <c r="AJ25" s="124" t="n">
        <v>2184</v>
      </c>
      <c r="AK25" s="124" t="n">
        <v>0</v>
      </c>
      <c r="AL25" s="124" t="n">
        <v>236</v>
      </c>
      <c r="AM25" s="124" t="n">
        <v>1977</v>
      </c>
      <c r="AN25" s="124" t="n">
        <v>522</v>
      </c>
      <c r="AO25" s="124" t="n">
        <v>3</v>
      </c>
      <c r="AP25" s="124" t="n">
        <v>556</v>
      </c>
      <c r="AQ25" s="124" t="n">
        <v>40</v>
      </c>
      <c r="AR25" s="124" t="n">
        <v>721</v>
      </c>
      <c r="AS25" s="124" t="n">
        <v>1043</v>
      </c>
      <c r="AT25" s="129" t="n">
        <v>1303</v>
      </c>
      <c r="AU25" s="128" t="n">
        <v>721</v>
      </c>
      <c r="AV25" s="124" t="n">
        <v>3</v>
      </c>
      <c r="AW25" s="124" t="n">
        <v>39</v>
      </c>
      <c r="AX25" s="124" t="n">
        <v>0</v>
      </c>
      <c r="AY25" s="124" t="n">
        <v>24</v>
      </c>
      <c r="AZ25" s="124" t="n">
        <v>255</v>
      </c>
      <c r="BA25" s="124" t="n">
        <v>144</v>
      </c>
      <c r="BB25" s="124" t="n">
        <v>3684</v>
      </c>
      <c r="BC25" s="124" t="n">
        <v>4299</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19244</v>
      </c>
      <c r="F26" s="138" t="n">
        <v>0</v>
      </c>
      <c r="G26" s="123" t="n">
        <v>1047</v>
      </c>
      <c r="H26" s="123" t="n">
        <v>8661</v>
      </c>
      <c r="I26" s="123" t="n">
        <v>9536</v>
      </c>
      <c r="J26" s="139" t="n">
        <v>0</v>
      </c>
      <c r="K26" s="134"/>
      <c r="L26" s="124"/>
      <c r="M26" s="124"/>
      <c r="N26" s="124"/>
      <c r="O26" s="124" t="n">
        <v>0</v>
      </c>
      <c r="P26" s="124" t="n">
        <v>0</v>
      </c>
      <c r="Q26" s="124" t="n">
        <v>0</v>
      </c>
      <c r="R26" s="124" t="n">
        <v>0</v>
      </c>
      <c r="S26" s="124"/>
      <c r="T26" s="124" t="n">
        <v>0</v>
      </c>
      <c r="U26" s="124" t="n">
        <v>0</v>
      </c>
      <c r="V26" s="129" t="n">
        <v>0</v>
      </c>
      <c r="W26" s="128" t="n">
        <v>0</v>
      </c>
      <c r="X26" s="124" t="n">
        <v>0</v>
      </c>
      <c r="Y26" s="124" t="n">
        <v>0</v>
      </c>
      <c r="Z26" s="124" t="n">
        <v>0</v>
      </c>
      <c r="AA26" s="124" t="n">
        <v>0</v>
      </c>
      <c r="AB26" s="124" t="n">
        <v>498</v>
      </c>
      <c r="AC26" s="124" t="n">
        <v>401</v>
      </c>
      <c r="AD26" s="124" t="n">
        <v>0</v>
      </c>
      <c r="AE26" s="124" t="n">
        <v>0</v>
      </c>
      <c r="AF26" s="124" t="n">
        <v>0</v>
      </c>
      <c r="AG26" s="124" t="n">
        <v>0</v>
      </c>
      <c r="AH26" s="129" t="n">
        <v>148</v>
      </c>
      <c r="AI26" s="128" t="n">
        <v>965</v>
      </c>
      <c r="AJ26" s="124" t="n">
        <v>1401</v>
      </c>
      <c r="AK26" s="124" t="n">
        <v>1238</v>
      </c>
      <c r="AL26" s="124" t="n">
        <v>1</v>
      </c>
      <c r="AM26" s="124" t="n">
        <v>799</v>
      </c>
      <c r="AN26" s="124" t="n">
        <v>1463</v>
      </c>
      <c r="AO26" s="124" t="n">
        <v>195</v>
      </c>
      <c r="AP26" s="124" t="n">
        <v>2</v>
      </c>
      <c r="AQ26" s="124" t="n">
        <v>424</v>
      </c>
      <c r="AR26" s="124" t="n">
        <v>515</v>
      </c>
      <c r="AS26" s="124" t="n">
        <v>614</v>
      </c>
      <c r="AT26" s="129" t="n">
        <v>1044</v>
      </c>
      <c r="AU26" s="128" t="n">
        <v>1254</v>
      </c>
      <c r="AV26" s="124" t="n">
        <v>448</v>
      </c>
      <c r="AW26" s="124" t="n">
        <v>33</v>
      </c>
      <c r="AX26" s="124" t="n">
        <v>8</v>
      </c>
      <c r="AY26" s="124" t="n">
        <v>0</v>
      </c>
      <c r="AZ26" s="124" t="n">
        <v>0</v>
      </c>
      <c r="BA26" s="124" t="n">
        <v>402</v>
      </c>
      <c r="BB26" s="124" t="n">
        <v>1684</v>
      </c>
      <c r="BC26" s="124" t="n">
        <v>5707</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22109</v>
      </c>
      <c r="F27" s="138" t="n">
        <v>0</v>
      </c>
      <c r="G27" s="123" t="n">
        <v>0</v>
      </c>
      <c r="H27" s="123" t="n">
        <v>0</v>
      </c>
      <c r="I27" s="123" t="n">
        <v>0</v>
      </c>
      <c r="J27" s="139" t="n">
        <v>0</v>
      </c>
      <c r="K27" s="134" t="n">
        <v>0</v>
      </c>
      <c r="L27" s="124"/>
      <c r="M27" s="124"/>
      <c r="N27" s="124"/>
      <c r="O27" s="124" t="n">
        <v>0</v>
      </c>
      <c r="P27" s="124" t="n">
        <v>0</v>
      </c>
      <c r="Q27" s="124" t="n">
        <v>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9762</v>
      </c>
      <c r="F28" s="138" t="n">
        <v>82</v>
      </c>
      <c r="G28" s="123" t="n">
        <v>1298</v>
      </c>
      <c r="H28" s="123" t="n">
        <v>7034</v>
      </c>
      <c r="I28" s="123" t="n">
        <v>1348</v>
      </c>
      <c r="J28" s="139" t="n">
        <v>0</v>
      </c>
      <c r="K28" s="134" t="n">
        <v>0</v>
      </c>
      <c r="L28" s="124"/>
      <c r="M28" s="124"/>
      <c r="N28" s="124"/>
      <c r="O28" s="124" t="n">
        <v>0</v>
      </c>
      <c r="P28" s="124" t="n">
        <v>0</v>
      </c>
      <c r="Q28" s="124" t="n">
        <v>0</v>
      </c>
      <c r="R28" s="124" t="n">
        <v>0</v>
      </c>
      <c r="S28" s="124" t="n">
        <v>0</v>
      </c>
      <c r="T28" s="124" t="n">
        <v>11</v>
      </c>
      <c r="U28" s="124" t="n">
        <v>19</v>
      </c>
      <c r="V28" s="129" t="n">
        <v>52</v>
      </c>
      <c r="W28" s="128" t="n">
        <v>1</v>
      </c>
      <c r="X28" s="124" t="n">
        <v>0</v>
      </c>
      <c r="Y28" s="124" t="n">
        <v>0</v>
      </c>
      <c r="Z28" s="124" t="n">
        <v>0</v>
      </c>
      <c r="AA28" s="124" t="n">
        <v>51</v>
      </c>
      <c r="AB28" s="124" t="n">
        <v>572</v>
      </c>
      <c r="AC28" s="124" t="n">
        <v>591</v>
      </c>
      <c r="AD28" s="124" t="n">
        <v>33</v>
      </c>
      <c r="AE28" s="124" t="n">
        <v>7</v>
      </c>
      <c r="AF28" s="124" t="n">
        <v>2</v>
      </c>
      <c r="AG28" s="124" t="n">
        <v>18</v>
      </c>
      <c r="AH28" s="129" t="n">
        <v>23</v>
      </c>
      <c r="AI28" s="128" t="n">
        <v>968</v>
      </c>
      <c r="AJ28" s="124" t="n">
        <v>1283</v>
      </c>
      <c r="AK28" s="124" t="n">
        <v>1047</v>
      </c>
      <c r="AL28" s="124" t="n">
        <v>104</v>
      </c>
      <c r="AM28" s="124" t="n">
        <v>718</v>
      </c>
      <c r="AN28" s="124" t="n">
        <v>883</v>
      </c>
      <c r="AO28" s="124" t="n">
        <v>134</v>
      </c>
      <c r="AP28" s="124" t="n">
        <v>128</v>
      </c>
      <c r="AQ28" s="124" t="n">
        <v>192</v>
      </c>
      <c r="AR28" s="124" t="n">
        <v>438</v>
      </c>
      <c r="AS28" s="124" t="n">
        <v>441</v>
      </c>
      <c r="AT28" s="129" t="n">
        <v>698</v>
      </c>
      <c r="AU28" s="128" t="n">
        <v>408</v>
      </c>
      <c r="AV28" s="124" t="n">
        <v>350</v>
      </c>
      <c r="AW28" s="124" t="n">
        <v>34</v>
      </c>
      <c r="AX28" s="124" t="n">
        <v>16</v>
      </c>
      <c r="AY28" s="124" t="n">
        <v>21</v>
      </c>
      <c r="AZ28" s="124" t="n">
        <v>13</v>
      </c>
      <c r="BA28" s="124" t="n">
        <v>54</v>
      </c>
      <c r="BB28" s="124" t="n">
        <v>171</v>
      </c>
      <c r="BC28" s="124" t="n">
        <v>281</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385</v>
      </c>
      <c r="F29" s="138" t="n">
        <v>53</v>
      </c>
      <c r="G29" s="123" t="n">
        <v>74</v>
      </c>
      <c r="H29" s="123" t="n">
        <v>228</v>
      </c>
      <c r="I29" s="123" t="n">
        <v>30</v>
      </c>
      <c r="J29" s="139" t="n">
        <v>0</v>
      </c>
      <c r="K29" s="134" t="n">
        <v>0</v>
      </c>
      <c r="L29" s="124"/>
      <c r="M29" s="124"/>
      <c r="N29" s="124"/>
      <c r="O29" s="124" t="n">
        <v>0</v>
      </c>
      <c r="P29" s="124" t="n">
        <v>0</v>
      </c>
      <c r="Q29" s="124" t="n">
        <v>0</v>
      </c>
      <c r="R29" s="124" t="n">
        <v>0</v>
      </c>
      <c r="S29" s="124" t="n">
        <v>0</v>
      </c>
      <c r="T29" s="124" t="n">
        <v>11</v>
      </c>
      <c r="U29" s="124" t="n">
        <v>9</v>
      </c>
      <c r="V29" s="129" t="n">
        <v>33</v>
      </c>
      <c r="W29" s="128" t="n">
        <v>0</v>
      </c>
      <c r="X29" s="124" t="n">
        <v>0</v>
      </c>
      <c r="Y29" s="124" t="n">
        <v>0</v>
      </c>
      <c r="Z29" s="124" t="n">
        <v>0</v>
      </c>
      <c r="AA29" s="124" t="n">
        <v>0</v>
      </c>
      <c r="AB29" s="124" t="n">
        <v>1</v>
      </c>
      <c r="AC29" s="124" t="n">
        <v>0</v>
      </c>
      <c r="AD29" s="124" t="n">
        <v>10</v>
      </c>
      <c r="AE29" s="124" t="n">
        <v>15</v>
      </c>
      <c r="AF29" s="124" t="n">
        <v>19</v>
      </c>
      <c r="AG29" s="124" t="n">
        <v>13</v>
      </c>
      <c r="AH29" s="129" t="n">
        <v>16</v>
      </c>
      <c r="AI29" s="128" t="n">
        <v>12</v>
      </c>
      <c r="AJ29" s="124" t="n">
        <v>12</v>
      </c>
      <c r="AK29" s="124" t="n">
        <v>22</v>
      </c>
      <c r="AL29" s="124" t="n">
        <v>44</v>
      </c>
      <c r="AM29" s="124" t="n">
        <v>18</v>
      </c>
      <c r="AN29" s="124" t="n">
        <v>24</v>
      </c>
      <c r="AO29" s="124" t="n">
        <v>26</v>
      </c>
      <c r="AP29" s="124" t="n">
        <v>15</v>
      </c>
      <c r="AQ29" s="124" t="n">
        <v>6</v>
      </c>
      <c r="AR29" s="124" t="n">
        <v>13</v>
      </c>
      <c r="AS29" s="124" t="n">
        <v>19</v>
      </c>
      <c r="AT29" s="129" t="n">
        <v>17</v>
      </c>
      <c r="AU29" s="128" t="n">
        <v>8</v>
      </c>
      <c r="AV29" s="124" t="n">
        <v>10</v>
      </c>
      <c r="AW29" s="124" t="n">
        <v>5</v>
      </c>
      <c r="AX29" s="124" t="n">
        <v>2</v>
      </c>
      <c r="AY29" s="124" t="n">
        <v>0</v>
      </c>
      <c r="AZ29" s="124" t="n">
        <v>0</v>
      </c>
      <c r="BA29" s="124" t="n">
        <v>0</v>
      </c>
      <c r="BB29" s="124" t="n">
        <v>5</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7753</v>
      </c>
      <c r="F30" s="138" t="n">
        <v>0</v>
      </c>
      <c r="G30" s="123" t="n">
        <v>991</v>
      </c>
      <c r="H30" s="123" t="n">
        <v>5432</v>
      </c>
      <c r="I30" s="123" t="n">
        <v>1330</v>
      </c>
      <c r="J30" s="139" t="n">
        <v>0</v>
      </c>
      <c r="K30" s="134" t="n">
        <v>0</v>
      </c>
      <c r="L30" s="124"/>
      <c r="M30" s="124"/>
      <c r="N30" s="124"/>
      <c r="O30" s="124" t="n">
        <v>0</v>
      </c>
      <c r="P30" s="124" t="n">
        <v>0</v>
      </c>
      <c r="Q30" s="124" t="n">
        <v>0</v>
      </c>
      <c r="R30" s="124" t="n">
        <v>0</v>
      </c>
      <c r="S30" s="124" t="n">
        <v>0</v>
      </c>
      <c r="T30" s="124" t="n">
        <v>0</v>
      </c>
      <c r="U30" s="124" t="n">
        <v>0</v>
      </c>
      <c r="V30" s="129" t="n">
        <v>0</v>
      </c>
      <c r="W30" s="128" t="n">
        <v>0</v>
      </c>
      <c r="X30" s="124" t="n">
        <v>0</v>
      </c>
      <c r="Y30" s="124" t="n">
        <v>0</v>
      </c>
      <c r="Z30" s="124" t="n">
        <v>0</v>
      </c>
      <c r="AA30" s="124" t="n">
        <v>29</v>
      </c>
      <c r="AB30" s="124" t="n">
        <v>150</v>
      </c>
      <c r="AC30" s="124" t="n">
        <v>95</v>
      </c>
      <c r="AD30" s="124" t="n">
        <v>83</v>
      </c>
      <c r="AE30" s="124" t="n">
        <v>102</v>
      </c>
      <c r="AF30" s="124" t="n">
        <v>134</v>
      </c>
      <c r="AG30" s="124" t="n">
        <v>149</v>
      </c>
      <c r="AH30" s="129" t="n">
        <v>249</v>
      </c>
      <c r="AI30" s="128" t="n">
        <v>595</v>
      </c>
      <c r="AJ30" s="124" t="n">
        <v>690</v>
      </c>
      <c r="AK30" s="124" t="n">
        <v>707</v>
      </c>
      <c r="AL30" s="124" t="n">
        <v>578</v>
      </c>
      <c r="AM30" s="124" t="n">
        <v>485</v>
      </c>
      <c r="AN30" s="124" t="n">
        <v>452</v>
      </c>
      <c r="AO30" s="124" t="n">
        <v>463</v>
      </c>
      <c r="AP30" s="124" t="n">
        <v>266</v>
      </c>
      <c r="AQ30" s="124" t="n">
        <v>129</v>
      </c>
      <c r="AR30" s="124" t="n">
        <v>284</v>
      </c>
      <c r="AS30" s="124" t="n">
        <v>276</v>
      </c>
      <c r="AT30" s="129" t="n">
        <v>507</v>
      </c>
      <c r="AU30" s="128" t="n">
        <v>426</v>
      </c>
      <c r="AV30" s="124" t="n">
        <v>426</v>
      </c>
      <c r="AW30" s="124" t="n">
        <v>116</v>
      </c>
      <c r="AX30" s="124" t="n">
        <v>20</v>
      </c>
      <c r="AY30" s="124" t="n">
        <v>23</v>
      </c>
      <c r="AZ30" s="124" t="n">
        <v>9</v>
      </c>
      <c r="BA30" s="124" t="n">
        <v>38</v>
      </c>
      <c r="BB30" s="124" t="n">
        <v>72</v>
      </c>
      <c r="BC30" s="124" t="n">
        <v>200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117</v>
      </c>
      <c r="F31" s="138" t="n">
        <v>0</v>
      </c>
      <c r="G31" s="123" t="n">
        <v>0</v>
      </c>
      <c r="H31" s="123" t="n">
        <v>113</v>
      </c>
      <c r="I31" s="123" t="n">
        <v>4</v>
      </c>
      <c r="J31" s="139" t="n">
        <v>0</v>
      </c>
      <c r="K31" s="134" t="n">
        <v>0</v>
      </c>
      <c r="L31" s="124"/>
      <c r="M31" s="124"/>
      <c r="N31" s="124"/>
      <c r="O31" s="124" t="n">
        <v>0</v>
      </c>
      <c r="P31" s="124" t="n">
        <v>0</v>
      </c>
      <c r="Q31" s="124" t="n">
        <v>0</v>
      </c>
      <c r="R31" s="124" t="n">
        <v>0</v>
      </c>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11</v>
      </c>
      <c r="AK31" s="124" t="n">
        <v>15</v>
      </c>
      <c r="AL31" s="124" t="n">
        <v>30</v>
      </c>
      <c r="AM31" s="124" t="n">
        <v>11</v>
      </c>
      <c r="AN31" s="124" t="n">
        <v>7</v>
      </c>
      <c r="AO31" s="124" t="n">
        <v>24</v>
      </c>
      <c r="AP31" s="124" t="n">
        <v>8</v>
      </c>
      <c r="AQ31" s="124" t="n">
        <v>3</v>
      </c>
      <c r="AR31" s="124" t="n">
        <v>2</v>
      </c>
      <c r="AS31" s="124" t="n">
        <v>1</v>
      </c>
      <c r="AT31" s="129" t="n">
        <v>1</v>
      </c>
      <c r="AU31" s="128" t="n">
        <v>1</v>
      </c>
      <c r="AV31" s="124" t="n">
        <v>2</v>
      </c>
      <c r="AW31" s="124" t="n">
        <v>0</v>
      </c>
      <c r="AX31" s="124" t="n">
        <v>0</v>
      </c>
      <c r="AY31" s="124" t="n">
        <v>0</v>
      </c>
      <c r="AZ31" s="124" t="n">
        <v>0</v>
      </c>
      <c r="BA31" s="124" t="n">
        <v>0</v>
      </c>
      <c r="BB31" s="124" t="n">
        <v>1</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74</v>
      </c>
      <c r="F32" s="138" t="n">
        <v>0</v>
      </c>
      <c r="G32" s="123" t="n">
        <v>0</v>
      </c>
      <c r="H32" s="123" t="n">
        <v>28</v>
      </c>
      <c r="I32" s="123" t="n">
        <v>46</v>
      </c>
      <c r="J32" s="139" t="n">
        <v>0</v>
      </c>
      <c r="K32" s="134" t="n">
        <v>0</v>
      </c>
      <c r="L32" s="124"/>
      <c r="M32" s="124"/>
      <c r="N32" s="124"/>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0</v>
      </c>
      <c r="AI32" s="128" t="n">
        <v>0</v>
      </c>
      <c r="AJ32" s="124" t="n">
        <v>1</v>
      </c>
      <c r="AK32" s="124" t="n">
        <v>2</v>
      </c>
      <c r="AL32" s="124" t="n">
        <v>3</v>
      </c>
      <c r="AM32" s="124" t="n">
        <v>5</v>
      </c>
      <c r="AN32" s="124" t="n">
        <v>0</v>
      </c>
      <c r="AO32" s="124" t="n">
        <v>8</v>
      </c>
      <c r="AP32" s="124" t="n">
        <v>0</v>
      </c>
      <c r="AQ32" s="124" t="n">
        <v>0</v>
      </c>
      <c r="AR32" s="124" t="n">
        <v>3</v>
      </c>
      <c r="AS32" s="124" t="n">
        <v>1</v>
      </c>
      <c r="AT32" s="129" t="n">
        <v>5</v>
      </c>
      <c r="AU32" s="128" t="n">
        <v>5</v>
      </c>
      <c r="AV32" s="124" t="n">
        <v>8</v>
      </c>
      <c r="AW32" s="124" t="n">
        <v>5</v>
      </c>
      <c r="AX32" s="124" t="n">
        <v>3</v>
      </c>
      <c r="AY32" s="124" t="n">
        <v>0</v>
      </c>
      <c r="AZ32" s="124" t="n">
        <v>1</v>
      </c>
      <c r="BA32" s="124" t="n">
        <v>2</v>
      </c>
      <c r="BB32" s="124" t="n">
        <v>5</v>
      </c>
      <c r="BC32" s="124" t="n">
        <v>17</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5204</v>
      </c>
      <c r="F33" s="138" t="n">
        <v>38</v>
      </c>
      <c r="G33" s="123" t="n">
        <v>652</v>
      </c>
      <c r="H33" s="123" t="n">
        <v>3763</v>
      </c>
      <c r="I33" s="123" t="n">
        <v>751</v>
      </c>
      <c r="J33" s="139" t="n">
        <v>0</v>
      </c>
      <c r="K33" s="134"/>
      <c r="L33" s="124"/>
      <c r="M33" s="124"/>
      <c r="N33" s="124"/>
      <c r="O33" s="124" t="n">
        <v>0</v>
      </c>
      <c r="P33" s="124" t="n">
        <v>0</v>
      </c>
      <c r="Q33" s="124" t="n">
        <v>0</v>
      </c>
      <c r="R33" s="124" t="n">
        <v>0</v>
      </c>
      <c r="S33" s="124"/>
      <c r="T33" s="124" t="n">
        <v>5</v>
      </c>
      <c r="U33" s="124" t="n">
        <v>6</v>
      </c>
      <c r="V33" s="129" t="n">
        <v>27</v>
      </c>
      <c r="W33" s="128" t="n">
        <v>0</v>
      </c>
      <c r="X33" s="124" t="n">
        <v>0</v>
      </c>
      <c r="Y33" s="124" t="n">
        <v>0</v>
      </c>
      <c r="Z33" s="124" t="n">
        <v>0</v>
      </c>
      <c r="AA33" s="124" t="n">
        <v>20</v>
      </c>
      <c r="AB33" s="124" t="n">
        <v>106</v>
      </c>
      <c r="AC33" s="124" t="n">
        <v>76</v>
      </c>
      <c r="AD33" s="124" t="n">
        <v>65</v>
      </c>
      <c r="AE33" s="124" t="n">
        <v>76</v>
      </c>
      <c r="AF33" s="124" t="n">
        <v>99</v>
      </c>
      <c r="AG33" s="124" t="n">
        <v>76</v>
      </c>
      <c r="AH33" s="129" t="n">
        <v>134</v>
      </c>
      <c r="AI33" s="128" t="n">
        <v>396</v>
      </c>
      <c r="AJ33" s="124" t="n">
        <v>433</v>
      </c>
      <c r="AK33" s="124" t="n">
        <v>462</v>
      </c>
      <c r="AL33" s="124" t="n">
        <v>419</v>
      </c>
      <c r="AM33" s="124" t="n">
        <v>343</v>
      </c>
      <c r="AN33" s="124" t="n">
        <v>334</v>
      </c>
      <c r="AO33" s="124" t="n">
        <v>360</v>
      </c>
      <c r="AP33" s="124" t="n">
        <v>201</v>
      </c>
      <c r="AQ33" s="124" t="n">
        <v>85</v>
      </c>
      <c r="AR33" s="124" t="n">
        <v>216</v>
      </c>
      <c r="AS33" s="124" t="n">
        <v>210</v>
      </c>
      <c r="AT33" s="129" t="n">
        <v>304</v>
      </c>
      <c r="AU33" s="128" t="n">
        <v>244</v>
      </c>
      <c r="AV33" s="124" t="n">
        <v>238</v>
      </c>
      <c r="AW33" s="124" t="n">
        <v>65</v>
      </c>
      <c r="AX33" s="124" t="n">
        <v>12</v>
      </c>
      <c r="AY33" s="124" t="n">
        <v>14</v>
      </c>
      <c r="AZ33" s="124" t="n">
        <v>4</v>
      </c>
      <c r="BA33" s="124" t="n">
        <v>22</v>
      </c>
      <c r="BB33" s="124" t="n">
        <v>22</v>
      </c>
      <c r="BC33" s="124" t="n">
        <v>130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312</v>
      </c>
      <c r="F34" s="138" t="n">
        <v>3</v>
      </c>
      <c r="G34" s="123" t="n">
        <v>28</v>
      </c>
      <c r="H34" s="123" t="n">
        <v>239</v>
      </c>
      <c r="I34" s="123" t="n">
        <v>42</v>
      </c>
      <c r="J34" s="139" t="n">
        <v>0</v>
      </c>
      <c r="K34" s="134"/>
      <c r="L34" s="124"/>
      <c r="M34" s="124"/>
      <c r="N34" s="124"/>
      <c r="O34" s="124" t="n">
        <v>0</v>
      </c>
      <c r="P34" s="124" t="n">
        <v>0</v>
      </c>
      <c r="Q34" s="124" t="n">
        <v>0</v>
      </c>
      <c r="R34" s="124" t="n">
        <v>0</v>
      </c>
      <c r="S34" s="124"/>
      <c r="T34" s="124" t="n">
        <v>0</v>
      </c>
      <c r="U34" s="124" t="n">
        <v>0</v>
      </c>
      <c r="V34" s="129" t="n">
        <v>3</v>
      </c>
      <c r="W34" s="128" t="n">
        <v>0</v>
      </c>
      <c r="X34" s="124" t="n">
        <v>0</v>
      </c>
      <c r="Y34" s="124" t="n">
        <v>0</v>
      </c>
      <c r="Z34" s="124" t="n">
        <v>0</v>
      </c>
      <c r="AA34" s="124" t="n">
        <v>1</v>
      </c>
      <c r="AB34" s="124" t="n">
        <v>8</v>
      </c>
      <c r="AC34" s="124" t="n">
        <v>1</v>
      </c>
      <c r="AD34" s="124" t="n">
        <v>4</v>
      </c>
      <c r="AE34" s="124" t="n">
        <v>2</v>
      </c>
      <c r="AF34" s="124" t="n">
        <v>6</v>
      </c>
      <c r="AG34" s="124" t="n">
        <v>1</v>
      </c>
      <c r="AH34" s="129" t="n">
        <v>5</v>
      </c>
      <c r="AI34" s="128" t="n">
        <v>15</v>
      </c>
      <c r="AJ34" s="124" t="n">
        <v>26</v>
      </c>
      <c r="AK34" s="124" t="n">
        <v>27</v>
      </c>
      <c r="AL34" s="124" t="n">
        <v>31</v>
      </c>
      <c r="AM34" s="124" t="n">
        <v>23</v>
      </c>
      <c r="AN34" s="124" t="n">
        <v>19</v>
      </c>
      <c r="AO34" s="124" t="n">
        <v>29</v>
      </c>
      <c r="AP34" s="124" t="n">
        <v>15</v>
      </c>
      <c r="AQ34" s="124" t="n">
        <v>4</v>
      </c>
      <c r="AR34" s="124" t="n">
        <v>18</v>
      </c>
      <c r="AS34" s="124" t="n">
        <v>18</v>
      </c>
      <c r="AT34" s="129" t="n">
        <v>14</v>
      </c>
      <c r="AU34" s="128" t="n">
        <v>9</v>
      </c>
      <c r="AV34" s="124" t="n">
        <v>18</v>
      </c>
      <c r="AW34" s="124" t="n">
        <v>6</v>
      </c>
      <c r="AX34" s="124" t="n">
        <v>0</v>
      </c>
      <c r="AY34" s="124" t="n">
        <v>1</v>
      </c>
      <c r="AZ34" s="124" t="n">
        <v>0</v>
      </c>
      <c r="BA34" s="124" t="n">
        <v>2</v>
      </c>
      <c r="BB34" s="124" t="n">
        <v>0</v>
      </c>
      <c r="BC34" s="124" t="n">
        <v>6</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4675</v>
      </c>
      <c r="F35" s="138" t="n">
        <v>46</v>
      </c>
      <c r="G35" s="123" t="n">
        <v>713</v>
      </c>
      <c r="H35" s="123" t="n">
        <v>3184</v>
      </c>
      <c r="I35" s="123" t="n">
        <v>732</v>
      </c>
      <c r="J35" s="139" t="n">
        <v>0</v>
      </c>
      <c r="K35" s="134" t="n">
        <v>0</v>
      </c>
      <c r="L35" s="124"/>
      <c r="M35" s="124"/>
      <c r="N35" s="124"/>
      <c r="O35" s="124" t="n">
        <v>2</v>
      </c>
      <c r="P35" s="124" t="n">
        <v>1</v>
      </c>
      <c r="Q35" s="124" t="n">
        <v>2</v>
      </c>
      <c r="R35" s="124" t="n">
        <v>1</v>
      </c>
      <c r="S35" s="124" t="n">
        <v>0</v>
      </c>
      <c r="T35" s="124" t="n">
        <v>5</v>
      </c>
      <c r="U35" s="124" t="n">
        <v>10</v>
      </c>
      <c r="V35" s="129" t="n">
        <v>25</v>
      </c>
      <c r="W35" s="128" t="n">
        <v>2</v>
      </c>
      <c r="X35" s="124" t="n">
        <v>2</v>
      </c>
      <c r="Y35" s="124" t="n">
        <v>5</v>
      </c>
      <c r="Z35" s="124" t="n">
        <v>5</v>
      </c>
      <c r="AA35" s="124" t="n">
        <v>22</v>
      </c>
      <c r="AB35" s="124" t="n">
        <v>106</v>
      </c>
      <c r="AC35" s="124" t="n">
        <v>84</v>
      </c>
      <c r="AD35" s="124" t="n">
        <v>71</v>
      </c>
      <c r="AE35" s="124" t="n">
        <v>80</v>
      </c>
      <c r="AF35" s="124" t="n">
        <v>100</v>
      </c>
      <c r="AG35" s="124" t="n">
        <v>94</v>
      </c>
      <c r="AH35" s="129" t="n">
        <v>142</v>
      </c>
      <c r="AI35" s="128" t="n">
        <v>304</v>
      </c>
      <c r="AJ35" s="124" t="n">
        <v>313</v>
      </c>
      <c r="AK35" s="124" t="n">
        <v>315</v>
      </c>
      <c r="AL35" s="124" t="n">
        <v>280</v>
      </c>
      <c r="AM35" s="124" t="n">
        <v>235</v>
      </c>
      <c r="AN35" s="124" t="n">
        <v>396</v>
      </c>
      <c r="AO35" s="124" t="n">
        <v>140</v>
      </c>
      <c r="AP35" s="124" t="n">
        <v>330</v>
      </c>
      <c r="AQ35" s="124" t="n">
        <v>265</v>
      </c>
      <c r="AR35" s="124" t="n">
        <v>229</v>
      </c>
      <c r="AS35" s="124" t="n">
        <v>158</v>
      </c>
      <c r="AT35" s="129" t="n">
        <v>219</v>
      </c>
      <c r="AU35" s="128" t="n">
        <v>273</v>
      </c>
      <c r="AV35" s="124" t="n">
        <v>212</v>
      </c>
      <c r="AW35" s="124" t="n">
        <v>149</v>
      </c>
      <c r="AX35" s="124" t="n">
        <v>28</v>
      </c>
      <c r="AY35" s="124" t="n">
        <v>10</v>
      </c>
      <c r="AZ35" s="124" t="n">
        <v>19</v>
      </c>
      <c r="BA35" s="124" t="n">
        <v>12</v>
      </c>
      <c r="BB35" s="124" t="n">
        <v>2</v>
      </c>
      <c r="BC35" s="124" t="n">
        <v>27</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t="n">
        <v>0</v>
      </c>
      <c r="L36" s="124"/>
      <c r="M36" s="124"/>
      <c r="N36" s="124"/>
      <c r="O36" s="124" t="n">
        <v>0</v>
      </c>
      <c r="P36" s="124" t="n">
        <v>0</v>
      </c>
      <c r="Q36" s="124" t="n">
        <v>0</v>
      </c>
      <c r="R36" s="124" t="n">
        <v>0</v>
      </c>
      <c r="S36" s="124" t="n">
        <v>0</v>
      </c>
      <c r="T36" s="124" t="n">
        <v>0</v>
      </c>
      <c r="U36" s="124" t="n">
        <v>0</v>
      </c>
      <c r="V36" s="129" t="n">
        <v>0</v>
      </c>
      <c r="W36" s="128" t="n">
        <v>0</v>
      </c>
      <c r="X36" s="124" t="n">
        <v>0</v>
      </c>
      <c r="Y36" s="124" t="n">
        <v>0</v>
      </c>
      <c r="Z36" s="124" t="n">
        <v>0</v>
      </c>
      <c r="AA36" s="124" t="n">
        <v>0</v>
      </c>
      <c r="AB36" s="124" t="n">
        <v>0</v>
      </c>
      <c r="AC36" s="124" t="n">
        <v>0</v>
      </c>
      <c r="AD36" s="124" t="n">
        <v>0</v>
      </c>
      <c r="AE36" s="124" t="n">
        <v>0</v>
      </c>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314</v>
      </c>
      <c r="F37" s="138" t="n">
        <v>0</v>
      </c>
      <c r="G37" s="123" t="n">
        <v>23</v>
      </c>
      <c r="H37" s="123" t="n">
        <v>159</v>
      </c>
      <c r="I37" s="123" t="n">
        <v>132</v>
      </c>
      <c r="J37" s="139" t="n">
        <v>0</v>
      </c>
      <c r="K37" s="134" t="n">
        <v>0</v>
      </c>
      <c r="L37" s="124"/>
      <c r="M37" s="124"/>
      <c r="N37" s="124"/>
      <c r="O37" s="124" t="n">
        <v>0</v>
      </c>
      <c r="P37" s="124" t="n">
        <v>0</v>
      </c>
      <c r="Q37" s="124" t="n">
        <v>0</v>
      </c>
      <c r="R37" s="124" t="n">
        <v>0</v>
      </c>
      <c r="S37" s="124" t="n">
        <v>0</v>
      </c>
      <c r="T37" s="124" t="n">
        <v>0</v>
      </c>
      <c r="U37" s="124" t="n">
        <v>0</v>
      </c>
      <c r="V37" s="129" t="n">
        <v>0</v>
      </c>
      <c r="W37" s="128" t="n">
        <v>0</v>
      </c>
      <c r="X37" s="124" t="n">
        <v>0</v>
      </c>
      <c r="Y37" s="124" t="n">
        <v>3</v>
      </c>
      <c r="Z37" s="124" t="n">
        <v>0</v>
      </c>
      <c r="AA37" s="124" t="n">
        <v>0</v>
      </c>
      <c r="AB37" s="124" t="n">
        <v>0</v>
      </c>
      <c r="AC37" s="124" t="n">
        <v>0</v>
      </c>
      <c r="AD37" s="124" t="n">
        <v>0</v>
      </c>
      <c r="AE37" s="124" t="n">
        <v>1</v>
      </c>
      <c r="AF37" s="124" t="n">
        <v>8</v>
      </c>
      <c r="AG37" s="124" t="n">
        <v>6</v>
      </c>
      <c r="AH37" s="129" t="n">
        <v>5</v>
      </c>
      <c r="AI37" s="128" t="n">
        <v>2</v>
      </c>
      <c r="AJ37" s="124" t="n">
        <v>4</v>
      </c>
      <c r="AK37" s="124" t="n">
        <v>4</v>
      </c>
      <c r="AL37" s="124" t="n">
        <v>7</v>
      </c>
      <c r="AM37" s="124" t="n">
        <v>19</v>
      </c>
      <c r="AN37" s="124" t="n">
        <v>14</v>
      </c>
      <c r="AO37" s="124" t="n">
        <v>12</v>
      </c>
      <c r="AP37" s="124" t="n">
        <v>16</v>
      </c>
      <c r="AQ37" s="124" t="n">
        <v>26</v>
      </c>
      <c r="AR37" s="124" t="n">
        <v>12</v>
      </c>
      <c r="AS37" s="124" t="n">
        <v>20</v>
      </c>
      <c r="AT37" s="129" t="n">
        <v>23</v>
      </c>
      <c r="AU37" s="128" t="n">
        <v>13</v>
      </c>
      <c r="AV37" s="124" t="n">
        <v>16</v>
      </c>
      <c r="AW37" s="124" t="n">
        <v>26</v>
      </c>
      <c r="AX37" s="124" t="n">
        <v>51</v>
      </c>
      <c r="AY37" s="124" t="n">
        <v>20</v>
      </c>
      <c r="AZ37" s="124" t="n">
        <v>3</v>
      </c>
      <c r="BA37" s="124" t="n">
        <v>2</v>
      </c>
      <c r="BB37" s="124" t="n">
        <v>0</v>
      </c>
      <c r="BC37" s="124" t="n">
        <v>1</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156</v>
      </c>
      <c r="F38" s="138" t="n">
        <v>0</v>
      </c>
      <c r="G38" s="123" t="n">
        <v>1</v>
      </c>
      <c r="H38" s="123" t="n">
        <v>34</v>
      </c>
      <c r="I38" s="123" t="n">
        <v>121</v>
      </c>
      <c r="J38" s="139" t="n">
        <v>0</v>
      </c>
      <c r="K38" s="134" t="n">
        <v>0</v>
      </c>
      <c r="L38" s="124"/>
      <c r="M38" s="124"/>
      <c r="N38" s="124"/>
      <c r="O38" s="124" t="n">
        <v>0</v>
      </c>
      <c r="P38" s="124" t="n">
        <v>0</v>
      </c>
      <c r="Q38" s="124" t="n">
        <v>0</v>
      </c>
      <c r="R38" s="124" t="n">
        <v>0</v>
      </c>
      <c r="S38" s="124" t="n">
        <v>0</v>
      </c>
      <c r="T38" s="124" t="n">
        <v>0</v>
      </c>
      <c r="U38" s="124" t="n">
        <v>0</v>
      </c>
      <c r="V38" s="129" t="n">
        <v>0</v>
      </c>
      <c r="W38" s="128" t="n">
        <v>0</v>
      </c>
      <c r="X38" s="124" t="n">
        <v>0</v>
      </c>
      <c r="Y38" s="124" t="n">
        <v>0</v>
      </c>
      <c r="Z38" s="124" t="n">
        <v>0</v>
      </c>
      <c r="AA38" s="124" t="n">
        <v>0</v>
      </c>
      <c r="AB38" s="124" t="n">
        <v>0</v>
      </c>
      <c r="AC38" s="124" t="n">
        <v>0</v>
      </c>
      <c r="AD38" s="124" t="n">
        <v>0</v>
      </c>
      <c r="AE38" s="124" t="n">
        <v>0</v>
      </c>
      <c r="AF38" s="124" t="n">
        <v>0</v>
      </c>
      <c r="AG38" s="124" t="n">
        <v>0</v>
      </c>
      <c r="AH38" s="129" t="n">
        <v>1</v>
      </c>
      <c r="AI38" s="128" t="n">
        <v>0</v>
      </c>
      <c r="AJ38" s="124" t="n">
        <v>0</v>
      </c>
      <c r="AK38" s="124" t="n">
        <v>1</v>
      </c>
      <c r="AL38" s="124" t="n">
        <v>0</v>
      </c>
      <c r="AM38" s="124" t="n">
        <v>4</v>
      </c>
      <c r="AN38" s="124" t="n">
        <v>3</v>
      </c>
      <c r="AO38" s="124" t="n">
        <v>5</v>
      </c>
      <c r="AP38" s="124" t="n">
        <v>4</v>
      </c>
      <c r="AQ38" s="124" t="n">
        <v>5</v>
      </c>
      <c r="AR38" s="124" t="n">
        <v>2</v>
      </c>
      <c r="AS38" s="124" t="n">
        <v>2</v>
      </c>
      <c r="AT38" s="129" t="n">
        <v>8</v>
      </c>
      <c r="AU38" s="128" t="n">
        <v>7</v>
      </c>
      <c r="AV38" s="124" t="n">
        <v>7</v>
      </c>
      <c r="AW38" s="124" t="n">
        <v>22</v>
      </c>
      <c r="AX38" s="124" t="n">
        <v>15</v>
      </c>
      <c r="AY38" s="124" t="n">
        <v>35</v>
      </c>
      <c r="AZ38" s="124" t="n">
        <v>10</v>
      </c>
      <c r="BA38" s="124" t="n">
        <v>2</v>
      </c>
      <c r="BB38" s="124" t="n">
        <v>4</v>
      </c>
      <c r="BC38" s="124" t="n">
        <v>19</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5</v>
      </c>
      <c r="F39" s="138" t="n">
        <v>0</v>
      </c>
      <c r="G39" s="123" t="n">
        <v>0</v>
      </c>
      <c r="H39" s="123" t="n">
        <v>0</v>
      </c>
      <c r="I39" s="123" t="n">
        <v>5</v>
      </c>
      <c r="J39" s="139" t="n">
        <v>0</v>
      </c>
      <c r="K39" s="134" t="n">
        <v>0</v>
      </c>
      <c r="L39" s="124"/>
      <c r="M39" s="124"/>
      <c r="N39" s="124"/>
      <c r="O39" s="124" t="n">
        <v>0</v>
      </c>
      <c r="P39" s="124" t="n">
        <v>0</v>
      </c>
      <c r="Q39" s="124" t="n">
        <v>0</v>
      </c>
      <c r="R39" s="124" t="n">
        <v>0</v>
      </c>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1</v>
      </c>
      <c r="AZ39" s="124" t="n">
        <v>1</v>
      </c>
      <c r="BA39" s="124" t="n">
        <v>0</v>
      </c>
      <c r="BB39" s="124" t="n">
        <v>1</v>
      </c>
      <c r="BC39" s="124" t="n">
        <v>2</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t="n">
        <v>0</v>
      </c>
      <c r="P40" s="124" t="n">
        <v>0</v>
      </c>
      <c r="Q40" s="124" t="n">
        <v>0</v>
      </c>
      <c r="R40" s="124" t="n">
        <v>0</v>
      </c>
      <c r="S40" s="124"/>
      <c r="T40" s="124" t="n">
        <v>0</v>
      </c>
      <c r="U40" s="124" t="n">
        <v>0</v>
      </c>
      <c r="V40" s="129" t="n">
        <v>0</v>
      </c>
      <c r="W40" s="128" t="n">
        <v>0</v>
      </c>
      <c r="X40" s="124" t="n">
        <v>0</v>
      </c>
      <c r="Y40" s="124" t="n">
        <v>0</v>
      </c>
      <c r="Z40" s="124" t="n">
        <v>0</v>
      </c>
      <c r="AA40" s="124" t="n">
        <v>0</v>
      </c>
      <c r="AB40" s="124" t="n">
        <v>0</v>
      </c>
      <c r="AC40" s="124" t="n">
        <v>0</v>
      </c>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105</v>
      </c>
      <c r="F41" s="138" t="n">
        <v>2</v>
      </c>
      <c r="G41" s="123" t="n">
        <v>14</v>
      </c>
      <c r="H41" s="123" t="n">
        <v>67</v>
      </c>
      <c r="I41" s="123" t="n">
        <v>22</v>
      </c>
      <c r="J41" s="139" t="n">
        <v>0</v>
      </c>
      <c r="K41" s="134" t="n">
        <v>0</v>
      </c>
      <c r="L41" s="124"/>
      <c r="M41" s="124"/>
      <c r="N41" s="124"/>
      <c r="O41" s="124" t="n">
        <v>0</v>
      </c>
      <c r="P41" s="124" t="n">
        <v>0</v>
      </c>
      <c r="Q41" s="124" t="n">
        <v>0</v>
      </c>
      <c r="R41" s="124" t="n">
        <v>0</v>
      </c>
      <c r="S41" s="124" t="n">
        <v>0</v>
      </c>
      <c r="T41" s="124" t="n">
        <v>1</v>
      </c>
      <c r="U41" s="124" t="n">
        <v>1</v>
      </c>
      <c r="V41" s="129" t="n">
        <v>0</v>
      </c>
      <c r="W41" s="128" t="n">
        <v>0</v>
      </c>
      <c r="X41" s="124" t="n">
        <v>0</v>
      </c>
      <c r="Y41" s="124" t="n">
        <v>0</v>
      </c>
      <c r="Z41" s="124" t="n">
        <v>0</v>
      </c>
      <c r="AA41" s="124" t="n">
        <v>0</v>
      </c>
      <c r="AB41" s="124" t="n">
        <v>2</v>
      </c>
      <c r="AC41" s="124" t="n">
        <v>0</v>
      </c>
      <c r="AD41" s="124" t="n">
        <v>1</v>
      </c>
      <c r="AE41" s="124" t="n">
        <v>3</v>
      </c>
      <c r="AF41" s="124" t="n">
        <v>4</v>
      </c>
      <c r="AG41" s="124" t="n">
        <v>3</v>
      </c>
      <c r="AH41" s="129" t="n">
        <v>1</v>
      </c>
      <c r="AI41" s="128" t="n">
        <v>10</v>
      </c>
      <c r="AJ41" s="124" t="n">
        <v>14</v>
      </c>
      <c r="AK41" s="124" t="n">
        <v>3</v>
      </c>
      <c r="AL41" s="124" t="n">
        <v>6</v>
      </c>
      <c r="AM41" s="124" t="n">
        <v>2</v>
      </c>
      <c r="AN41" s="124" t="n">
        <v>11</v>
      </c>
      <c r="AO41" s="124" t="n">
        <v>4</v>
      </c>
      <c r="AP41" s="124" t="n">
        <v>6</v>
      </c>
      <c r="AQ41" s="124" t="n">
        <v>3</v>
      </c>
      <c r="AR41" s="124" t="n">
        <v>4</v>
      </c>
      <c r="AS41" s="124" t="n">
        <v>3</v>
      </c>
      <c r="AT41" s="129" t="n">
        <v>1</v>
      </c>
      <c r="AU41" s="128" t="n">
        <v>4</v>
      </c>
      <c r="AV41" s="124" t="n">
        <v>4</v>
      </c>
      <c r="AW41" s="124" t="n">
        <v>3</v>
      </c>
      <c r="AX41" s="124" t="n">
        <v>0</v>
      </c>
      <c r="AY41" s="124" t="n">
        <v>0</v>
      </c>
      <c r="AZ41" s="124" t="n">
        <v>3</v>
      </c>
      <c r="BA41" s="124" t="n">
        <v>3</v>
      </c>
      <c r="BB41" s="124" t="n">
        <v>1</v>
      </c>
      <c r="BC41" s="124" t="n">
        <v>4</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13</v>
      </c>
      <c r="F42" s="138" t="n">
        <v>0</v>
      </c>
      <c r="G42" s="123" t="n">
        <v>2</v>
      </c>
      <c r="H42" s="123" t="n">
        <v>8</v>
      </c>
      <c r="I42" s="123" t="n">
        <v>3</v>
      </c>
      <c r="J42" s="139" t="n">
        <v>0</v>
      </c>
      <c r="K42" s="134" t="n">
        <v>0</v>
      </c>
      <c r="L42" s="124"/>
      <c r="M42" s="124"/>
      <c r="N42" s="124"/>
      <c r="O42" s="124" t="n">
        <v>0</v>
      </c>
      <c r="P42" s="124" t="n">
        <v>0</v>
      </c>
      <c r="Q42" s="124" t="n">
        <v>0</v>
      </c>
      <c r="R42" s="124" t="n">
        <v>0</v>
      </c>
      <c r="S42" s="124" t="n">
        <v>0</v>
      </c>
      <c r="T42" s="124" t="n">
        <v>0</v>
      </c>
      <c r="U42" s="124" t="n">
        <v>0</v>
      </c>
      <c r="V42" s="129" t="n">
        <v>0</v>
      </c>
      <c r="W42" s="128" t="n">
        <v>0</v>
      </c>
      <c r="X42" s="124" t="n">
        <v>0</v>
      </c>
      <c r="Y42" s="124" t="n">
        <v>0</v>
      </c>
      <c r="Z42" s="124" t="n">
        <v>0</v>
      </c>
      <c r="AA42" s="124" t="n">
        <v>0</v>
      </c>
      <c r="AB42" s="124" t="n">
        <v>0</v>
      </c>
      <c r="AC42" s="124" t="n">
        <v>0</v>
      </c>
      <c r="AD42" s="124" t="n">
        <v>0</v>
      </c>
      <c r="AE42" s="124" t="n">
        <v>1</v>
      </c>
      <c r="AF42" s="124" t="n">
        <v>1</v>
      </c>
      <c r="AG42" s="124" t="n">
        <v>0</v>
      </c>
      <c r="AH42" s="129" t="n">
        <v>0</v>
      </c>
      <c r="AI42" s="128" t="n">
        <v>1</v>
      </c>
      <c r="AJ42" s="124" t="n">
        <v>0</v>
      </c>
      <c r="AK42" s="124" t="n">
        <v>0</v>
      </c>
      <c r="AL42" s="124" t="n">
        <v>1</v>
      </c>
      <c r="AM42" s="124" t="n">
        <v>1</v>
      </c>
      <c r="AN42" s="124" t="n">
        <v>2</v>
      </c>
      <c r="AO42" s="124" t="n">
        <v>0</v>
      </c>
      <c r="AP42" s="124" t="n">
        <v>0</v>
      </c>
      <c r="AQ42" s="124" t="n">
        <v>1</v>
      </c>
      <c r="AR42" s="124" t="n">
        <v>2</v>
      </c>
      <c r="AS42" s="124" t="n">
        <v>0</v>
      </c>
      <c r="AT42" s="129" t="n">
        <v>0</v>
      </c>
      <c r="AU42" s="128" t="n">
        <v>0</v>
      </c>
      <c r="AV42" s="124" t="n">
        <v>2</v>
      </c>
      <c r="AW42" s="124" t="n">
        <v>0</v>
      </c>
      <c r="AX42" s="124" t="n">
        <v>1</v>
      </c>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20</v>
      </c>
      <c r="F43" s="138" t="n">
        <v>0</v>
      </c>
      <c r="G43" s="123" t="n">
        <v>4</v>
      </c>
      <c r="H43" s="123" t="n">
        <v>9</v>
      </c>
      <c r="I43" s="123" t="n">
        <v>7</v>
      </c>
      <c r="J43" s="139" t="n">
        <v>0</v>
      </c>
      <c r="K43" s="134" t="n">
        <v>0</v>
      </c>
      <c r="L43" s="124"/>
      <c r="M43" s="124"/>
      <c r="N43" s="124"/>
      <c r="O43" s="124" t="n">
        <v>0</v>
      </c>
      <c r="P43" s="124" t="n">
        <v>0</v>
      </c>
      <c r="Q43" s="124" t="n">
        <v>0</v>
      </c>
      <c r="R43" s="124" t="n">
        <v>0</v>
      </c>
      <c r="S43" s="124" t="n">
        <v>0</v>
      </c>
      <c r="T43" s="124" t="n">
        <v>0</v>
      </c>
      <c r="U43" s="124" t="n">
        <v>0</v>
      </c>
      <c r="V43" s="129" t="n">
        <v>0</v>
      </c>
      <c r="W43" s="128" t="n">
        <v>0</v>
      </c>
      <c r="X43" s="124" t="n">
        <v>0</v>
      </c>
      <c r="Y43" s="124" t="n">
        <v>0</v>
      </c>
      <c r="Z43" s="124" t="n">
        <v>0</v>
      </c>
      <c r="AA43" s="124" t="n">
        <v>0</v>
      </c>
      <c r="AB43" s="124" t="n">
        <v>1</v>
      </c>
      <c r="AC43" s="124" t="n">
        <v>1</v>
      </c>
      <c r="AD43" s="124" t="n">
        <v>1</v>
      </c>
      <c r="AE43" s="124" t="n">
        <v>0</v>
      </c>
      <c r="AF43" s="124" t="n">
        <v>1</v>
      </c>
      <c r="AG43" s="124" t="n">
        <v>0</v>
      </c>
      <c r="AH43" s="129" t="n">
        <v>0</v>
      </c>
      <c r="AI43" s="128" t="n">
        <v>2</v>
      </c>
      <c r="AJ43" s="124" t="n">
        <v>0</v>
      </c>
      <c r="AK43" s="124" t="n">
        <v>2</v>
      </c>
      <c r="AL43" s="124" t="n">
        <v>1</v>
      </c>
      <c r="AM43" s="124" t="n">
        <v>2</v>
      </c>
      <c r="AN43" s="124" t="n">
        <v>0</v>
      </c>
      <c r="AO43" s="124" t="n">
        <v>1</v>
      </c>
      <c r="AP43" s="124" t="n">
        <v>0</v>
      </c>
      <c r="AQ43" s="124" t="n">
        <v>0</v>
      </c>
      <c r="AR43" s="124" t="n">
        <v>0</v>
      </c>
      <c r="AS43" s="124" t="n">
        <v>0</v>
      </c>
      <c r="AT43" s="129" t="n">
        <v>1</v>
      </c>
      <c r="AU43" s="128" t="n">
        <v>2</v>
      </c>
      <c r="AV43" s="124" t="n">
        <v>1</v>
      </c>
      <c r="AW43" s="124" t="n">
        <v>0</v>
      </c>
      <c r="AX43" s="124" t="n">
        <v>1</v>
      </c>
      <c r="AY43" s="124" t="n">
        <v>1</v>
      </c>
      <c r="AZ43" s="124" t="n">
        <v>1</v>
      </c>
      <c r="BA43" s="124" t="n">
        <v>1</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11</v>
      </c>
      <c r="F44" s="138" t="n">
        <v>0</v>
      </c>
      <c r="G44" s="123" t="n">
        <v>1</v>
      </c>
      <c r="H44" s="123" t="n">
        <v>6</v>
      </c>
      <c r="I44" s="123" t="n">
        <v>4</v>
      </c>
      <c r="J44" s="139" t="n">
        <v>0</v>
      </c>
      <c r="K44" s="134" t="n">
        <v>0</v>
      </c>
      <c r="L44" s="124"/>
      <c r="M44" s="124"/>
      <c r="N44" s="124"/>
      <c r="O44" s="124" t="n">
        <v>0</v>
      </c>
      <c r="P44" s="124" t="n">
        <v>0</v>
      </c>
      <c r="Q44" s="124" t="n">
        <v>0</v>
      </c>
      <c r="R44" s="124" t="n">
        <v>0</v>
      </c>
      <c r="S44" s="124" t="n">
        <v>0</v>
      </c>
      <c r="T44" s="124" t="n">
        <v>0</v>
      </c>
      <c r="U44" s="124" t="n">
        <v>0</v>
      </c>
      <c r="V44" s="129" t="n">
        <v>0</v>
      </c>
      <c r="W44" s="128" t="n">
        <v>0</v>
      </c>
      <c r="X44" s="124" t="n">
        <v>0</v>
      </c>
      <c r="Y44" s="124" t="n">
        <v>0</v>
      </c>
      <c r="Z44" s="124" t="n">
        <v>0</v>
      </c>
      <c r="AA44" s="124" t="n">
        <v>0</v>
      </c>
      <c r="AB44" s="124" t="n">
        <v>0</v>
      </c>
      <c r="AC44" s="124" t="n">
        <v>1</v>
      </c>
      <c r="AD44" s="124" t="n">
        <v>0</v>
      </c>
      <c r="AE44" s="124" t="n">
        <v>0</v>
      </c>
      <c r="AF44" s="124" t="n">
        <v>0</v>
      </c>
      <c r="AG44" s="124" t="n">
        <v>0</v>
      </c>
      <c r="AH44" s="129" t="n">
        <v>0</v>
      </c>
      <c r="AI44" s="128" t="n">
        <v>0</v>
      </c>
      <c r="AJ44" s="124" t="n">
        <v>1</v>
      </c>
      <c r="AK44" s="124" t="n">
        <v>1</v>
      </c>
      <c r="AL44" s="124" t="n">
        <v>1</v>
      </c>
      <c r="AM44" s="124" t="n">
        <v>2</v>
      </c>
      <c r="AN44" s="124" t="n">
        <v>0</v>
      </c>
      <c r="AO44" s="124" t="n">
        <v>0</v>
      </c>
      <c r="AP44" s="124" t="n">
        <v>0</v>
      </c>
      <c r="AQ44" s="124" t="n">
        <v>0</v>
      </c>
      <c r="AR44" s="124" t="n">
        <v>0</v>
      </c>
      <c r="AS44" s="124" t="n">
        <v>0</v>
      </c>
      <c r="AT44" s="129" t="n">
        <v>1</v>
      </c>
      <c r="AU44" s="128" t="n">
        <v>0</v>
      </c>
      <c r="AV44" s="124" t="n">
        <v>1</v>
      </c>
      <c r="AW44" s="124" t="n">
        <v>1</v>
      </c>
      <c r="AX44" s="124" t="n">
        <v>0</v>
      </c>
      <c r="AY44" s="124" t="n">
        <v>0</v>
      </c>
      <c r="AZ44" s="124" t="n">
        <v>2</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t="n">
        <v>0</v>
      </c>
      <c r="P45" s="124" t="n">
        <v>0</v>
      </c>
      <c r="Q45" s="124" t="n">
        <v>0</v>
      </c>
      <c r="R45" s="124" t="n">
        <v>0</v>
      </c>
      <c r="S45" s="124"/>
      <c r="T45" s="124" t="n">
        <v>0</v>
      </c>
      <c r="U45" s="124" t="n">
        <v>0</v>
      </c>
      <c r="V45" s="129" t="n">
        <v>0</v>
      </c>
      <c r="W45" s="128" t="n">
        <v>0</v>
      </c>
      <c r="X45" s="124" t="n">
        <v>0</v>
      </c>
      <c r="Y45" s="124" t="n">
        <v>0</v>
      </c>
      <c r="Z45" s="124" t="n">
        <v>0</v>
      </c>
      <c r="AA45" s="124" t="n">
        <v>0</v>
      </c>
      <c r="AB45" s="124" t="n">
        <v>0</v>
      </c>
      <c r="AC45" s="124" t="n">
        <v>0</v>
      </c>
      <c r="AD45" s="124" t="n">
        <v>0</v>
      </c>
      <c r="AE45" s="124" t="n">
        <v>0</v>
      </c>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912</v>
      </c>
      <c r="F46" s="138" t="n">
        <v>5</v>
      </c>
      <c r="G46" s="123" t="n">
        <v>113</v>
      </c>
      <c r="H46" s="123" t="n">
        <v>524</v>
      </c>
      <c r="I46" s="123" t="n">
        <v>270</v>
      </c>
      <c r="J46" s="139" t="n">
        <v>0</v>
      </c>
      <c r="K46" s="134" t="n">
        <v>0</v>
      </c>
      <c r="L46" s="124"/>
      <c r="M46" s="124"/>
      <c r="N46" s="124"/>
      <c r="O46" s="124" t="n">
        <v>0</v>
      </c>
      <c r="P46" s="124" t="n">
        <v>1</v>
      </c>
      <c r="Q46" s="124" t="n">
        <v>1</v>
      </c>
      <c r="R46" s="124" t="n">
        <v>1</v>
      </c>
      <c r="S46" s="124" t="n">
        <v>0</v>
      </c>
      <c r="T46" s="124" t="n">
        <v>0</v>
      </c>
      <c r="U46" s="124" t="n">
        <v>0</v>
      </c>
      <c r="V46" s="129" t="n">
        <v>2</v>
      </c>
      <c r="W46" s="128" t="n">
        <v>1</v>
      </c>
      <c r="X46" s="124" t="n">
        <v>0</v>
      </c>
      <c r="Y46" s="124" t="n">
        <v>1</v>
      </c>
      <c r="Z46" s="124" t="n">
        <v>0</v>
      </c>
      <c r="AA46" s="124" t="n">
        <v>1</v>
      </c>
      <c r="AB46" s="124" t="n">
        <v>17</v>
      </c>
      <c r="AC46" s="124" t="n">
        <v>15</v>
      </c>
      <c r="AD46" s="124" t="n">
        <v>11</v>
      </c>
      <c r="AE46" s="124" t="n">
        <v>15</v>
      </c>
      <c r="AF46" s="124" t="n">
        <v>12</v>
      </c>
      <c r="AG46" s="124" t="n">
        <v>15</v>
      </c>
      <c r="AH46" s="129" t="n">
        <v>25</v>
      </c>
      <c r="AI46" s="128" t="n">
        <v>48</v>
      </c>
      <c r="AJ46" s="124" t="n">
        <v>48</v>
      </c>
      <c r="AK46" s="124" t="n">
        <v>47</v>
      </c>
      <c r="AL46" s="124" t="n">
        <v>46</v>
      </c>
      <c r="AM46" s="124" t="n">
        <v>48</v>
      </c>
      <c r="AN46" s="124" t="n">
        <v>47</v>
      </c>
      <c r="AO46" s="124" t="n">
        <v>25</v>
      </c>
      <c r="AP46" s="124" t="n">
        <v>63</v>
      </c>
      <c r="AQ46" s="124" t="n">
        <v>37</v>
      </c>
      <c r="AR46" s="124" t="n">
        <v>38</v>
      </c>
      <c r="AS46" s="124" t="n">
        <v>38</v>
      </c>
      <c r="AT46" s="129" t="n">
        <v>39</v>
      </c>
      <c r="AU46" s="128" t="n">
        <v>59</v>
      </c>
      <c r="AV46" s="124" t="n">
        <v>34</v>
      </c>
      <c r="AW46" s="124" t="n">
        <v>36</v>
      </c>
      <c r="AX46" s="124" t="n">
        <v>28</v>
      </c>
      <c r="AY46" s="124" t="n">
        <v>23</v>
      </c>
      <c r="AZ46" s="124" t="n">
        <v>30</v>
      </c>
      <c r="BA46" s="124" t="n">
        <v>18</v>
      </c>
      <c r="BB46" s="124" t="n">
        <v>19</v>
      </c>
      <c r="BC46" s="124" t="n">
        <v>23</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84</v>
      </c>
      <c r="F47" s="138" t="n">
        <v>0</v>
      </c>
      <c r="G47" s="123" t="n">
        <v>9</v>
      </c>
      <c r="H47" s="123" t="n">
        <v>50</v>
      </c>
      <c r="I47" s="123" t="n">
        <v>25</v>
      </c>
      <c r="J47" s="139" t="n">
        <v>0</v>
      </c>
      <c r="K47" s="134" t="n">
        <v>0</v>
      </c>
      <c r="L47" s="124"/>
      <c r="M47" s="124"/>
      <c r="N47" s="124"/>
      <c r="O47" s="124" t="n">
        <v>0</v>
      </c>
      <c r="P47" s="124" t="n">
        <v>0</v>
      </c>
      <c r="Q47" s="124" t="n">
        <v>0</v>
      </c>
      <c r="R47" s="124" t="n">
        <v>0</v>
      </c>
      <c r="S47" s="124" t="n">
        <v>0</v>
      </c>
      <c r="T47" s="124" t="n">
        <v>0</v>
      </c>
      <c r="U47" s="124" t="n">
        <v>0</v>
      </c>
      <c r="V47" s="129" t="n">
        <v>0</v>
      </c>
      <c r="W47" s="128" t="n">
        <v>0</v>
      </c>
      <c r="X47" s="124" t="n">
        <v>0</v>
      </c>
      <c r="Y47" s="124" t="n">
        <v>0</v>
      </c>
      <c r="Z47" s="124" t="n">
        <v>0</v>
      </c>
      <c r="AA47" s="124" t="n">
        <v>0</v>
      </c>
      <c r="AB47" s="124" t="n">
        <v>1</v>
      </c>
      <c r="AC47" s="124" t="n">
        <v>3</v>
      </c>
      <c r="AD47" s="124" t="n">
        <v>1</v>
      </c>
      <c r="AE47" s="124" t="n">
        <v>1</v>
      </c>
      <c r="AF47" s="124" t="n">
        <v>0</v>
      </c>
      <c r="AG47" s="124" t="n">
        <v>0</v>
      </c>
      <c r="AH47" s="129" t="n">
        <v>3</v>
      </c>
      <c r="AI47" s="128" t="n">
        <v>6</v>
      </c>
      <c r="AJ47" s="124" t="n">
        <v>6</v>
      </c>
      <c r="AK47" s="124" t="n">
        <v>4</v>
      </c>
      <c r="AL47" s="124" t="n">
        <v>4</v>
      </c>
      <c r="AM47" s="124" t="n">
        <v>1</v>
      </c>
      <c r="AN47" s="124" t="n">
        <v>3</v>
      </c>
      <c r="AO47" s="124" t="n">
        <v>2</v>
      </c>
      <c r="AP47" s="124" t="n">
        <v>5</v>
      </c>
      <c r="AQ47" s="124" t="n">
        <v>7</v>
      </c>
      <c r="AR47" s="124" t="n">
        <v>5</v>
      </c>
      <c r="AS47" s="124" t="n">
        <v>4</v>
      </c>
      <c r="AT47" s="129" t="n">
        <v>3</v>
      </c>
      <c r="AU47" s="128" t="n">
        <v>5</v>
      </c>
      <c r="AV47" s="124" t="n">
        <v>1</v>
      </c>
      <c r="AW47" s="124" t="n">
        <v>6</v>
      </c>
      <c r="AX47" s="124" t="n">
        <v>2</v>
      </c>
      <c r="AY47" s="124" t="n">
        <v>2</v>
      </c>
      <c r="AZ47" s="124" t="n">
        <v>1</v>
      </c>
      <c r="BA47" s="124" t="n">
        <v>3</v>
      </c>
      <c r="BB47" s="124" t="n">
        <v>1</v>
      </c>
      <c r="BC47" s="124" t="n">
        <v>4</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7</v>
      </c>
      <c r="F48" s="138" t="n">
        <v>0</v>
      </c>
      <c r="G48" s="123" t="n">
        <v>2</v>
      </c>
      <c r="H48" s="123" t="n">
        <v>4</v>
      </c>
      <c r="I48" s="123" t="n">
        <v>1</v>
      </c>
      <c r="J48" s="139" t="n">
        <v>0</v>
      </c>
      <c r="K48" s="134" t="n">
        <v>0</v>
      </c>
      <c r="L48" s="124"/>
      <c r="M48" s="124"/>
      <c r="N48" s="124"/>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2</v>
      </c>
      <c r="AI48" s="128" t="n">
        <v>0</v>
      </c>
      <c r="AJ48" s="124" t="n">
        <v>1</v>
      </c>
      <c r="AK48" s="124" t="n">
        <v>0</v>
      </c>
      <c r="AL48" s="124" t="n">
        <v>0</v>
      </c>
      <c r="AM48" s="124" t="n">
        <v>0</v>
      </c>
      <c r="AN48" s="124" t="n">
        <v>1</v>
      </c>
      <c r="AO48" s="124" t="n">
        <v>0</v>
      </c>
      <c r="AP48" s="124" t="n">
        <v>0</v>
      </c>
      <c r="AQ48" s="124" t="n">
        <v>2</v>
      </c>
      <c r="AR48" s="124" t="n">
        <v>0</v>
      </c>
      <c r="AS48" s="124" t="n">
        <v>0</v>
      </c>
      <c r="AT48" s="129" t="n">
        <v>0</v>
      </c>
      <c r="AU48" s="128" t="n">
        <v>0</v>
      </c>
      <c r="AV48" s="124" t="n">
        <v>0</v>
      </c>
      <c r="AW48" s="124" t="n">
        <v>1</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t="n">
        <v>0</v>
      </c>
      <c r="L49" s="124"/>
      <c r="M49" s="124"/>
      <c r="N49" s="124"/>
      <c r="O49" s="124" t="n">
        <v>0</v>
      </c>
      <c r="P49" s="124" t="n">
        <v>0</v>
      </c>
      <c r="Q49" s="124" t="n">
        <v>0</v>
      </c>
      <c r="R49" s="124" t="n">
        <v>0</v>
      </c>
      <c r="S49" s="124" t="n">
        <v>0</v>
      </c>
      <c r="T49" s="124" t="n">
        <v>0</v>
      </c>
      <c r="U49" s="124" t="n">
        <v>0</v>
      </c>
      <c r="V49" s="129" t="n">
        <v>0</v>
      </c>
      <c r="W49" s="128" t="n">
        <v>0</v>
      </c>
      <c r="X49" s="124" t="n">
        <v>0</v>
      </c>
      <c r="Y49" s="124" t="n">
        <v>0</v>
      </c>
      <c r="Z49" s="124" t="n">
        <v>0</v>
      </c>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1086</v>
      </c>
      <c r="F50" s="138" t="n">
        <v>5</v>
      </c>
      <c r="G50" s="123" t="n">
        <v>144</v>
      </c>
      <c r="H50" s="123" t="n">
        <v>768</v>
      </c>
      <c r="I50" s="123" t="n">
        <v>169</v>
      </c>
      <c r="J50" s="139" t="n">
        <v>0</v>
      </c>
      <c r="K50" s="134" t="n">
        <v>0</v>
      </c>
      <c r="L50" s="124"/>
      <c r="M50" s="124"/>
      <c r="N50" s="124"/>
      <c r="O50" s="124" t="n">
        <v>0</v>
      </c>
      <c r="P50" s="124" t="n">
        <v>0</v>
      </c>
      <c r="Q50" s="124" t="n">
        <v>0</v>
      </c>
      <c r="R50" s="124" t="n">
        <v>0</v>
      </c>
      <c r="S50" s="124" t="n">
        <v>0</v>
      </c>
      <c r="T50" s="124" t="n">
        <v>1</v>
      </c>
      <c r="U50" s="124" t="n">
        <v>0</v>
      </c>
      <c r="V50" s="129" t="n">
        <v>4</v>
      </c>
      <c r="W50" s="128" t="n">
        <v>0</v>
      </c>
      <c r="X50" s="124" t="n">
        <v>0</v>
      </c>
      <c r="Y50" s="124" t="n">
        <v>1</v>
      </c>
      <c r="Z50" s="124" t="n">
        <v>1</v>
      </c>
      <c r="AA50" s="124" t="n">
        <v>5</v>
      </c>
      <c r="AB50" s="124" t="n">
        <v>18</v>
      </c>
      <c r="AC50" s="124" t="n">
        <v>20</v>
      </c>
      <c r="AD50" s="124" t="n">
        <v>16</v>
      </c>
      <c r="AE50" s="124" t="n">
        <v>23</v>
      </c>
      <c r="AF50" s="124" t="n">
        <v>18</v>
      </c>
      <c r="AG50" s="124" t="n">
        <v>15</v>
      </c>
      <c r="AH50" s="129" t="n">
        <v>27</v>
      </c>
      <c r="AI50" s="128" t="n">
        <v>71</v>
      </c>
      <c r="AJ50" s="124" t="n">
        <v>62</v>
      </c>
      <c r="AK50" s="124" t="n">
        <v>66</v>
      </c>
      <c r="AL50" s="124" t="n">
        <v>71</v>
      </c>
      <c r="AM50" s="124" t="n">
        <v>68</v>
      </c>
      <c r="AN50" s="124" t="n">
        <v>113</v>
      </c>
      <c r="AO50" s="124" t="n">
        <v>37</v>
      </c>
      <c r="AP50" s="124" t="n">
        <v>71</v>
      </c>
      <c r="AQ50" s="124" t="n">
        <v>77</v>
      </c>
      <c r="AR50" s="124" t="n">
        <v>58</v>
      </c>
      <c r="AS50" s="124" t="n">
        <v>34</v>
      </c>
      <c r="AT50" s="129" t="n">
        <v>40</v>
      </c>
      <c r="AU50" s="128" t="n">
        <v>53</v>
      </c>
      <c r="AV50" s="124" t="n">
        <v>45</v>
      </c>
      <c r="AW50" s="124" t="n">
        <v>25</v>
      </c>
      <c r="AX50" s="124" t="n">
        <v>4</v>
      </c>
      <c r="AY50" s="124" t="n">
        <v>5</v>
      </c>
      <c r="AZ50" s="124" t="n">
        <v>13</v>
      </c>
      <c r="BA50" s="124" t="n">
        <v>3</v>
      </c>
      <c r="BB50" s="124" t="n">
        <v>9</v>
      </c>
      <c r="BC50" s="124" t="n">
        <v>12</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110</v>
      </c>
      <c r="F51" s="138" t="n">
        <v>1</v>
      </c>
      <c r="G51" s="123" t="n">
        <v>9</v>
      </c>
      <c r="H51" s="123" t="n">
        <v>78</v>
      </c>
      <c r="I51" s="123" t="n">
        <v>22</v>
      </c>
      <c r="J51" s="139" t="n">
        <v>0</v>
      </c>
      <c r="K51" s="134" t="n">
        <v>0</v>
      </c>
      <c r="L51" s="124"/>
      <c r="M51" s="124"/>
      <c r="N51" s="124"/>
      <c r="O51" s="124" t="n">
        <v>0</v>
      </c>
      <c r="P51" s="124" t="n">
        <v>0</v>
      </c>
      <c r="Q51" s="124" t="n">
        <v>0</v>
      </c>
      <c r="R51" s="124" t="n">
        <v>0</v>
      </c>
      <c r="S51" s="124" t="n">
        <v>0</v>
      </c>
      <c r="T51" s="124" t="n">
        <v>0</v>
      </c>
      <c r="U51" s="124" t="n">
        <v>0</v>
      </c>
      <c r="V51" s="129" t="n">
        <v>1</v>
      </c>
      <c r="W51" s="128" t="n">
        <v>0</v>
      </c>
      <c r="X51" s="124" t="n">
        <v>0</v>
      </c>
      <c r="Y51" s="124" t="n">
        <v>0</v>
      </c>
      <c r="Z51" s="124" t="n">
        <v>1</v>
      </c>
      <c r="AA51" s="124" t="n">
        <v>0</v>
      </c>
      <c r="AB51" s="124" t="n">
        <v>1</v>
      </c>
      <c r="AC51" s="124" t="n">
        <v>2</v>
      </c>
      <c r="AD51" s="124" t="n">
        <v>0</v>
      </c>
      <c r="AE51" s="124" t="n">
        <v>1</v>
      </c>
      <c r="AF51" s="124" t="n">
        <v>1</v>
      </c>
      <c r="AG51" s="124" t="n">
        <v>0</v>
      </c>
      <c r="AH51" s="129" t="n">
        <v>3</v>
      </c>
      <c r="AI51" s="128" t="n">
        <v>2</v>
      </c>
      <c r="AJ51" s="124" t="n">
        <v>10</v>
      </c>
      <c r="AK51" s="124" t="n">
        <v>11</v>
      </c>
      <c r="AL51" s="124" t="n">
        <v>3</v>
      </c>
      <c r="AM51" s="124" t="n">
        <v>5</v>
      </c>
      <c r="AN51" s="124" t="n">
        <v>7</v>
      </c>
      <c r="AO51" s="124" t="n">
        <v>5</v>
      </c>
      <c r="AP51" s="124" t="n">
        <v>8</v>
      </c>
      <c r="AQ51" s="124" t="n">
        <v>8</v>
      </c>
      <c r="AR51" s="124" t="n">
        <v>6</v>
      </c>
      <c r="AS51" s="124" t="n">
        <v>7</v>
      </c>
      <c r="AT51" s="129" t="n">
        <v>6</v>
      </c>
      <c r="AU51" s="128" t="n">
        <v>6</v>
      </c>
      <c r="AV51" s="124" t="n">
        <v>8</v>
      </c>
      <c r="AW51" s="124" t="n">
        <v>1</v>
      </c>
      <c r="AX51" s="124" t="n">
        <v>1</v>
      </c>
      <c r="AY51" s="124" t="n">
        <v>1</v>
      </c>
      <c r="AZ51" s="124" t="n">
        <v>2</v>
      </c>
      <c r="BA51" s="124" t="n">
        <v>0</v>
      </c>
      <c r="BB51" s="124" t="n">
        <v>2</v>
      </c>
      <c r="BC51" s="124" t="n">
        <v>1</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37</v>
      </c>
      <c r="F52" s="138" t="n">
        <v>0</v>
      </c>
      <c r="G52" s="123" t="n">
        <v>10</v>
      </c>
      <c r="H52" s="123" t="n">
        <v>21</v>
      </c>
      <c r="I52" s="123" t="n">
        <v>6</v>
      </c>
      <c r="J52" s="139" t="n">
        <v>0</v>
      </c>
      <c r="K52" s="134" t="n">
        <v>0</v>
      </c>
      <c r="L52" s="124"/>
      <c r="M52" s="124"/>
      <c r="N52" s="124"/>
      <c r="O52" s="124" t="n">
        <v>0</v>
      </c>
      <c r="P52" s="124" t="n">
        <v>0</v>
      </c>
      <c r="Q52" s="124" t="n">
        <v>0</v>
      </c>
      <c r="R52" s="124" t="n">
        <v>0</v>
      </c>
      <c r="S52" s="124" t="n">
        <v>0</v>
      </c>
      <c r="T52" s="124" t="n">
        <v>0</v>
      </c>
      <c r="U52" s="124" t="n">
        <v>0</v>
      </c>
      <c r="V52" s="129" t="n">
        <v>0</v>
      </c>
      <c r="W52" s="128" t="n">
        <v>0</v>
      </c>
      <c r="X52" s="124" t="n">
        <v>0</v>
      </c>
      <c r="Y52" s="124" t="n">
        <v>0</v>
      </c>
      <c r="Z52" s="124" t="n">
        <v>0</v>
      </c>
      <c r="AA52" s="124" t="n">
        <v>0</v>
      </c>
      <c r="AB52" s="124" t="n">
        <v>1</v>
      </c>
      <c r="AC52" s="124" t="n">
        <v>3</v>
      </c>
      <c r="AD52" s="124" t="n">
        <v>1</v>
      </c>
      <c r="AE52" s="124" t="n">
        <v>1</v>
      </c>
      <c r="AF52" s="124" t="n">
        <v>1</v>
      </c>
      <c r="AG52" s="124" t="n">
        <v>1</v>
      </c>
      <c r="AH52" s="129" t="n">
        <v>2</v>
      </c>
      <c r="AI52" s="128" t="n">
        <v>1</v>
      </c>
      <c r="AJ52" s="124" t="n">
        <v>2</v>
      </c>
      <c r="AK52" s="124" t="n">
        <v>1</v>
      </c>
      <c r="AL52" s="124" t="n">
        <v>2</v>
      </c>
      <c r="AM52" s="124" t="n">
        <v>2</v>
      </c>
      <c r="AN52" s="124" t="n">
        <v>1</v>
      </c>
      <c r="AO52" s="124" t="n">
        <v>1</v>
      </c>
      <c r="AP52" s="124" t="n">
        <v>0</v>
      </c>
      <c r="AQ52" s="124" t="n">
        <v>3</v>
      </c>
      <c r="AR52" s="124" t="n">
        <v>4</v>
      </c>
      <c r="AS52" s="124" t="n">
        <v>3</v>
      </c>
      <c r="AT52" s="129" t="n">
        <v>1</v>
      </c>
      <c r="AU52" s="128" t="n">
        <v>3</v>
      </c>
      <c r="AV52" s="124" t="n">
        <v>1</v>
      </c>
      <c r="AW52" s="124" t="n">
        <v>2</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t="n">
        <v>0</v>
      </c>
      <c r="L53" s="124"/>
      <c r="M53" s="124"/>
      <c r="N53" s="124"/>
      <c r="O53" s="124" t="n">
        <v>0</v>
      </c>
      <c r="P53" s="124" t="n">
        <v>0</v>
      </c>
      <c r="Q53" s="124" t="n">
        <v>0</v>
      </c>
      <c r="R53" s="124" t="n">
        <v>0</v>
      </c>
      <c r="S53" s="124" t="n">
        <v>0</v>
      </c>
      <c r="T53" s="124" t="n">
        <v>0</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15</v>
      </c>
      <c r="F54" s="138" t="n">
        <v>0</v>
      </c>
      <c r="G54" s="123" t="n">
        <v>2</v>
      </c>
      <c r="H54" s="123" t="n">
        <v>10</v>
      </c>
      <c r="I54" s="123" t="n">
        <v>3</v>
      </c>
      <c r="J54" s="139" t="n">
        <v>0</v>
      </c>
      <c r="K54" s="134" t="n">
        <v>0</v>
      </c>
      <c r="L54" s="124"/>
      <c r="M54" s="124"/>
      <c r="N54" s="124"/>
      <c r="O54" s="124" t="n">
        <v>0</v>
      </c>
      <c r="P54" s="124" t="n">
        <v>0</v>
      </c>
      <c r="Q54" s="124" t="n">
        <v>0</v>
      </c>
      <c r="R54" s="124" t="n">
        <v>0</v>
      </c>
      <c r="S54" s="124" t="n">
        <v>0</v>
      </c>
      <c r="T54" s="124" t="n">
        <v>0</v>
      </c>
      <c r="U54" s="124" t="n">
        <v>0</v>
      </c>
      <c r="V54" s="129" t="n">
        <v>0</v>
      </c>
      <c r="W54" s="128" t="n">
        <v>0</v>
      </c>
      <c r="X54" s="124" t="n">
        <v>0</v>
      </c>
      <c r="Y54" s="124" t="n">
        <v>0</v>
      </c>
      <c r="Z54" s="124" t="n">
        <v>0</v>
      </c>
      <c r="AA54" s="124" t="n">
        <v>0</v>
      </c>
      <c r="AB54" s="124" t="n">
        <v>1</v>
      </c>
      <c r="AC54" s="124" t="n">
        <v>0</v>
      </c>
      <c r="AD54" s="124" t="n">
        <v>0</v>
      </c>
      <c r="AE54" s="124" t="n">
        <v>0</v>
      </c>
      <c r="AF54" s="124" t="n">
        <v>0</v>
      </c>
      <c r="AG54" s="124" t="n">
        <v>0</v>
      </c>
      <c r="AH54" s="129" t="n">
        <v>1</v>
      </c>
      <c r="AI54" s="128" t="n">
        <v>1</v>
      </c>
      <c r="AJ54" s="124" t="n">
        <v>0</v>
      </c>
      <c r="AK54" s="124" t="n">
        <v>1</v>
      </c>
      <c r="AL54" s="124" t="n">
        <v>1</v>
      </c>
      <c r="AM54" s="124" t="n">
        <v>0</v>
      </c>
      <c r="AN54" s="124" t="n">
        <v>3</v>
      </c>
      <c r="AO54" s="124" t="n">
        <v>1</v>
      </c>
      <c r="AP54" s="124" t="n">
        <v>1</v>
      </c>
      <c r="AQ54" s="124" t="n">
        <v>0</v>
      </c>
      <c r="AR54" s="124" t="n">
        <v>2</v>
      </c>
      <c r="AS54" s="124" t="n">
        <v>0</v>
      </c>
      <c r="AT54" s="129" t="n">
        <v>0</v>
      </c>
      <c r="AU54" s="128" t="n">
        <v>1</v>
      </c>
      <c r="AV54" s="124" t="n">
        <v>1</v>
      </c>
      <c r="AW54" s="124" t="n">
        <v>0</v>
      </c>
      <c r="AX54" s="124" t="n">
        <v>0</v>
      </c>
      <c r="AY54" s="124" t="n">
        <v>0</v>
      </c>
      <c r="AZ54" s="124" t="n">
        <v>0</v>
      </c>
      <c r="BA54" s="124" t="n">
        <v>0</v>
      </c>
      <c r="BB54" s="124" t="n">
        <v>1</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7</v>
      </c>
      <c r="F55" s="138" t="n">
        <v>0</v>
      </c>
      <c r="G55" s="123" t="n">
        <v>1</v>
      </c>
      <c r="H55" s="123" t="n">
        <v>4</v>
      </c>
      <c r="I55" s="123" t="n">
        <v>2</v>
      </c>
      <c r="J55" s="139" t="n">
        <v>0</v>
      </c>
      <c r="K55" s="134" t="n">
        <v>0</v>
      </c>
      <c r="L55" s="124"/>
      <c r="M55" s="124"/>
      <c r="N55" s="124"/>
      <c r="O55" s="124" t="n">
        <v>0</v>
      </c>
      <c r="P55" s="124" t="n">
        <v>0</v>
      </c>
      <c r="Q55" s="124" t="n">
        <v>0</v>
      </c>
      <c r="R55" s="124" t="n">
        <v>0</v>
      </c>
      <c r="S55" s="124" t="n">
        <v>0</v>
      </c>
      <c r="T55" s="124" t="n">
        <v>0</v>
      </c>
      <c r="U55" s="124" t="n">
        <v>0</v>
      </c>
      <c r="V55" s="129" t="n">
        <v>0</v>
      </c>
      <c r="W55" s="128" t="n">
        <v>0</v>
      </c>
      <c r="X55" s="124" t="n">
        <v>0</v>
      </c>
      <c r="Y55" s="124" t="n">
        <v>0</v>
      </c>
      <c r="Z55" s="124" t="n">
        <v>0</v>
      </c>
      <c r="AA55" s="124" t="n">
        <v>0</v>
      </c>
      <c r="AB55" s="124" t="n">
        <v>1</v>
      </c>
      <c r="AC55" s="124" t="n">
        <v>0</v>
      </c>
      <c r="AD55" s="124" t="n">
        <v>0</v>
      </c>
      <c r="AE55" s="124" t="n">
        <v>0</v>
      </c>
      <c r="AF55" s="124" t="n">
        <v>0</v>
      </c>
      <c r="AG55" s="124" t="n">
        <v>0</v>
      </c>
      <c r="AH55" s="129" t="n">
        <v>0</v>
      </c>
      <c r="AI55" s="128" t="n">
        <v>0</v>
      </c>
      <c r="AJ55" s="124" t="n">
        <v>0</v>
      </c>
      <c r="AK55" s="124" t="n">
        <v>1</v>
      </c>
      <c r="AL55" s="124" t="n">
        <v>0</v>
      </c>
      <c r="AM55" s="124" t="n">
        <v>0</v>
      </c>
      <c r="AN55" s="124" t="n">
        <v>0</v>
      </c>
      <c r="AO55" s="124" t="n">
        <v>0</v>
      </c>
      <c r="AP55" s="124" t="n">
        <v>0</v>
      </c>
      <c r="AQ55" s="124" t="n">
        <v>2</v>
      </c>
      <c r="AR55" s="124" t="n">
        <v>0</v>
      </c>
      <c r="AS55" s="124" t="n">
        <v>0</v>
      </c>
      <c r="AT55" s="129" t="n">
        <v>1</v>
      </c>
      <c r="AU55" s="128" t="n">
        <v>0</v>
      </c>
      <c r="AV55" s="124" t="n">
        <v>0</v>
      </c>
      <c r="AW55" s="124" t="n">
        <v>0</v>
      </c>
      <c r="AX55" s="124" t="n">
        <v>0</v>
      </c>
      <c r="AY55" s="124" t="n">
        <v>1</v>
      </c>
      <c r="AZ55" s="124" t="n">
        <v>0</v>
      </c>
      <c r="BA55" s="124" t="n">
        <v>1</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25</v>
      </c>
      <c r="F56" s="138" t="n">
        <v>0</v>
      </c>
      <c r="G56" s="123" t="n">
        <v>4</v>
      </c>
      <c r="H56" s="123" t="n">
        <v>15</v>
      </c>
      <c r="I56" s="123" t="n">
        <v>6</v>
      </c>
      <c r="J56" s="139" t="n">
        <v>0</v>
      </c>
      <c r="K56" s="134" t="n">
        <v>0</v>
      </c>
      <c r="L56" s="124"/>
      <c r="M56" s="124"/>
      <c r="N56" s="124"/>
      <c r="O56" s="124" t="n">
        <v>0</v>
      </c>
      <c r="P56" s="124" t="n">
        <v>0</v>
      </c>
      <c r="Q56" s="124" t="n">
        <v>0</v>
      </c>
      <c r="R56" s="124" t="n">
        <v>0</v>
      </c>
      <c r="S56" s="124" t="n">
        <v>0</v>
      </c>
      <c r="T56" s="124" t="n">
        <v>0</v>
      </c>
      <c r="U56" s="124" t="n">
        <v>0</v>
      </c>
      <c r="V56" s="129" t="n">
        <v>0</v>
      </c>
      <c r="W56" s="128" t="n">
        <v>0</v>
      </c>
      <c r="X56" s="124" t="n">
        <v>0</v>
      </c>
      <c r="Y56" s="124" t="n">
        <v>0</v>
      </c>
      <c r="Z56" s="124" t="n">
        <v>0</v>
      </c>
      <c r="AA56" s="124" t="n">
        <v>0</v>
      </c>
      <c r="AB56" s="124" t="n">
        <v>0</v>
      </c>
      <c r="AC56" s="124" t="n">
        <v>2</v>
      </c>
      <c r="AD56" s="124" t="n">
        <v>0</v>
      </c>
      <c r="AE56" s="124" t="n">
        <v>1</v>
      </c>
      <c r="AF56" s="124" t="n">
        <v>0</v>
      </c>
      <c r="AG56" s="124" t="n">
        <v>0</v>
      </c>
      <c r="AH56" s="129" t="n">
        <v>1</v>
      </c>
      <c r="AI56" s="128" t="n">
        <v>2</v>
      </c>
      <c r="AJ56" s="124" t="n">
        <v>0</v>
      </c>
      <c r="AK56" s="124" t="n">
        <v>1</v>
      </c>
      <c r="AL56" s="124" t="n">
        <v>2</v>
      </c>
      <c r="AM56" s="124" t="n">
        <v>4</v>
      </c>
      <c r="AN56" s="124" t="n">
        <v>2</v>
      </c>
      <c r="AO56" s="124" t="n">
        <v>1</v>
      </c>
      <c r="AP56" s="124" t="n">
        <v>0</v>
      </c>
      <c r="AQ56" s="124" t="n">
        <v>0</v>
      </c>
      <c r="AR56" s="124" t="n">
        <v>1</v>
      </c>
      <c r="AS56" s="124" t="n">
        <v>1</v>
      </c>
      <c r="AT56" s="129" t="n">
        <v>1</v>
      </c>
      <c r="AU56" s="128" t="n">
        <v>5</v>
      </c>
      <c r="AV56" s="124" t="n">
        <v>0</v>
      </c>
      <c r="AW56" s="124" t="n">
        <v>0</v>
      </c>
      <c r="AX56" s="124" t="n">
        <v>1</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43</v>
      </c>
      <c r="F57" s="138" t="n">
        <v>0</v>
      </c>
      <c r="G57" s="123" t="n">
        <v>4</v>
      </c>
      <c r="H57" s="123" t="n">
        <v>33</v>
      </c>
      <c r="I57" s="123" t="n">
        <v>6</v>
      </c>
      <c r="J57" s="139" t="n">
        <v>0</v>
      </c>
      <c r="K57" s="134" t="n">
        <v>0</v>
      </c>
      <c r="L57" s="124"/>
      <c r="M57" s="124"/>
      <c r="N57" s="124"/>
      <c r="O57" s="124" t="n">
        <v>0</v>
      </c>
      <c r="P57" s="124" t="n">
        <v>0</v>
      </c>
      <c r="Q57" s="124" t="n">
        <v>0</v>
      </c>
      <c r="R57" s="124" t="n">
        <v>0</v>
      </c>
      <c r="S57" s="124" t="n">
        <v>0</v>
      </c>
      <c r="T57" s="124" t="n">
        <v>0</v>
      </c>
      <c r="U57" s="124" t="n">
        <v>0</v>
      </c>
      <c r="V57" s="129" t="n">
        <v>0</v>
      </c>
      <c r="W57" s="128" t="n">
        <v>0</v>
      </c>
      <c r="X57" s="124" t="n">
        <v>0</v>
      </c>
      <c r="Y57" s="124" t="n">
        <v>0</v>
      </c>
      <c r="Z57" s="124" t="n">
        <v>0</v>
      </c>
      <c r="AA57" s="124" t="n">
        <v>1</v>
      </c>
      <c r="AB57" s="124" t="n">
        <v>2</v>
      </c>
      <c r="AC57" s="124" t="n">
        <v>0</v>
      </c>
      <c r="AD57" s="124" t="n">
        <v>0</v>
      </c>
      <c r="AE57" s="124" t="n">
        <v>0</v>
      </c>
      <c r="AF57" s="124" t="n">
        <v>0</v>
      </c>
      <c r="AG57" s="124" t="n">
        <v>0</v>
      </c>
      <c r="AH57" s="129" t="n">
        <v>1</v>
      </c>
      <c r="AI57" s="128" t="n">
        <v>3</v>
      </c>
      <c r="AJ57" s="124" t="n">
        <v>0</v>
      </c>
      <c r="AK57" s="124" t="n">
        <v>3</v>
      </c>
      <c r="AL57" s="124" t="n">
        <v>3</v>
      </c>
      <c r="AM57" s="124" t="n">
        <v>6</v>
      </c>
      <c r="AN57" s="124" t="n">
        <v>3</v>
      </c>
      <c r="AO57" s="124" t="n">
        <v>0</v>
      </c>
      <c r="AP57" s="124" t="n">
        <v>1</v>
      </c>
      <c r="AQ57" s="124" t="n">
        <v>3</v>
      </c>
      <c r="AR57" s="124" t="n">
        <v>6</v>
      </c>
      <c r="AS57" s="124" t="n">
        <v>3</v>
      </c>
      <c r="AT57" s="129" t="n">
        <v>2</v>
      </c>
      <c r="AU57" s="128" t="n">
        <v>2</v>
      </c>
      <c r="AV57" s="124" t="n">
        <v>0</v>
      </c>
      <c r="AW57" s="124" t="n">
        <v>1</v>
      </c>
      <c r="AX57" s="124" t="n">
        <v>0</v>
      </c>
      <c r="AY57" s="124" t="n">
        <v>0</v>
      </c>
      <c r="AZ57" s="124" t="n">
        <v>2</v>
      </c>
      <c r="BA57" s="124" t="n">
        <v>0</v>
      </c>
      <c r="BB57" s="124" t="n">
        <v>1</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10</v>
      </c>
      <c r="F58" s="138" t="n">
        <v>0</v>
      </c>
      <c r="G58" s="123" t="n">
        <v>1</v>
      </c>
      <c r="H58" s="123" t="n">
        <v>5</v>
      </c>
      <c r="I58" s="123" t="n">
        <v>4</v>
      </c>
      <c r="J58" s="139" t="n">
        <v>0</v>
      </c>
      <c r="K58" s="134" t="n">
        <v>0</v>
      </c>
      <c r="L58" s="124"/>
      <c r="M58" s="124"/>
      <c r="N58" s="124"/>
      <c r="O58" s="124" t="n">
        <v>0</v>
      </c>
      <c r="P58" s="124" t="n">
        <v>0</v>
      </c>
      <c r="Q58" s="124" t="n">
        <v>0</v>
      </c>
      <c r="R58" s="124" t="n">
        <v>0</v>
      </c>
      <c r="S58" s="124" t="n">
        <v>0</v>
      </c>
      <c r="T58" s="124" t="n">
        <v>0</v>
      </c>
      <c r="U58" s="124" t="n">
        <v>0</v>
      </c>
      <c r="V58" s="129" t="n">
        <v>0</v>
      </c>
      <c r="W58" s="128" t="n">
        <v>0</v>
      </c>
      <c r="X58" s="124" t="n">
        <v>0</v>
      </c>
      <c r="Y58" s="124" t="n">
        <v>0</v>
      </c>
      <c r="Z58" s="124" t="n">
        <v>0</v>
      </c>
      <c r="AA58" s="124" t="n">
        <v>0</v>
      </c>
      <c r="AB58" s="124" t="n">
        <v>0</v>
      </c>
      <c r="AC58" s="124" t="n">
        <v>0</v>
      </c>
      <c r="AD58" s="124" t="n">
        <v>1</v>
      </c>
      <c r="AE58" s="124" t="n">
        <v>0</v>
      </c>
      <c r="AF58" s="124" t="n">
        <v>0</v>
      </c>
      <c r="AG58" s="124" t="n">
        <v>0</v>
      </c>
      <c r="AH58" s="129" t="n">
        <v>0</v>
      </c>
      <c r="AI58" s="128" t="n">
        <v>0</v>
      </c>
      <c r="AJ58" s="124" t="n">
        <v>1</v>
      </c>
      <c r="AK58" s="124" t="n">
        <v>0</v>
      </c>
      <c r="AL58" s="124" t="n">
        <v>0</v>
      </c>
      <c r="AM58" s="124" t="n">
        <v>1</v>
      </c>
      <c r="AN58" s="124" t="n">
        <v>0</v>
      </c>
      <c r="AO58" s="124" t="n">
        <v>0</v>
      </c>
      <c r="AP58" s="124" t="n">
        <v>0</v>
      </c>
      <c r="AQ58" s="124" t="n">
        <v>0</v>
      </c>
      <c r="AR58" s="124" t="n">
        <v>0</v>
      </c>
      <c r="AS58" s="124" t="n">
        <v>1</v>
      </c>
      <c r="AT58" s="129" t="n">
        <v>2</v>
      </c>
      <c r="AU58" s="128" t="n">
        <v>1</v>
      </c>
      <c r="AV58" s="124" t="n">
        <v>1</v>
      </c>
      <c r="AW58" s="124" t="n">
        <v>1</v>
      </c>
      <c r="AX58" s="124" t="n">
        <v>1</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11</v>
      </c>
      <c r="F59" s="138" t="n">
        <v>0</v>
      </c>
      <c r="G59" s="123" t="n">
        <v>2</v>
      </c>
      <c r="H59" s="123" t="n">
        <v>6</v>
      </c>
      <c r="I59" s="123" t="n">
        <v>3</v>
      </c>
      <c r="J59" s="139" t="n">
        <v>0</v>
      </c>
      <c r="K59" s="134" t="n">
        <v>0</v>
      </c>
      <c r="L59" s="124"/>
      <c r="M59" s="124"/>
      <c r="N59" s="124"/>
      <c r="O59" s="124" t="n">
        <v>0</v>
      </c>
      <c r="P59" s="124" t="n">
        <v>0</v>
      </c>
      <c r="Q59" s="124" t="n">
        <v>0</v>
      </c>
      <c r="R59" s="124" t="n">
        <v>0</v>
      </c>
      <c r="S59" s="124" t="n">
        <v>0</v>
      </c>
      <c r="T59" s="124" t="n">
        <v>0</v>
      </c>
      <c r="U59" s="124" t="n">
        <v>0</v>
      </c>
      <c r="V59" s="129" t="n">
        <v>0</v>
      </c>
      <c r="W59" s="128" t="n">
        <v>1</v>
      </c>
      <c r="X59" s="124" t="n">
        <v>0</v>
      </c>
      <c r="Y59" s="124" t="n">
        <v>0</v>
      </c>
      <c r="Z59" s="124" t="n">
        <v>0</v>
      </c>
      <c r="AA59" s="124" t="n">
        <v>0</v>
      </c>
      <c r="AB59" s="124" t="n">
        <v>0</v>
      </c>
      <c r="AC59" s="124" t="n">
        <v>0</v>
      </c>
      <c r="AD59" s="124" t="n">
        <v>1</v>
      </c>
      <c r="AE59" s="124" t="n">
        <v>0</v>
      </c>
      <c r="AF59" s="124" t="n">
        <v>0</v>
      </c>
      <c r="AG59" s="124" t="n">
        <v>0</v>
      </c>
      <c r="AH59" s="129" t="n">
        <v>0</v>
      </c>
      <c r="AI59" s="128" t="n">
        <v>1</v>
      </c>
      <c r="AJ59" s="124" t="n">
        <v>1</v>
      </c>
      <c r="AK59" s="124" t="n">
        <v>0</v>
      </c>
      <c r="AL59" s="124" t="n">
        <v>0</v>
      </c>
      <c r="AM59" s="124" t="n">
        <v>2</v>
      </c>
      <c r="AN59" s="124" t="n">
        <v>1</v>
      </c>
      <c r="AO59" s="124" t="n">
        <v>0</v>
      </c>
      <c r="AP59" s="124" t="n">
        <v>0</v>
      </c>
      <c r="AQ59" s="124" t="n">
        <v>0</v>
      </c>
      <c r="AR59" s="124" t="n">
        <v>0</v>
      </c>
      <c r="AS59" s="124" t="n">
        <v>1</v>
      </c>
      <c r="AT59" s="129" t="n">
        <v>0</v>
      </c>
      <c r="AU59" s="128" t="n">
        <v>2</v>
      </c>
      <c r="AV59" s="124" t="n">
        <v>0</v>
      </c>
      <c r="AW59" s="124" t="n">
        <v>0</v>
      </c>
      <c r="AX59" s="124" t="n">
        <v>0</v>
      </c>
      <c r="AY59" s="124" t="n">
        <v>0</v>
      </c>
      <c r="AZ59" s="124" t="n">
        <v>0</v>
      </c>
      <c r="BA59" s="124" t="n">
        <v>0</v>
      </c>
      <c r="BB59" s="124" t="n">
        <v>1</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58</v>
      </c>
      <c r="F60" s="138" t="n">
        <v>2</v>
      </c>
      <c r="G60" s="123" t="n">
        <v>6</v>
      </c>
      <c r="H60" s="123" t="n">
        <v>41</v>
      </c>
      <c r="I60" s="123" t="n">
        <v>9</v>
      </c>
      <c r="J60" s="139" t="n">
        <v>0</v>
      </c>
      <c r="K60" s="134" t="n">
        <v>0</v>
      </c>
      <c r="L60" s="124"/>
      <c r="M60" s="124"/>
      <c r="N60" s="124"/>
      <c r="O60" s="124" t="n">
        <v>0</v>
      </c>
      <c r="P60" s="124" t="n">
        <v>0</v>
      </c>
      <c r="Q60" s="124" t="n">
        <v>0</v>
      </c>
      <c r="R60" s="124" t="n">
        <v>0</v>
      </c>
      <c r="S60" s="124" t="n">
        <v>0</v>
      </c>
      <c r="T60" s="124" t="n">
        <v>0</v>
      </c>
      <c r="U60" s="124" t="n">
        <v>0</v>
      </c>
      <c r="V60" s="129" t="n">
        <v>2</v>
      </c>
      <c r="W60" s="128" t="n">
        <v>0</v>
      </c>
      <c r="X60" s="124" t="n">
        <v>0</v>
      </c>
      <c r="Y60" s="124" t="n">
        <v>0</v>
      </c>
      <c r="Z60" s="124" t="n">
        <v>0</v>
      </c>
      <c r="AA60" s="124" t="n">
        <v>0</v>
      </c>
      <c r="AB60" s="124" t="n">
        <v>1</v>
      </c>
      <c r="AC60" s="124" t="n">
        <v>0</v>
      </c>
      <c r="AD60" s="124" t="n">
        <v>0</v>
      </c>
      <c r="AE60" s="124" t="n">
        <v>0</v>
      </c>
      <c r="AF60" s="124" t="n">
        <v>1</v>
      </c>
      <c r="AG60" s="124" t="n">
        <v>2</v>
      </c>
      <c r="AH60" s="129" t="n">
        <v>2</v>
      </c>
      <c r="AI60" s="128" t="n">
        <v>8</v>
      </c>
      <c r="AJ60" s="124" t="n">
        <v>4</v>
      </c>
      <c r="AK60" s="124" t="n">
        <v>0</v>
      </c>
      <c r="AL60" s="124" t="n">
        <v>4</v>
      </c>
      <c r="AM60" s="124" t="n">
        <v>3</v>
      </c>
      <c r="AN60" s="124" t="n">
        <v>4</v>
      </c>
      <c r="AO60" s="124" t="n">
        <v>1</v>
      </c>
      <c r="AP60" s="124" t="n">
        <v>4</v>
      </c>
      <c r="AQ60" s="124" t="n">
        <v>5</v>
      </c>
      <c r="AR60" s="124" t="n">
        <v>3</v>
      </c>
      <c r="AS60" s="124" t="n">
        <v>4</v>
      </c>
      <c r="AT60" s="129" t="n">
        <v>1</v>
      </c>
      <c r="AU60" s="128" t="n">
        <v>1</v>
      </c>
      <c r="AV60" s="124" t="n">
        <v>0</v>
      </c>
      <c r="AW60" s="124" t="n">
        <v>3</v>
      </c>
      <c r="AX60" s="124" t="n">
        <v>0</v>
      </c>
      <c r="AY60" s="124" t="n">
        <v>0</v>
      </c>
      <c r="AZ60" s="124" t="n">
        <v>2</v>
      </c>
      <c r="BA60" s="124" t="n">
        <v>0</v>
      </c>
      <c r="BB60" s="124" t="n">
        <v>1</v>
      </c>
      <c r="BC60" s="124" t="n">
        <v>2</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t="n">
        <v>0</v>
      </c>
      <c r="L61" s="124"/>
      <c r="M61" s="124"/>
      <c r="N61" s="124"/>
      <c r="O61" s="124" t="n">
        <v>0</v>
      </c>
      <c r="P61" s="124" t="n">
        <v>0</v>
      </c>
      <c r="Q61" s="124" t="n">
        <v>0</v>
      </c>
      <c r="R61" s="124" t="n">
        <v>0</v>
      </c>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t="n">
        <v>0</v>
      </c>
      <c r="L62" s="124"/>
      <c r="M62" s="124"/>
      <c r="N62" s="124"/>
      <c r="O62" s="124" t="n">
        <v>0</v>
      </c>
      <c r="P62" s="124" t="n">
        <v>0</v>
      </c>
      <c r="Q62" s="124" t="n">
        <v>0</v>
      </c>
      <c r="R62" s="124" t="n">
        <v>0</v>
      </c>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26</v>
      </c>
      <c r="F63" s="138" t="n">
        <v>0</v>
      </c>
      <c r="G63" s="123" t="n">
        <v>3</v>
      </c>
      <c r="H63" s="123" t="n">
        <v>18</v>
      </c>
      <c r="I63" s="123" t="n">
        <v>5</v>
      </c>
      <c r="J63" s="139" t="n">
        <v>0</v>
      </c>
      <c r="K63" s="134" t="n">
        <v>0</v>
      </c>
      <c r="L63" s="124"/>
      <c r="M63" s="124"/>
      <c r="N63" s="124"/>
      <c r="O63" s="124" t="n">
        <v>0</v>
      </c>
      <c r="P63" s="124" t="n">
        <v>0</v>
      </c>
      <c r="Q63" s="124" t="n">
        <v>0</v>
      </c>
      <c r="R63" s="124" t="n">
        <v>0</v>
      </c>
      <c r="S63" s="124" t="n">
        <v>0</v>
      </c>
      <c r="T63" s="124" t="n">
        <v>0</v>
      </c>
      <c r="U63" s="124" t="n">
        <v>0</v>
      </c>
      <c r="V63" s="129" t="n">
        <v>0</v>
      </c>
      <c r="W63" s="128" t="n">
        <v>0</v>
      </c>
      <c r="X63" s="124" t="n">
        <v>0</v>
      </c>
      <c r="Y63" s="124" t="n">
        <v>0</v>
      </c>
      <c r="Z63" s="124" t="n">
        <v>0</v>
      </c>
      <c r="AA63" s="124" t="n">
        <v>0</v>
      </c>
      <c r="AB63" s="124" t="n">
        <v>1</v>
      </c>
      <c r="AC63" s="124" t="n">
        <v>0</v>
      </c>
      <c r="AD63" s="124" t="n">
        <v>0</v>
      </c>
      <c r="AE63" s="124" t="n">
        <v>0</v>
      </c>
      <c r="AF63" s="124" t="n">
        <v>0</v>
      </c>
      <c r="AG63" s="124" t="n">
        <v>2</v>
      </c>
      <c r="AH63" s="129" t="n">
        <v>0</v>
      </c>
      <c r="AI63" s="128" t="n">
        <v>1</v>
      </c>
      <c r="AJ63" s="124" t="n">
        <v>3</v>
      </c>
      <c r="AK63" s="124" t="n">
        <v>0</v>
      </c>
      <c r="AL63" s="124" t="n">
        <v>0</v>
      </c>
      <c r="AM63" s="124" t="n">
        <v>2</v>
      </c>
      <c r="AN63" s="124" t="n">
        <v>2</v>
      </c>
      <c r="AO63" s="124" t="n">
        <v>1</v>
      </c>
      <c r="AP63" s="124" t="n">
        <v>4</v>
      </c>
      <c r="AQ63" s="124" t="n">
        <v>1</v>
      </c>
      <c r="AR63" s="124" t="n">
        <v>2</v>
      </c>
      <c r="AS63" s="124" t="n">
        <v>1</v>
      </c>
      <c r="AT63" s="129" t="n">
        <v>1</v>
      </c>
      <c r="AU63" s="128" t="n">
        <v>1</v>
      </c>
      <c r="AV63" s="124" t="n">
        <v>1</v>
      </c>
      <c r="AW63" s="124" t="n">
        <v>0</v>
      </c>
      <c r="AX63" s="124" t="n">
        <v>0</v>
      </c>
      <c r="AY63" s="124" t="n">
        <v>1</v>
      </c>
      <c r="AZ63" s="124" t="n">
        <v>0</v>
      </c>
      <c r="BA63" s="124" t="n">
        <v>1</v>
      </c>
      <c r="BB63" s="124" t="n">
        <v>0</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t="n">
        <v>0</v>
      </c>
      <c r="L64" s="124"/>
      <c r="M64" s="124"/>
      <c r="N64" s="124"/>
      <c r="O64" s="124" t="n">
        <v>0</v>
      </c>
      <c r="P64" s="124" t="n">
        <v>0</v>
      </c>
      <c r="Q64" s="124" t="n">
        <v>0</v>
      </c>
      <c r="R64" s="124" t="n">
        <v>0</v>
      </c>
      <c r="S64" s="124" t="n">
        <v>0</v>
      </c>
      <c r="T64" s="124" t="n">
        <v>0</v>
      </c>
      <c r="U64" s="124" t="n">
        <v>0</v>
      </c>
      <c r="V64" s="129" t="n">
        <v>0</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154</v>
      </c>
      <c r="F65" s="138" t="n">
        <v>0</v>
      </c>
      <c r="G65" s="123" t="n">
        <v>17</v>
      </c>
      <c r="H65" s="123" t="n">
        <v>115</v>
      </c>
      <c r="I65" s="123" t="n">
        <v>22</v>
      </c>
      <c r="J65" s="139" t="n">
        <v>0</v>
      </c>
      <c r="K65" s="134" t="n">
        <v>0</v>
      </c>
      <c r="L65" s="124"/>
      <c r="M65" s="124"/>
      <c r="N65" s="124"/>
      <c r="O65" s="124" t="n">
        <v>0</v>
      </c>
      <c r="P65" s="124" t="n">
        <v>0</v>
      </c>
      <c r="Q65" s="124" t="n">
        <v>0</v>
      </c>
      <c r="R65" s="124" t="n">
        <v>0</v>
      </c>
      <c r="S65" s="124" t="n">
        <v>0</v>
      </c>
      <c r="T65" s="124" t="n">
        <v>0</v>
      </c>
      <c r="U65" s="124" t="n">
        <v>0</v>
      </c>
      <c r="V65" s="129" t="n">
        <v>0</v>
      </c>
      <c r="W65" s="128" t="n">
        <v>0</v>
      </c>
      <c r="X65" s="124" t="n">
        <v>0</v>
      </c>
      <c r="Y65" s="124" t="n">
        <v>0</v>
      </c>
      <c r="Z65" s="124" t="n">
        <v>0</v>
      </c>
      <c r="AA65" s="124" t="n">
        <v>0</v>
      </c>
      <c r="AB65" s="124" t="n">
        <v>1</v>
      </c>
      <c r="AC65" s="124" t="n">
        <v>2</v>
      </c>
      <c r="AD65" s="124" t="n">
        <v>3</v>
      </c>
      <c r="AE65" s="124" t="n">
        <v>5</v>
      </c>
      <c r="AF65" s="124" t="n">
        <v>1</v>
      </c>
      <c r="AG65" s="124" t="n">
        <v>2</v>
      </c>
      <c r="AH65" s="129" t="n">
        <v>3</v>
      </c>
      <c r="AI65" s="128" t="n">
        <v>12</v>
      </c>
      <c r="AJ65" s="124" t="n">
        <v>10</v>
      </c>
      <c r="AK65" s="124" t="n">
        <v>16</v>
      </c>
      <c r="AL65" s="124" t="n">
        <v>8</v>
      </c>
      <c r="AM65" s="124" t="n">
        <v>9</v>
      </c>
      <c r="AN65" s="124" t="n">
        <v>13</v>
      </c>
      <c r="AO65" s="124" t="n">
        <v>6</v>
      </c>
      <c r="AP65" s="124" t="n">
        <v>15</v>
      </c>
      <c r="AQ65" s="124" t="n">
        <v>13</v>
      </c>
      <c r="AR65" s="124" t="n">
        <v>3</v>
      </c>
      <c r="AS65" s="124" t="n">
        <v>4</v>
      </c>
      <c r="AT65" s="129" t="n">
        <v>6</v>
      </c>
      <c r="AU65" s="128" t="n">
        <v>5</v>
      </c>
      <c r="AV65" s="124" t="n">
        <v>5</v>
      </c>
      <c r="AW65" s="124" t="n">
        <v>3</v>
      </c>
      <c r="AX65" s="124" t="n">
        <v>4</v>
      </c>
      <c r="AY65" s="124" t="n">
        <v>0</v>
      </c>
      <c r="AZ65" s="124" t="n">
        <v>1</v>
      </c>
      <c r="BA65" s="124" t="n">
        <v>1</v>
      </c>
      <c r="BB65" s="124" t="n">
        <v>2</v>
      </c>
      <c r="BC65" s="124" t="n">
        <v>1</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39</v>
      </c>
      <c r="F66" s="138" t="n">
        <v>0</v>
      </c>
      <c r="G66" s="123" t="n">
        <v>7</v>
      </c>
      <c r="H66" s="123" t="n">
        <v>19</v>
      </c>
      <c r="I66" s="123" t="n">
        <v>13</v>
      </c>
      <c r="J66" s="139" t="n">
        <v>0</v>
      </c>
      <c r="K66" s="134" t="n">
        <v>0</v>
      </c>
      <c r="L66" s="124"/>
      <c r="M66" s="124"/>
      <c r="N66" s="124"/>
      <c r="O66" s="124" t="n">
        <v>0</v>
      </c>
      <c r="P66" s="124" t="n">
        <v>0</v>
      </c>
      <c r="Q66" s="124" t="n">
        <v>0</v>
      </c>
      <c r="R66" s="124" t="n">
        <v>0</v>
      </c>
      <c r="S66" s="124" t="n">
        <v>0</v>
      </c>
      <c r="T66" s="124" t="n">
        <v>0</v>
      </c>
      <c r="U66" s="124" t="n">
        <v>0</v>
      </c>
      <c r="V66" s="129" t="n">
        <v>0</v>
      </c>
      <c r="W66" s="128" t="n">
        <v>0</v>
      </c>
      <c r="X66" s="124" t="n">
        <v>0</v>
      </c>
      <c r="Y66" s="124" t="n">
        <v>0</v>
      </c>
      <c r="Z66" s="124" t="n">
        <v>1</v>
      </c>
      <c r="AA66" s="124" t="n">
        <v>1</v>
      </c>
      <c r="AB66" s="124" t="n">
        <v>1</v>
      </c>
      <c r="AC66" s="124" t="n">
        <v>2</v>
      </c>
      <c r="AD66" s="124" t="n">
        <v>1</v>
      </c>
      <c r="AE66" s="124" t="n">
        <v>1</v>
      </c>
      <c r="AF66" s="124" t="n">
        <v>0</v>
      </c>
      <c r="AG66" s="124" t="n">
        <v>0</v>
      </c>
      <c r="AH66" s="129" t="n">
        <v>0</v>
      </c>
      <c r="AI66" s="128" t="n">
        <v>4</v>
      </c>
      <c r="AJ66" s="124" t="n">
        <v>2</v>
      </c>
      <c r="AK66" s="124" t="n">
        <v>2</v>
      </c>
      <c r="AL66" s="124" t="n">
        <v>0</v>
      </c>
      <c r="AM66" s="124" t="n">
        <v>1</v>
      </c>
      <c r="AN66" s="124" t="n">
        <v>1</v>
      </c>
      <c r="AO66" s="124" t="n">
        <v>1</v>
      </c>
      <c r="AP66" s="124" t="n">
        <v>2</v>
      </c>
      <c r="AQ66" s="124" t="n">
        <v>2</v>
      </c>
      <c r="AR66" s="124" t="n">
        <v>0</v>
      </c>
      <c r="AS66" s="124" t="n">
        <v>3</v>
      </c>
      <c r="AT66" s="129" t="n">
        <v>1</v>
      </c>
      <c r="AU66" s="128" t="n">
        <v>2</v>
      </c>
      <c r="AV66" s="124" t="n">
        <v>2</v>
      </c>
      <c r="AW66" s="124" t="n">
        <v>3</v>
      </c>
      <c r="AX66" s="124" t="n">
        <v>3</v>
      </c>
      <c r="AY66" s="124" t="n">
        <v>0</v>
      </c>
      <c r="AZ66" s="124" t="n">
        <v>0</v>
      </c>
      <c r="BA66" s="124" t="n">
        <v>1</v>
      </c>
      <c r="BB66" s="124" t="n">
        <v>1</v>
      </c>
      <c r="BC66" s="124" t="n">
        <v>1</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593</v>
      </c>
      <c r="F67" s="138" t="n">
        <v>4</v>
      </c>
      <c r="G67" s="123" t="n">
        <v>92</v>
      </c>
      <c r="H67" s="123" t="n">
        <v>374</v>
      </c>
      <c r="I67" s="123" t="n">
        <v>123</v>
      </c>
      <c r="J67" s="139" t="n">
        <v>0</v>
      </c>
      <c r="K67" s="134"/>
      <c r="L67" s="124"/>
      <c r="M67" s="124"/>
      <c r="N67" s="124"/>
      <c r="O67" s="124" t="n">
        <v>0</v>
      </c>
      <c r="P67" s="124" t="n">
        <v>1</v>
      </c>
      <c r="Q67" s="124" t="n">
        <v>1</v>
      </c>
      <c r="R67" s="124" t="n">
        <v>1</v>
      </c>
      <c r="S67" s="124"/>
      <c r="T67" s="124" t="n">
        <v>0</v>
      </c>
      <c r="U67" s="124" t="n">
        <v>0</v>
      </c>
      <c r="V67" s="129" t="n">
        <v>1</v>
      </c>
      <c r="W67" s="128" t="n">
        <v>1</v>
      </c>
      <c r="X67" s="124" t="n">
        <v>0</v>
      </c>
      <c r="Y67" s="124" t="n">
        <v>1</v>
      </c>
      <c r="Z67" s="124" t="n">
        <v>0</v>
      </c>
      <c r="AA67" s="124" t="n">
        <v>1</v>
      </c>
      <c r="AB67" s="124" t="n">
        <v>17</v>
      </c>
      <c r="AC67" s="124" t="n">
        <v>13</v>
      </c>
      <c r="AD67" s="124" t="n">
        <v>11</v>
      </c>
      <c r="AE67" s="124" t="n">
        <v>11</v>
      </c>
      <c r="AF67" s="124" t="n">
        <v>7</v>
      </c>
      <c r="AG67" s="124" t="n">
        <v>12</v>
      </c>
      <c r="AH67" s="129" t="n">
        <v>18</v>
      </c>
      <c r="AI67" s="128" t="n">
        <v>42</v>
      </c>
      <c r="AJ67" s="124" t="n">
        <v>41</v>
      </c>
      <c r="AK67" s="124" t="n">
        <v>41</v>
      </c>
      <c r="AL67" s="124" t="n">
        <v>34</v>
      </c>
      <c r="AM67" s="124" t="n">
        <v>29</v>
      </c>
      <c r="AN67" s="124" t="n">
        <v>35</v>
      </c>
      <c r="AO67" s="124" t="n">
        <v>19</v>
      </c>
      <c r="AP67" s="124" t="n">
        <v>40</v>
      </c>
      <c r="AQ67" s="124" t="n">
        <v>25</v>
      </c>
      <c r="AR67" s="124" t="n">
        <v>21</v>
      </c>
      <c r="AS67" s="124" t="n">
        <v>18</v>
      </c>
      <c r="AT67" s="129" t="n">
        <v>29</v>
      </c>
      <c r="AU67" s="128" t="n">
        <v>38</v>
      </c>
      <c r="AV67" s="124" t="n">
        <v>22</v>
      </c>
      <c r="AW67" s="124" t="n">
        <v>21</v>
      </c>
      <c r="AX67" s="124" t="n">
        <v>6</v>
      </c>
      <c r="AY67" s="124" t="n">
        <v>23</v>
      </c>
      <c r="AZ67" s="124" t="n">
        <v>2</v>
      </c>
      <c r="BA67" s="124" t="n">
        <v>2</v>
      </c>
      <c r="BB67" s="124" t="n">
        <v>4</v>
      </c>
      <c r="BC67" s="124" t="n">
        <v>5</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2648</v>
      </c>
      <c r="F68" s="138" t="n">
        <v>9</v>
      </c>
      <c r="G68" s="123" t="n">
        <v>364</v>
      </c>
      <c r="H68" s="123" t="n">
        <v>1778</v>
      </c>
      <c r="I68" s="123" t="n">
        <v>497</v>
      </c>
      <c r="J68" s="139" t="n">
        <v>0</v>
      </c>
      <c r="K68" s="134" t="n">
        <v>0</v>
      </c>
      <c r="L68" s="124"/>
      <c r="M68" s="124"/>
      <c r="N68" s="124"/>
      <c r="O68" s="124" t="n">
        <v>0</v>
      </c>
      <c r="P68" s="124" t="n">
        <v>0</v>
      </c>
      <c r="Q68" s="124" t="n">
        <v>0</v>
      </c>
      <c r="R68" s="124" t="n">
        <v>0</v>
      </c>
      <c r="S68" s="124" t="n">
        <v>0</v>
      </c>
      <c r="T68" s="124" t="n">
        <v>2</v>
      </c>
      <c r="U68" s="124" t="n">
        <v>3</v>
      </c>
      <c r="V68" s="129" t="n">
        <v>4</v>
      </c>
      <c r="W68" s="128" t="n">
        <v>0</v>
      </c>
      <c r="X68" s="124" t="n">
        <v>0</v>
      </c>
      <c r="Y68" s="124" t="n">
        <v>0</v>
      </c>
      <c r="Z68" s="124" t="n">
        <v>0</v>
      </c>
      <c r="AA68" s="124" t="n">
        <v>5</v>
      </c>
      <c r="AB68" s="124" t="n">
        <v>74</v>
      </c>
      <c r="AC68" s="124" t="n">
        <v>16</v>
      </c>
      <c r="AD68" s="124" t="n">
        <v>36</v>
      </c>
      <c r="AE68" s="124" t="n">
        <v>45</v>
      </c>
      <c r="AF68" s="124" t="n">
        <v>63</v>
      </c>
      <c r="AG68" s="124" t="n">
        <v>54</v>
      </c>
      <c r="AH68" s="129" t="n">
        <v>71</v>
      </c>
      <c r="AI68" s="128" t="n">
        <v>159</v>
      </c>
      <c r="AJ68" s="124" t="n">
        <v>217</v>
      </c>
      <c r="AK68" s="124" t="n">
        <v>241</v>
      </c>
      <c r="AL68" s="124" t="n">
        <v>214</v>
      </c>
      <c r="AM68" s="124" t="n">
        <v>154</v>
      </c>
      <c r="AN68" s="124" t="n">
        <v>165</v>
      </c>
      <c r="AO68" s="124" t="n">
        <v>185</v>
      </c>
      <c r="AP68" s="124" t="n">
        <v>167</v>
      </c>
      <c r="AQ68" s="124" t="n">
        <v>87</v>
      </c>
      <c r="AR68" s="124" t="n">
        <v>109</v>
      </c>
      <c r="AS68" s="124" t="n">
        <v>0</v>
      </c>
      <c r="AT68" s="129" t="n">
        <v>80</v>
      </c>
      <c r="AU68" s="128" t="n">
        <v>181</v>
      </c>
      <c r="AV68" s="124" t="n">
        <v>122</v>
      </c>
      <c r="AW68" s="124" t="n">
        <v>40</v>
      </c>
      <c r="AX68" s="124" t="n">
        <v>7</v>
      </c>
      <c r="AY68" s="124" t="n">
        <v>12</v>
      </c>
      <c r="AZ68" s="124" t="n">
        <v>7</v>
      </c>
      <c r="BA68" s="124" t="n">
        <v>21</v>
      </c>
      <c r="BB68" s="124" t="n">
        <v>32</v>
      </c>
      <c r="BC68" s="124" t="n">
        <v>75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t="n">
        <v>0</v>
      </c>
      <c r="L69" s="124"/>
      <c r="M69" s="124"/>
      <c r="N69" s="124"/>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0</v>
      </c>
      <c r="AI69" s="128" t="n">
        <v>0</v>
      </c>
      <c r="AJ69" s="124" t="n">
        <v>0</v>
      </c>
      <c r="AK69" s="124" t="n">
        <v>0</v>
      </c>
      <c r="AL69" s="124" t="n">
        <v>0</v>
      </c>
      <c r="AM69" s="124" t="n">
        <v>0</v>
      </c>
      <c r="AN69" s="124" t="n">
        <v>0</v>
      </c>
      <c r="AO69" s="124" t="n">
        <v>0</v>
      </c>
      <c r="AP69" s="124" t="n">
        <v>0</v>
      </c>
      <c r="AQ69" s="124" t="n">
        <v>0</v>
      </c>
      <c r="AR69" s="124" t="n">
        <v>0</v>
      </c>
      <c r="AS69" s="124" t="n">
        <v>0</v>
      </c>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t="n">
        <v>0</v>
      </c>
      <c r="L70" s="124"/>
      <c r="M70" s="124"/>
      <c r="N70" s="124"/>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c r="M71" s="123"/>
      <c r="N71" s="123"/>
      <c r="O71" s="123" t="n">
        <v>0</v>
      </c>
      <c r="P71" s="123" t="n">
        <v>0</v>
      </c>
      <c r="Q71" s="123" t="n">
        <v>0</v>
      </c>
      <c r="R71" s="123" t="n">
        <v>0</v>
      </c>
      <c r="S71" s="123" t="n">
        <v>0</v>
      </c>
      <c r="T71" s="123" t="n">
        <v>7</v>
      </c>
      <c r="U71" s="123" t="n">
        <v>7</v>
      </c>
      <c r="V71" s="131" t="n">
        <v>11</v>
      </c>
      <c r="W71" s="130" t="n">
        <v>0</v>
      </c>
      <c r="X71" s="123" t="n">
        <v>0</v>
      </c>
      <c r="Y71" s="123" t="n">
        <v>0</v>
      </c>
      <c r="Z71" s="123" t="n">
        <v>0</v>
      </c>
      <c r="AA71" s="123" t="n">
        <v>177</v>
      </c>
      <c r="AB71" s="123" t="n">
        <v>16</v>
      </c>
      <c r="AC71" s="123" t="n">
        <v>21</v>
      </c>
      <c r="AD71" s="123" t="n">
        <v>69</v>
      </c>
      <c r="AE71" s="123" t="n">
        <v>84</v>
      </c>
      <c r="AF71" s="123" t="n">
        <v>121</v>
      </c>
      <c r="AG71" s="123" t="n">
        <v>143</v>
      </c>
      <c r="AH71" s="131" t="n">
        <v>172</v>
      </c>
      <c r="AI71" s="130" t="n">
        <v>182</v>
      </c>
      <c r="AJ71" s="123" t="n">
        <v>27</v>
      </c>
      <c r="AK71" s="123" t="n">
        <v>49</v>
      </c>
      <c r="AL71" s="123" t="n">
        <v>63</v>
      </c>
      <c r="AM71" s="123" t="n">
        <v>14</v>
      </c>
      <c r="AN71" s="123" t="n">
        <v>30</v>
      </c>
      <c r="AO71" s="123" t="n">
        <v>49</v>
      </c>
      <c r="AP71" s="123" t="n">
        <v>76</v>
      </c>
      <c r="AQ71" s="123" t="n">
        <v>25</v>
      </c>
      <c r="AR71" s="123" t="n">
        <v>21</v>
      </c>
      <c r="AS71" s="123" t="n">
        <v>10</v>
      </c>
      <c r="AT71" s="131" t="n">
        <v>23</v>
      </c>
      <c r="AU71" s="130" t="n">
        <v>28</v>
      </c>
      <c r="AV71" s="123" t="n">
        <v>43</v>
      </c>
      <c r="AW71" s="123" t="n">
        <v>72</v>
      </c>
      <c r="AX71" s="123" t="n">
        <v>87</v>
      </c>
      <c r="AY71" s="123" t="n">
        <v>149</v>
      </c>
      <c r="AZ71" s="123" t="n">
        <v>392</v>
      </c>
      <c r="BA71" s="123" t="n">
        <v>25</v>
      </c>
      <c r="BB71" s="123" t="n">
        <v>14</v>
      </c>
      <c r="BC71" s="123" t="n">
        <v>23</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c r="M72" s="123"/>
      <c r="N72" s="123"/>
      <c r="O72" s="123" t="n">
        <v>0</v>
      </c>
      <c r="P72" s="123" t="n">
        <v>0</v>
      </c>
      <c r="Q72" s="123" t="n">
        <v>0</v>
      </c>
      <c r="R72" s="123" t="n">
        <v>0</v>
      </c>
      <c r="S72" s="123" t="n">
        <v>0</v>
      </c>
      <c r="T72" s="123" t="n">
        <v>7</v>
      </c>
      <c r="U72" s="123" t="n">
        <v>7</v>
      </c>
      <c r="V72" s="131" t="n">
        <v>13</v>
      </c>
      <c r="W72" s="130" t="n">
        <v>0</v>
      </c>
      <c r="X72" s="123" t="n">
        <v>82</v>
      </c>
      <c r="Y72" s="123" t="n">
        <v>95</v>
      </c>
      <c r="Z72" s="123" t="n">
        <v>0</v>
      </c>
      <c r="AA72" s="123" t="n">
        <v>177</v>
      </c>
      <c r="AB72" s="123" t="n">
        <v>16</v>
      </c>
      <c r="AC72" s="123" t="n">
        <v>25</v>
      </c>
      <c r="AD72" s="123" t="n">
        <v>70</v>
      </c>
      <c r="AE72" s="123" t="n">
        <v>85</v>
      </c>
      <c r="AF72" s="123" t="n">
        <v>121</v>
      </c>
      <c r="AG72" s="123" t="n">
        <v>143</v>
      </c>
      <c r="AH72" s="131" t="n">
        <v>173</v>
      </c>
      <c r="AI72" s="130" t="n">
        <v>189</v>
      </c>
      <c r="AJ72" s="123" t="n">
        <v>30</v>
      </c>
      <c r="AK72" s="123" t="n">
        <v>50</v>
      </c>
      <c r="AL72" s="123" t="n">
        <v>75</v>
      </c>
      <c r="AM72" s="123" t="n">
        <v>99</v>
      </c>
      <c r="AN72" s="123" t="n">
        <v>56</v>
      </c>
      <c r="AO72" s="123" t="n">
        <v>70</v>
      </c>
      <c r="AP72" s="123" t="n">
        <v>84</v>
      </c>
      <c r="AQ72" s="123" t="n">
        <v>98</v>
      </c>
      <c r="AR72" s="123" t="n">
        <v>49</v>
      </c>
      <c r="AS72" s="123" t="n">
        <v>22</v>
      </c>
      <c r="AT72" s="131" t="n">
        <v>36</v>
      </c>
      <c r="AU72" s="130" t="n">
        <v>43</v>
      </c>
      <c r="AV72" s="123" t="n">
        <v>50</v>
      </c>
      <c r="AW72" s="123" t="n">
        <v>74</v>
      </c>
      <c r="AX72" s="123" t="n">
        <v>114</v>
      </c>
      <c r="AY72" s="123" t="n">
        <v>147</v>
      </c>
      <c r="AZ72" s="123" t="n">
        <v>187</v>
      </c>
      <c r="BA72" s="123" t="n">
        <v>237</v>
      </c>
      <c r="BB72" s="123" t="n">
        <v>246</v>
      </c>
      <c r="BC72" s="123" t="n">
        <v>37</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c r="M73" s="123"/>
      <c r="N73" s="123"/>
      <c r="O73" s="123" t="n">
        <v>0</v>
      </c>
      <c r="P73" s="123" t="n">
        <v>0</v>
      </c>
      <c r="Q73" s="123" t="n">
        <v>0</v>
      </c>
      <c r="R73" s="123" t="n">
        <v>0</v>
      </c>
      <c r="S73" s="123" t="n">
        <v>0</v>
      </c>
      <c r="T73" s="123" t="n">
        <v>0</v>
      </c>
      <c r="U73" s="123" t="n">
        <v>0</v>
      </c>
      <c r="V73" s="131" t="n">
        <v>2</v>
      </c>
      <c r="W73" s="130" t="n">
        <v>0</v>
      </c>
      <c r="X73" s="123" t="n">
        <v>0</v>
      </c>
      <c r="Y73" s="123" t="n">
        <v>85</v>
      </c>
      <c r="Z73" s="123" t="n">
        <v>0</v>
      </c>
      <c r="AA73" s="123" t="n">
        <v>0</v>
      </c>
      <c r="AB73" s="123" t="n">
        <v>0</v>
      </c>
      <c r="AC73" s="123" t="n">
        <v>0</v>
      </c>
      <c r="AD73" s="123" t="n">
        <v>0</v>
      </c>
      <c r="AE73" s="123" t="n">
        <v>0</v>
      </c>
      <c r="AF73" s="123" t="n">
        <v>0</v>
      </c>
      <c r="AG73" s="123" t="n">
        <v>0</v>
      </c>
      <c r="AH73" s="131" t="n">
        <v>0</v>
      </c>
      <c r="AI73" s="130" t="n">
        <v>0</v>
      </c>
      <c r="AJ73" s="123" t="n">
        <v>8</v>
      </c>
      <c r="AK73" s="123" t="n">
        <v>14</v>
      </c>
      <c r="AL73" s="123" t="n">
        <v>23</v>
      </c>
      <c r="AM73" s="123" t="n">
        <v>40</v>
      </c>
      <c r="AN73" s="123" t="n">
        <v>36</v>
      </c>
      <c r="AO73" s="123" t="n">
        <v>42</v>
      </c>
      <c r="AP73" s="123" t="n">
        <v>42</v>
      </c>
      <c r="AQ73" s="123" t="n">
        <v>28</v>
      </c>
      <c r="AR73" s="123" t="n">
        <v>8</v>
      </c>
      <c r="AS73" s="123" t="n">
        <v>6</v>
      </c>
      <c r="AT73" s="131" t="n">
        <v>15</v>
      </c>
      <c r="AU73" s="130" t="n">
        <v>14</v>
      </c>
      <c r="AV73" s="123" t="n">
        <v>13</v>
      </c>
      <c r="AW73" s="123" t="n">
        <v>15</v>
      </c>
      <c r="AX73" s="123" t="n">
        <v>23</v>
      </c>
      <c r="AY73" s="123" t="n">
        <v>38</v>
      </c>
      <c r="AZ73" s="123" t="n">
        <v>92</v>
      </c>
      <c r="BA73" s="123" t="n">
        <v>127</v>
      </c>
      <c r="BB73" s="123" t="n">
        <v>12</v>
      </c>
      <c r="BC73" s="123" t="n">
        <v>20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c r="M74" s="123"/>
      <c r="N74" s="123"/>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247</v>
      </c>
      <c r="AE74" s="123" t="n">
        <v>76</v>
      </c>
      <c r="AF74" s="123" t="n">
        <v>132</v>
      </c>
      <c r="AG74" s="123" t="n">
        <v>158</v>
      </c>
      <c r="AH74" s="131" t="n">
        <v>180</v>
      </c>
      <c r="AI74" s="130" t="n">
        <v>200</v>
      </c>
      <c r="AJ74" s="123" t="n">
        <v>31</v>
      </c>
      <c r="AK74" s="123" t="n">
        <v>53</v>
      </c>
      <c r="AL74" s="123" t="n">
        <v>84</v>
      </c>
      <c r="AM74" s="123" t="n">
        <v>119</v>
      </c>
      <c r="AN74" s="123" t="n">
        <v>139</v>
      </c>
      <c r="AO74" s="123" t="n">
        <v>75</v>
      </c>
      <c r="AP74" s="123" t="n">
        <v>0</v>
      </c>
      <c r="AQ74" s="123" t="n">
        <v>0</v>
      </c>
      <c r="AR74" s="123" t="n">
        <v>0</v>
      </c>
      <c r="AS74" s="123" t="n">
        <v>0</v>
      </c>
      <c r="AT74" s="131" t="n">
        <v>543</v>
      </c>
      <c r="AU74" s="130" t="n">
        <v>36</v>
      </c>
      <c r="AV74" s="123" t="n">
        <v>86</v>
      </c>
      <c r="AW74" s="123" t="n">
        <v>71</v>
      </c>
      <c r="AX74" s="123" t="n">
        <v>91</v>
      </c>
      <c r="AY74" s="123" t="n">
        <v>145</v>
      </c>
      <c r="AZ74" s="123" t="n">
        <v>529</v>
      </c>
      <c r="BA74" s="123" t="n">
        <v>487</v>
      </c>
      <c r="BB74" s="123" t="n">
        <v>798</v>
      </c>
      <c r="BC74" s="123" t="n">
        <v>476</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t="n">
        <v>0</v>
      </c>
      <c r="L75" s="156"/>
      <c r="M75" s="156"/>
      <c r="N75" s="156"/>
      <c r="O75" s="156" t="n">
        <v>0</v>
      </c>
      <c r="P75" s="156" t="n">
        <v>0</v>
      </c>
      <c r="Q75" s="156" t="n">
        <v>0</v>
      </c>
      <c r="R75" s="156" t="n">
        <v>0</v>
      </c>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550</v>
      </c>
    </row>
    <row r="4">
      <c r="B4" s="265" t="s">
        <v>176</v>
      </c>
      <c r="C4" s="264" t="s">
        <v>549</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28192</v>
      </c>
      <c r="F25" s="138" t="n">
        <v>0</v>
      </c>
      <c r="G25" s="123" t="n">
        <v>0</v>
      </c>
      <c r="H25" s="123" t="n">
        <v>12844</v>
      </c>
      <c r="I25" s="123" t="n">
        <v>15348</v>
      </c>
      <c r="J25" s="139" t="n">
        <v>0</v>
      </c>
      <c r="K25" s="134"/>
      <c r="L25" s="124"/>
      <c r="M25" s="124"/>
      <c r="N25" s="124"/>
      <c r="O25" s="124"/>
      <c r="P25" s="124"/>
      <c r="Q25" s="124"/>
      <c r="R25" s="124"/>
      <c r="S25" s="124"/>
      <c r="T25" s="124"/>
      <c r="U25" s="124"/>
      <c r="V25" s="129"/>
      <c r="W25" s="128"/>
      <c r="X25" s="124"/>
      <c r="Y25" s="124"/>
      <c r="Z25" s="124"/>
      <c r="AA25" s="124"/>
      <c r="AB25" s="124" t="n">
        <v>0</v>
      </c>
      <c r="AC25" s="124" t="n">
        <v>0</v>
      </c>
      <c r="AD25" s="124" t="n">
        <v>0</v>
      </c>
      <c r="AE25" s="124"/>
      <c r="AF25" s="124" t="n">
        <v>0</v>
      </c>
      <c r="AG25" s="124" t="n">
        <v>0</v>
      </c>
      <c r="AH25" s="129" t="n">
        <v>0</v>
      </c>
      <c r="AI25" s="128" t="n">
        <v>0</v>
      </c>
      <c r="AJ25" s="124" t="n">
        <v>0</v>
      </c>
      <c r="AK25" s="124" t="n">
        <v>287</v>
      </c>
      <c r="AL25" s="124" t="n">
        <v>783</v>
      </c>
      <c r="AM25" s="124" t="n">
        <v>0</v>
      </c>
      <c r="AN25" s="124" t="n">
        <v>2476</v>
      </c>
      <c r="AO25" s="124" t="n">
        <v>1633</v>
      </c>
      <c r="AP25" s="124" t="n">
        <v>373</v>
      </c>
      <c r="AQ25" s="124" t="n">
        <v>1614</v>
      </c>
      <c r="AR25" s="124" t="n">
        <v>2606</v>
      </c>
      <c r="AS25" s="124" t="n">
        <v>1252</v>
      </c>
      <c r="AT25" s="129" t="n">
        <v>1820</v>
      </c>
      <c r="AU25" s="128" t="n">
        <v>688</v>
      </c>
      <c r="AV25" s="124" t="n">
        <v>2355</v>
      </c>
      <c r="AW25" s="124" t="n">
        <v>1496</v>
      </c>
      <c r="AX25" s="124" t="n">
        <v>2298</v>
      </c>
      <c r="AY25" s="124" t="n">
        <v>2400</v>
      </c>
      <c r="AZ25" s="124" t="n">
        <v>1615</v>
      </c>
      <c r="BA25" s="124" t="n">
        <v>1349</v>
      </c>
      <c r="BB25" s="124" t="n">
        <v>1778</v>
      </c>
      <c r="BC25" s="124" t="n">
        <v>1369</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32121</v>
      </c>
      <c r="F26" s="138" t="n">
        <v>0</v>
      </c>
      <c r="G26" s="123" t="n">
        <v>0</v>
      </c>
      <c r="H26" s="123" t="n">
        <v>14523</v>
      </c>
      <c r="I26" s="123" t="n">
        <v>17598</v>
      </c>
      <c r="J26" s="139" t="n">
        <v>0</v>
      </c>
      <c r="K26" s="134"/>
      <c r="L26" s="124"/>
      <c r="M26" s="124"/>
      <c r="N26" s="124"/>
      <c r="O26" s="124"/>
      <c r="P26" s="124"/>
      <c r="Q26" s="124"/>
      <c r="R26" s="124"/>
      <c r="S26" s="124"/>
      <c r="T26" s="124"/>
      <c r="U26" s="124"/>
      <c r="V26" s="129"/>
      <c r="W26" s="128"/>
      <c r="X26" s="124"/>
      <c r="Y26" s="124"/>
      <c r="Z26" s="124"/>
      <c r="AA26" s="124"/>
      <c r="AB26" s="124" t="n">
        <v>0</v>
      </c>
      <c r="AC26" s="124" t="n">
        <v>0</v>
      </c>
      <c r="AD26" s="124" t="n">
        <v>0</v>
      </c>
      <c r="AE26" s="124"/>
      <c r="AF26" s="124" t="n">
        <v>0</v>
      </c>
      <c r="AG26" s="124" t="n">
        <v>0</v>
      </c>
      <c r="AH26" s="129" t="n">
        <v>0</v>
      </c>
      <c r="AI26" s="128" t="n">
        <v>0</v>
      </c>
      <c r="AJ26" s="124" t="n">
        <v>0</v>
      </c>
      <c r="AK26" s="124" t="n">
        <v>0</v>
      </c>
      <c r="AL26" s="124" t="n">
        <v>589</v>
      </c>
      <c r="AM26" s="124" t="n">
        <v>470</v>
      </c>
      <c r="AN26" s="124" t="n">
        <v>1565</v>
      </c>
      <c r="AO26" s="124" t="n">
        <v>2449</v>
      </c>
      <c r="AP26" s="124" t="n">
        <v>1050</v>
      </c>
      <c r="AQ26" s="124" t="n">
        <v>1230</v>
      </c>
      <c r="AR26" s="124" t="n">
        <v>1904</v>
      </c>
      <c r="AS26" s="124" t="n">
        <v>2824</v>
      </c>
      <c r="AT26" s="129" t="n">
        <v>2442</v>
      </c>
      <c r="AU26" s="128" t="n">
        <v>1718</v>
      </c>
      <c r="AV26" s="124" t="n">
        <v>2317</v>
      </c>
      <c r="AW26" s="124" t="n">
        <v>1414</v>
      </c>
      <c r="AX26" s="124" t="n">
        <v>2454</v>
      </c>
      <c r="AY26" s="124" t="n">
        <v>2386</v>
      </c>
      <c r="AZ26" s="124" t="n">
        <v>2347</v>
      </c>
      <c r="BA26" s="124" t="n">
        <v>1726</v>
      </c>
      <c r="BB26" s="124" t="n">
        <v>2246</v>
      </c>
      <c r="BC26" s="124" t="n">
        <v>990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30900</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t="n">
        <v>0</v>
      </c>
      <c r="AC27" s="124" t="n">
        <v>0</v>
      </c>
      <c r="AD27" s="124" t="n">
        <v>0</v>
      </c>
      <c r="AE27" s="124"/>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14603</v>
      </c>
      <c r="F28" s="138" t="n">
        <v>0</v>
      </c>
      <c r="G28" s="123" t="n">
        <v>0</v>
      </c>
      <c r="H28" s="123" t="n">
        <v>4927</v>
      </c>
      <c r="I28" s="123" t="n">
        <v>9676</v>
      </c>
      <c r="J28" s="139" t="n">
        <v>0</v>
      </c>
      <c r="K28" s="134"/>
      <c r="L28" s="124"/>
      <c r="M28" s="124"/>
      <c r="N28" s="124"/>
      <c r="O28" s="124"/>
      <c r="P28" s="124"/>
      <c r="Q28" s="124"/>
      <c r="R28" s="124"/>
      <c r="S28" s="124"/>
      <c r="T28" s="124"/>
      <c r="U28" s="124"/>
      <c r="V28" s="129"/>
      <c r="W28" s="128"/>
      <c r="X28" s="124"/>
      <c r="Y28" s="124"/>
      <c r="Z28" s="124"/>
      <c r="AA28" s="124"/>
      <c r="AB28" s="124" t="n">
        <v>0</v>
      </c>
      <c r="AC28" s="124" t="n">
        <v>0</v>
      </c>
      <c r="AD28" s="124" t="n">
        <v>0</v>
      </c>
      <c r="AE28" s="124"/>
      <c r="AF28" s="124" t="n">
        <v>0</v>
      </c>
      <c r="AG28" s="124" t="n">
        <v>0</v>
      </c>
      <c r="AH28" s="129" t="n">
        <v>0</v>
      </c>
      <c r="AI28" s="128" t="n">
        <v>0</v>
      </c>
      <c r="AJ28" s="124" t="n">
        <v>0</v>
      </c>
      <c r="AK28" s="124" t="n">
        <v>0</v>
      </c>
      <c r="AL28" s="124" t="n">
        <v>229</v>
      </c>
      <c r="AM28" s="124" t="n">
        <v>79</v>
      </c>
      <c r="AN28" s="124" t="n">
        <v>402</v>
      </c>
      <c r="AO28" s="124" t="n">
        <v>673</v>
      </c>
      <c r="AP28" s="124" t="n">
        <v>332</v>
      </c>
      <c r="AQ28" s="124" t="n">
        <v>694</v>
      </c>
      <c r="AR28" s="124" t="n">
        <v>783</v>
      </c>
      <c r="AS28" s="124" t="n">
        <v>486</v>
      </c>
      <c r="AT28" s="129" t="n">
        <v>1249</v>
      </c>
      <c r="AU28" s="128" t="n">
        <v>603</v>
      </c>
      <c r="AV28" s="124" t="n">
        <v>1268</v>
      </c>
      <c r="AW28" s="124" t="n">
        <v>515</v>
      </c>
      <c r="AX28" s="124" t="n">
        <v>1484</v>
      </c>
      <c r="AY28" s="124" t="n">
        <v>1588</v>
      </c>
      <c r="AZ28" s="124" t="n">
        <v>1093</v>
      </c>
      <c r="BA28" s="124" t="n">
        <v>975</v>
      </c>
      <c r="BB28" s="124" t="n">
        <v>1466</v>
      </c>
      <c r="BC28" s="124" t="n">
        <v>684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12969</v>
      </c>
      <c r="F29" s="138" t="n">
        <v>0</v>
      </c>
      <c r="G29" s="123" t="n">
        <v>0</v>
      </c>
      <c r="H29" s="123" t="n">
        <v>3520</v>
      </c>
      <c r="I29" s="123" t="n">
        <v>9449</v>
      </c>
      <c r="J29" s="139" t="n">
        <v>0</v>
      </c>
      <c r="K29" s="134"/>
      <c r="L29" s="124"/>
      <c r="M29" s="124"/>
      <c r="N29" s="124"/>
      <c r="O29" s="124"/>
      <c r="P29" s="124"/>
      <c r="Q29" s="124"/>
      <c r="R29" s="124"/>
      <c r="S29" s="124"/>
      <c r="T29" s="124"/>
      <c r="U29" s="124"/>
      <c r="V29" s="129"/>
      <c r="W29" s="128"/>
      <c r="X29" s="124"/>
      <c r="Y29" s="124"/>
      <c r="Z29" s="124"/>
      <c r="AA29" s="124"/>
      <c r="AB29" s="124" t="n">
        <v>0</v>
      </c>
      <c r="AC29" s="124" t="n">
        <v>0</v>
      </c>
      <c r="AD29" s="124" t="n">
        <v>0</v>
      </c>
      <c r="AE29" s="124"/>
      <c r="AF29" s="124" t="n">
        <v>0</v>
      </c>
      <c r="AG29" s="124" t="n">
        <v>0</v>
      </c>
      <c r="AH29" s="129" t="n">
        <v>0</v>
      </c>
      <c r="AI29" s="128" t="n">
        <v>0</v>
      </c>
      <c r="AJ29" s="124" t="n">
        <v>0</v>
      </c>
      <c r="AK29" s="124" t="n">
        <v>0</v>
      </c>
      <c r="AL29" s="124" t="n">
        <v>0</v>
      </c>
      <c r="AM29" s="124" t="n">
        <v>0</v>
      </c>
      <c r="AN29" s="124" t="n">
        <v>194</v>
      </c>
      <c r="AO29" s="124" t="n">
        <v>522</v>
      </c>
      <c r="AP29" s="124" t="n">
        <v>381</v>
      </c>
      <c r="AQ29" s="124" t="n">
        <v>438</v>
      </c>
      <c r="AR29" s="124" t="n">
        <v>524</v>
      </c>
      <c r="AS29" s="124" t="n">
        <v>558</v>
      </c>
      <c r="AT29" s="129" t="n">
        <v>903</v>
      </c>
      <c r="AU29" s="128" t="n">
        <v>985</v>
      </c>
      <c r="AV29" s="124" t="n">
        <v>1136</v>
      </c>
      <c r="AW29" s="124" t="n">
        <v>886</v>
      </c>
      <c r="AX29" s="124" t="n">
        <v>1286</v>
      </c>
      <c r="AY29" s="124" t="n">
        <v>1308</v>
      </c>
      <c r="AZ29" s="124" t="n">
        <v>1245</v>
      </c>
      <c r="BA29" s="124" t="n">
        <v>1171</v>
      </c>
      <c r="BB29" s="124" t="n">
        <v>984</v>
      </c>
      <c r="BC29" s="124" t="n">
        <v>448</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178</v>
      </c>
      <c r="F30" s="138" t="n">
        <v>0</v>
      </c>
      <c r="G30" s="123" t="n">
        <v>0</v>
      </c>
      <c r="H30" s="123" t="n">
        <v>178</v>
      </c>
      <c r="I30" s="123" t="n">
        <v>0</v>
      </c>
      <c r="J30" s="139" t="n">
        <v>0</v>
      </c>
      <c r="K30" s="134"/>
      <c r="L30" s="124"/>
      <c r="M30" s="124"/>
      <c r="N30" s="124"/>
      <c r="O30" s="124"/>
      <c r="P30" s="124"/>
      <c r="Q30" s="124"/>
      <c r="R30" s="124"/>
      <c r="S30" s="124"/>
      <c r="T30" s="124"/>
      <c r="U30" s="124"/>
      <c r="V30" s="129"/>
      <c r="W30" s="128"/>
      <c r="X30" s="124"/>
      <c r="Y30" s="124"/>
      <c r="Z30" s="124"/>
      <c r="AA30" s="124"/>
      <c r="AB30" s="124" t="n">
        <v>0</v>
      </c>
      <c r="AC30" s="124" t="n">
        <v>0</v>
      </c>
      <c r="AD30" s="124" t="n">
        <v>0</v>
      </c>
      <c r="AE30" s="124"/>
      <c r="AF30" s="124" t="n">
        <v>0</v>
      </c>
      <c r="AG30" s="124" t="n">
        <v>0</v>
      </c>
      <c r="AH30" s="129" t="n">
        <v>0</v>
      </c>
      <c r="AI30" s="128" t="n">
        <v>0</v>
      </c>
      <c r="AJ30" s="124" t="n">
        <v>0</v>
      </c>
      <c r="AK30" s="124" t="n">
        <v>0</v>
      </c>
      <c r="AL30" s="124" t="n">
        <v>178</v>
      </c>
      <c r="AM30" s="124" t="n">
        <v>0</v>
      </c>
      <c r="AN30" s="124" t="n">
        <v>0</v>
      </c>
      <c r="AO30" s="124" t="n">
        <v>0</v>
      </c>
      <c r="AP30" s="124" t="n">
        <v>0</v>
      </c>
      <c r="AQ30" s="124" t="n">
        <v>0</v>
      </c>
      <c r="AR30" s="124" t="n">
        <v>0</v>
      </c>
      <c r="AS30" s="124" t="n">
        <v>0</v>
      </c>
      <c r="AT30" s="129" t="n">
        <v>0</v>
      </c>
      <c r="AU30" s="128" t="n">
        <v>0</v>
      </c>
      <c r="AV30" s="124" t="n">
        <v>0</v>
      </c>
      <c r="AW30" s="124" t="n">
        <v>0</v>
      </c>
      <c r="AX30" s="124" t="n">
        <v>0</v>
      </c>
      <c r="AY30" s="124" t="n">
        <v>0</v>
      </c>
      <c r="AZ30" s="124" t="n">
        <v>0</v>
      </c>
      <c r="BA30" s="124" t="n">
        <v>0</v>
      </c>
      <c r="BB30" s="124" t="n">
        <v>0</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4151</v>
      </c>
      <c r="F31" s="138" t="n">
        <v>0</v>
      </c>
      <c r="G31" s="123" t="n">
        <v>0</v>
      </c>
      <c r="H31" s="123" t="n">
        <v>993</v>
      </c>
      <c r="I31" s="123" t="n">
        <v>3158</v>
      </c>
      <c r="J31" s="139" t="n">
        <v>0</v>
      </c>
      <c r="K31" s="134"/>
      <c r="L31" s="124"/>
      <c r="M31" s="124"/>
      <c r="N31" s="124"/>
      <c r="O31" s="124"/>
      <c r="P31" s="124"/>
      <c r="Q31" s="124"/>
      <c r="R31" s="124"/>
      <c r="S31" s="124"/>
      <c r="T31" s="124"/>
      <c r="U31" s="124"/>
      <c r="V31" s="129"/>
      <c r="W31" s="128"/>
      <c r="X31" s="124"/>
      <c r="Y31" s="124"/>
      <c r="Z31" s="124"/>
      <c r="AA31" s="124"/>
      <c r="AB31" s="124" t="n">
        <v>0</v>
      </c>
      <c r="AC31" s="124" t="n">
        <v>0</v>
      </c>
      <c r="AD31" s="124" t="n">
        <v>0</v>
      </c>
      <c r="AE31" s="124"/>
      <c r="AF31" s="124" t="n">
        <v>0</v>
      </c>
      <c r="AG31" s="124" t="n">
        <v>0</v>
      </c>
      <c r="AH31" s="129" t="n">
        <v>0</v>
      </c>
      <c r="AI31" s="128" t="n">
        <v>0</v>
      </c>
      <c r="AJ31" s="124" t="n">
        <v>0</v>
      </c>
      <c r="AK31" s="124" t="n">
        <v>0</v>
      </c>
      <c r="AL31" s="124" t="n">
        <v>0</v>
      </c>
      <c r="AM31" s="124" t="n">
        <v>0</v>
      </c>
      <c r="AN31" s="124" t="n">
        <v>3</v>
      </c>
      <c r="AO31" s="124" t="n">
        <v>24</v>
      </c>
      <c r="AP31" s="124" t="n">
        <v>60</v>
      </c>
      <c r="AQ31" s="124" t="n">
        <v>123</v>
      </c>
      <c r="AR31" s="124" t="n">
        <v>236</v>
      </c>
      <c r="AS31" s="124" t="n">
        <v>247</v>
      </c>
      <c r="AT31" s="129" t="n">
        <v>300</v>
      </c>
      <c r="AU31" s="128" t="n">
        <v>340</v>
      </c>
      <c r="AV31" s="124" t="n">
        <v>351</v>
      </c>
      <c r="AW31" s="124" t="n">
        <v>455</v>
      </c>
      <c r="AX31" s="124" t="n">
        <v>367</v>
      </c>
      <c r="AY31" s="124" t="n">
        <v>364</v>
      </c>
      <c r="AZ31" s="124" t="n">
        <v>277</v>
      </c>
      <c r="BA31" s="124" t="n">
        <v>423</v>
      </c>
      <c r="BB31" s="124" t="n">
        <v>410</v>
      </c>
      <c r="BC31" s="124" t="n">
        <v>171</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6</v>
      </c>
      <c r="F32" s="138" t="n">
        <v>0</v>
      </c>
      <c r="G32" s="123" t="n">
        <v>0</v>
      </c>
      <c r="H32" s="123" t="n">
        <v>6</v>
      </c>
      <c r="I32" s="123" t="n">
        <v>0</v>
      </c>
      <c r="J32" s="139" t="n">
        <v>0</v>
      </c>
      <c r="K32" s="134"/>
      <c r="L32" s="124"/>
      <c r="M32" s="124"/>
      <c r="N32" s="124"/>
      <c r="O32" s="124"/>
      <c r="P32" s="124"/>
      <c r="Q32" s="124"/>
      <c r="R32" s="124"/>
      <c r="S32" s="124"/>
      <c r="T32" s="124"/>
      <c r="U32" s="124"/>
      <c r="V32" s="129"/>
      <c r="W32" s="128"/>
      <c r="X32" s="124"/>
      <c r="Y32" s="124"/>
      <c r="Z32" s="124"/>
      <c r="AA32" s="124"/>
      <c r="AB32" s="124" t="n">
        <v>0</v>
      </c>
      <c r="AC32" s="124" t="n">
        <v>0</v>
      </c>
      <c r="AD32" s="124" t="n">
        <v>0</v>
      </c>
      <c r="AE32" s="124"/>
      <c r="AF32" s="124" t="n">
        <v>0</v>
      </c>
      <c r="AG32" s="124" t="n">
        <v>0</v>
      </c>
      <c r="AH32" s="129" t="n">
        <v>0</v>
      </c>
      <c r="AI32" s="128" t="n">
        <v>0</v>
      </c>
      <c r="AJ32" s="124" t="n">
        <v>0</v>
      </c>
      <c r="AK32" s="124" t="n">
        <v>0</v>
      </c>
      <c r="AL32" s="124" t="n">
        <v>6</v>
      </c>
      <c r="AM32" s="124" t="n">
        <v>0</v>
      </c>
      <c r="AN32" s="124" t="n">
        <v>0</v>
      </c>
      <c r="AO32" s="124" t="n">
        <v>0</v>
      </c>
      <c r="AP32" s="124" t="n">
        <v>0</v>
      </c>
      <c r="AQ32" s="124" t="n">
        <v>0</v>
      </c>
      <c r="AR32" s="124" t="n">
        <v>0</v>
      </c>
      <c r="AS32" s="124" t="n">
        <v>0</v>
      </c>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6882</v>
      </c>
      <c r="F33" s="138" t="n">
        <v>0</v>
      </c>
      <c r="G33" s="123" t="n">
        <v>0</v>
      </c>
      <c r="H33" s="123" t="n">
        <v>1908</v>
      </c>
      <c r="I33" s="123" t="n">
        <v>4974</v>
      </c>
      <c r="J33" s="139" t="n">
        <v>0</v>
      </c>
      <c r="K33" s="134"/>
      <c r="L33" s="124"/>
      <c r="M33" s="124"/>
      <c r="N33" s="124"/>
      <c r="O33" s="124"/>
      <c r="P33" s="124"/>
      <c r="Q33" s="124"/>
      <c r="R33" s="124"/>
      <c r="S33" s="124"/>
      <c r="T33" s="124"/>
      <c r="U33" s="124"/>
      <c r="V33" s="129"/>
      <c r="W33" s="128"/>
      <c r="X33" s="124"/>
      <c r="Y33" s="124"/>
      <c r="Z33" s="124"/>
      <c r="AA33" s="124"/>
      <c r="AB33" s="124" t="n">
        <v>0</v>
      </c>
      <c r="AC33" s="124" t="n">
        <v>0</v>
      </c>
      <c r="AD33" s="124" t="n">
        <v>0</v>
      </c>
      <c r="AE33" s="124"/>
      <c r="AF33" s="124" t="n">
        <v>0</v>
      </c>
      <c r="AG33" s="124" t="n">
        <v>0</v>
      </c>
      <c r="AH33" s="129" t="n">
        <v>0</v>
      </c>
      <c r="AI33" s="128" t="n">
        <v>0</v>
      </c>
      <c r="AJ33" s="124" t="n">
        <v>0</v>
      </c>
      <c r="AK33" s="124" t="n">
        <v>0</v>
      </c>
      <c r="AL33" s="124" t="n">
        <v>71</v>
      </c>
      <c r="AM33" s="124" t="n">
        <v>0</v>
      </c>
      <c r="AN33" s="124" t="n">
        <v>83</v>
      </c>
      <c r="AO33" s="124" t="n">
        <v>259</v>
      </c>
      <c r="AP33" s="124" t="n">
        <v>197</v>
      </c>
      <c r="AQ33" s="124" t="n">
        <v>263</v>
      </c>
      <c r="AR33" s="124" t="n">
        <v>325</v>
      </c>
      <c r="AS33" s="124" t="n">
        <v>212</v>
      </c>
      <c r="AT33" s="129" t="n">
        <v>498</v>
      </c>
      <c r="AU33" s="128" t="n">
        <v>487</v>
      </c>
      <c r="AV33" s="124" t="n">
        <v>614</v>
      </c>
      <c r="AW33" s="124" t="n">
        <v>534</v>
      </c>
      <c r="AX33" s="124" t="n">
        <v>634</v>
      </c>
      <c r="AY33" s="124" t="n">
        <v>678</v>
      </c>
      <c r="AZ33" s="124" t="n">
        <v>660</v>
      </c>
      <c r="BA33" s="124" t="n">
        <v>619</v>
      </c>
      <c r="BB33" s="124" t="n">
        <v>511</v>
      </c>
      <c r="BC33" s="124" t="n">
        <v>237</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130</v>
      </c>
      <c r="F34" s="138" t="n">
        <v>0</v>
      </c>
      <c r="G34" s="123" t="n">
        <v>0</v>
      </c>
      <c r="H34" s="123" t="n">
        <v>39</v>
      </c>
      <c r="I34" s="123" t="n">
        <v>91</v>
      </c>
      <c r="J34" s="139" t="n">
        <v>0</v>
      </c>
      <c r="K34" s="134"/>
      <c r="L34" s="124"/>
      <c r="M34" s="124"/>
      <c r="N34" s="124"/>
      <c r="O34" s="124"/>
      <c r="P34" s="124"/>
      <c r="Q34" s="124"/>
      <c r="R34" s="124"/>
      <c r="S34" s="124"/>
      <c r="T34" s="124"/>
      <c r="U34" s="124"/>
      <c r="V34" s="129"/>
      <c r="W34" s="128"/>
      <c r="X34" s="124"/>
      <c r="Y34" s="124"/>
      <c r="Z34" s="124"/>
      <c r="AA34" s="124"/>
      <c r="AB34" s="124" t="n">
        <v>0</v>
      </c>
      <c r="AC34" s="124" t="n">
        <v>0</v>
      </c>
      <c r="AD34" s="124" t="n">
        <v>0</v>
      </c>
      <c r="AE34" s="124"/>
      <c r="AF34" s="124" t="n">
        <v>0</v>
      </c>
      <c r="AG34" s="124" t="n">
        <v>0</v>
      </c>
      <c r="AH34" s="129" t="n">
        <v>0</v>
      </c>
      <c r="AI34" s="128" t="n">
        <v>0</v>
      </c>
      <c r="AJ34" s="124" t="n">
        <v>0</v>
      </c>
      <c r="AK34" s="124" t="n">
        <v>0</v>
      </c>
      <c r="AL34" s="124" t="n">
        <v>2</v>
      </c>
      <c r="AM34" s="124" t="n">
        <v>0</v>
      </c>
      <c r="AN34" s="124" t="n">
        <v>0</v>
      </c>
      <c r="AO34" s="124" t="n">
        <v>6</v>
      </c>
      <c r="AP34" s="124" t="n">
        <v>2</v>
      </c>
      <c r="AQ34" s="124" t="n">
        <v>4</v>
      </c>
      <c r="AR34" s="124" t="n">
        <v>8</v>
      </c>
      <c r="AS34" s="124" t="n">
        <v>3</v>
      </c>
      <c r="AT34" s="129" t="n">
        <v>14</v>
      </c>
      <c r="AU34" s="128" t="n">
        <v>7</v>
      </c>
      <c r="AV34" s="124" t="n">
        <v>10</v>
      </c>
      <c r="AW34" s="124" t="n">
        <v>12</v>
      </c>
      <c r="AX34" s="124" t="n">
        <v>8</v>
      </c>
      <c r="AY34" s="124" t="n">
        <v>8</v>
      </c>
      <c r="AZ34" s="124" t="n">
        <v>16</v>
      </c>
      <c r="BA34" s="124" t="n">
        <v>15</v>
      </c>
      <c r="BB34" s="124" t="n">
        <v>7</v>
      </c>
      <c r="BC34" s="124" t="n">
        <v>8</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6445</v>
      </c>
      <c r="F35" s="138" t="n">
        <v>0</v>
      </c>
      <c r="G35" s="123" t="n">
        <v>13</v>
      </c>
      <c r="H35" s="123" t="n">
        <v>1942</v>
      </c>
      <c r="I35" s="123" t="n">
        <v>4490</v>
      </c>
      <c r="J35" s="139" t="n">
        <v>0</v>
      </c>
      <c r="K35" s="134"/>
      <c r="L35" s="124"/>
      <c r="M35" s="124"/>
      <c r="N35" s="124"/>
      <c r="O35" s="124"/>
      <c r="P35" s="124"/>
      <c r="Q35" s="124"/>
      <c r="R35" s="124"/>
      <c r="S35" s="124"/>
      <c r="T35" s="124"/>
      <c r="U35" s="124"/>
      <c r="V35" s="129"/>
      <c r="W35" s="128"/>
      <c r="X35" s="124"/>
      <c r="Y35" s="124"/>
      <c r="Z35" s="124"/>
      <c r="AA35" s="124"/>
      <c r="AB35" s="124" t="n">
        <v>2</v>
      </c>
      <c r="AC35" s="124" t="n">
        <v>1</v>
      </c>
      <c r="AD35" s="124" t="n">
        <v>1</v>
      </c>
      <c r="AE35" s="124"/>
      <c r="AF35" s="124" t="n">
        <v>1</v>
      </c>
      <c r="AG35" s="124" t="n">
        <v>2</v>
      </c>
      <c r="AH35" s="129" t="n">
        <v>6</v>
      </c>
      <c r="AI35" s="128" t="n">
        <v>5</v>
      </c>
      <c r="AJ35" s="124" t="n">
        <v>8</v>
      </c>
      <c r="AK35" s="124" t="n">
        <v>15</v>
      </c>
      <c r="AL35" s="124" t="n">
        <v>19</v>
      </c>
      <c r="AM35" s="124" t="n">
        <v>78</v>
      </c>
      <c r="AN35" s="124" t="n">
        <v>99</v>
      </c>
      <c r="AO35" s="124" t="n">
        <v>254</v>
      </c>
      <c r="AP35" s="124" t="n">
        <v>203</v>
      </c>
      <c r="AQ35" s="124" t="n">
        <v>261</v>
      </c>
      <c r="AR35" s="124" t="n">
        <v>322</v>
      </c>
      <c r="AS35" s="124" t="n">
        <v>214</v>
      </c>
      <c r="AT35" s="129" t="n">
        <v>464</v>
      </c>
      <c r="AU35" s="128" t="n">
        <v>436</v>
      </c>
      <c r="AV35" s="124" t="n">
        <v>554</v>
      </c>
      <c r="AW35" s="124" t="n">
        <v>493</v>
      </c>
      <c r="AX35" s="124" t="n">
        <v>579</v>
      </c>
      <c r="AY35" s="124" t="n">
        <v>589</v>
      </c>
      <c r="AZ35" s="124" t="n">
        <v>616</v>
      </c>
      <c r="BA35" s="124" t="n">
        <v>536</v>
      </c>
      <c r="BB35" s="124" t="n">
        <v>472</v>
      </c>
      <c r="BC35" s="124" t="n">
        <v>215</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v>
      </c>
      <c r="F36" s="138" t="n">
        <v>0</v>
      </c>
      <c r="G36" s="123" t="n">
        <v>0</v>
      </c>
      <c r="H36" s="123" t="n">
        <v>1</v>
      </c>
      <c r="I36" s="123" t="n">
        <v>1</v>
      </c>
      <c r="J36" s="139" t="n">
        <v>0</v>
      </c>
      <c r="K36" s="134"/>
      <c r="L36" s="124"/>
      <c r="M36" s="124"/>
      <c r="N36" s="124"/>
      <c r="O36" s="124"/>
      <c r="P36" s="124"/>
      <c r="Q36" s="124"/>
      <c r="R36" s="124"/>
      <c r="S36" s="124"/>
      <c r="T36" s="124"/>
      <c r="U36" s="124"/>
      <c r="V36" s="129"/>
      <c r="W36" s="128"/>
      <c r="X36" s="124"/>
      <c r="Y36" s="124"/>
      <c r="Z36" s="124"/>
      <c r="AA36" s="124"/>
      <c r="AB36" s="124" t="n">
        <v>0</v>
      </c>
      <c r="AC36" s="124" t="n">
        <v>0</v>
      </c>
      <c r="AD36" s="124" t="n">
        <v>0</v>
      </c>
      <c r="AE36" s="124"/>
      <c r="AF36" s="124" t="n">
        <v>0</v>
      </c>
      <c r="AG36" s="124" t="n">
        <v>0</v>
      </c>
      <c r="AH36" s="129" t="n">
        <v>0</v>
      </c>
      <c r="AI36" s="128" t="n">
        <v>0</v>
      </c>
      <c r="AJ36" s="124" t="n">
        <v>0</v>
      </c>
      <c r="AK36" s="124" t="n">
        <v>0</v>
      </c>
      <c r="AL36" s="124" t="n">
        <v>0</v>
      </c>
      <c r="AM36" s="124" t="n">
        <v>1</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1</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456</v>
      </c>
      <c r="F37" s="138" t="n">
        <v>0</v>
      </c>
      <c r="G37" s="123" t="n">
        <v>0</v>
      </c>
      <c r="H37" s="123" t="n">
        <v>36</v>
      </c>
      <c r="I37" s="123" t="n">
        <v>420</v>
      </c>
      <c r="J37" s="139" t="n">
        <v>0</v>
      </c>
      <c r="K37" s="134"/>
      <c r="L37" s="124"/>
      <c r="M37" s="124"/>
      <c r="N37" s="124"/>
      <c r="O37" s="124"/>
      <c r="P37" s="124"/>
      <c r="Q37" s="124"/>
      <c r="R37" s="124"/>
      <c r="S37" s="124"/>
      <c r="T37" s="124"/>
      <c r="U37" s="124"/>
      <c r="V37" s="129"/>
      <c r="W37" s="128"/>
      <c r="X37" s="124"/>
      <c r="Y37" s="124"/>
      <c r="Z37" s="124"/>
      <c r="AA37" s="124"/>
      <c r="AB37" s="124" t="n">
        <v>0</v>
      </c>
      <c r="AC37" s="124" t="n">
        <v>0</v>
      </c>
      <c r="AD37" s="124" t="n">
        <v>0</v>
      </c>
      <c r="AE37" s="124"/>
      <c r="AF37" s="124" t="n">
        <v>0</v>
      </c>
      <c r="AG37" s="124" t="n">
        <v>0</v>
      </c>
      <c r="AH37" s="129" t="n">
        <v>0</v>
      </c>
      <c r="AI37" s="128" t="n">
        <v>0</v>
      </c>
      <c r="AJ37" s="124" t="n">
        <v>0</v>
      </c>
      <c r="AK37" s="124" t="n">
        <v>0</v>
      </c>
      <c r="AL37" s="124" t="n">
        <v>0</v>
      </c>
      <c r="AM37" s="124" t="n">
        <v>0</v>
      </c>
      <c r="AN37" s="124" t="n">
        <v>0</v>
      </c>
      <c r="AO37" s="124" t="n">
        <v>0</v>
      </c>
      <c r="AP37" s="124" t="n">
        <v>0</v>
      </c>
      <c r="AQ37" s="124" t="n">
        <v>14</v>
      </c>
      <c r="AR37" s="124" t="n">
        <v>0</v>
      </c>
      <c r="AS37" s="124" t="n">
        <v>3</v>
      </c>
      <c r="AT37" s="129" t="n">
        <v>19</v>
      </c>
      <c r="AU37" s="128" t="n">
        <v>26</v>
      </c>
      <c r="AV37" s="124" t="n">
        <v>28</v>
      </c>
      <c r="AW37" s="124" t="n">
        <v>1</v>
      </c>
      <c r="AX37" s="124" t="n">
        <v>49</v>
      </c>
      <c r="AY37" s="124" t="n">
        <v>50</v>
      </c>
      <c r="AZ37" s="124" t="n">
        <v>95</v>
      </c>
      <c r="BA37" s="124" t="n">
        <v>52</v>
      </c>
      <c r="BB37" s="124" t="n">
        <v>49</v>
      </c>
      <c r="BC37" s="124" t="n">
        <v>70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15</v>
      </c>
      <c r="F38" s="138" t="n">
        <v>0</v>
      </c>
      <c r="G38" s="123" t="n">
        <v>0</v>
      </c>
      <c r="H38" s="123" t="n">
        <v>0</v>
      </c>
      <c r="I38" s="123" t="n">
        <v>15</v>
      </c>
      <c r="J38" s="139" t="n">
        <v>0</v>
      </c>
      <c r="K38" s="134"/>
      <c r="L38" s="124"/>
      <c r="M38" s="124"/>
      <c r="N38" s="124"/>
      <c r="O38" s="124"/>
      <c r="P38" s="124"/>
      <c r="Q38" s="124"/>
      <c r="R38" s="124"/>
      <c r="S38" s="124"/>
      <c r="T38" s="124"/>
      <c r="U38" s="124"/>
      <c r="V38" s="129"/>
      <c r="W38" s="128"/>
      <c r="X38" s="124"/>
      <c r="Y38" s="124"/>
      <c r="Z38" s="124"/>
      <c r="AA38" s="124"/>
      <c r="AB38" s="124" t="n">
        <v>0</v>
      </c>
      <c r="AC38" s="124" t="n">
        <v>0</v>
      </c>
      <c r="AD38" s="124" t="n">
        <v>0</v>
      </c>
      <c r="AE38" s="124"/>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0</v>
      </c>
      <c r="BA38" s="124" t="n">
        <v>1</v>
      </c>
      <c r="BB38" s="124" t="n">
        <v>8</v>
      </c>
      <c r="BC38" s="124" t="n">
        <v>6</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t="n">
        <v>0</v>
      </c>
      <c r="AC39" s="124" t="n">
        <v>0</v>
      </c>
      <c r="AD39" s="124" t="n">
        <v>0</v>
      </c>
      <c r="AE39" s="124"/>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t="n">
        <v>0</v>
      </c>
      <c r="AC40" s="124" t="n">
        <v>0</v>
      </c>
      <c r="AD40" s="124" t="n">
        <v>0</v>
      </c>
      <c r="AE40" s="124"/>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64</v>
      </c>
      <c r="F41" s="138" t="n">
        <v>0</v>
      </c>
      <c r="G41" s="123" t="n">
        <v>0</v>
      </c>
      <c r="H41" s="123" t="n">
        <v>11</v>
      </c>
      <c r="I41" s="123" t="n">
        <v>53</v>
      </c>
      <c r="J41" s="139" t="n">
        <v>0</v>
      </c>
      <c r="K41" s="134"/>
      <c r="L41" s="124"/>
      <c r="M41" s="124"/>
      <c r="N41" s="124"/>
      <c r="O41" s="124"/>
      <c r="P41" s="124"/>
      <c r="Q41" s="124"/>
      <c r="R41" s="124"/>
      <c r="S41" s="124"/>
      <c r="T41" s="124"/>
      <c r="U41" s="124"/>
      <c r="V41" s="129"/>
      <c r="W41" s="128"/>
      <c r="X41" s="124"/>
      <c r="Y41" s="124"/>
      <c r="Z41" s="124"/>
      <c r="AA41" s="124"/>
      <c r="AB41" s="124" t="n">
        <v>0</v>
      </c>
      <c r="AC41" s="124" t="n">
        <v>0</v>
      </c>
      <c r="AD41" s="124" t="n">
        <v>0</v>
      </c>
      <c r="AE41" s="124"/>
      <c r="AF41" s="124" t="n">
        <v>0</v>
      </c>
      <c r="AG41" s="124" t="n">
        <v>0</v>
      </c>
      <c r="AH41" s="129" t="n">
        <v>0</v>
      </c>
      <c r="AI41" s="128" t="n">
        <v>0</v>
      </c>
      <c r="AJ41" s="124" t="n">
        <v>0</v>
      </c>
      <c r="AK41" s="124" t="n">
        <v>0</v>
      </c>
      <c r="AL41" s="124" t="n">
        <v>0</v>
      </c>
      <c r="AM41" s="124" t="n">
        <v>0</v>
      </c>
      <c r="AN41" s="124" t="n">
        <v>1</v>
      </c>
      <c r="AO41" s="124" t="n">
        <v>2</v>
      </c>
      <c r="AP41" s="124" t="n">
        <v>0</v>
      </c>
      <c r="AQ41" s="124" t="n">
        <v>1</v>
      </c>
      <c r="AR41" s="124" t="n">
        <v>1</v>
      </c>
      <c r="AS41" s="124" t="n">
        <v>2</v>
      </c>
      <c r="AT41" s="129" t="n">
        <v>4</v>
      </c>
      <c r="AU41" s="128" t="n">
        <v>6</v>
      </c>
      <c r="AV41" s="124" t="n">
        <v>6</v>
      </c>
      <c r="AW41" s="124" t="n">
        <v>5</v>
      </c>
      <c r="AX41" s="124" t="n">
        <v>6</v>
      </c>
      <c r="AY41" s="124" t="n">
        <v>9</v>
      </c>
      <c r="AZ41" s="124" t="n">
        <v>7</v>
      </c>
      <c r="BA41" s="124" t="n">
        <v>6</v>
      </c>
      <c r="BB41" s="124" t="n">
        <v>6</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11</v>
      </c>
      <c r="F42" s="138" t="n">
        <v>0</v>
      </c>
      <c r="G42" s="123" t="n">
        <v>0</v>
      </c>
      <c r="H42" s="123" t="n">
        <v>2</v>
      </c>
      <c r="I42" s="123" t="n">
        <v>9</v>
      </c>
      <c r="J42" s="139" t="n">
        <v>0</v>
      </c>
      <c r="K42" s="134"/>
      <c r="L42" s="124"/>
      <c r="M42" s="124"/>
      <c r="N42" s="124"/>
      <c r="O42" s="124"/>
      <c r="P42" s="124"/>
      <c r="Q42" s="124"/>
      <c r="R42" s="124"/>
      <c r="S42" s="124"/>
      <c r="T42" s="124"/>
      <c r="U42" s="124"/>
      <c r="V42" s="129"/>
      <c r="W42" s="128"/>
      <c r="X42" s="124"/>
      <c r="Y42" s="124"/>
      <c r="Z42" s="124"/>
      <c r="AA42" s="124"/>
      <c r="AB42" s="124" t="n">
        <v>0</v>
      </c>
      <c r="AC42" s="124" t="n">
        <v>0</v>
      </c>
      <c r="AD42" s="124" t="n">
        <v>0</v>
      </c>
      <c r="AE42" s="124"/>
      <c r="AF42" s="124" t="n">
        <v>0</v>
      </c>
      <c r="AG42" s="124" t="n">
        <v>0</v>
      </c>
      <c r="AH42" s="129" t="n">
        <v>0</v>
      </c>
      <c r="AI42" s="128" t="n">
        <v>0</v>
      </c>
      <c r="AJ42" s="124" t="n">
        <v>0</v>
      </c>
      <c r="AK42" s="124" t="n">
        <v>0</v>
      </c>
      <c r="AL42" s="124" t="n">
        <v>0</v>
      </c>
      <c r="AM42" s="124" t="n">
        <v>0</v>
      </c>
      <c r="AN42" s="124" t="n">
        <v>0</v>
      </c>
      <c r="AO42" s="124" t="n">
        <v>0</v>
      </c>
      <c r="AP42" s="124" t="n">
        <v>1</v>
      </c>
      <c r="AQ42" s="124" t="n">
        <v>0</v>
      </c>
      <c r="AR42" s="124" t="n">
        <v>0</v>
      </c>
      <c r="AS42" s="124" t="n">
        <v>1</v>
      </c>
      <c r="AT42" s="129" t="n">
        <v>0</v>
      </c>
      <c r="AU42" s="128" t="n">
        <v>2</v>
      </c>
      <c r="AV42" s="124" t="n">
        <v>1</v>
      </c>
      <c r="AW42" s="124" t="n">
        <v>0</v>
      </c>
      <c r="AX42" s="124" t="n">
        <v>0</v>
      </c>
      <c r="AY42" s="124" t="n">
        <v>3</v>
      </c>
      <c r="AZ42" s="124" t="n">
        <v>0</v>
      </c>
      <c r="BA42" s="124" t="n">
        <v>2</v>
      </c>
      <c r="BB42" s="124" t="n">
        <v>1</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11</v>
      </c>
      <c r="F43" s="138" t="n">
        <v>0</v>
      </c>
      <c r="G43" s="123" t="n">
        <v>0</v>
      </c>
      <c r="H43" s="123" t="n">
        <v>2</v>
      </c>
      <c r="I43" s="123" t="n">
        <v>9</v>
      </c>
      <c r="J43" s="139" t="n">
        <v>0</v>
      </c>
      <c r="K43" s="134"/>
      <c r="L43" s="124"/>
      <c r="M43" s="124"/>
      <c r="N43" s="124"/>
      <c r="O43" s="124"/>
      <c r="P43" s="124"/>
      <c r="Q43" s="124"/>
      <c r="R43" s="124"/>
      <c r="S43" s="124"/>
      <c r="T43" s="124"/>
      <c r="U43" s="124"/>
      <c r="V43" s="129"/>
      <c r="W43" s="128"/>
      <c r="X43" s="124"/>
      <c r="Y43" s="124"/>
      <c r="Z43" s="124"/>
      <c r="AA43" s="124"/>
      <c r="AB43" s="124" t="n">
        <v>0</v>
      </c>
      <c r="AC43" s="124" t="n">
        <v>0</v>
      </c>
      <c r="AD43" s="124" t="n">
        <v>0</v>
      </c>
      <c r="AE43" s="124"/>
      <c r="AF43" s="124" t="n">
        <v>0</v>
      </c>
      <c r="AG43" s="124" t="n">
        <v>0</v>
      </c>
      <c r="AH43" s="129" t="n">
        <v>0</v>
      </c>
      <c r="AI43" s="128" t="n">
        <v>0</v>
      </c>
      <c r="AJ43" s="124" t="n">
        <v>0</v>
      </c>
      <c r="AK43" s="124" t="n">
        <v>0</v>
      </c>
      <c r="AL43" s="124" t="n">
        <v>0</v>
      </c>
      <c r="AM43" s="124" t="n">
        <v>0</v>
      </c>
      <c r="AN43" s="124" t="n">
        <v>0</v>
      </c>
      <c r="AO43" s="124" t="n">
        <v>0</v>
      </c>
      <c r="AP43" s="124" t="n">
        <v>0</v>
      </c>
      <c r="AQ43" s="124" t="n">
        <v>1</v>
      </c>
      <c r="AR43" s="124" t="n">
        <v>0</v>
      </c>
      <c r="AS43" s="124" t="n">
        <v>0</v>
      </c>
      <c r="AT43" s="129" t="n">
        <v>1</v>
      </c>
      <c r="AU43" s="128" t="n">
        <v>0</v>
      </c>
      <c r="AV43" s="124" t="n">
        <v>1</v>
      </c>
      <c r="AW43" s="124" t="n">
        <v>0</v>
      </c>
      <c r="AX43" s="124" t="n">
        <v>3</v>
      </c>
      <c r="AY43" s="124" t="n">
        <v>1</v>
      </c>
      <c r="AZ43" s="124" t="n">
        <v>1</v>
      </c>
      <c r="BA43" s="124" t="n">
        <v>2</v>
      </c>
      <c r="BB43" s="124" t="n">
        <v>1</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12</v>
      </c>
      <c r="F44" s="138" t="n">
        <v>0</v>
      </c>
      <c r="G44" s="123" t="n">
        <v>0</v>
      </c>
      <c r="H44" s="123" t="n">
        <v>2</v>
      </c>
      <c r="I44" s="123" t="n">
        <v>10</v>
      </c>
      <c r="J44" s="139" t="n">
        <v>0</v>
      </c>
      <c r="K44" s="134"/>
      <c r="L44" s="124"/>
      <c r="M44" s="124"/>
      <c r="N44" s="124"/>
      <c r="O44" s="124"/>
      <c r="P44" s="124"/>
      <c r="Q44" s="124"/>
      <c r="R44" s="124"/>
      <c r="S44" s="124"/>
      <c r="T44" s="124"/>
      <c r="U44" s="124"/>
      <c r="V44" s="129"/>
      <c r="W44" s="128"/>
      <c r="X44" s="124"/>
      <c r="Y44" s="124"/>
      <c r="Z44" s="124"/>
      <c r="AA44" s="124"/>
      <c r="AB44" s="124" t="n">
        <v>0</v>
      </c>
      <c r="AC44" s="124" t="n">
        <v>0</v>
      </c>
      <c r="AD44" s="124" t="n">
        <v>0</v>
      </c>
      <c r="AE44" s="124"/>
      <c r="AF44" s="124" t="n">
        <v>0</v>
      </c>
      <c r="AG44" s="124" t="n">
        <v>0</v>
      </c>
      <c r="AH44" s="129" t="n">
        <v>0</v>
      </c>
      <c r="AI44" s="128" t="n">
        <v>0</v>
      </c>
      <c r="AJ44" s="124" t="n">
        <v>0</v>
      </c>
      <c r="AK44" s="124" t="n">
        <v>0</v>
      </c>
      <c r="AL44" s="124" t="n">
        <v>0</v>
      </c>
      <c r="AM44" s="124" t="n">
        <v>0</v>
      </c>
      <c r="AN44" s="124" t="n">
        <v>0</v>
      </c>
      <c r="AO44" s="124" t="n">
        <v>1</v>
      </c>
      <c r="AP44" s="124" t="n">
        <v>0</v>
      </c>
      <c r="AQ44" s="124" t="n">
        <v>0</v>
      </c>
      <c r="AR44" s="124" t="n">
        <v>1</v>
      </c>
      <c r="AS44" s="124" t="n">
        <v>0</v>
      </c>
      <c r="AT44" s="129" t="n">
        <v>0</v>
      </c>
      <c r="AU44" s="128" t="n">
        <v>1</v>
      </c>
      <c r="AV44" s="124" t="n">
        <v>1</v>
      </c>
      <c r="AW44" s="124" t="n">
        <v>1</v>
      </c>
      <c r="AX44" s="124" t="n">
        <v>4</v>
      </c>
      <c r="AY44" s="124" t="n">
        <v>0</v>
      </c>
      <c r="AZ44" s="124" t="n">
        <v>0</v>
      </c>
      <c r="BA44" s="124" t="n">
        <v>2</v>
      </c>
      <c r="BB44" s="124" t="n">
        <v>1</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t="n">
        <v>0</v>
      </c>
      <c r="AC45" s="124" t="n">
        <v>0</v>
      </c>
      <c r="AD45" s="124" t="n">
        <v>0</v>
      </c>
      <c r="AE45" s="124"/>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5731</v>
      </c>
      <c r="F46" s="138" t="n">
        <v>0</v>
      </c>
      <c r="G46" s="123" t="n">
        <v>13</v>
      </c>
      <c r="H46" s="123" t="n">
        <v>1601</v>
      </c>
      <c r="I46" s="123" t="n">
        <v>4117</v>
      </c>
      <c r="J46" s="139" t="n">
        <v>0</v>
      </c>
      <c r="K46" s="134"/>
      <c r="L46" s="124"/>
      <c r="M46" s="124"/>
      <c r="N46" s="124"/>
      <c r="O46" s="124"/>
      <c r="P46" s="124"/>
      <c r="Q46" s="124"/>
      <c r="R46" s="124"/>
      <c r="S46" s="124"/>
      <c r="T46" s="124"/>
      <c r="U46" s="124"/>
      <c r="V46" s="129"/>
      <c r="W46" s="128"/>
      <c r="X46" s="124"/>
      <c r="Y46" s="124"/>
      <c r="Z46" s="124"/>
      <c r="AA46" s="124"/>
      <c r="AB46" s="124" t="n">
        <v>2</v>
      </c>
      <c r="AC46" s="124" t="n">
        <v>1</v>
      </c>
      <c r="AD46" s="124" t="n">
        <v>1</v>
      </c>
      <c r="AE46" s="124"/>
      <c r="AF46" s="124" t="n">
        <v>1</v>
      </c>
      <c r="AG46" s="124" t="n">
        <v>2</v>
      </c>
      <c r="AH46" s="129" t="n">
        <v>6</v>
      </c>
      <c r="AI46" s="128" t="n">
        <v>3</v>
      </c>
      <c r="AJ46" s="124" t="n">
        <v>7</v>
      </c>
      <c r="AK46" s="124" t="n">
        <v>11</v>
      </c>
      <c r="AL46" s="124" t="n">
        <v>17</v>
      </c>
      <c r="AM46" s="124" t="n">
        <v>61</v>
      </c>
      <c r="AN46" s="124" t="n">
        <v>84</v>
      </c>
      <c r="AO46" s="124" t="n">
        <v>188</v>
      </c>
      <c r="AP46" s="124" t="n">
        <v>168</v>
      </c>
      <c r="AQ46" s="124" t="n">
        <v>232</v>
      </c>
      <c r="AR46" s="124" t="n">
        <v>285</v>
      </c>
      <c r="AS46" s="124" t="n">
        <v>165</v>
      </c>
      <c r="AT46" s="129" t="n">
        <v>380</v>
      </c>
      <c r="AU46" s="128" t="n">
        <v>388</v>
      </c>
      <c r="AV46" s="124" t="n">
        <v>468</v>
      </c>
      <c r="AW46" s="124" t="n">
        <v>379</v>
      </c>
      <c r="AX46" s="124" t="n">
        <v>536</v>
      </c>
      <c r="AY46" s="124" t="n">
        <v>537</v>
      </c>
      <c r="AZ46" s="124" t="n">
        <v>592</v>
      </c>
      <c r="BA46" s="124" t="n">
        <v>431</v>
      </c>
      <c r="BB46" s="124" t="n">
        <v>492</v>
      </c>
      <c r="BC46" s="124" t="n">
        <v>294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v>
      </c>
      <c r="F47" s="138" t="n">
        <v>0</v>
      </c>
      <c r="G47" s="123" t="n">
        <v>0</v>
      </c>
      <c r="H47" s="123" t="n">
        <v>0</v>
      </c>
      <c r="I47" s="123" t="n">
        <v>2</v>
      </c>
      <c r="J47" s="139" t="n">
        <v>0</v>
      </c>
      <c r="K47" s="134"/>
      <c r="L47" s="124"/>
      <c r="M47" s="124"/>
      <c r="N47" s="124"/>
      <c r="O47" s="124"/>
      <c r="P47" s="124"/>
      <c r="Q47" s="124"/>
      <c r="R47" s="124"/>
      <c r="S47" s="124"/>
      <c r="T47" s="124"/>
      <c r="U47" s="124"/>
      <c r="V47" s="129"/>
      <c r="W47" s="128"/>
      <c r="X47" s="124"/>
      <c r="Y47" s="124"/>
      <c r="Z47" s="124"/>
      <c r="AA47" s="124"/>
      <c r="AB47" s="124" t="n">
        <v>0</v>
      </c>
      <c r="AC47" s="124" t="n">
        <v>0</v>
      </c>
      <c r="AD47" s="124" t="n">
        <v>0</v>
      </c>
      <c r="AE47" s="124"/>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0</v>
      </c>
      <c r="AY47" s="124" t="n">
        <v>0</v>
      </c>
      <c r="AZ47" s="124" t="n">
        <v>1</v>
      </c>
      <c r="BA47" s="124" t="n">
        <v>0</v>
      </c>
      <c r="BB47" s="124" t="n">
        <v>0</v>
      </c>
      <c r="BC47" s="124" t="n">
        <v>1</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t="n">
        <v>0</v>
      </c>
      <c r="AC48" s="124" t="n">
        <v>0</v>
      </c>
      <c r="AD48" s="124" t="n">
        <v>0</v>
      </c>
      <c r="AE48" s="124"/>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25</v>
      </c>
      <c r="F49" s="138" t="n">
        <v>0</v>
      </c>
      <c r="G49" s="123" t="n">
        <v>2</v>
      </c>
      <c r="H49" s="123" t="n">
        <v>8</v>
      </c>
      <c r="I49" s="123" t="n">
        <v>15</v>
      </c>
      <c r="J49" s="139" t="n">
        <v>0</v>
      </c>
      <c r="K49" s="134"/>
      <c r="L49" s="124"/>
      <c r="M49" s="124"/>
      <c r="N49" s="124"/>
      <c r="O49" s="124"/>
      <c r="P49" s="124"/>
      <c r="Q49" s="124"/>
      <c r="R49" s="124"/>
      <c r="S49" s="124"/>
      <c r="T49" s="124"/>
      <c r="U49" s="124"/>
      <c r="V49" s="129"/>
      <c r="W49" s="128"/>
      <c r="X49" s="124"/>
      <c r="Y49" s="124"/>
      <c r="Z49" s="124"/>
      <c r="AA49" s="124"/>
      <c r="AB49" s="124" t="n">
        <v>1</v>
      </c>
      <c r="AC49" s="124" t="n">
        <v>0</v>
      </c>
      <c r="AD49" s="124" t="n">
        <v>0</v>
      </c>
      <c r="AE49" s="124"/>
      <c r="AF49" s="124" t="n">
        <v>0</v>
      </c>
      <c r="AG49" s="124" t="n">
        <v>1</v>
      </c>
      <c r="AH49" s="129" t="n">
        <v>0</v>
      </c>
      <c r="AI49" s="128" t="n">
        <v>0</v>
      </c>
      <c r="AJ49" s="124" t="n">
        <v>0</v>
      </c>
      <c r="AK49" s="124" t="n">
        <v>0</v>
      </c>
      <c r="AL49" s="124" t="n">
        <v>0</v>
      </c>
      <c r="AM49" s="124" t="n">
        <v>0</v>
      </c>
      <c r="AN49" s="124" t="n">
        <v>1</v>
      </c>
      <c r="AO49" s="124" t="n">
        <v>1</v>
      </c>
      <c r="AP49" s="124" t="n">
        <v>1</v>
      </c>
      <c r="AQ49" s="124" t="n">
        <v>1</v>
      </c>
      <c r="AR49" s="124" t="n">
        <v>2</v>
      </c>
      <c r="AS49" s="124" t="n">
        <v>0</v>
      </c>
      <c r="AT49" s="129" t="n">
        <v>2</v>
      </c>
      <c r="AU49" s="128" t="n">
        <v>1</v>
      </c>
      <c r="AV49" s="124" t="n">
        <v>3</v>
      </c>
      <c r="AW49" s="124" t="n">
        <v>2</v>
      </c>
      <c r="AX49" s="124" t="n">
        <v>1</v>
      </c>
      <c r="AY49" s="124" t="n">
        <v>0</v>
      </c>
      <c r="AZ49" s="124" t="n">
        <v>3</v>
      </c>
      <c r="BA49" s="124" t="n">
        <v>0</v>
      </c>
      <c r="BB49" s="124" t="n">
        <v>3</v>
      </c>
      <c r="BC49" s="124" t="n">
        <v>2</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5322</v>
      </c>
      <c r="F50" s="138" t="n">
        <v>0</v>
      </c>
      <c r="G50" s="123" t="n">
        <v>11</v>
      </c>
      <c r="H50" s="123" t="n">
        <v>1469</v>
      </c>
      <c r="I50" s="123" t="n">
        <v>3842</v>
      </c>
      <c r="J50" s="139" t="n">
        <v>0</v>
      </c>
      <c r="K50" s="134"/>
      <c r="L50" s="124"/>
      <c r="M50" s="124"/>
      <c r="N50" s="124"/>
      <c r="O50" s="124"/>
      <c r="P50" s="124"/>
      <c r="Q50" s="124"/>
      <c r="R50" s="124"/>
      <c r="S50" s="124"/>
      <c r="T50" s="124"/>
      <c r="U50" s="124"/>
      <c r="V50" s="129"/>
      <c r="W50" s="128"/>
      <c r="X50" s="124"/>
      <c r="Y50" s="124"/>
      <c r="Z50" s="124"/>
      <c r="AA50" s="124"/>
      <c r="AB50" s="124" t="n">
        <v>0</v>
      </c>
      <c r="AC50" s="124" t="n">
        <v>1</v>
      </c>
      <c r="AD50" s="124" t="n">
        <v>1</v>
      </c>
      <c r="AE50" s="124"/>
      <c r="AF50" s="124" t="n">
        <v>1</v>
      </c>
      <c r="AG50" s="124" t="n">
        <v>2</v>
      </c>
      <c r="AH50" s="129" t="n">
        <v>6</v>
      </c>
      <c r="AI50" s="128" t="n">
        <v>2</v>
      </c>
      <c r="AJ50" s="124" t="n">
        <v>7</v>
      </c>
      <c r="AK50" s="124" t="n">
        <v>11</v>
      </c>
      <c r="AL50" s="124" t="n">
        <v>16</v>
      </c>
      <c r="AM50" s="124" t="n">
        <v>57</v>
      </c>
      <c r="AN50" s="124" t="n">
        <v>73</v>
      </c>
      <c r="AO50" s="124" t="n">
        <v>167</v>
      </c>
      <c r="AP50" s="124" t="n">
        <v>157</v>
      </c>
      <c r="AQ50" s="124" t="n">
        <v>220</v>
      </c>
      <c r="AR50" s="124" t="n">
        <v>263</v>
      </c>
      <c r="AS50" s="124" t="n">
        <v>149</v>
      </c>
      <c r="AT50" s="129" t="n">
        <v>347</v>
      </c>
      <c r="AU50" s="128" t="n">
        <v>371</v>
      </c>
      <c r="AV50" s="124" t="n">
        <v>421</v>
      </c>
      <c r="AW50" s="124" t="n">
        <v>348</v>
      </c>
      <c r="AX50" s="124" t="n">
        <v>508</v>
      </c>
      <c r="AY50" s="124" t="n">
        <v>496</v>
      </c>
      <c r="AZ50" s="124" t="n">
        <v>553</v>
      </c>
      <c r="BA50" s="124" t="n">
        <v>406</v>
      </c>
      <c r="BB50" s="124" t="n">
        <v>472</v>
      </c>
      <c r="BC50" s="124" t="n">
        <v>267</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194</v>
      </c>
      <c r="F51" s="138" t="n">
        <v>0</v>
      </c>
      <c r="G51" s="123" t="n">
        <v>1</v>
      </c>
      <c r="H51" s="123" t="n">
        <v>63</v>
      </c>
      <c r="I51" s="123" t="n">
        <v>130</v>
      </c>
      <c r="J51" s="139" t="n">
        <v>0</v>
      </c>
      <c r="K51" s="134"/>
      <c r="L51" s="124"/>
      <c r="M51" s="124"/>
      <c r="N51" s="124"/>
      <c r="O51" s="124"/>
      <c r="P51" s="124"/>
      <c r="Q51" s="124"/>
      <c r="R51" s="124"/>
      <c r="S51" s="124"/>
      <c r="T51" s="124"/>
      <c r="U51" s="124"/>
      <c r="V51" s="129"/>
      <c r="W51" s="128"/>
      <c r="X51" s="124"/>
      <c r="Y51" s="124"/>
      <c r="Z51" s="124"/>
      <c r="AA51" s="124"/>
      <c r="AB51" s="124" t="n">
        <v>0</v>
      </c>
      <c r="AC51" s="124" t="n">
        <v>0</v>
      </c>
      <c r="AD51" s="124" t="n">
        <v>0</v>
      </c>
      <c r="AE51" s="124"/>
      <c r="AF51" s="124" t="n">
        <v>0</v>
      </c>
      <c r="AG51" s="124" t="n">
        <v>1</v>
      </c>
      <c r="AH51" s="129" t="n">
        <v>0</v>
      </c>
      <c r="AI51" s="128" t="n">
        <v>0</v>
      </c>
      <c r="AJ51" s="124" t="n">
        <v>0</v>
      </c>
      <c r="AK51" s="124" t="n">
        <v>1</v>
      </c>
      <c r="AL51" s="124" t="n">
        <v>0</v>
      </c>
      <c r="AM51" s="124" t="n">
        <v>2</v>
      </c>
      <c r="AN51" s="124" t="n">
        <v>4</v>
      </c>
      <c r="AO51" s="124" t="n">
        <v>5</v>
      </c>
      <c r="AP51" s="124" t="n">
        <v>11</v>
      </c>
      <c r="AQ51" s="124" t="n">
        <v>9</v>
      </c>
      <c r="AR51" s="124" t="n">
        <v>10</v>
      </c>
      <c r="AS51" s="124" t="n">
        <v>6</v>
      </c>
      <c r="AT51" s="129" t="n">
        <v>15</v>
      </c>
      <c r="AU51" s="128" t="n">
        <v>10</v>
      </c>
      <c r="AV51" s="124" t="n">
        <v>25</v>
      </c>
      <c r="AW51" s="124" t="n">
        <v>11</v>
      </c>
      <c r="AX51" s="124" t="n">
        <v>13</v>
      </c>
      <c r="AY51" s="124" t="n">
        <v>19</v>
      </c>
      <c r="AZ51" s="124" t="n">
        <v>11</v>
      </c>
      <c r="BA51" s="124" t="n">
        <v>20</v>
      </c>
      <c r="BB51" s="124" t="n">
        <v>16</v>
      </c>
      <c r="BC51" s="124" t="n">
        <v>5</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109</v>
      </c>
      <c r="F52" s="138" t="n">
        <v>0</v>
      </c>
      <c r="G52" s="123" t="n">
        <v>1</v>
      </c>
      <c r="H52" s="123" t="n">
        <v>37</v>
      </c>
      <c r="I52" s="123" t="n">
        <v>71</v>
      </c>
      <c r="J52" s="139" t="n">
        <v>0</v>
      </c>
      <c r="K52" s="134"/>
      <c r="L52" s="124"/>
      <c r="M52" s="124"/>
      <c r="N52" s="124"/>
      <c r="O52" s="124"/>
      <c r="P52" s="124"/>
      <c r="Q52" s="124"/>
      <c r="R52" s="124"/>
      <c r="S52" s="124"/>
      <c r="T52" s="124"/>
      <c r="U52" s="124"/>
      <c r="V52" s="129"/>
      <c r="W52" s="128"/>
      <c r="X52" s="124"/>
      <c r="Y52" s="124"/>
      <c r="Z52" s="124"/>
      <c r="AA52" s="124"/>
      <c r="AB52" s="124" t="n">
        <v>0</v>
      </c>
      <c r="AC52" s="124" t="n">
        <v>0</v>
      </c>
      <c r="AD52" s="124" t="n">
        <v>0</v>
      </c>
      <c r="AE52" s="124"/>
      <c r="AF52" s="124" t="n">
        <v>0</v>
      </c>
      <c r="AG52" s="124" t="n">
        <v>1</v>
      </c>
      <c r="AH52" s="129" t="n">
        <v>0</v>
      </c>
      <c r="AI52" s="128" t="n">
        <v>0</v>
      </c>
      <c r="AJ52" s="124" t="n">
        <v>0</v>
      </c>
      <c r="AK52" s="124" t="n">
        <v>0</v>
      </c>
      <c r="AL52" s="124" t="n">
        <v>0</v>
      </c>
      <c r="AM52" s="124" t="n">
        <v>1</v>
      </c>
      <c r="AN52" s="124" t="n">
        <v>1</v>
      </c>
      <c r="AO52" s="124" t="n">
        <v>4</v>
      </c>
      <c r="AP52" s="124" t="n">
        <v>3</v>
      </c>
      <c r="AQ52" s="124" t="n">
        <v>5</v>
      </c>
      <c r="AR52" s="124" t="n">
        <v>5</v>
      </c>
      <c r="AS52" s="124" t="n">
        <v>6</v>
      </c>
      <c r="AT52" s="129" t="n">
        <v>12</v>
      </c>
      <c r="AU52" s="128" t="n">
        <v>10</v>
      </c>
      <c r="AV52" s="124" t="n">
        <v>15</v>
      </c>
      <c r="AW52" s="124" t="n">
        <v>7</v>
      </c>
      <c r="AX52" s="124" t="n">
        <v>8</v>
      </c>
      <c r="AY52" s="124" t="n">
        <v>14</v>
      </c>
      <c r="AZ52" s="124" t="n">
        <v>4</v>
      </c>
      <c r="BA52" s="124" t="n">
        <v>1</v>
      </c>
      <c r="BB52" s="124" t="n">
        <v>7</v>
      </c>
      <c r="BC52" s="124" t="n">
        <v>5</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15</v>
      </c>
      <c r="F53" s="138" t="n">
        <v>0</v>
      </c>
      <c r="G53" s="123" t="n">
        <v>0</v>
      </c>
      <c r="H53" s="123" t="n">
        <v>5</v>
      </c>
      <c r="I53" s="123" t="n">
        <v>10</v>
      </c>
      <c r="J53" s="139" t="n">
        <v>0</v>
      </c>
      <c r="K53" s="134"/>
      <c r="L53" s="124"/>
      <c r="M53" s="124"/>
      <c r="N53" s="124"/>
      <c r="O53" s="124"/>
      <c r="P53" s="124"/>
      <c r="Q53" s="124"/>
      <c r="R53" s="124"/>
      <c r="S53" s="124"/>
      <c r="T53" s="124"/>
      <c r="U53" s="124"/>
      <c r="V53" s="129"/>
      <c r="W53" s="128"/>
      <c r="X53" s="124"/>
      <c r="Y53" s="124"/>
      <c r="Z53" s="124"/>
      <c r="AA53" s="124"/>
      <c r="AB53" s="124" t="n">
        <v>0</v>
      </c>
      <c r="AC53" s="124" t="n">
        <v>0</v>
      </c>
      <c r="AD53" s="124" t="n">
        <v>0</v>
      </c>
      <c r="AE53" s="124"/>
      <c r="AF53" s="124" t="n">
        <v>0</v>
      </c>
      <c r="AG53" s="124" t="n">
        <v>0</v>
      </c>
      <c r="AH53" s="129" t="n">
        <v>0</v>
      </c>
      <c r="AI53" s="128" t="n">
        <v>0</v>
      </c>
      <c r="AJ53" s="124" t="n">
        <v>0</v>
      </c>
      <c r="AK53" s="124" t="n">
        <v>0</v>
      </c>
      <c r="AL53" s="124" t="n">
        <v>0</v>
      </c>
      <c r="AM53" s="124" t="n">
        <v>1</v>
      </c>
      <c r="AN53" s="124" t="n">
        <v>0</v>
      </c>
      <c r="AO53" s="124" t="n">
        <v>1</v>
      </c>
      <c r="AP53" s="124" t="n">
        <v>1</v>
      </c>
      <c r="AQ53" s="124" t="n">
        <v>0</v>
      </c>
      <c r="AR53" s="124" t="n">
        <v>1</v>
      </c>
      <c r="AS53" s="124" t="n">
        <v>0</v>
      </c>
      <c r="AT53" s="129" t="n">
        <v>1</v>
      </c>
      <c r="AU53" s="128" t="n">
        <v>2</v>
      </c>
      <c r="AV53" s="124" t="n">
        <v>2</v>
      </c>
      <c r="AW53" s="124" t="n">
        <v>3</v>
      </c>
      <c r="AX53" s="124" t="n">
        <v>0</v>
      </c>
      <c r="AY53" s="124" t="n">
        <v>0</v>
      </c>
      <c r="AZ53" s="124" t="n">
        <v>1</v>
      </c>
      <c r="BA53" s="124" t="n">
        <v>1</v>
      </c>
      <c r="BB53" s="124" t="n">
        <v>0</v>
      </c>
      <c r="BC53" s="124" t="n">
        <v>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15</v>
      </c>
      <c r="F54" s="138" t="n">
        <v>0</v>
      </c>
      <c r="G54" s="123" t="n">
        <v>0</v>
      </c>
      <c r="H54" s="123" t="n">
        <v>5</v>
      </c>
      <c r="I54" s="123" t="n">
        <v>10</v>
      </c>
      <c r="J54" s="139" t="n">
        <v>0</v>
      </c>
      <c r="K54" s="134"/>
      <c r="L54" s="124"/>
      <c r="M54" s="124"/>
      <c r="N54" s="124"/>
      <c r="O54" s="124"/>
      <c r="P54" s="124"/>
      <c r="Q54" s="124"/>
      <c r="R54" s="124"/>
      <c r="S54" s="124"/>
      <c r="T54" s="124"/>
      <c r="U54" s="124"/>
      <c r="V54" s="129"/>
      <c r="W54" s="128"/>
      <c r="X54" s="124"/>
      <c r="Y54" s="124"/>
      <c r="Z54" s="124"/>
      <c r="AA54" s="124"/>
      <c r="AB54" s="124" t="n">
        <v>0</v>
      </c>
      <c r="AC54" s="124" t="n">
        <v>0</v>
      </c>
      <c r="AD54" s="124" t="n">
        <v>0</v>
      </c>
      <c r="AE54" s="124"/>
      <c r="AF54" s="124" t="n">
        <v>0</v>
      </c>
      <c r="AG54" s="124" t="n">
        <v>0</v>
      </c>
      <c r="AH54" s="129" t="n">
        <v>0</v>
      </c>
      <c r="AI54" s="128" t="n">
        <v>0</v>
      </c>
      <c r="AJ54" s="124" t="n">
        <v>0</v>
      </c>
      <c r="AK54" s="124" t="n">
        <v>0</v>
      </c>
      <c r="AL54" s="124" t="n">
        <v>0</v>
      </c>
      <c r="AM54" s="124" t="n">
        <v>0</v>
      </c>
      <c r="AN54" s="124" t="n">
        <v>0</v>
      </c>
      <c r="AO54" s="124" t="n">
        <v>1</v>
      </c>
      <c r="AP54" s="124" t="n">
        <v>1</v>
      </c>
      <c r="AQ54" s="124" t="n">
        <v>0</v>
      </c>
      <c r="AR54" s="124" t="n">
        <v>2</v>
      </c>
      <c r="AS54" s="124" t="n">
        <v>0</v>
      </c>
      <c r="AT54" s="129" t="n">
        <v>1</v>
      </c>
      <c r="AU54" s="128" t="n">
        <v>1</v>
      </c>
      <c r="AV54" s="124" t="n">
        <v>1</v>
      </c>
      <c r="AW54" s="124" t="n">
        <v>1</v>
      </c>
      <c r="AX54" s="124" t="n">
        <v>2</v>
      </c>
      <c r="AY54" s="124" t="n">
        <v>3</v>
      </c>
      <c r="AZ54" s="124" t="n">
        <v>0</v>
      </c>
      <c r="BA54" s="124" t="n">
        <v>1</v>
      </c>
      <c r="BB54" s="124" t="n">
        <v>0</v>
      </c>
      <c r="BC54" s="124" t="n">
        <v>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2</v>
      </c>
      <c r="F55" s="138" t="n">
        <v>0</v>
      </c>
      <c r="G55" s="123" t="n">
        <v>0</v>
      </c>
      <c r="H55" s="123" t="n">
        <v>1</v>
      </c>
      <c r="I55" s="123" t="n">
        <v>1</v>
      </c>
      <c r="J55" s="139" t="n">
        <v>0</v>
      </c>
      <c r="K55" s="134"/>
      <c r="L55" s="124"/>
      <c r="M55" s="124"/>
      <c r="N55" s="124"/>
      <c r="O55" s="124"/>
      <c r="P55" s="124"/>
      <c r="Q55" s="124"/>
      <c r="R55" s="124"/>
      <c r="S55" s="124"/>
      <c r="T55" s="124"/>
      <c r="U55" s="124"/>
      <c r="V55" s="129"/>
      <c r="W55" s="128"/>
      <c r="X55" s="124"/>
      <c r="Y55" s="124"/>
      <c r="Z55" s="124"/>
      <c r="AA55" s="124"/>
      <c r="AB55" s="124" t="n">
        <v>0</v>
      </c>
      <c r="AC55" s="124" t="n">
        <v>0</v>
      </c>
      <c r="AD55" s="124" t="n">
        <v>0</v>
      </c>
      <c r="AE55" s="124"/>
      <c r="AF55" s="124" t="n">
        <v>0</v>
      </c>
      <c r="AG55" s="124" t="n">
        <v>0</v>
      </c>
      <c r="AH55" s="129" t="n">
        <v>0</v>
      </c>
      <c r="AI55" s="128" t="n">
        <v>0</v>
      </c>
      <c r="AJ55" s="124" t="n">
        <v>0</v>
      </c>
      <c r="AK55" s="124" t="n">
        <v>0</v>
      </c>
      <c r="AL55" s="124" t="n">
        <v>0</v>
      </c>
      <c r="AM55" s="124" t="n">
        <v>0</v>
      </c>
      <c r="AN55" s="124" t="n">
        <v>0</v>
      </c>
      <c r="AO55" s="124" t="n">
        <v>1</v>
      </c>
      <c r="AP55" s="124" t="n">
        <v>0</v>
      </c>
      <c r="AQ55" s="124" t="n">
        <v>0</v>
      </c>
      <c r="AR55" s="124" t="n">
        <v>0</v>
      </c>
      <c r="AS55" s="124" t="n">
        <v>0</v>
      </c>
      <c r="AT55" s="129" t="n">
        <v>0</v>
      </c>
      <c r="AU55" s="128" t="n">
        <v>0</v>
      </c>
      <c r="AV55" s="124" t="n">
        <v>0</v>
      </c>
      <c r="AW55" s="124" t="n">
        <v>0</v>
      </c>
      <c r="AX55" s="124" t="n">
        <v>1</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6</v>
      </c>
      <c r="F56" s="138" t="n">
        <v>0</v>
      </c>
      <c r="G56" s="123" t="n">
        <v>0</v>
      </c>
      <c r="H56" s="123" t="n">
        <v>0</v>
      </c>
      <c r="I56" s="123" t="n">
        <v>6</v>
      </c>
      <c r="J56" s="139" t="n">
        <v>0</v>
      </c>
      <c r="K56" s="134"/>
      <c r="L56" s="124"/>
      <c r="M56" s="124"/>
      <c r="N56" s="124"/>
      <c r="O56" s="124"/>
      <c r="P56" s="124"/>
      <c r="Q56" s="124"/>
      <c r="R56" s="124"/>
      <c r="S56" s="124"/>
      <c r="T56" s="124"/>
      <c r="U56" s="124"/>
      <c r="V56" s="129"/>
      <c r="W56" s="128"/>
      <c r="X56" s="124"/>
      <c r="Y56" s="124"/>
      <c r="Z56" s="124"/>
      <c r="AA56" s="124"/>
      <c r="AB56" s="124" t="n">
        <v>0</v>
      </c>
      <c r="AC56" s="124" t="n">
        <v>0</v>
      </c>
      <c r="AD56" s="124" t="n">
        <v>0</v>
      </c>
      <c r="AE56" s="124"/>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1</v>
      </c>
      <c r="AV56" s="124" t="n">
        <v>0</v>
      </c>
      <c r="AW56" s="124" t="n">
        <v>1</v>
      </c>
      <c r="AX56" s="124" t="n">
        <v>1</v>
      </c>
      <c r="AY56" s="124" t="n">
        <v>1</v>
      </c>
      <c r="AZ56" s="124" t="n">
        <v>2</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24</v>
      </c>
      <c r="F57" s="138" t="n">
        <v>0</v>
      </c>
      <c r="G57" s="123" t="n">
        <v>0</v>
      </c>
      <c r="H57" s="123" t="n">
        <v>2</v>
      </c>
      <c r="I57" s="123" t="n">
        <v>22</v>
      </c>
      <c r="J57" s="139" t="n">
        <v>0</v>
      </c>
      <c r="K57" s="134"/>
      <c r="L57" s="124"/>
      <c r="M57" s="124"/>
      <c r="N57" s="124"/>
      <c r="O57" s="124"/>
      <c r="P57" s="124"/>
      <c r="Q57" s="124"/>
      <c r="R57" s="124"/>
      <c r="S57" s="124"/>
      <c r="T57" s="124"/>
      <c r="U57" s="124"/>
      <c r="V57" s="129"/>
      <c r="W57" s="128"/>
      <c r="X57" s="124"/>
      <c r="Y57" s="124"/>
      <c r="Z57" s="124"/>
      <c r="AA57" s="124"/>
      <c r="AB57" s="124" t="n">
        <v>0</v>
      </c>
      <c r="AC57" s="124" t="n">
        <v>0</v>
      </c>
      <c r="AD57" s="124" t="n">
        <v>0</v>
      </c>
      <c r="AE57" s="124"/>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2</v>
      </c>
      <c r="AU57" s="128" t="n">
        <v>2</v>
      </c>
      <c r="AV57" s="124" t="n">
        <v>5</v>
      </c>
      <c r="AW57" s="124" t="n">
        <v>0</v>
      </c>
      <c r="AX57" s="124" t="n">
        <v>4</v>
      </c>
      <c r="AY57" s="124" t="n">
        <v>1</v>
      </c>
      <c r="AZ57" s="124" t="n">
        <v>6</v>
      </c>
      <c r="BA57" s="124" t="n">
        <v>3</v>
      </c>
      <c r="BB57" s="124" t="n">
        <v>1</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18</v>
      </c>
      <c r="F58" s="138" t="n">
        <v>0</v>
      </c>
      <c r="G58" s="123" t="n">
        <v>0</v>
      </c>
      <c r="H58" s="123" t="n">
        <v>5</v>
      </c>
      <c r="I58" s="123" t="n">
        <v>13</v>
      </c>
      <c r="J58" s="139" t="n">
        <v>0</v>
      </c>
      <c r="K58" s="134"/>
      <c r="L58" s="124"/>
      <c r="M58" s="124"/>
      <c r="N58" s="124"/>
      <c r="O58" s="124"/>
      <c r="P58" s="124"/>
      <c r="Q58" s="124"/>
      <c r="R58" s="124"/>
      <c r="S58" s="124"/>
      <c r="T58" s="124"/>
      <c r="U58" s="124"/>
      <c r="V58" s="129"/>
      <c r="W58" s="128"/>
      <c r="X58" s="124"/>
      <c r="Y58" s="124"/>
      <c r="Z58" s="124"/>
      <c r="AA58" s="124"/>
      <c r="AB58" s="124" t="n">
        <v>0</v>
      </c>
      <c r="AC58" s="124" t="n">
        <v>0</v>
      </c>
      <c r="AD58" s="124" t="n">
        <v>0</v>
      </c>
      <c r="AE58" s="124"/>
      <c r="AF58" s="124" t="n">
        <v>0</v>
      </c>
      <c r="AG58" s="124" t="n">
        <v>0</v>
      </c>
      <c r="AH58" s="129" t="n">
        <v>0</v>
      </c>
      <c r="AI58" s="128" t="n">
        <v>0</v>
      </c>
      <c r="AJ58" s="124" t="n">
        <v>0</v>
      </c>
      <c r="AK58" s="124" t="n">
        <v>0</v>
      </c>
      <c r="AL58" s="124" t="n">
        <v>0</v>
      </c>
      <c r="AM58" s="124" t="n">
        <v>3</v>
      </c>
      <c r="AN58" s="124" t="n">
        <v>0</v>
      </c>
      <c r="AO58" s="124" t="n">
        <v>0</v>
      </c>
      <c r="AP58" s="124" t="n">
        <v>1</v>
      </c>
      <c r="AQ58" s="124" t="n">
        <v>1</v>
      </c>
      <c r="AR58" s="124" t="n">
        <v>0</v>
      </c>
      <c r="AS58" s="124" t="n">
        <v>0</v>
      </c>
      <c r="AT58" s="129" t="n">
        <v>0</v>
      </c>
      <c r="AU58" s="128" t="n">
        <v>6</v>
      </c>
      <c r="AV58" s="124" t="n">
        <v>1</v>
      </c>
      <c r="AW58" s="124" t="n">
        <v>1</v>
      </c>
      <c r="AX58" s="124" t="n">
        <v>0</v>
      </c>
      <c r="AY58" s="124" t="n">
        <v>1</v>
      </c>
      <c r="AZ58" s="124" t="n">
        <v>2</v>
      </c>
      <c r="BA58" s="124" t="n">
        <v>1</v>
      </c>
      <c r="BB58" s="124" t="n">
        <v>1</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11</v>
      </c>
      <c r="F59" s="138" t="n">
        <v>0</v>
      </c>
      <c r="G59" s="123" t="n">
        <v>0</v>
      </c>
      <c r="H59" s="123" t="n">
        <v>1</v>
      </c>
      <c r="I59" s="123" t="n">
        <v>10</v>
      </c>
      <c r="J59" s="139" t="n">
        <v>0</v>
      </c>
      <c r="K59" s="134"/>
      <c r="L59" s="124"/>
      <c r="M59" s="124"/>
      <c r="N59" s="124"/>
      <c r="O59" s="124"/>
      <c r="P59" s="124"/>
      <c r="Q59" s="124"/>
      <c r="R59" s="124"/>
      <c r="S59" s="124"/>
      <c r="T59" s="124"/>
      <c r="U59" s="124"/>
      <c r="V59" s="129"/>
      <c r="W59" s="128"/>
      <c r="X59" s="124"/>
      <c r="Y59" s="124"/>
      <c r="Z59" s="124"/>
      <c r="AA59" s="124"/>
      <c r="AB59" s="124" t="n">
        <v>0</v>
      </c>
      <c r="AC59" s="124" t="n">
        <v>0</v>
      </c>
      <c r="AD59" s="124" t="n">
        <v>0</v>
      </c>
      <c r="AE59" s="124"/>
      <c r="AF59" s="124" t="n">
        <v>0</v>
      </c>
      <c r="AG59" s="124" t="n">
        <v>0</v>
      </c>
      <c r="AH59" s="129" t="n">
        <v>0</v>
      </c>
      <c r="AI59" s="128" t="n">
        <v>0</v>
      </c>
      <c r="AJ59" s="124" t="n">
        <v>0</v>
      </c>
      <c r="AK59" s="124" t="n">
        <v>0</v>
      </c>
      <c r="AL59" s="124" t="n">
        <v>0</v>
      </c>
      <c r="AM59" s="124" t="n">
        <v>0</v>
      </c>
      <c r="AN59" s="124" t="n">
        <v>0</v>
      </c>
      <c r="AO59" s="124" t="n">
        <v>0</v>
      </c>
      <c r="AP59" s="124" t="n">
        <v>1</v>
      </c>
      <c r="AQ59" s="124" t="n">
        <v>0</v>
      </c>
      <c r="AR59" s="124" t="n">
        <v>0</v>
      </c>
      <c r="AS59" s="124" t="n">
        <v>0</v>
      </c>
      <c r="AT59" s="129" t="n">
        <v>0</v>
      </c>
      <c r="AU59" s="128" t="n">
        <v>1</v>
      </c>
      <c r="AV59" s="124" t="n">
        <v>1</v>
      </c>
      <c r="AW59" s="124" t="n">
        <v>0</v>
      </c>
      <c r="AX59" s="124" t="n">
        <v>3</v>
      </c>
      <c r="AY59" s="124" t="n">
        <v>1</v>
      </c>
      <c r="AZ59" s="124" t="n">
        <v>1</v>
      </c>
      <c r="BA59" s="124" t="n">
        <v>2</v>
      </c>
      <c r="BB59" s="124" t="n">
        <v>0</v>
      </c>
      <c r="BC59" s="124" t="n">
        <v>1</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95</v>
      </c>
      <c r="F60" s="138" t="n">
        <v>0</v>
      </c>
      <c r="G60" s="123" t="n">
        <v>0</v>
      </c>
      <c r="H60" s="123" t="n">
        <v>26</v>
      </c>
      <c r="I60" s="123" t="n">
        <v>69</v>
      </c>
      <c r="J60" s="139" t="n">
        <v>0</v>
      </c>
      <c r="K60" s="134"/>
      <c r="L60" s="124"/>
      <c r="M60" s="124"/>
      <c r="N60" s="124"/>
      <c r="O60" s="124"/>
      <c r="P60" s="124"/>
      <c r="Q60" s="124"/>
      <c r="R60" s="124"/>
      <c r="S60" s="124"/>
      <c r="T60" s="124"/>
      <c r="U60" s="124"/>
      <c r="V60" s="129"/>
      <c r="W60" s="128"/>
      <c r="X60" s="124"/>
      <c r="Y60" s="124"/>
      <c r="Z60" s="124"/>
      <c r="AA60" s="124"/>
      <c r="AB60" s="124" t="n">
        <v>0</v>
      </c>
      <c r="AC60" s="124" t="n">
        <v>0</v>
      </c>
      <c r="AD60" s="124" t="n">
        <v>0</v>
      </c>
      <c r="AE60" s="124"/>
      <c r="AF60" s="124" t="n">
        <v>0</v>
      </c>
      <c r="AG60" s="124" t="n">
        <v>0</v>
      </c>
      <c r="AH60" s="129" t="n">
        <v>0</v>
      </c>
      <c r="AI60" s="128" t="n">
        <v>0</v>
      </c>
      <c r="AJ60" s="124" t="n">
        <v>0</v>
      </c>
      <c r="AK60" s="124" t="n">
        <v>0</v>
      </c>
      <c r="AL60" s="124" t="n">
        <v>0</v>
      </c>
      <c r="AM60" s="124" t="n">
        <v>2</v>
      </c>
      <c r="AN60" s="124" t="n">
        <v>1</v>
      </c>
      <c r="AO60" s="124" t="n">
        <v>3</v>
      </c>
      <c r="AP60" s="124" t="n">
        <v>3</v>
      </c>
      <c r="AQ60" s="124" t="n">
        <v>5</v>
      </c>
      <c r="AR60" s="124" t="n">
        <v>1</v>
      </c>
      <c r="AS60" s="124" t="n">
        <v>3</v>
      </c>
      <c r="AT60" s="129" t="n">
        <v>8</v>
      </c>
      <c r="AU60" s="128" t="n">
        <v>9</v>
      </c>
      <c r="AV60" s="124" t="n">
        <v>13</v>
      </c>
      <c r="AW60" s="124" t="n">
        <v>12</v>
      </c>
      <c r="AX60" s="124" t="n">
        <v>6</v>
      </c>
      <c r="AY60" s="124" t="n">
        <v>7</v>
      </c>
      <c r="AZ60" s="124" t="n">
        <v>10</v>
      </c>
      <c r="BA60" s="124" t="n">
        <v>4</v>
      </c>
      <c r="BB60" s="124" t="n">
        <v>3</v>
      </c>
      <c r="BC60" s="124" t="n">
        <v>5</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t="n">
        <v>0</v>
      </c>
      <c r="AC61" s="124" t="n">
        <v>0</v>
      </c>
      <c r="AD61" s="124" t="n">
        <v>0</v>
      </c>
      <c r="AE61" s="124"/>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t="n">
        <v>0</v>
      </c>
      <c r="AC62" s="124" t="n">
        <v>0</v>
      </c>
      <c r="AD62" s="124" t="n">
        <v>0</v>
      </c>
      <c r="AE62" s="124"/>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87</v>
      </c>
      <c r="F63" s="138" t="n">
        <v>0</v>
      </c>
      <c r="G63" s="123" t="n">
        <v>0</v>
      </c>
      <c r="H63" s="123" t="n">
        <v>38</v>
      </c>
      <c r="I63" s="123" t="n">
        <v>49</v>
      </c>
      <c r="J63" s="139" t="n">
        <v>0</v>
      </c>
      <c r="K63" s="134"/>
      <c r="L63" s="124"/>
      <c r="M63" s="124"/>
      <c r="N63" s="124"/>
      <c r="O63" s="124"/>
      <c r="P63" s="124"/>
      <c r="Q63" s="124"/>
      <c r="R63" s="124"/>
      <c r="S63" s="124"/>
      <c r="T63" s="124"/>
      <c r="U63" s="124"/>
      <c r="V63" s="129"/>
      <c r="W63" s="128"/>
      <c r="X63" s="124"/>
      <c r="Y63" s="124"/>
      <c r="Z63" s="124"/>
      <c r="AA63" s="124"/>
      <c r="AB63" s="124" t="n">
        <v>0</v>
      </c>
      <c r="AC63" s="124" t="n">
        <v>0</v>
      </c>
      <c r="AD63" s="124" t="n">
        <v>0</v>
      </c>
      <c r="AE63" s="124"/>
      <c r="AF63" s="124" t="n">
        <v>0</v>
      </c>
      <c r="AG63" s="124" t="n">
        <v>0</v>
      </c>
      <c r="AH63" s="129" t="n">
        <v>0</v>
      </c>
      <c r="AI63" s="128" t="n">
        <v>0</v>
      </c>
      <c r="AJ63" s="124" t="n">
        <v>0</v>
      </c>
      <c r="AK63" s="124" t="n">
        <v>0</v>
      </c>
      <c r="AL63" s="124" t="n">
        <v>0</v>
      </c>
      <c r="AM63" s="124" t="n">
        <v>0</v>
      </c>
      <c r="AN63" s="124" t="n">
        <v>2</v>
      </c>
      <c r="AO63" s="124" t="n">
        <v>12</v>
      </c>
      <c r="AP63" s="124" t="n">
        <v>4</v>
      </c>
      <c r="AQ63" s="124" t="n">
        <v>4</v>
      </c>
      <c r="AR63" s="124" t="n">
        <v>6</v>
      </c>
      <c r="AS63" s="124" t="n">
        <v>2</v>
      </c>
      <c r="AT63" s="129" t="n">
        <v>8</v>
      </c>
      <c r="AU63" s="128" t="n">
        <v>10</v>
      </c>
      <c r="AV63" s="124" t="n">
        <v>12</v>
      </c>
      <c r="AW63" s="124" t="n">
        <v>6</v>
      </c>
      <c r="AX63" s="124" t="n">
        <v>7</v>
      </c>
      <c r="AY63" s="124" t="n">
        <v>2</v>
      </c>
      <c r="AZ63" s="124" t="n">
        <v>6</v>
      </c>
      <c r="BA63" s="124" t="n">
        <v>2</v>
      </c>
      <c r="BB63" s="124" t="n">
        <v>4</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52</v>
      </c>
      <c r="F64" s="138" t="n">
        <v>0</v>
      </c>
      <c r="G64" s="123" t="n">
        <v>0</v>
      </c>
      <c r="H64" s="123" t="n">
        <v>29</v>
      </c>
      <c r="I64" s="123" t="n">
        <v>23</v>
      </c>
      <c r="J64" s="139" t="n">
        <v>0</v>
      </c>
      <c r="K64" s="134"/>
      <c r="L64" s="124"/>
      <c r="M64" s="124"/>
      <c r="N64" s="124"/>
      <c r="O64" s="124"/>
      <c r="P64" s="124"/>
      <c r="Q64" s="124"/>
      <c r="R64" s="124"/>
      <c r="S64" s="124"/>
      <c r="T64" s="124"/>
      <c r="U64" s="124"/>
      <c r="V64" s="129"/>
      <c r="W64" s="128"/>
      <c r="X64" s="124"/>
      <c r="Y64" s="124"/>
      <c r="Z64" s="124"/>
      <c r="AA64" s="124"/>
      <c r="AB64" s="124" t="n">
        <v>0</v>
      </c>
      <c r="AC64" s="124" t="n">
        <v>0</v>
      </c>
      <c r="AD64" s="124" t="n">
        <v>0</v>
      </c>
      <c r="AE64" s="124"/>
      <c r="AF64" s="124" t="n">
        <v>0</v>
      </c>
      <c r="AG64" s="124" t="n">
        <v>0</v>
      </c>
      <c r="AH64" s="129" t="n">
        <v>0</v>
      </c>
      <c r="AI64" s="128" t="n">
        <v>0</v>
      </c>
      <c r="AJ64" s="124" t="n">
        <v>0</v>
      </c>
      <c r="AK64" s="124" t="n">
        <v>0</v>
      </c>
      <c r="AL64" s="124" t="n">
        <v>0</v>
      </c>
      <c r="AM64" s="124" t="n">
        <v>5</v>
      </c>
      <c r="AN64" s="124" t="n">
        <v>3</v>
      </c>
      <c r="AO64" s="124" t="n">
        <v>5</v>
      </c>
      <c r="AP64" s="124" t="n">
        <v>6</v>
      </c>
      <c r="AQ64" s="124" t="n">
        <v>2</v>
      </c>
      <c r="AR64" s="124" t="n">
        <v>6</v>
      </c>
      <c r="AS64" s="124" t="n">
        <v>2</v>
      </c>
      <c r="AT64" s="129" t="n">
        <v>0</v>
      </c>
      <c r="AU64" s="128" t="n">
        <v>1</v>
      </c>
      <c r="AV64" s="124" t="n">
        <v>0</v>
      </c>
      <c r="AW64" s="124" t="n">
        <v>1</v>
      </c>
      <c r="AX64" s="124" t="n">
        <v>2</v>
      </c>
      <c r="AY64" s="124" t="n">
        <v>0</v>
      </c>
      <c r="AZ64" s="124" t="n">
        <v>10</v>
      </c>
      <c r="BA64" s="124" t="n">
        <v>0</v>
      </c>
      <c r="BB64" s="124" t="n">
        <v>6</v>
      </c>
      <c r="BC64" s="124" t="n">
        <v>3</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143</v>
      </c>
      <c r="F65" s="138" t="n">
        <v>0</v>
      </c>
      <c r="G65" s="123" t="n">
        <v>0</v>
      </c>
      <c r="H65" s="123" t="n">
        <v>55</v>
      </c>
      <c r="I65" s="123" t="n">
        <v>88</v>
      </c>
      <c r="J65" s="139" t="n">
        <v>0</v>
      </c>
      <c r="K65" s="134"/>
      <c r="L65" s="124"/>
      <c r="M65" s="124"/>
      <c r="N65" s="124"/>
      <c r="O65" s="124"/>
      <c r="P65" s="124"/>
      <c r="Q65" s="124"/>
      <c r="R65" s="124"/>
      <c r="S65" s="124"/>
      <c r="T65" s="124"/>
      <c r="U65" s="124"/>
      <c r="V65" s="129"/>
      <c r="W65" s="128"/>
      <c r="X65" s="124"/>
      <c r="Y65" s="124"/>
      <c r="Z65" s="124"/>
      <c r="AA65" s="124"/>
      <c r="AB65" s="124" t="n">
        <v>0</v>
      </c>
      <c r="AC65" s="124" t="n">
        <v>0</v>
      </c>
      <c r="AD65" s="124" t="n">
        <v>0</v>
      </c>
      <c r="AE65" s="124"/>
      <c r="AF65" s="124" t="n">
        <v>0</v>
      </c>
      <c r="AG65" s="124" t="n">
        <v>0</v>
      </c>
      <c r="AH65" s="129" t="n">
        <v>0</v>
      </c>
      <c r="AI65" s="128" t="n">
        <v>0</v>
      </c>
      <c r="AJ65" s="124" t="n">
        <v>0</v>
      </c>
      <c r="AK65" s="124" t="n">
        <v>0</v>
      </c>
      <c r="AL65" s="124" t="n">
        <v>0</v>
      </c>
      <c r="AM65" s="124" t="n">
        <v>0</v>
      </c>
      <c r="AN65" s="124" t="n">
        <v>5</v>
      </c>
      <c r="AO65" s="124" t="n">
        <v>10</v>
      </c>
      <c r="AP65" s="124" t="n">
        <v>8</v>
      </c>
      <c r="AQ65" s="124" t="n">
        <v>10</v>
      </c>
      <c r="AR65" s="124" t="n">
        <v>5</v>
      </c>
      <c r="AS65" s="124" t="n">
        <v>4</v>
      </c>
      <c r="AT65" s="129" t="n">
        <v>13</v>
      </c>
      <c r="AU65" s="128" t="n">
        <v>13</v>
      </c>
      <c r="AV65" s="124" t="n">
        <v>12</v>
      </c>
      <c r="AW65" s="124" t="n">
        <v>13</v>
      </c>
      <c r="AX65" s="124" t="n">
        <v>11</v>
      </c>
      <c r="AY65" s="124" t="n">
        <v>8</v>
      </c>
      <c r="AZ65" s="124" t="n">
        <v>13</v>
      </c>
      <c r="BA65" s="124" t="n">
        <v>8</v>
      </c>
      <c r="BB65" s="124" t="n">
        <v>6</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15</v>
      </c>
      <c r="F66" s="138" t="n">
        <v>0</v>
      </c>
      <c r="G66" s="123" t="n">
        <v>0</v>
      </c>
      <c r="H66" s="123" t="n">
        <v>2</v>
      </c>
      <c r="I66" s="123" t="n">
        <v>13</v>
      </c>
      <c r="J66" s="139" t="n">
        <v>0</v>
      </c>
      <c r="K66" s="134"/>
      <c r="L66" s="124"/>
      <c r="M66" s="124"/>
      <c r="N66" s="124"/>
      <c r="O66" s="124"/>
      <c r="P66" s="124"/>
      <c r="Q66" s="124"/>
      <c r="R66" s="124"/>
      <c r="S66" s="124"/>
      <c r="T66" s="124"/>
      <c r="U66" s="124"/>
      <c r="V66" s="129"/>
      <c r="W66" s="128"/>
      <c r="X66" s="124"/>
      <c r="Y66" s="124"/>
      <c r="Z66" s="124"/>
      <c r="AA66" s="124"/>
      <c r="AB66" s="124" t="n">
        <v>0</v>
      </c>
      <c r="AC66" s="124" t="n">
        <v>0</v>
      </c>
      <c r="AD66" s="124" t="n">
        <v>0</v>
      </c>
      <c r="AE66" s="124"/>
      <c r="AF66" s="124" t="n">
        <v>0</v>
      </c>
      <c r="AG66" s="124" t="n">
        <v>0</v>
      </c>
      <c r="AH66" s="129" t="n">
        <v>0</v>
      </c>
      <c r="AI66" s="128" t="n">
        <v>0</v>
      </c>
      <c r="AJ66" s="124" t="n">
        <v>0</v>
      </c>
      <c r="AK66" s="124" t="n">
        <v>0</v>
      </c>
      <c r="AL66" s="124" t="n">
        <v>0</v>
      </c>
      <c r="AM66" s="124" t="n">
        <v>0</v>
      </c>
      <c r="AN66" s="124" t="n">
        <v>0</v>
      </c>
      <c r="AO66" s="124" t="n">
        <v>1</v>
      </c>
      <c r="AP66" s="124" t="n">
        <v>0</v>
      </c>
      <c r="AQ66" s="124" t="n">
        <v>1</v>
      </c>
      <c r="AR66" s="124" t="n">
        <v>0</v>
      </c>
      <c r="AS66" s="124" t="n">
        <v>0</v>
      </c>
      <c r="AT66" s="129" t="n">
        <v>0</v>
      </c>
      <c r="AU66" s="128" t="n">
        <v>1</v>
      </c>
      <c r="AV66" s="124" t="n">
        <v>3</v>
      </c>
      <c r="AW66" s="124" t="n">
        <v>4</v>
      </c>
      <c r="AX66" s="124" t="n">
        <v>2</v>
      </c>
      <c r="AY66" s="124" t="n">
        <v>1</v>
      </c>
      <c r="AZ66" s="124" t="n">
        <v>2</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1120</v>
      </c>
      <c r="F67" s="138" t="n">
        <v>0</v>
      </c>
      <c r="G67" s="123" t="n">
        <v>3</v>
      </c>
      <c r="H67" s="123" t="n">
        <v>276</v>
      </c>
      <c r="I67" s="123" t="n">
        <v>841</v>
      </c>
      <c r="J67" s="139" t="n">
        <v>0</v>
      </c>
      <c r="K67" s="134"/>
      <c r="L67" s="124"/>
      <c r="M67" s="124"/>
      <c r="N67" s="124"/>
      <c r="O67" s="124"/>
      <c r="P67" s="124"/>
      <c r="Q67" s="124"/>
      <c r="R67" s="124"/>
      <c r="S67" s="124"/>
      <c r="T67" s="124"/>
      <c r="U67" s="124"/>
      <c r="V67" s="129"/>
      <c r="W67" s="128"/>
      <c r="X67" s="124"/>
      <c r="Y67" s="124"/>
      <c r="Z67" s="124"/>
      <c r="AA67" s="124"/>
      <c r="AB67" s="124" t="n">
        <v>1</v>
      </c>
      <c r="AC67" s="124" t="n">
        <v>0</v>
      </c>
      <c r="AD67" s="124" t="n">
        <v>0</v>
      </c>
      <c r="AE67" s="124"/>
      <c r="AF67" s="124" t="n">
        <v>0</v>
      </c>
      <c r="AG67" s="124" t="n">
        <v>1</v>
      </c>
      <c r="AH67" s="129" t="n">
        <v>1</v>
      </c>
      <c r="AI67" s="128" t="n">
        <v>1</v>
      </c>
      <c r="AJ67" s="124" t="n">
        <v>0</v>
      </c>
      <c r="AK67" s="124" t="n">
        <v>0</v>
      </c>
      <c r="AL67" s="124" t="n">
        <v>3</v>
      </c>
      <c r="AM67" s="124" t="n">
        <v>9</v>
      </c>
      <c r="AN67" s="124" t="n">
        <v>10</v>
      </c>
      <c r="AO67" s="124" t="n">
        <v>33</v>
      </c>
      <c r="AP67" s="124" t="n">
        <v>24</v>
      </c>
      <c r="AQ67" s="124" t="n">
        <v>43</v>
      </c>
      <c r="AR67" s="124" t="n">
        <v>44</v>
      </c>
      <c r="AS67" s="124" t="n">
        <v>27</v>
      </c>
      <c r="AT67" s="129" t="n">
        <v>82</v>
      </c>
      <c r="AU67" s="128" t="n">
        <v>53</v>
      </c>
      <c r="AV67" s="124" t="n">
        <v>96</v>
      </c>
      <c r="AW67" s="124" t="n">
        <v>74</v>
      </c>
      <c r="AX67" s="124" t="n">
        <v>104</v>
      </c>
      <c r="AY67" s="124" t="n">
        <v>112</v>
      </c>
      <c r="AZ67" s="124" t="n">
        <v>130</v>
      </c>
      <c r="BA67" s="124" t="n">
        <v>93</v>
      </c>
      <c r="BB67" s="124" t="n">
        <v>100</v>
      </c>
      <c r="BC67" s="124" t="n">
        <v>79</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2729</v>
      </c>
      <c r="F68" s="138" t="n">
        <v>0</v>
      </c>
      <c r="G68" s="123" t="n">
        <v>0</v>
      </c>
      <c r="H68" s="123" t="n">
        <v>838</v>
      </c>
      <c r="I68" s="123" t="n">
        <v>1891</v>
      </c>
      <c r="J68" s="139" t="n">
        <v>0</v>
      </c>
      <c r="K68" s="134"/>
      <c r="L68" s="124"/>
      <c r="M68" s="124"/>
      <c r="N68" s="124"/>
      <c r="O68" s="124"/>
      <c r="P68" s="124"/>
      <c r="Q68" s="124"/>
      <c r="R68" s="124"/>
      <c r="S68" s="124"/>
      <c r="T68" s="124"/>
      <c r="U68" s="124"/>
      <c r="V68" s="129"/>
      <c r="W68" s="128"/>
      <c r="X68" s="124"/>
      <c r="Y68" s="124"/>
      <c r="Z68" s="124"/>
      <c r="AA68" s="124"/>
      <c r="AB68" s="124" t="n">
        <v>0</v>
      </c>
      <c r="AC68" s="124" t="n">
        <v>0</v>
      </c>
      <c r="AD68" s="124" t="n">
        <v>0</v>
      </c>
      <c r="AE68" s="124"/>
      <c r="AF68" s="124" t="n">
        <v>0</v>
      </c>
      <c r="AG68" s="124" t="n">
        <v>0</v>
      </c>
      <c r="AH68" s="129" t="n">
        <v>0</v>
      </c>
      <c r="AI68" s="128" t="n">
        <v>0</v>
      </c>
      <c r="AJ68" s="124" t="n">
        <v>0</v>
      </c>
      <c r="AK68" s="124" t="n">
        <v>0</v>
      </c>
      <c r="AL68" s="124" t="n">
        <v>34</v>
      </c>
      <c r="AM68" s="124" t="n">
        <v>0</v>
      </c>
      <c r="AN68" s="124" t="n">
        <v>49</v>
      </c>
      <c r="AO68" s="124" t="n">
        <v>121</v>
      </c>
      <c r="AP68" s="124" t="n">
        <v>70</v>
      </c>
      <c r="AQ68" s="124" t="n">
        <v>81</v>
      </c>
      <c r="AR68" s="124" t="n">
        <v>133</v>
      </c>
      <c r="AS68" s="124" t="n">
        <v>109</v>
      </c>
      <c r="AT68" s="129" t="n">
        <v>241</v>
      </c>
      <c r="AU68" s="128" t="n">
        <v>247</v>
      </c>
      <c r="AV68" s="124" t="n">
        <v>346</v>
      </c>
      <c r="AW68" s="124" t="n">
        <v>366</v>
      </c>
      <c r="AX68" s="124" t="n">
        <v>261</v>
      </c>
      <c r="AY68" s="124" t="n">
        <v>324</v>
      </c>
      <c r="AZ68" s="124" t="n">
        <v>347</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238</v>
      </c>
      <c r="F69" s="138" t="n">
        <v>0</v>
      </c>
      <c r="G69" s="123" t="n">
        <v>0</v>
      </c>
      <c r="H69" s="123" t="n">
        <v>238</v>
      </c>
      <c r="I69" s="123" t="n">
        <v>0</v>
      </c>
      <c r="J69" s="139" t="n">
        <v>0</v>
      </c>
      <c r="K69" s="134"/>
      <c r="L69" s="124"/>
      <c r="M69" s="124"/>
      <c r="N69" s="124"/>
      <c r="O69" s="124"/>
      <c r="P69" s="124"/>
      <c r="Q69" s="124"/>
      <c r="R69" s="124"/>
      <c r="S69" s="124"/>
      <c r="T69" s="124"/>
      <c r="U69" s="124"/>
      <c r="V69" s="129"/>
      <c r="W69" s="128"/>
      <c r="X69" s="124"/>
      <c r="Y69" s="124"/>
      <c r="Z69" s="124"/>
      <c r="AA69" s="124"/>
      <c r="AB69" s="124" t="n">
        <v>0</v>
      </c>
      <c r="AC69" s="124" t="n">
        <v>0</v>
      </c>
      <c r="AD69" s="124" t="n">
        <v>0</v>
      </c>
      <c r="AE69" s="124"/>
      <c r="AF69" s="124" t="n">
        <v>0</v>
      </c>
      <c r="AG69" s="124" t="n">
        <v>0</v>
      </c>
      <c r="AH69" s="129" t="n">
        <v>0</v>
      </c>
      <c r="AI69" s="128" t="n">
        <v>0</v>
      </c>
      <c r="AJ69" s="124" t="n">
        <v>0</v>
      </c>
      <c r="AK69" s="124" t="n">
        <v>0</v>
      </c>
      <c r="AL69" s="124" t="n">
        <v>3</v>
      </c>
      <c r="AM69" s="124" t="n">
        <v>9</v>
      </c>
      <c r="AN69" s="124" t="n">
        <v>23</v>
      </c>
      <c r="AO69" s="124" t="n">
        <v>47</v>
      </c>
      <c r="AP69" s="124" t="n">
        <v>50</v>
      </c>
      <c r="AQ69" s="124" t="n">
        <v>53</v>
      </c>
      <c r="AR69" s="124" t="n">
        <v>29</v>
      </c>
      <c r="AS69" s="124" t="n">
        <v>24</v>
      </c>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8</v>
      </c>
      <c r="F70" s="138" t="n">
        <v>0</v>
      </c>
      <c r="G70" s="123" t="n">
        <v>0</v>
      </c>
      <c r="H70" s="123" t="n">
        <v>8</v>
      </c>
      <c r="I70" s="123" t="n">
        <v>0</v>
      </c>
      <c r="J70" s="139" t="n">
        <v>0</v>
      </c>
      <c r="K70" s="134"/>
      <c r="L70" s="124"/>
      <c r="M70" s="124"/>
      <c r="N70" s="124"/>
      <c r="O70" s="124"/>
      <c r="P70" s="124"/>
      <c r="Q70" s="124"/>
      <c r="R70" s="124"/>
      <c r="S70" s="124"/>
      <c r="T70" s="124"/>
      <c r="U70" s="124"/>
      <c r="V70" s="129"/>
      <c r="W70" s="128"/>
      <c r="X70" s="124"/>
      <c r="Y70" s="124"/>
      <c r="Z70" s="124"/>
      <c r="AA70" s="124"/>
      <c r="AB70" s="124" t="n">
        <v>0</v>
      </c>
      <c r="AC70" s="124" t="n">
        <v>0</v>
      </c>
      <c r="AD70" s="124" t="n">
        <v>0</v>
      </c>
      <c r="AE70" s="124"/>
      <c r="AF70" s="124" t="n">
        <v>0</v>
      </c>
      <c r="AG70" s="124" t="n">
        <v>0</v>
      </c>
      <c r="AH70" s="129" t="n">
        <v>0</v>
      </c>
      <c r="AI70" s="128" t="n">
        <v>0</v>
      </c>
      <c r="AJ70" s="124" t="n">
        <v>0</v>
      </c>
      <c r="AK70" s="124" t="n">
        <v>0</v>
      </c>
      <c r="AL70" s="124" t="n">
        <v>0</v>
      </c>
      <c r="AM70" s="124" t="n">
        <v>0</v>
      </c>
      <c r="AN70" s="124" t="n">
        <v>0</v>
      </c>
      <c r="AO70" s="124" t="n">
        <v>2</v>
      </c>
      <c r="AP70" s="124" t="n">
        <v>5</v>
      </c>
      <c r="AQ70" s="124" t="n">
        <v>0</v>
      </c>
      <c r="AR70" s="124" t="n">
        <v>0</v>
      </c>
      <c r="AS70" s="124" t="n">
        <v>1</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t="n">
        <v>0</v>
      </c>
      <c r="AC71" s="123" t="n">
        <v>0</v>
      </c>
      <c r="AD71" s="123" t="n">
        <v>0</v>
      </c>
      <c r="AE71" s="123"/>
      <c r="AF71" s="123" t="n">
        <v>0</v>
      </c>
      <c r="AG71" s="123" t="n">
        <v>0</v>
      </c>
      <c r="AH71" s="131" t="n">
        <v>0</v>
      </c>
      <c r="AI71" s="130" t="n">
        <v>0</v>
      </c>
      <c r="AJ71" s="123" t="n">
        <v>0</v>
      </c>
      <c r="AK71" s="123" t="n">
        <v>0</v>
      </c>
      <c r="AL71" s="123" t="n">
        <v>12</v>
      </c>
      <c r="AM71" s="123" t="n">
        <v>0</v>
      </c>
      <c r="AN71" s="123" t="n">
        <v>13</v>
      </c>
      <c r="AO71" s="123" t="n">
        <v>18</v>
      </c>
      <c r="AP71" s="123" t="n">
        <v>27</v>
      </c>
      <c r="AQ71" s="123" t="n">
        <v>35</v>
      </c>
      <c r="AR71" s="123" t="n">
        <v>34</v>
      </c>
      <c r="AS71" s="123" t="n">
        <v>30</v>
      </c>
      <c r="AT71" s="131" t="n">
        <v>28</v>
      </c>
      <c r="AU71" s="130" t="n">
        <v>31</v>
      </c>
      <c r="AV71" s="123" t="n">
        <v>26</v>
      </c>
      <c r="AW71" s="123" t="n">
        <v>28</v>
      </c>
      <c r="AX71" s="123" t="n">
        <v>16</v>
      </c>
      <c r="AY71" s="123" t="n">
        <v>19</v>
      </c>
      <c r="AZ71" s="123" t="n">
        <v>23</v>
      </c>
      <c r="BA71" s="123" t="n">
        <v>24</v>
      </c>
      <c r="BB71" s="123" t="n">
        <v>23</v>
      </c>
      <c r="BC71" s="123" t="n">
        <v>22</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t="n">
        <v>0</v>
      </c>
      <c r="AC72" s="123" t="n">
        <v>0</v>
      </c>
      <c r="AD72" s="123" t="n">
        <v>0</v>
      </c>
      <c r="AE72" s="123"/>
      <c r="AF72" s="123" t="n">
        <v>0</v>
      </c>
      <c r="AG72" s="123" t="n">
        <v>0</v>
      </c>
      <c r="AH72" s="131" t="n">
        <v>0</v>
      </c>
      <c r="AI72" s="130" t="n">
        <v>0</v>
      </c>
      <c r="AJ72" s="123" t="n">
        <v>0</v>
      </c>
      <c r="AK72" s="123" t="n">
        <v>0</v>
      </c>
      <c r="AL72" s="123" t="n">
        <v>2</v>
      </c>
      <c r="AM72" s="123" t="n">
        <v>41</v>
      </c>
      <c r="AN72" s="123" t="n">
        <v>10</v>
      </c>
      <c r="AO72" s="123" t="n">
        <v>16</v>
      </c>
      <c r="AP72" s="123" t="n">
        <v>27</v>
      </c>
      <c r="AQ72" s="123" t="n">
        <v>10</v>
      </c>
      <c r="AR72" s="123" t="n">
        <v>34</v>
      </c>
      <c r="AS72" s="123" t="n">
        <v>33</v>
      </c>
      <c r="AT72" s="131" t="n">
        <v>28</v>
      </c>
      <c r="AU72" s="130" t="n">
        <v>31</v>
      </c>
      <c r="AV72" s="123" t="n">
        <v>24</v>
      </c>
      <c r="AW72" s="123" t="n">
        <v>28</v>
      </c>
      <c r="AX72" s="123" t="n">
        <v>16</v>
      </c>
      <c r="AY72" s="123" t="n">
        <v>19</v>
      </c>
      <c r="AZ72" s="123" t="n">
        <v>23</v>
      </c>
      <c r="BA72" s="123" t="n">
        <v>21</v>
      </c>
      <c r="BB72" s="123" t="n">
        <v>23</v>
      </c>
      <c r="BC72" s="123" t="n">
        <v>21</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t="n">
        <v>0</v>
      </c>
      <c r="AC73" s="123" t="n">
        <v>0</v>
      </c>
      <c r="AD73" s="123" t="n">
        <v>0</v>
      </c>
      <c r="AE73" s="123"/>
      <c r="AF73" s="123" t="n">
        <v>0</v>
      </c>
      <c r="AG73" s="123" t="n">
        <v>0</v>
      </c>
      <c r="AH73" s="131" t="n">
        <v>0</v>
      </c>
      <c r="AI73" s="130" t="n">
        <v>0</v>
      </c>
      <c r="AJ73" s="123" t="n">
        <v>0</v>
      </c>
      <c r="AK73" s="123" t="n">
        <v>0</v>
      </c>
      <c r="AL73" s="123" t="n">
        <v>0</v>
      </c>
      <c r="AM73" s="123" t="n">
        <v>25</v>
      </c>
      <c r="AN73" s="123" t="n">
        <v>0</v>
      </c>
      <c r="AO73" s="123" t="n">
        <v>0</v>
      </c>
      <c r="AP73" s="123" t="n">
        <v>0</v>
      </c>
      <c r="AQ73" s="123" t="n">
        <v>0</v>
      </c>
      <c r="AR73" s="123" t="n">
        <v>0</v>
      </c>
      <c r="AS73" s="123" t="n">
        <v>0</v>
      </c>
      <c r="AT73" s="131" t="n">
        <v>0</v>
      </c>
      <c r="AU73" s="130" t="n">
        <v>0</v>
      </c>
      <c r="AV73" s="123" t="n">
        <v>0</v>
      </c>
      <c r="AW73" s="123" t="n">
        <v>0</v>
      </c>
      <c r="AX73" s="123" t="n">
        <v>0</v>
      </c>
      <c r="AY73" s="123" t="n">
        <v>0</v>
      </c>
      <c r="AZ73" s="123" t="n">
        <v>0</v>
      </c>
      <c r="BA73" s="123" t="n">
        <v>0</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t="n">
        <v>0</v>
      </c>
      <c r="AC74" s="123" t="n">
        <v>0</v>
      </c>
      <c r="AD74" s="123" t="n">
        <v>0</v>
      </c>
      <c r="AE74" s="123"/>
      <c r="AF74" s="123" t="n">
        <v>0</v>
      </c>
      <c r="AG74" s="123" t="n">
        <v>0</v>
      </c>
      <c r="AH74" s="131" t="n">
        <v>0</v>
      </c>
      <c r="AI74" s="130" t="n">
        <v>0</v>
      </c>
      <c r="AJ74" s="123" t="n">
        <v>0</v>
      </c>
      <c r="AK74" s="123" t="n">
        <v>0</v>
      </c>
      <c r="AL74" s="123" t="n">
        <v>0</v>
      </c>
      <c r="AM74" s="123" t="n">
        <v>0</v>
      </c>
      <c r="AN74" s="123" t="n">
        <v>90</v>
      </c>
      <c r="AO74" s="123" t="n">
        <v>104</v>
      </c>
      <c r="AP74" s="123" t="n">
        <v>48</v>
      </c>
      <c r="AQ74" s="123" t="n">
        <v>75</v>
      </c>
      <c r="AR74" s="123" t="n">
        <v>51</v>
      </c>
      <c r="AS74" s="123" t="n">
        <v>153</v>
      </c>
      <c r="AT74" s="131" t="n">
        <v>162</v>
      </c>
      <c r="AU74" s="130" t="n">
        <v>87</v>
      </c>
      <c r="AV74" s="123" t="n">
        <v>81</v>
      </c>
      <c r="AW74" s="123" t="n">
        <v>91</v>
      </c>
      <c r="AX74" s="123" t="n">
        <v>68</v>
      </c>
      <c r="AY74" s="123" t="n">
        <v>66</v>
      </c>
      <c r="AZ74" s="123" t="n">
        <v>77</v>
      </c>
      <c r="BA74" s="123" t="n">
        <v>153</v>
      </c>
      <c r="BB74" s="123" t="n">
        <v>176</v>
      </c>
      <c r="BC74" s="123" t="n">
        <v>286</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t="n">
        <v>0</v>
      </c>
      <c r="AC75" s="156" t="n">
        <v>0</v>
      </c>
      <c r="AD75" s="156" t="n">
        <v>0</v>
      </c>
      <c r="AE75" s="156"/>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552</v>
      </c>
    </row>
    <row r="4">
      <c r="B4" s="265" t="s">
        <v>176</v>
      </c>
      <c r="C4" s="264" t="s">
        <v>551</v>
      </c>
      <c r="D4" s="280"/>
      <c r="E4" s="280"/>
    </row>
    <row r="5">
      <c r="B5" s="265" t="s">
        <v>396</v>
      </c>
      <c r="C5" s="266" t="s">
        <v>525</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18875</v>
      </c>
      <c r="F25" s="138" t="n">
        <v>0</v>
      </c>
      <c r="G25" s="123" t="n">
        <v>2322</v>
      </c>
      <c r="H25" s="123" t="n">
        <v>14667</v>
      </c>
      <c r="I25" s="123" t="n">
        <v>1886</v>
      </c>
      <c r="J25" s="139" t="n">
        <v>0</v>
      </c>
      <c r="K25" s="134"/>
      <c r="L25" s="124"/>
      <c r="M25" s="124"/>
      <c r="N25" s="124"/>
      <c r="O25" s="124"/>
      <c r="P25" s="124"/>
      <c r="Q25" s="124"/>
      <c r="R25" s="124"/>
      <c r="S25" s="124"/>
      <c r="T25" s="124"/>
      <c r="U25" s="124"/>
      <c r="V25" s="129"/>
      <c r="W25" s="128"/>
      <c r="X25" s="124"/>
      <c r="Y25" s="124"/>
      <c r="Z25" s="124"/>
      <c r="AA25" s="124"/>
      <c r="AB25" s="124"/>
      <c r="AC25" s="124"/>
      <c r="AD25" s="124" t="n">
        <v>744</v>
      </c>
      <c r="AE25" s="124" t="n">
        <v>916</v>
      </c>
      <c r="AF25" s="124" t="n">
        <v>7</v>
      </c>
      <c r="AG25" s="124" t="n">
        <v>2</v>
      </c>
      <c r="AH25" s="129" t="n">
        <v>653</v>
      </c>
      <c r="AI25" s="128" t="n">
        <v>1220</v>
      </c>
      <c r="AJ25" s="124" t="n">
        <v>1500</v>
      </c>
      <c r="AK25" s="124" t="n">
        <v>1555</v>
      </c>
      <c r="AL25" s="124" t="n">
        <v>1700</v>
      </c>
      <c r="AM25" s="124" t="n">
        <v>1333</v>
      </c>
      <c r="AN25" s="124" t="n">
        <v>2327</v>
      </c>
      <c r="AO25" s="124" t="n">
        <v>1664</v>
      </c>
      <c r="AP25" s="124" t="n">
        <v>1827</v>
      </c>
      <c r="AQ25" s="124" t="n">
        <v>1249</v>
      </c>
      <c r="AR25" s="124" t="n">
        <v>16</v>
      </c>
      <c r="AS25" s="124" t="n">
        <v>4</v>
      </c>
      <c r="AT25" s="129" t="n">
        <v>272</v>
      </c>
      <c r="AU25" s="128" t="n">
        <v>514</v>
      </c>
      <c r="AV25" s="124" t="n">
        <v>153</v>
      </c>
      <c r="AW25" s="124" t="n">
        <v>17</v>
      </c>
      <c r="AX25" s="124" t="n">
        <v>7</v>
      </c>
      <c r="AY25" s="124" t="n">
        <v>16</v>
      </c>
      <c r="AZ25" s="124" t="n">
        <v>200</v>
      </c>
      <c r="BA25" s="124" t="n">
        <v>102</v>
      </c>
      <c r="BB25" s="124" t="n">
        <v>379</v>
      </c>
      <c r="BC25" s="124" t="n">
        <v>498</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18944</v>
      </c>
      <c r="F26" s="138" t="n">
        <v>0</v>
      </c>
      <c r="G26" s="123" t="n">
        <v>1779</v>
      </c>
      <c r="H26" s="123" t="n">
        <v>15162</v>
      </c>
      <c r="I26" s="123" t="n">
        <v>2003</v>
      </c>
      <c r="J26" s="139" t="n">
        <v>0</v>
      </c>
      <c r="K26" s="134"/>
      <c r="L26" s="124"/>
      <c r="M26" s="124"/>
      <c r="N26" s="124"/>
      <c r="O26" s="124"/>
      <c r="P26" s="124"/>
      <c r="Q26" s="124"/>
      <c r="R26" s="124"/>
      <c r="S26" s="124"/>
      <c r="T26" s="124"/>
      <c r="U26" s="124"/>
      <c r="V26" s="129"/>
      <c r="W26" s="128"/>
      <c r="X26" s="124"/>
      <c r="Y26" s="124"/>
      <c r="Z26" s="124"/>
      <c r="AA26" s="124"/>
      <c r="AB26" s="124"/>
      <c r="AC26" s="124"/>
      <c r="AD26" s="124" t="n">
        <v>442</v>
      </c>
      <c r="AE26" s="124" t="n">
        <v>769</v>
      </c>
      <c r="AF26" s="124" t="n">
        <v>67</v>
      </c>
      <c r="AG26" s="124" t="n">
        <v>0</v>
      </c>
      <c r="AH26" s="129" t="n">
        <v>501</v>
      </c>
      <c r="AI26" s="128" t="n">
        <v>758</v>
      </c>
      <c r="AJ26" s="124" t="n">
        <v>1766</v>
      </c>
      <c r="AK26" s="124" t="n">
        <v>1896</v>
      </c>
      <c r="AL26" s="124" t="n">
        <v>1091</v>
      </c>
      <c r="AM26" s="124" t="n">
        <v>1599</v>
      </c>
      <c r="AN26" s="124" t="n">
        <v>1600</v>
      </c>
      <c r="AO26" s="124" t="n">
        <v>1802</v>
      </c>
      <c r="AP26" s="124" t="n">
        <v>1951</v>
      </c>
      <c r="AQ26" s="124" t="n">
        <v>1927</v>
      </c>
      <c r="AR26" s="124" t="n">
        <v>377</v>
      </c>
      <c r="AS26" s="124" t="n">
        <v>227</v>
      </c>
      <c r="AT26" s="129" t="n">
        <v>168</v>
      </c>
      <c r="AU26" s="128" t="n">
        <v>725</v>
      </c>
      <c r="AV26" s="124" t="n">
        <v>281</v>
      </c>
      <c r="AW26" s="124" t="n">
        <v>50</v>
      </c>
      <c r="AX26" s="124" t="n">
        <v>13</v>
      </c>
      <c r="AY26" s="124" t="n">
        <v>7</v>
      </c>
      <c r="AZ26" s="124" t="n">
        <v>61</v>
      </c>
      <c r="BA26" s="124" t="n">
        <v>200</v>
      </c>
      <c r="BB26" s="124" t="n">
        <v>127</v>
      </c>
      <c r="BC26" s="124" t="n">
        <v>539</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16394</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4794</v>
      </c>
      <c r="F28" s="138" t="n">
        <v>0</v>
      </c>
      <c r="G28" s="123" t="n">
        <v>467</v>
      </c>
      <c r="H28" s="123" t="n">
        <v>3872</v>
      </c>
      <c r="I28" s="123" t="n">
        <v>455</v>
      </c>
      <c r="J28" s="139" t="n">
        <v>0</v>
      </c>
      <c r="K28" s="134"/>
      <c r="L28" s="124"/>
      <c r="M28" s="124"/>
      <c r="N28" s="124"/>
      <c r="O28" s="124"/>
      <c r="P28" s="124"/>
      <c r="Q28" s="124"/>
      <c r="R28" s="124"/>
      <c r="S28" s="124"/>
      <c r="T28" s="124"/>
      <c r="U28" s="124"/>
      <c r="V28" s="129"/>
      <c r="W28" s="128"/>
      <c r="X28" s="124"/>
      <c r="Y28" s="124"/>
      <c r="Z28" s="124"/>
      <c r="AA28" s="124"/>
      <c r="AB28" s="124"/>
      <c r="AC28" s="124"/>
      <c r="AD28" s="124" t="n">
        <v>74</v>
      </c>
      <c r="AE28" s="124" t="n">
        <v>296</v>
      </c>
      <c r="AF28" s="124" t="n">
        <v>12</v>
      </c>
      <c r="AG28" s="124" t="n">
        <v>4</v>
      </c>
      <c r="AH28" s="129" t="n">
        <v>81</v>
      </c>
      <c r="AI28" s="128" t="n">
        <v>435</v>
      </c>
      <c r="AJ28" s="124" t="n">
        <v>499</v>
      </c>
      <c r="AK28" s="124" t="n">
        <v>421</v>
      </c>
      <c r="AL28" s="124" t="n">
        <v>438</v>
      </c>
      <c r="AM28" s="124" t="n">
        <v>460</v>
      </c>
      <c r="AN28" s="124" t="n">
        <v>442</v>
      </c>
      <c r="AO28" s="124" t="n">
        <v>434</v>
      </c>
      <c r="AP28" s="124" t="n">
        <v>386</v>
      </c>
      <c r="AQ28" s="124" t="n">
        <v>174</v>
      </c>
      <c r="AR28" s="124" t="n">
        <v>112</v>
      </c>
      <c r="AS28" s="124" t="n">
        <v>39</v>
      </c>
      <c r="AT28" s="129" t="n">
        <v>32</v>
      </c>
      <c r="AU28" s="128" t="n">
        <v>109</v>
      </c>
      <c r="AV28" s="124" t="n">
        <v>54</v>
      </c>
      <c r="AW28" s="124" t="n">
        <v>14</v>
      </c>
      <c r="AX28" s="124" t="n">
        <v>2</v>
      </c>
      <c r="AY28" s="124" t="n">
        <v>5</v>
      </c>
      <c r="AZ28" s="124" t="n">
        <v>30</v>
      </c>
      <c r="BA28" s="124" t="n">
        <v>80</v>
      </c>
      <c r="BB28" s="124" t="n">
        <v>29</v>
      </c>
      <c r="BC28" s="124" t="n">
        <v>132</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36</v>
      </c>
      <c r="F29" s="138" t="n">
        <v>0</v>
      </c>
      <c r="G29" s="123" t="n">
        <v>0</v>
      </c>
      <c r="H29" s="123" t="n">
        <v>31</v>
      </c>
      <c r="I29" s="123" t="n">
        <v>5</v>
      </c>
      <c r="J29" s="139" t="n">
        <v>0</v>
      </c>
      <c r="K29" s="134"/>
      <c r="L29" s="124"/>
      <c r="M29" s="124"/>
      <c r="N29" s="124"/>
      <c r="O29" s="124"/>
      <c r="P29" s="124"/>
      <c r="Q29" s="124"/>
      <c r="R29" s="124"/>
      <c r="S29" s="124"/>
      <c r="T29" s="124"/>
      <c r="U29" s="124"/>
      <c r="V29" s="129"/>
      <c r="W29" s="128"/>
      <c r="X29" s="124"/>
      <c r="Y29" s="124"/>
      <c r="Z29" s="124"/>
      <c r="AA29" s="124"/>
      <c r="AB29" s="124"/>
      <c r="AC29" s="124"/>
      <c r="AD29" s="124" t="n">
        <v>0</v>
      </c>
      <c r="AE29" s="124" t="n">
        <v>0</v>
      </c>
      <c r="AF29" s="124" t="n">
        <v>0</v>
      </c>
      <c r="AG29" s="124" t="n">
        <v>0</v>
      </c>
      <c r="AH29" s="129" t="n">
        <v>0</v>
      </c>
      <c r="AI29" s="128" t="n">
        <v>0</v>
      </c>
      <c r="AJ29" s="124" t="n">
        <v>0</v>
      </c>
      <c r="AK29" s="124" t="n">
        <v>0</v>
      </c>
      <c r="AL29" s="124" t="n">
        <v>1</v>
      </c>
      <c r="AM29" s="124" t="n">
        <v>0</v>
      </c>
      <c r="AN29" s="124" t="n">
        <v>0</v>
      </c>
      <c r="AO29" s="124" t="n">
        <v>2</v>
      </c>
      <c r="AP29" s="124" t="n">
        <v>3</v>
      </c>
      <c r="AQ29" s="124" t="n">
        <v>6</v>
      </c>
      <c r="AR29" s="124" t="n">
        <v>4</v>
      </c>
      <c r="AS29" s="124" t="n">
        <v>9</v>
      </c>
      <c r="AT29" s="129" t="n">
        <v>6</v>
      </c>
      <c r="AU29" s="128" t="n">
        <v>0</v>
      </c>
      <c r="AV29" s="124" t="n">
        <v>0</v>
      </c>
      <c r="AW29" s="124" t="n">
        <v>3</v>
      </c>
      <c r="AX29" s="124" t="n">
        <v>0</v>
      </c>
      <c r="AY29" s="124" t="n">
        <v>0</v>
      </c>
      <c r="AZ29" s="124" t="n">
        <v>1</v>
      </c>
      <c r="BA29" s="124" t="n">
        <v>0</v>
      </c>
      <c r="BB29" s="124" t="n">
        <v>0</v>
      </c>
      <c r="BC29" s="124" t="n">
        <v>1</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5687</v>
      </c>
      <c r="F30" s="138" t="n">
        <v>0</v>
      </c>
      <c r="G30" s="123" t="n">
        <v>344</v>
      </c>
      <c r="H30" s="123" t="n">
        <v>4902</v>
      </c>
      <c r="I30" s="123" t="n">
        <v>441</v>
      </c>
      <c r="J30" s="139" t="n">
        <v>0</v>
      </c>
      <c r="K30" s="134"/>
      <c r="L30" s="124"/>
      <c r="M30" s="124"/>
      <c r="N30" s="124"/>
      <c r="O30" s="124"/>
      <c r="P30" s="124"/>
      <c r="Q30" s="124"/>
      <c r="R30" s="124"/>
      <c r="S30" s="124"/>
      <c r="T30" s="124"/>
      <c r="U30" s="124"/>
      <c r="V30" s="129"/>
      <c r="W30" s="128"/>
      <c r="X30" s="124"/>
      <c r="Y30" s="124"/>
      <c r="Z30" s="124"/>
      <c r="AA30" s="124"/>
      <c r="AB30" s="124"/>
      <c r="AC30" s="124"/>
      <c r="AD30" s="124" t="n">
        <v>70</v>
      </c>
      <c r="AE30" s="124" t="n">
        <v>177</v>
      </c>
      <c r="AF30" s="124" t="n">
        <v>1</v>
      </c>
      <c r="AG30" s="124" t="n">
        <v>0</v>
      </c>
      <c r="AH30" s="129" t="n">
        <v>96</v>
      </c>
      <c r="AI30" s="128" t="n">
        <v>385</v>
      </c>
      <c r="AJ30" s="124" t="n">
        <v>362</v>
      </c>
      <c r="AK30" s="124" t="n">
        <v>476</v>
      </c>
      <c r="AL30" s="124" t="n">
        <v>433</v>
      </c>
      <c r="AM30" s="124" t="n">
        <v>443</v>
      </c>
      <c r="AN30" s="124" t="n">
        <v>588</v>
      </c>
      <c r="AO30" s="124" t="n">
        <v>594</v>
      </c>
      <c r="AP30" s="124" t="n">
        <v>661</v>
      </c>
      <c r="AQ30" s="124" t="n">
        <v>484</v>
      </c>
      <c r="AR30" s="124" t="n">
        <v>204</v>
      </c>
      <c r="AS30" s="124" t="n">
        <v>138</v>
      </c>
      <c r="AT30" s="129" t="n">
        <v>134</v>
      </c>
      <c r="AU30" s="128" t="n">
        <v>102</v>
      </c>
      <c r="AV30" s="124" t="n">
        <v>104</v>
      </c>
      <c r="AW30" s="124" t="n">
        <v>33</v>
      </c>
      <c r="AX30" s="124" t="n">
        <v>13</v>
      </c>
      <c r="AY30" s="124" t="n">
        <v>0</v>
      </c>
      <c r="AZ30" s="124" t="n">
        <v>18</v>
      </c>
      <c r="BA30" s="124" t="n">
        <v>31</v>
      </c>
      <c r="BB30" s="124" t="n">
        <v>55</v>
      </c>
      <c r="BC30" s="124" t="n">
        <v>85</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t="n">
        <v>0</v>
      </c>
      <c r="AE32" s="124" t="n">
        <v>0</v>
      </c>
      <c r="AF32" s="124" t="n">
        <v>0</v>
      </c>
      <c r="AG32" s="124" t="n">
        <v>0</v>
      </c>
      <c r="AH32" s="129" t="n">
        <v>0</v>
      </c>
      <c r="AI32" s="128" t="n">
        <v>0</v>
      </c>
      <c r="AJ32" s="124" t="n">
        <v>0</v>
      </c>
      <c r="AK32" s="124" t="n">
        <v>0</v>
      </c>
      <c r="AL32" s="124" t="n">
        <v>0</v>
      </c>
      <c r="AM32" s="124" t="n">
        <v>0</v>
      </c>
      <c r="AN32" s="124" t="n">
        <v>0</v>
      </c>
      <c r="AO32" s="124" t="n">
        <v>0</v>
      </c>
      <c r="AP32" s="124" t="n">
        <v>0</v>
      </c>
      <c r="AQ32" s="124" t="n">
        <v>0</v>
      </c>
      <c r="AR32" s="124" t="n">
        <v>0</v>
      </c>
      <c r="AS32" s="124" t="n">
        <v>0</v>
      </c>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113</v>
      </c>
      <c r="F33" s="138" t="n">
        <v>0</v>
      </c>
      <c r="G33" s="123" t="n">
        <v>0</v>
      </c>
      <c r="H33" s="123" t="n">
        <v>0</v>
      </c>
      <c r="I33" s="123" t="n">
        <v>113</v>
      </c>
      <c r="J33" s="139" t="n">
        <v>0</v>
      </c>
      <c r="K33" s="134"/>
      <c r="L33" s="124"/>
      <c r="M33" s="124"/>
      <c r="N33" s="124"/>
      <c r="O33" s="124"/>
      <c r="P33" s="124"/>
      <c r="Q33" s="124"/>
      <c r="R33" s="124"/>
      <c r="S33" s="124"/>
      <c r="T33" s="124"/>
      <c r="U33" s="124"/>
      <c r="V33" s="129"/>
      <c r="W33" s="128"/>
      <c r="X33" s="124"/>
      <c r="Y33" s="124"/>
      <c r="Z33" s="124"/>
      <c r="AA33" s="124"/>
      <c r="AB33" s="124"/>
      <c r="AC33" s="124"/>
      <c r="AD33" s="124" t="n">
        <v>0</v>
      </c>
      <c r="AE33" s="124" t="n">
        <v>0</v>
      </c>
      <c r="AF33" s="124" t="n">
        <v>0</v>
      </c>
      <c r="AG33" s="124" t="n">
        <v>0</v>
      </c>
      <c r="AH33" s="129" t="n">
        <v>0</v>
      </c>
      <c r="AI33" s="128" t="n">
        <v>0</v>
      </c>
      <c r="AJ33" s="124" t="n">
        <v>0</v>
      </c>
      <c r="AK33" s="124" t="n">
        <v>0</v>
      </c>
      <c r="AL33" s="124" t="n">
        <v>0</v>
      </c>
      <c r="AM33" s="124" t="n">
        <v>0</v>
      </c>
      <c r="AN33" s="124" t="n">
        <v>0</v>
      </c>
      <c r="AO33" s="124" t="n">
        <v>0</v>
      </c>
      <c r="AP33" s="124" t="n">
        <v>0</v>
      </c>
      <c r="AQ33" s="124" t="n">
        <v>0</v>
      </c>
      <c r="AR33" s="124" t="n">
        <v>0</v>
      </c>
      <c r="AS33" s="124" t="n">
        <v>0</v>
      </c>
      <c r="AT33" s="129" t="n">
        <v>0</v>
      </c>
      <c r="AU33" s="128" t="n">
        <v>0</v>
      </c>
      <c r="AV33" s="124" t="n">
        <v>3</v>
      </c>
      <c r="AW33" s="124" t="n">
        <v>11</v>
      </c>
      <c r="AX33" s="124" t="n">
        <v>6</v>
      </c>
      <c r="AY33" s="124" t="n">
        <v>0</v>
      </c>
      <c r="AZ33" s="124" t="n">
        <v>9</v>
      </c>
      <c r="BA33" s="124" t="n">
        <v>8</v>
      </c>
      <c r="BB33" s="124" t="n">
        <v>22</v>
      </c>
      <c r="BC33" s="124" t="n">
        <v>54</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v>
      </c>
      <c r="F34" s="138" t="n">
        <v>0</v>
      </c>
      <c r="G34" s="123" t="n">
        <v>0</v>
      </c>
      <c r="H34" s="123" t="n">
        <v>0</v>
      </c>
      <c r="I34" s="123" t="n">
        <v>1</v>
      </c>
      <c r="J34" s="139" t="n">
        <v>0</v>
      </c>
      <c r="K34" s="134"/>
      <c r="L34" s="124"/>
      <c r="M34" s="124"/>
      <c r="N34" s="124"/>
      <c r="O34" s="124"/>
      <c r="P34" s="124"/>
      <c r="Q34" s="124"/>
      <c r="R34" s="124"/>
      <c r="S34" s="124"/>
      <c r="T34" s="124"/>
      <c r="U34" s="124"/>
      <c r="V34" s="129"/>
      <c r="W34" s="128"/>
      <c r="X34" s="124"/>
      <c r="Y34" s="124"/>
      <c r="Z34" s="124"/>
      <c r="AA34" s="124"/>
      <c r="AB34" s="124"/>
      <c r="AC34" s="124"/>
      <c r="AD34" s="124" t="n">
        <v>0</v>
      </c>
      <c r="AE34" s="124" t="n">
        <v>0</v>
      </c>
      <c r="AF34" s="124" t="n">
        <v>0</v>
      </c>
      <c r="AG34" s="124" t="n">
        <v>0</v>
      </c>
      <c r="AH34" s="129" t="n">
        <v>0</v>
      </c>
      <c r="AI34" s="128" t="n">
        <v>0</v>
      </c>
      <c r="AJ34" s="124" t="n">
        <v>0</v>
      </c>
      <c r="AK34" s="124" t="n">
        <v>0</v>
      </c>
      <c r="AL34" s="124" t="n">
        <v>0</v>
      </c>
      <c r="AM34" s="124" t="n">
        <v>0</v>
      </c>
      <c r="AN34" s="124" t="n">
        <v>0</v>
      </c>
      <c r="AO34" s="124" t="n">
        <v>0</v>
      </c>
      <c r="AP34" s="124" t="n">
        <v>0</v>
      </c>
      <c r="AQ34" s="124" t="n">
        <v>0</v>
      </c>
      <c r="AR34" s="124" t="n">
        <v>0</v>
      </c>
      <c r="AS34" s="124" t="n">
        <v>0</v>
      </c>
      <c r="AT34" s="129" t="n">
        <v>0</v>
      </c>
      <c r="AU34" s="128" t="n">
        <v>0</v>
      </c>
      <c r="AV34" s="124" t="n">
        <v>0</v>
      </c>
      <c r="AW34" s="124" t="n">
        <v>0</v>
      </c>
      <c r="AX34" s="124" t="n">
        <v>0</v>
      </c>
      <c r="AY34" s="124" t="n">
        <v>0</v>
      </c>
      <c r="AZ34" s="124" t="n">
        <v>0</v>
      </c>
      <c r="BA34" s="124" t="n">
        <v>0</v>
      </c>
      <c r="BB34" s="124" t="n">
        <v>0</v>
      </c>
      <c r="BC34" s="124" t="n">
        <v>1</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48</v>
      </c>
      <c r="F35" s="138" t="n">
        <v>0</v>
      </c>
      <c r="G35" s="123" t="n">
        <v>0</v>
      </c>
      <c r="H35" s="123" t="n">
        <v>0</v>
      </c>
      <c r="I35" s="123" t="n">
        <v>48</v>
      </c>
      <c r="J35" s="139" t="n">
        <v>0</v>
      </c>
      <c r="K35" s="134"/>
      <c r="L35" s="124"/>
      <c r="M35" s="124"/>
      <c r="N35" s="124"/>
      <c r="O35" s="124"/>
      <c r="P35" s="124"/>
      <c r="Q35" s="124"/>
      <c r="R35" s="124"/>
      <c r="S35" s="124"/>
      <c r="T35" s="124"/>
      <c r="U35" s="124"/>
      <c r="V35" s="129"/>
      <c r="W35" s="128"/>
      <c r="X35" s="124"/>
      <c r="Y35" s="124"/>
      <c r="Z35" s="124"/>
      <c r="AA35" s="124"/>
      <c r="AB35" s="124"/>
      <c r="AC35" s="124"/>
      <c r="AD35" s="124" t="n">
        <v>0</v>
      </c>
      <c r="AE35" s="124" t="n">
        <v>0</v>
      </c>
      <c r="AF35" s="124" t="n">
        <v>0</v>
      </c>
      <c r="AG35" s="124" t="n">
        <v>0</v>
      </c>
      <c r="AH35" s="129" t="n">
        <v>0</v>
      </c>
      <c r="AI35" s="128" t="n">
        <v>0</v>
      </c>
      <c r="AJ35" s="124" t="n">
        <v>0</v>
      </c>
      <c r="AK35" s="124" t="n">
        <v>0</v>
      </c>
      <c r="AL35" s="124" t="n">
        <v>0</v>
      </c>
      <c r="AM35" s="124" t="n">
        <v>0</v>
      </c>
      <c r="AN35" s="124" t="n">
        <v>0</v>
      </c>
      <c r="AO35" s="124" t="n">
        <v>0</v>
      </c>
      <c r="AP35" s="124" t="n">
        <v>0</v>
      </c>
      <c r="AQ35" s="124" t="n">
        <v>0</v>
      </c>
      <c r="AR35" s="124" t="n">
        <v>0</v>
      </c>
      <c r="AS35" s="124" t="n">
        <v>0</v>
      </c>
      <c r="AT35" s="129" t="n">
        <v>0</v>
      </c>
      <c r="AU35" s="128" t="n">
        <v>1</v>
      </c>
      <c r="AV35" s="124" t="n">
        <v>0</v>
      </c>
      <c r="AW35" s="124" t="n">
        <v>11</v>
      </c>
      <c r="AX35" s="124" t="n">
        <v>1</v>
      </c>
      <c r="AY35" s="124" t="n">
        <v>2</v>
      </c>
      <c r="AZ35" s="124" t="n">
        <v>1</v>
      </c>
      <c r="BA35" s="124" t="n">
        <v>10</v>
      </c>
      <c r="BB35" s="124" t="n">
        <v>11</v>
      </c>
      <c r="BC35" s="124" t="n">
        <v>11</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t="n">
        <v>0</v>
      </c>
      <c r="AE36" s="124" t="n">
        <v>0</v>
      </c>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t="n">
        <v>0</v>
      </c>
      <c r="AE37" s="124" t="n">
        <v>0</v>
      </c>
      <c r="AF37" s="124" t="n">
        <v>0</v>
      </c>
      <c r="AG37" s="124" t="n">
        <v>0</v>
      </c>
      <c r="AH37" s="129" t="n">
        <v>0</v>
      </c>
      <c r="AI37" s="128" t="n">
        <v>0</v>
      </c>
      <c r="AJ37" s="124" t="n">
        <v>0</v>
      </c>
      <c r="AK37" s="124" t="n">
        <v>0</v>
      </c>
      <c r="AL37" s="124" t="n">
        <v>0</v>
      </c>
      <c r="AM37" s="124" t="n">
        <v>0</v>
      </c>
      <c r="AN37" s="124" t="n">
        <v>0</v>
      </c>
      <c r="AO37" s="124" t="n">
        <v>0</v>
      </c>
      <c r="AP37" s="124" t="n">
        <v>0</v>
      </c>
      <c r="AQ37" s="124" t="n">
        <v>0</v>
      </c>
      <c r="AR37" s="124" t="n">
        <v>0</v>
      </c>
      <c r="AS37" s="124" t="n">
        <v>0</v>
      </c>
      <c r="AT37" s="129" t="n">
        <v>0</v>
      </c>
      <c r="AU37" s="128" t="n">
        <v>0</v>
      </c>
      <c r="AV37" s="124" t="n">
        <v>0</v>
      </c>
      <c r="AW37" s="124" t="n">
        <v>0</v>
      </c>
      <c r="AX37" s="124" t="n">
        <v>0</v>
      </c>
      <c r="AY37" s="124" t="n">
        <v>0</v>
      </c>
      <c r="AZ37" s="124" t="n">
        <v>0</v>
      </c>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t="n">
        <v>0</v>
      </c>
      <c r="AE38" s="124" t="n">
        <v>0</v>
      </c>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t="n">
        <v>0</v>
      </c>
      <c r="AE40" s="124" t="n">
        <v>0</v>
      </c>
      <c r="AF40" s="124" t="n">
        <v>0</v>
      </c>
      <c r="AG40" s="124" t="n">
        <v>0</v>
      </c>
      <c r="AH40" s="129" t="n">
        <v>0</v>
      </c>
      <c r="AI40" s="128" t="n">
        <v>0</v>
      </c>
      <c r="AJ40" s="124" t="n">
        <v>0</v>
      </c>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14</v>
      </c>
      <c r="F41" s="138" t="n">
        <v>0</v>
      </c>
      <c r="G41" s="123" t="n">
        <v>0</v>
      </c>
      <c r="H41" s="123" t="n">
        <v>11</v>
      </c>
      <c r="I41" s="123" t="n">
        <v>3</v>
      </c>
      <c r="J41" s="139" t="n">
        <v>0</v>
      </c>
      <c r="K41" s="134"/>
      <c r="L41" s="124"/>
      <c r="M41" s="124"/>
      <c r="N41" s="124"/>
      <c r="O41" s="124"/>
      <c r="P41" s="124"/>
      <c r="Q41" s="124"/>
      <c r="R41" s="124"/>
      <c r="S41" s="124"/>
      <c r="T41" s="124"/>
      <c r="U41" s="124"/>
      <c r="V41" s="129"/>
      <c r="W41" s="128"/>
      <c r="X41" s="124"/>
      <c r="Y41" s="124"/>
      <c r="Z41" s="124"/>
      <c r="AA41" s="124"/>
      <c r="AB41" s="124"/>
      <c r="AC41" s="124"/>
      <c r="AD41" s="124" t="n">
        <v>0</v>
      </c>
      <c r="AE41" s="124" t="n">
        <v>0</v>
      </c>
      <c r="AF41" s="124" t="n">
        <v>0</v>
      </c>
      <c r="AG41" s="124" t="n">
        <v>0</v>
      </c>
      <c r="AH41" s="129" t="n">
        <v>0</v>
      </c>
      <c r="AI41" s="128" t="n">
        <v>0</v>
      </c>
      <c r="AJ41" s="124" t="n">
        <v>0</v>
      </c>
      <c r="AK41" s="124" t="n">
        <v>0</v>
      </c>
      <c r="AL41" s="124" t="n">
        <v>0</v>
      </c>
      <c r="AM41" s="124" t="n">
        <v>1</v>
      </c>
      <c r="AN41" s="124" t="n">
        <v>1</v>
      </c>
      <c r="AO41" s="124" t="n">
        <v>1</v>
      </c>
      <c r="AP41" s="124" t="n">
        <v>0</v>
      </c>
      <c r="AQ41" s="124" t="n">
        <v>3</v>
      </c>
      <c r="AR41" s="124" t="n">
        <v>3</v>
      </c>
      <c r="AS41" s="124" t="n">
        <v>1</v>
      </c>
      <c r="AT41" s="129" t="n">
        <v>1</v>
      </c>
      <c r="AU41" s="128" t="n">
        <v>0</v>
      </c>
      <c r="AV41" s="124" t="n">
        <v>1</v>
      </c>
      <c r="AW41" s="124" t="n">
        <v>0</v>
      </c>
      <c r="AX41" s="124" t="n">
        <v>1</v>
      </c>
      <c r="AY41" s="124" t="n">
        <v>1</v>
      </c>
      <c r="AZ41" s="124" t="n">
        <v>0</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5</v>
      </c>
      <c r="F42" s="138" t="n">
        <v>0</v>
      </c>
      <c r="G42" s="123" t="n">
        <v>0</v>
      </c>
      <c r="H42" s="123" t="n">
        <v>2</v>
      </c>
      <c r="I42" s="123" t="n">
        <v>3</v>
      </c>
      <c r="J42" s="139" t="n">
        <v>0</v>
      </c>
      <c r="K42" s="134"/>
      <c r="L42" s="124"/>
      <c r="M42" s="124"/>
      <c r="N42" s="124"/>
      <c r="O42" s="124"/>
      <c r="P42" s="124"/>
      <c r="Q42" s="124"/>
      <c r="R42" s="124"/>
      <c r="S42" s="124"/>
      <c r="T42" s="124"/>
      <c r="U42" s="124"/>
      <c r="V42" s="129"/>
      <c r="W42" s="128"/>
      <c r="X42" s="124"/>
      <c r="Y42" s="124"/>
      <c r="Z42" s="124"/>
      <c r="AA42" s="124"/>
      <c r="AB42" s="124"/>
      <c r="AC42" s="124"/>
      <c r="AD42" s="124" t="n">
        <v>0</v>
      </c>
      <c r="AE42" s="124" t="n">
        <v>0</v>
      </c>
      <c r="AF42" s="124" t="n">
        <v>0</v>
      </c>
      <c r="AG42" s="124" t="n">
        <v>0</v>
      </c>
      <c r="AH42" s="129" t="n">
        <v>0</v>
      </c>
      <c r="AI42" s="128" t="n">
        <v>0</v>
      </c>
      <c r="AJ42" s="124" t="n">
        <v>0</v>
      </c>
      <c r="AK42" s="124" t="n">
        <v>0</v>
      </c>
      <c r="AL42" s="124" t="n">
        <v>0</v>
      </c>
      <c r="AM42" s="124" t="n">
        <v>0</v>
      </c>
      <c r="AN42" s="124" t="n">
        <v>1</v>
      </c>
      <c r="AO42" s="124" t="n">
        <v>0</v>
      </c>
      <c r="AP42" s="124" t="n">
        <v>1</v>
      </c>
      <c r="AQ42" s="124" t="n">
        <v>0</v>
      </c>
      <c r="AR42" s="124" t="n">
        <v>0</v>
      </c>
      <c r="AS42" s="124" t="n">
        <v>0</v>
      </c>
      <c r="AT42" s="129" t="n">
        <v>0</v>
      </c>
      <c r="AU42" s="128" t="n">
        <v>2</v>
      </c>
      <c r="AV42" s="124" t="n">
        <v>0</v>
      </c>
      <c r="AW42" s="124" t="n">
        <v>0</v>
      </c>
      <c r="AX42" s="124" t="n">
        <v>0</v>
      </c>
      <c r="AY42" s="124" t="n">
        <v>0</v>
      </c>
      <c r="AZ42" s="124" t="n">
        <v>0</v>
      </c>
      <c r="BA42" s="124" t="n">
        <v>1</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9</v>
      </c>
      <c r="F43" s="138" t="n">
        <v>0</v>
      </c>
      <c r="G43" s="123" t="n">
        <v>0</v>
      </c>
      <c r="H43" s="123" t="n">
        <v>7</v>
      </c>
      <c r="I43" s="123" t="n">
        <v>2</v>
      </c>
      <c r="J43" s="139" t="n">
        <v>0</v>
      </c>
      <c r="K43" s="134"/>
      <c r="L43" s="124"/>
      <c r="M43" s="124"/>
      <c r="N43" s="124"/>
      <c r="O43" s="124"/>
      <c r="P43" s="124"/>
      <c r="Q43" s="124"/>
      <c r="R43" s="124"/>
      <c r="S43" s="124"/>
      <c r="T43" s="124"/>
      <c r="U43" s="124"/>
      <c r="V43" s="129"/>
      <c r="W43" s="128"/>
      <c r="X43" s="124"/>
      <c r="Y43" s="124"/>
      <c r="Z43" s="124"/>
      <c r="AA43" s="124"/>
      <c r="AB43" s="124"/>
      <c r="AC43" s="124"/>
      <c r="AD43" s="124" t="n">
        <v>0</v>
      </c>
      <c r="AE43" s="124" t="n">
        <v>0</v>
      </c>
      <c r="AF43" s="124" t="n">
        <v>0</v>
      </c>
      <c r="AG43" s="124" t="n">
        <v>0</v>
      </c>
      <c r="AH43" s="129" t="n">
        <v>0</v>
      </c>
      <c r="AI43" s="128" t="n">
        <v>0</v>
      </c>
      <c r="AJ43" s="124" t="n">
        <v>0</v>
      </c>
      <c r="AK43" s="124" t="n">
        <v>1</v>
      </c>
      <c r="AL43" s="124" t="n">
        <v>0</v>
      </c>
      <c r="AM43" s="124" t="n">
        <v>2</v>
      </c>
      <c r="AN43" s="124" t="n">
        <v>0</v>
      </c>
      <c r="AO43" s="124" t="n">
        <v>0</v>
      </c>
      <c r="AP43" s="124" t="n">
        <v>1</v>
      </c>
      <c r="AQ43" s="124" t="n">
        <v>0</v>
      </c>
      <c r="AR43" s="124" t="n">
        <v>2</v>
      </c>
      <c r="AS43" s="124" t="n">
        <v>0</v>
      </c>
      <c r="AT43" s="129" t="n">
        <v>1</v>
      </c>
      <c r="AU43" s="128" t="n">
        <v>0</v>
      </c>
      <c r="AV43" s="124" t="n">
        <v>0</v>
      </c>
      <c r="AW43" s="124" t="n">
        <v>0</v>
      </c>
      <c r="AX43" s="124" t="n">
        <v>0</v>
      </c>
      <c r="AY43" s="124" t="n">
        <v>1</v>
      </c>
      <c r="AZ43" s="124" t="n">
        <v>1</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3</v>
      </c>
      <c r="F44" s="138" t="n">
        <v>0</v>
      </c>
      <c r="G44" s="123" t="n">
        <v>0</v>
      </c>
      <c r="H44" s="123" t="n">
        <v>3</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t="n">
        <v>0</v>
      </c>
      <c r="AE44" s="124" t="n">
        <v>0</v>
      </c>
      <c r="AF44" s="124" t="n">
        <v>0</v>
      </c>
      <c r="AG44" s="124" t="n">
        <v>0</v>
      </c>
      <c r="AH44" s="129" t="n">
        <v>0</v>
      </c>
      <c r="AI44" s="128" t="n">
        <v>0</v>
      </c>
      <c r="AJ44" s="124" t="n">
        <v>0</v>
      </c>
      <c r="AK44" s="124" t="n">
        <v>0</v>
      </c>
      <c r="AL44" s="124" t="n">
        <v>0</v>
      </c>
      <c r="AM44" s="124" t="n">
        <v>0</v>
      </c>
      <c r="AN44" s="124" t="n">
        <v>2</v>
      </c>
      <c r="AO44" s="124" t="n">
        <v>0</v>
      </c>
      <c r="AP44" s="124" t="n">
        <v>0</v>
      </c>
      <c r="AQ44" s="124" t="n">
        <v>1</v>
      </c>
      <c r="AR44" s="124" t="n">
        <v>0</v>
      </c>
      <c r="AS44" s="124" t="n">
        <v>0</v>
      </c>
      <c r="AT44" s="129" t="n">
        <v>0</v>
      </c>
      <c r="AU44" s="128" t="n">
        <v>0</v>
      </c>
      <c r="AV44" s="124" t="n">
        <v>0</v>
      </c>
      <c r="AW44" s="124" t="n">
        <v>0</v>
      </c>
      <c r="AX44" s="124" t="n">
        <v>0</v>
      </c>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t="n">
        <v>0</v>
      </c>
      <c r="AE45" s="124" t="n">
        <v>0</v>
      </c>
      <c r="AF45" s="124" t="n">
        <v>0</v>
      </c>
      <c r="AG45" s="124" t="n">
        <v>0</v>
      </c>
      <c r="AH45" s="129" t="n">
        <v>0</v>
      </c>
      <c r="AI45" s="128" t="n">
        <v>0</v>
      </c>
      <c r="AJ45" s="124" t="n">
        <v>0</v>
      </c>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7</v>
      </c>
      <c r="F46" s="138" t="n">
        <v>0</v>
      </c>
      <c r="G46" s="123" t="n">
        <v>0</v>
      </c>
      <c r="H46" s="123" t="n">
        <v>0</v>
      </c>
      <c r="I46" s="123" t="n">
        <v>7</v>
      </c>
      <c r="J46" s="139" t="n">
        <v>0</v>
      </c>
      <c r="K46" s="134"/>
      <c r="L46" s="124"/>
      <c r="M46" s="124"/>
      <c r="N46" s="124"/>
      <c r="O46" s="124"/>
      <c r="P46" s="124"/>
      <c r="Q46" s="124"/>
      <c r="R46" s="124"/>
      <c r="S46" s="124"/>
      <c r="T46" s="124"/>
      <c r="U46" s="124"/>
      <c r="V46" s="129"/>
      <c r="W46" s="128"/>
      <c r="X46" s="124"/>
      <c r="Y46" s="124"/>
      <c r="Z46" s="124"/>
      <c r="AA46" s="124"/>
      <c r="AB46" s="124"/>
      <c r="AC46" s="124"/>
      <c r="AD46" s="124" t="n">
        <v>0</v>
      </c>
      <c r="AE46" s="124" t="n">
        <v>0</v>
      </c>
      <c r="AF46" s="124" t="n">
        <v>0</v>
      </c>
      <c r="AG46" s="124" t="n">
        <v>0</v>
      </c>
      <c r="AH46" s="129" t="n">
        <v>0</v>
      </c>
      <c r="AI46" s="128" t="n">
        <v>0</v>
      </c>
      <c r="AJ46" s="124" t="n">
        <v>0</v>
      </c>
      <c r="AK46" s="124" t="n">
        <v>0</v>
      </c>
      <c r="AL46" s="124" t="n">
        <v>0</v>
      </c>
      <c r="AM46" s="124" t="n">
        <v>0</v>
      </c>
      <c r="AN46" s="124" t="n">
        <v>0</v>
      </c>
      <c r="AO46" s="124" t="n">
        <v>0</v>
      </c>
      <c r="AP46" s="124" t="n">
        <v>0</v>
      </c>
      <c r="AQ46" s="124" t="n">
        <v>0</v>
      </c>
      <c r="AR46" s="124" t="n">
        <v>0</v>
      </c>
      <c r="AS46" s="124" t="n">
        <v>0</v>
      </c>
      <c r="AT46" s="129" t="n">
        <v>0</v>
      </c>
      <c r="AU46" s="128" t="n">
        <v>0</v>
      </c>
      <c r="AV46" s="124" t="n">
        <v>0</v>
      </c>
      <c r="AW46" s="124" t="n">
        <v>0</v>
      </c>
      <c r="AX46" s="124" t="n">
        <v>1</v>
      </c>
      <c r="AY46" s="124" t="n">
        <v>2</v>
      </c>
      <c r="AZ46" s="124" t="n">
        <v>0</v>
      </c>
      <c r="BA46" s="124" t="n">
        <v>1</v>
      </c>
      <c r="BB46" s="124" t="n">
        <v>1</v>
      </c>
      <c r="BC46" s="124" t="n">
        <v>2</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v>
      </c>
      <c r="F47" s="138" t="n">
        <v>0</v>
      </c>
      <c r="G47" s="123" t="n">
        <v>0</v>
      </c>
      <c r="H47" s="123" t="n">
        <v>0</v>
      </c>
      <c r="I47" s="123" t="n">
        <v>1</v>
      </c>
      <c r="J47" s="139" t="n">
        <v>0</v>
      </c>
      <c r="K47" s="134"/>
      <c r="L47" s="124"/>
      <c r="M47" s="124"/>
      <c r="N47" s="124"/>
      <c r="O47" s="124"/>
      <c r="P47" s="124"/>
      <c r="Q47" s="124"/>
      <c r="R47" s="124"/>
      <c r="S47" s="124"/>
      <c r="T47" s="124"/>
      <c r="U47" s="124"/>
      <c r="V47" s="129"/>
      <c r="W47" s="128"/>
      <c r="X47" s="124"/>
      <c r="Y47" s="124"/>
      <c r="Z47" s="124"/>
      <c r="AA47" s="124"/>
      <c r="AB47" s="124"/>
      <c r="AC47" s="124"/>
      <c r="AD47" s="124" t="n">
        <v>0</v>
      </c>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1</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c r="X50" s="124"/>
      <c r="Y50" s="124"/>
      <c r="Z50" s="124"/>
      <c r="AA50" s="124"/>
      <c r="AB50" s="124"/>
      <c r="AC50" s="124"/>
      <c r="AD50" s="124" t="n">
        <v>0</v>
      </c>
      <c r="AE50" s="124" t="n">
        <v>0</v>
      </c>
      <c r="AF50" s="124" t="n">
        <v>0</v>
      </c>
      <c r="AG50" s="124" t="n">
        <v>0</v>
      </c>
      <c r="AH50" s="129" t="n">
        <v>0</v>
      </c>
      <c r="AI50" s="128" t="n">
        <v>0</v>
      </c>
      <c r="AJ50" s="124" t="n">
        <v>0</v>
      </c>
      <c r="AK50" s="124" t="n">
        <v>0</v>
      </c>
      <c r="AL50" s="124" t="n">
        <v>0</v>
      </c>
      <c r="AM50" s="124" t="n">
        <v>0</v>
      </c>
      <c r="AN50" s="124" t="n">
        <v>0</v>
      </c>
      <c r="AO50" s="124" t="n">
        <v>0</v>
      </c>
      <c r="AP50" s="124" t="n">
        <v>0</v>
      </c>
      <c r="AQ50" s="124" t="n">
        <v>0</v>
      </c>
      <c r="AR50" s="124" t="n">
        <v>0</v>
      </c>
      <c r="AS50" s="124" t="n">
        <v>0</v>
      </c>
      <c r="AT50" s="129" t="n">
        <v>0</v>
      </c>
      <c r="AU50" s="128" t="n">
        <v>0</v>
      </c>
      <c r="AV50" s="124" t="n">
        <v>0</v>
      </c>
      <c r="AW50" s="124" t="n">
        <v>0</v>
      </c>
      <c r="AX50" s="124" t="n">
        <v>0</v>
      </c>
      <c r="AY50" s="124" t="n">
        <v>0</v>
      </c>
      <c r="AZ50" s="124" t="n">
        <v>0</v>
      </c>
      <c r="BA50" s="124" t="n">
        <v>0</v>
      </c>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t="n">
        <v>0</v>
      </c>
      <c r="AE51" s="124" t="n">
        <v>0</v>
      </c>
      <c r="AF51" s="124" t="n">
        <v>0</v>
      </c>
      <c r="AG51" s="124" t="n">
        <v>0</v>
      </c>
      <c r="AH51" s="129" t="n">
        <v>0</v>
      </c>
      <c r="AI51" s="128" t="n">
        <v>0</v>
      </c>
      <c r="AJ51" s="124" t="n">
        <v>0</v>
      </c>
      <c r="AK51" s="124" t="n">
        <v>0</v>
      </c>
      <c r="AL51" s="124" t="n">
        <v>0</v>
      </c>
      <c r="AM51" s="124" t="n">
        <v>0</v>
      </c>
      <c r="AN51" s="124" t="n">
        <v>0</v>
      </c>
      <c r="AO51" s="124" t="n">
        <v>0</v>
      </c>
      <c r="AP51" s="124" t="n">
        <v>0</v>
      </c>
      <c r="AQ51" s="124" t="n">
        <v>0</v>
      </c>
      <c r="AR51" s="124" t="n">
        <v>0</v>
      </c>
      <c r="AS51" s="124" t="n">
        <v>0</v>
      </c>
      <c r="AT51" s="129" t="n">
        <v>0</v>
      </c>
      <c r="AU51" s="128" t="n">
        <v>0</v>
      </c>
      <c r="AV51" s="124" t="n">
        <v>0</v>
      </c>
      <c r="AW51" s="124" t="n">
        <v>0</v>
      </c>
      <c r="AX51" s="124" t="n">
        <v>0</v>
      </c>
      <c r="AY51" s="124" t="n">
        <v>0</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t="n">
        <v>0</v>
      </c>
      <c r="AE52" s="124" t="n">
        <v>0</v>
      </c>
      <c r="AF52" s="124" t="n">
        <v>0</v>
      </c>
      <c r="AG52" s="124" t="n">
        <v>0</v>
      </c>
      <c r="AH52" s="129" t="n">
        <v>0</v>
      </c>
      <c r="AI52" s="128" t="n">
        <v>0</v>
      </c>
      <c r="AJ52" s="124" t="n">
        <v>0</v>
      </c>
      <c r="AK52" s="124" t="n">
        <v>0</v>
      </c>
      <c r="AL52" s="124" t="n">
        <v>0</v>
      </c>
      <c r="AM52" s="124" t="n">
        <v>0</v>
      </c>
      <c r="AN52" s="124" t="n">
        <v>0</v>
      </c>
      <c r="AO52" s="124" t="n">
        <v>0</v>
      </c>
      <c r="AP52" s="124" t="n">
        <v>0</v>
      </c>
      <c r="AQ52" s="124" t="n">
        <v>0</v>
      </c>
      <c r="AR52" s="124" t="n">
        <v>0</v>
      </c>
      <c r="AS52" s="124" t="n">
        <v>0</v>
      </c>
      <c r="AT52" s="129" t="n">
        <v>0</v>
      </c>
      <c r="AU52" s="128" t="n">
        <v>0</v>
      </c>
      <c r="AV52" s="124" t="n">
        <v>0</v>
      </c>
      <c r="AW52" s="124" t="n">
        <v>0</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t="n">
        <v>0</v>
      </c>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t="n">
        <v>0</v>
      </c>
      <c r="AE57" s="124" t="n">
        <v>0</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0</v>
      </c>
      <c r="AW57" s="124" t="n">
        <v>0</v>
      </c>
      <c r="AX57" s="124" t="n">
        <v>0</v>
      </c>
      <c r="AY57" s="124" t="n">
        <v>0</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t="n">
        <v>0</v>
      </c>
      <c r="AE58" s="124" t="n">
        <v>0</v>
      </c>
      <c r="AF58" s="124" t="n">
        <v>0</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t="n">
        <v>0</v>
      </c>
      <c r="AE63" s="124" t="n">
        <v>0</v>
      </c>
      <c r="AF63" s="124" t="n">
        <v>0</v>
      </c>
      <c r="AG63" s="124" t="n">
        <v>0</v>
      </c>
      <c r="AH63" s="129" t="n">
        <v>0</v>
      </c>
      <c r="AI63" s="128" t="n">
        <v>0</v>
      </c>
      <c r="AJ63" s="124" t="n">
        <v>0</v>
      </c>
      <c r="AK63" s="124" t="n">
        <v>0</v>
      </c>
      <c r="AL63" s="124" t="n">
        <v>0</v>
      </c>
      <c r="AM63" s="124" t="n">
        <v>0</v>
      </c>
      <c r="AN63" s="124" t="n">
        <v>0</v>
      </c>
      <c r="AO63" s="124" t="n">
        <v>0</v>
      </c>
      <c r="AP63" s="124" t="n">
        <v>0</v>
      </c>
      <c r="AQ63" s="124" t="n">
        <v>0</v>
      </c>
      <c r="AR63" s="124" t="n">
        <v>0</v>
      </c>
      <c r="AS63" s="124" t="n">
        <v>0</v>
      </c>
      <c r="AT63" s="129" t="n">
        <v>0</v>
      </c>
      <c r="AU63" s="128" t="n">
        <v>0</v>
      </c>
      <c r="AV63" s="124" t="n">
        <v>0</v>
      </c>
      <c r="AW63" s="124" t="n">
        <v>0</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t="n">
        <v>0</v>
      </c>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t="n">
        <v>0</v>
      </c>
      <c r="AE65" s="124" t="n">
        <v>0</v>
      </c>
      <c r="AF65" s="124" t="n">
        <v>0</v>
      </c>
      <c r="AG65" s="124" t="n">
        <v>0</v>
      </c>
      <c r="AH65" s="129" t="n">
        <v>0</v>
      </c>
      <c r="AI65" s="128" t="n">
        <v>0</v>
      </c>
      <c r="AJ65" s="124" t="n">
        <v>0</v>
      </c>
      <c r="AK65" s="124" t="n">
        <v>0</v>
      </c>
      <c r="AL65" s="124" t="n">
        <v>0</v>
      </c>
      <c r="AM65" s="124" t="n">
        <v>0</v>
      </c>
      <c r="AN65" s="124" t="n">
        <v>0</v>
      </c>
      <c r="AO65" s="124" t="n">
        <v>0</v>
      </c>
      <c r="AP65" s="124" t="n">
        <v>0</v>
      </c>
      <c r="AQ65" s="124" t="n">
        <v>0</v>
      </c>
      <c r="AR65" s="124" t="n">
        <v>0</v>
      </c>
      <c r="AS65" s="124" t="n">
        <v>0</v>
      </c>
      <c r="AT65" s="129" t="n">
        <v>0</v>
      </c>
      <c r="AU65" s="128" t="n">
        <v>0</v>
      </c>
      <c r="AV65" s="124" t="n">
        <v>0</v>
      </c>
      <c r="AW65" s="124" t="n">
        <v>0</v>
      </c>
      <c r="AX65" s="124" t="n">
        <v>0</v>
      </c>
      <c r="AY65" s="124" t="n">
        <v>0</v>
      </c>
      <c r="AZ65" s="124" t="n">
        <v>0</v>
      </c>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14</v>
      </c>
      <c r="F66" s="138" t="n">
        <v>0</v>
      </c>
      <c r="G66" s="123" t="n">
        <v>0</v>
      </c>
      <c r="H66" s="123" t="n">
        <v>11</v>
      </c>
      <c r="I66" s="123" t="n">
        <v>3</v>
      </c>
      <c r="J66" s="139" t="n">
        <v>0</v>
      </c>
      <c r="K66" s="134"/>
      <c r="L66" s="124"/>
      <c r="M66" s="124"/>
      <c r="N66" s="124"/>
      <c r="O66" s="124"/>
      <c r="P66" s="124"/>
      <c r="Q66" s="124"/>
      <c r="R66" s="124"/>
      <c r="S66" s="124"/>
      <c r="T66" s="124"/>
      <c r="U66" s="124"/>
      <c r="V66" s="129"/>
      <c r="W66" s="128"/>
      <c r="X66" s="124"/>
      <c r="Y66" s="124"/>
      <c r="Z66" s="124"/>
      <c r="AA66" s="124"/>
      <c r="AB66" s="124"/>
      <c r="AC66" s="124"/>
      <c r="AD66" s="124" t="n">
        <v>0</v>
      </c>
      <c r="AE66" s="124" t="n">
        <v>0</v>
      </c>
      <c r="AF66" s="124" t="n">
        <v>0</v>
      </c>
      <c r="AG66" s="124" t="n">
        <v>0</v>
      </c>
      <c r="AH66" s="129" t="n">
        <v>0</v>
      </c>
      <c r="AI66" s="128" t="n">
        <v>0</v>
      </c>
      <c r="AJ66" s="124" t="n">
        <v>0</v>
      </c>
      <c r="AK66" s="124" t="n">
        <v>0</v>
      </c>
      <c r="AL66" s="124" t="n">
        <v>0</v>
      </c>
      <c r="AM66" s="124" t="n">
        <v>0</v>
      </c>
      <c r="AN66" s="124" t="n">
        <v>0</v>
      </c>
      <c r="AO66" s="124" t="n">
        <v>0</v>
      </c>
      <c r="AP66" s="124" t="n">
        <v>0</v>
      </c>
      <c r="AQ66" s="124" t="n">
        <v>0</v>
      </c>
      <c r="AR66" s="124" t="n">
        <v>9</v>
      </c>
      <c r="AS66" s="124" t="n">
        <v>2</v>
      </c>
      <c r="AT66" s="129" t="n">
        <v>0</v>
      </c>
      <c r="AU66" s="128" t="n">
        <v>1</v>
      </c>
      <c r="AV66" s="124" t="n">
        <v>0</v>
      </c>
      <c r="AW66" s="124" t="n">
        <v>0</v>
      </c>
      <c r="AX66" s="124" t="n">
        <v>0</v>
      </c>
      <c r="AY66" s="124" t="n">
        <v>0</v>
      </c>
      <c r="AZ66" s="124" t="n">
        <v>1</v>
      </c>
      <c r="BA66" s="124" t="n">
        <v>1</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6</v>
      </c>
      <c r="F67" s="138" t="n">
        <v>0</v>
      </c>
      <c r="G67" s="123" t="n">
        <v>0</v>
      </c>
      <c r="H67" s="123" t="n">
        <v>0</v>
      </c>
      <c r="I67" s="123" t="n">
        <v>6</v>
      </c>
      <c r="J67" s="139" t="n">
        <v>0</v>
      </c>
      <c r="K67" s="134"/>
      <c r="L67" s="124"/>
      <c r="M67" s="124"/>
      <c r="N67" s="124"/>
      <c r="O67" s="124"/>
      <c r="P67" s="124"/>
      <c r="Q67" s="124"/>
      <c r="R67" s="124"/>
      <c r="S67" s="124"/>
      <c r="T67" s="124"/>
      <c r="U67" s="124"/>
      <c r="V67" s="129"/>
      <c r="W67" s="128"/>
      <c r="X67" s="124"/>
      <c r="Y67" s="124"/>
      <c r="Z67" s="124"/>
      <c r="AA67" s="124"/>
      <c r="AB67" s="124"/>
      <c r="AC67" s="124"/>
      <c r="AD67" s="124" t="n">
        <v>0</v>
      </c>
      <c r="AE67" s="124" t="n">
        <v>0</v>
      </c>
      <c r="AF67" s="124" t="n">
        <v>0</v>
      </c>
      <c r="AG67" s="124" t="n">
        <v>0</v>
      </c>
      <c r="AH67" s="129" t="n">
        <v>0</v>
      </c>
      <c r="AI67" s="128" t="n">
        <v>0</v>
      </c>
      <c r="AJ67" s="124" t="n">
        <v>0</v>
      </c>
      <c r="AK67" s="124" t="n">
        <v>0</v>
      </c>
      <c r="AL67" s="124" t="n">
        <v>0</v>
      </c>
      <c r="AM67" s="124" t="n">
        <v>0</v>
      </c>
      <c r="AN67" s="124" t="n">
        <v>0</v>
      </c>
      <c r="AO67" s="124" t="n">
        <v>0</v>
      </c>
      <c r="AP67" s="124" t="n">
        <v>0</v>
      </c>
      <c r="AQ67" s="124" t="n">
        <v>0</v>
      </c>
      <c r="AR67" s="124" t="n">
        <v>0</v>
      </c>
      <c r="AS67" s="124" t="n">
        <v>0</v>
      </c>
      <c r="AT67" s="129" t="n">
        <v>0</v>
      </c>
      <c r="AU67" s="128" t="n">
        <v>0</v>
      </c>
      <c r="AV67" s="124" t="n">
        <v>0</v>
      </c>
      <c r="AW67" s="124" t="n">
        <v>0</v>
      </c>
      <c r="AX67" s="124" t="n">
        <v>0</v>
      </c>
      <c r="AY67" s="124" t="n">
        <v>2</v>
      </c>
      <c r="AZ67" s="124" t="n">
        <v>0</v>
      </c>
      <c r="BA67" s="124" t="n">
        <v>1</v>
      </c>
      <c r="BB67" s="124" t="n">
        <v>1</v>
      </c>
      <c r="BC67" s="124" t="n">
        <v>2</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143</v>
      </c>
      <c r="F68" s="138" t="n">
        <v>0</v>
      </c>
      <c r="G68" s="123" t="n">
        <v>9</v>
      </c>
      <c r="H68" s="123" t="n">
        <v>109</v>
      </c>
      <c r="I68" s="123" t="n">
        <v>25</v>
      </c>
      <c r="J68" s="139" t="n">
        <v>0</v>
      </c>
      <c r="K68" s="134"/>
      <c r="L68" s="124"/>
      <c r="M68" s="124"/>
      <c r="N68" s="124"/>
      <c r="O68" s="124"/>
      <c r="P68" s="124"/>
      <c r="Q68" s="124"/>
      <c r="R68" s="124"/>
      <c r="S68" s="124"/>
      <c r="T68" s="124"/>
      <c r="U68" s="124"/>
      <c r="V68" s="129"/>
      <c r="W68" s="128"/>
      <c r="X68" s="124"/>
      <c r="Y68" s="124"/>
      <c r="Z68" s="124"/>
      <c r="AA68" s="124"/>
      <c r="AB68" s="124"/>
      <c r="AC68" s="124"/>
      <c r="AD68" s="124" t="n">
        <v>1</v>
      </c>
      <c r="AE68" s="124" t="n">
        <v>8</v>
      </c>
      <c r="AF68" s="124" t="n">
        <v>0</v>
      </c>
      <c r="AG68" s="124" t="n">
        <v>0</v>
      </c>
      <c r="AH68" s="129" t="n">
        <v>0</v>
      </c>
      <c r="AI68" s="128" t="n">
        <v>5</v>
      </c>
      <c r="AJ68" s="124" t="n">
        <v>5</v>
      </c>
      <c r="AK68" s="124" t="n">
        <v>4</v>
      </c>
      <c r="AL68" s="124" t="n">
        <v>11</v>
      </c>
      <c r="AM68" s="124" t="n">
        <v>10</v>
      </c>
      <c r="AN68" s="124" t="n">
        <v>10</v>
      </c>
      <c r="AO68" s="124" t="n">
        <v>14</v>
      </c>
      <c r="AP68" s="124" t="n">
        <v>15</v>
      </c>
      <c r="AQ68" s="124" t="n">
        <v>9</v>
      </c>
      <c r="AR68" s="124" t="n">
        <v>17</v>
      </c>
      <c r="AS68" s="124" t="n">
        <v>7</v>
      </c>
      <c r="AT68" s="129" t="n">
        <v>2</v>
      </c>
      <c r="AU68" s="128" t="n">
        <v>0</v>
      </c>
      <c r="AV68" s="124" t="n">
        <v>2</v>
      </c>
      <c r="AW68" s="124" t="n">
        <v>0</v>
      </c>
      <c r="AX68" s="124" t="n">
        <v>2</v>
      </c>
      <c r="AY68" s="124" t="n">
        <v>1</v>
      </c>
      <c r="AZ68" s="124" t="n">
        <v>10</v>
      </c>
      <c r="BA68" s="124" t="n">
        <v>2</v>
      </c>
      <c r="BB68" s="124" t="n">
        <v>3</v>
      </c>
      <c r="BC68" s="124" t="n">
        <v>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120</v>
      </c>
      <c r="F69" s="138" t="n">
        <v>0</v>
      </c>
      <c r="G69" s="123" t="n">
        <v>9</v>
      </c>
      <c r="H69" s="123" t="n">
        <v>89</v>
      </c>
      <c r="I69" s="123" t="n">
        <v>22</v>
      </c>
      <c r="J69" s="139" t="n">
        <v>0</v>
      </c>
      <c r="K69" s="134"/>
      <c r="L69" s="124"/>
      <c r="M69" s="124"/>
      <c r="N69" s="124"/>
      <c r="O69" s="124"/>
      <c r="P69" s="124"/>
      <c r="Q69" s="124"/>
      <c r="R69" s="124"/>
      <c r="S69" s="124"/>
      <c r="T69" s="124"/>
      <c r="U69" s="124"/>
      <c r="V69" s="129"/>
      <c r="W69" s="128"/>
      <c r="X69" s="124"/>
      <c r="Y69" s="124"/>
      <c r="Z69" s="124"/>
      <c r="AA69" s="124"/>
      <c r="AB69" s="124"/>
      <c r="AC69" s="124"/>
      <c r="AD69" s="124" t="n">
        <v>1</v>
      </c>
      <c r="AE69" s="124" t="n">
        <v>4</v>
      </c>
      <c r="AF69" s="124" t="n">
        <v>4</v>
      </c>
      <c r="AG69" s="124" t="n">
        <v>0</v>
      </c>
      <c r="AH69" s="129" t="n">
        <v>0</v>
      </c>
      <c r="AI69" s="128" t="n">
        <v>5</v>
      </c>
      <c r="AJ69" s="124" t="n">
        <v>5</v>
      </c>
      <c r="AK69" s="124" t="n">
        <v>3</v>
      </c>
      <c r="AL69" s="124" t="n">
        <v>12</v>
      </c>
      <c r="AM69" s="124" t="n">
        <v>5</v>
      </c>
      <c r="AN69" s="124" t="n">
        <v>10</v>
      </c>
      <c r="AO69" s="124" t="n">
        <v>9</v>
      </c>
      <c r="AP69" s="124" t="n">
        <v>9</v>
      </c>
      <c r="AQ69" s="124" t="n">
        <v>8</v>
      </c>
      <c r="AR69" s="124" t="n">
        <v>15</v>
      </c>
      <c r="AS69" s="124" t="n">
        <v>6</v>
      </c>
      <c r="AT69" s="129" t="n">
        <v>2</v>
      </c>
      <c r="AU69" s="128" t="n">
        <v>0</v>
      </c>
      <c r="AV69" s="124" t="n">
        <v>2</v>
      </c>
      <c r="AW69" s="124" t="n">
        <v>0</v>
      </c>
      <c r="AX69" s="124" t="n">
        <v>1</v>
      </c>
      <c r="AY69" s="124" t="n">
        <v>1</v>
      </c>
      <c r="AZ69" s="124" t="n">
        <v>9</v>
      </c>
      <c r="BA69" s="124" t="n">
        <v>1</v>
      </c>
      <c r="BB69" s="124" t="n">
        <v>3</v>
      </c>
      <c r="BC69" s="124" t="n">
        <v>5</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3</v>
      </c>
      <c r="F70" s="138" t="n">
        <v>0</v>
      </c>
      <c r="G70" s="123" t="n">
        <v>0</v>
      </c>
      <c r="H70" s="123" t="n">
        <v>0</v>
      </c>
      <c r="I70" s="123" t="n">
        <v>3</v>
      </c>
      <c r="J70" s="139" t="n">
        <v>0</v>
      </c>
      <c r="K70" s="134"/>
      <c r="L70" s="124"/>
      <c r="M70" s="124"/>
      <c r="N70" s="124"/>
      <c r="O70" s="124"/>
      <c r="P70" s="124"/>
      <c r="Q70" s="124"/>
      <c r="R70" s="124"/>
      <c r="S70" s="124"/>
      <c r="T70" s="124"/>
      <c r="U70" s="124"/>
      <c r="V70" s="129"/>
      <c r="W70" s="128"/>
      <c r="X70" s="124"/>
      <c r="Y70" s="124"/>
      <c r="Z70" s="124"/>
      <c r="AA70" s="124"/>
      <c r="AB70" s="124"/>
      <c r="AC70" s="124"/>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2</v>
      </c>
      <c r="AY70" s="124" t="n">
        <v>0</v>
      </c>
      <c r="AZ70" s="124" t="n">
        <v>0</v>
      </c>
      <c r="BA70" s="124" t="n">
        <v>1</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t="n">
        <v>10</v>
      </c>
      <c r="AE71" s="123" t="n">
        <v>19</v>
      </c>
      <c r="AF71" s="123" t="n">
        <v>28</v>
      </c>
      <c r="AG71" s="123" t="n">
        <v>0</v>
      </c>
      <c r="AH71" s="131" t="n">
        <v>117</v>
      </c>
      <c r="AI71" s="130" t="n">
        <v>23</v>
      </c>
      <c r="AJ71" s="123" t="n">
        <v>16</v>
      </c>
      <c r="AK71" s="123" t="n">
        <v>23</v>
      </c>
      <c r="AL71" s="123" t="n">
        <v>21</v>
      </c>
      <c r="AM71" s="123" t="n">
        <v>19</v>
      </c>
      <c r="AN71" s="123" t="n">
        <v>14</v>
      </c>
      <c r="AO71" s="123" t="n">
        <v>21</v>
      </c>
      <c r="AP71" s="123" t="n">
        <v>17</v>
      </c>
      <c r="AQ71" s="123" t="n">
        <v>21</v>
      </c>
      <c r="AR71" s="123" t="n">
        <v>34</v>
      </c>
      <c r="AS71" s="123" t="n">
        <v>248</v>
      </c>
      <c r="AT71" s="131" t="n">
        <v>155</v>
      </c>
      <c r="AU71" s="130" t="n">
        <v>17</v>
      </c>
      <c r="AV71" s="123" t="n">
        <v>36</v>
      </c>
      <c r="AW71" s="123" t="n">
        <v>35</v>
      </c>
      <c r="AX71" s="123" t="n">
        <v>50</v>
      </c>
      <c r="AY71" s="123" t="n">
        <v>0</v>
      </c>
      <c r="AZ71" s="123" t="n">
        <v>26</v>
      </c>
      <c r="BA71" s="123" t="n">
        <v>28</v>
      </c>
      <c r="BB71" s="123" t="n">
        <v>49</v>
      </c>
      <c r="BC71" s="123" t="n">
        <v>21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t="n">
        <v>0</v>
      </c>
      <c r="AE72" s="123" t="n">
        <v>22</v>
      </c>
      <c r="AF72" s="123" t="n">
        <v>0</v>
      </c>
      <c r="AG72" s="123" t="n">
        <v>0</v>
      </c>
      <c r="AH72" s="131" t="n">
        <v>0</v>
      </c>
      <c r="AI72" s="130" t="n">
        <v>31</v>
      </c>
      <c r="AJ72" s="123" t="n">
        <v>15</v>
      </c>
      <c r="AK72" s="123" t="n">
        <v>19</v>
      </c>
      <c r="AL72" s="123" t="n">
        <v>22</v>
      </c>
      <c r="AM72" s="123" t="n">
        <v>17</v>
      </c>
      <c r="AN72" s="123" t="n">
        <v>12</v>
      </c>
      <c r="AO72" s="123" t="n">
        <v>29</v>
      </c>
      <c r="AP72" s="123" t="n">
        <v>42</v>
      </c>
      <c r="AQ72" s="123" t="n">
        <v>37</v>
      </c>
      <c r="AR72" s="123" t="n">
        <v>59</v>
      </c>
      <c r="AS72" s="123" t="n">
        <v>66</v>
      </c>
      <c r="AT72" s="131" t="n">
        <v>213</v>
      </c>
      <c r="AU72" s="130" t="n">
        <v>30</v>
      </c>
      <c r="AV72" s="123" t="n">
        <v>57</v>
      </c>
      <c r="AW72" s="123" t="n">
        <v>191</v>
      </c>
      <c r="AX72" s="123" t="n">
        <v>208</v>
      </c>
      <c r="AY72" s="123" t="n">
        <v>278</v>
      </c>
      <c r="AZ72" s="123" t="n">
        <v>122</v>
      </c>
      <c r="BA72" s="123" t="n">
        <v>55</v>
      </c>
      <c r="BB72" s="123" t="n">
        <v>51</v>
      </c>
      <c r="BC72" s="123" t="n">
        <v>70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t="n">
        <v>0</v>
      </c>
      <c r="AE73" s="123" t="n">
        <v>9</v>
      </c>
      <c r="AF73" s="123" t="n">
        <v>0</v>
      </c>
      <c r="AG73" s="123" t="n">
        <v>0</v>
      </c>
      <c r="AH73" s="131" t="n">
        <v>0</v>
      </c>
      <c r="AI73" s="130" t="n">
        <v>0</v>
      </c>
      <c r="AJ73" s="123" t="n">
        <v>0</v>
      </c>
      <c r="AK73" s="123" t="n">
        <v>0</v>
      </c>
      <c r="AL73" s="123" t="n">
        <v>0</v>
      </c>
      <c r="AM73" s="123" t="n">
        <v>0</v>
      </c>
      <c r="AN73" s="123" t="n">
        <v>0</v>
      </c>
      <c r="AO73" s="123" t="n">
        <v>14</v>
      </c>
      <c r="AP73" s="123" t="n">
        <v>21</v>
      </c>
      <c r="AQ73" s="123" t="n">
        <v>22</v>
      </c>
      <c r="AR73" s="123" t="n">
        <v>39</v>
      </c>
      <c r="AS73" s="123" t="n">
        <v>43</v>
      </c>
      <c r="AT73" s="131" t="n">
        <v>16</v>
      </c>
      <c r="AU73" s="130" t="n">
        <v>7</v>
      </c>
      <c r="AV73" s="123" t="n">
        <v>18</v>
      </c>
      <c r="AW73" s="123" t="n">
        <v>27</v>
      </c>
      <c r="AX73" s="123" t="n">
        <v>75</v>
      </c>
      <c r="AY73" s="123" t="n">
        <v>147</v>
      </c>
      <c r="AZ73" s="123" t="n">
        <v>115</v>
      </c>
      <c r="BA73" s="123" t="n">
        <v>22</v>
      </c>
      <c r="BB73" s="123" t="n">
        <v>20</v>
      </c>
      <c r="BC73" s="123" t="n">
        <v>22</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t="n">
        <v>0</v>
      </c>
      <c r="AE74" s="123" t="n">
        <v>0</v>
      </c>
      <c r="AF74" s="123" t="n">
        <v>0</v>
      </c>
      <c r="AG74" s="123" t="n">
        <v>0</v>
      </c>
      <c r="AH74" s="131" t="n">
        <v>0</v>
      </c>
      <c r="AI74" s="130" t="n">
        <v>0</v>
      </c>
      <c r="AJ74" s="123" t="n">
        <v>0</v>
      </c>
      <c r="AK74" s="123" t="n">
        <v>0</v>
      </c>
      <c r="AL74" s="123" t="n">
        <v>0</v>
      </c>
      <c r="AM74" s="123" t="n">
        <v>0</v>
      </c>
      <c r="AN74" s="123" t="n">
        <v>0</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555</v>
      </c>
    </row>
    <row r="4">
      <c r="B4" s="265" t="s">
        <v>176</v>
      </c>
      <c r="C4" s="264" t="s">
        <v>554</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11493</v>
      </c>
      <c r="F25" s="138" t="n">
        <v>7070</v>
      </c>
      <c r="G25" s="123" t="n">
        <v>3</v>
      </c>
      <c r="H25" s="123" t="n">
        <v>367</v>
      </c>
      <c r="I25" s="123" t="n">
        <v>4053</v>
      </c>
      <c r="J25" s="139" t="n">
        <v>0</v>
      </c>
      <c r="K25" s="134"/>
      <c r="L25" s="124"/>
      <c r="M25" s="124"/>
      <c r="N25" s="124"/>
      <c r="O25" s="124"/>
      <c r="P25" s="124"/>
      <c r="Q25" s="124"/>
      <c r="R25" s="124"/>
      <c r="S25" s="124" t="n">
        <v>7069</v>
      </c>
      <c r="T25" s="124"/>
      <c r="U25" s="124" t="n">
        <v>1</v>
      </c>
      <c r="V25" s="129"/>
      <c r="W25" s="128"/>
      <c r="X25" s="124" t="n">
        <v>1</v>
      </c>
      <c r="Y25" s="124"/>
      <c r="Z25" s="124"/>
      <c r="AA25" s="124"/>
      <c r="AB25" s="124" t="n">
        <v>1</v>
      </c>
      <c r="AC25" s="124"/>
      <c r="AD25" s="124"/>
      <c r="AE25" s="124"/>
      <c r="AF25" s="124"/>
      <c r="AG25" s="124"/>
      <c r="AH25" s="129" t="n">
        <v>1</v>
      </c>
      <c r="AI25" s="128"/>
      <c r="AJ25" s="124"/>
      <c r="AK25" s="124"/>
      <c r="AL25" s="124" t="n">
        <v>1</v>
      </c>
      <c r="AM25" s="124" t="n">
        <v>0</v>
      </c>
      <c r="AN25" s="124" t="n">
        <v>0</v>
      </c>
      <c r="AO25" s="124" t="n">
        <v>0</v>
      </c>
      <c r="AP25" s="124" t="n">
        <v>0</v>
      </c>
      <c r="AQ25" s="124" t="n">
        <v>0</v>
      </c>
      <c r="AR25" s="124" t="n">
        <v>109</v>
      </c>
      <c r="AS25" s="124" t="n">
        <v>95</v>
      </c>
      <c r="AT25" s="129" t="n">
        <v>162</v>
      </c>
      <c r="AU25" s="128" t="n">
        <v>180</v>
      </c>
      <c r="AV25" s="124" t="n">
        <v>290</v>
      </c>
      <c r="AW25" s="124" t="n">
        <v>409</v>
      </c>
      <c r="AX25" s="124" t="n">
        <v>108</v>
      </c>
      <c r="AY25" s="124" t="n">
        <v>216</v>
      </c>
      <c r="AZ25" s="124" t="n">
        <v>682</v>
      </c>
      <c r="BA25" s="124" t="n">
        <v>544</v>
      </c>
      <c r="BB25" s="124" t="n">
        <v>577</v>
      </c>
      <c r="BC25" s="124" t="n">
        <v>1047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325</v>
      </c>
      <c r="F26" s="138" t="n">
        <v>1</v>
      </c>
      <c r="G26" s="123" t="n">
        <v>0</v>
      </c>
      <c r="H26" s="123" t="n">
        <v>8</v>
      </c>
      <c r="I26" s="123" t="n">
        <v>316</v>
      </c>
      <c r="J26" s="139" t="n">
        <v>0</v>
      </c>
      <c r="K26" s="134"/>
      <c r="L26" s="124"/>
      <c r="M26" s="124"/>
      <c r="N26" s="124"/>
      <c r="O26" s="124"/>
      <c r="P26" s="124"/>
      <c r="Q26" s="124"/>
      <c r="R26" s="124"/>
      <c r="S26" s="124"/>
      <c r="T26" s="124"/>
      <c r="U26" s="124" t="n">
        <v>1</v>
      </c>
      <c r="V26" s="129"/>
      <c r="W26" s="128"/>
      <c r="X26" s="124" t="n">
        <v>0</v>
      </c>
      <c r="Y26" s="124"/>
      <c r="Z26" s="124"/>
      <c r="AA26" s="124"/>
      <c r="AB26" s="124" t="n">
        <v>0</v>
      </c>
      <c r="AC26" s="124"/>
      <c r="AD26" s="124"/>
      <c r="AE26" s="124"/>
      <c r="AF26" s="124"/>
      <c r="AG26" s="124"/>
      <c r="AH26" s="129" t="n">
        <v>0</v>
      </c>
      <c r="AI26" s="128"/>
      <c r="AJ26" s="124"/>
      <c r="AK26" s="124"/>
      <c r="AL26" s="124" t="n">
        <v>0</v>
      </c>
      <c r="AM26" s="124"/>
      <c r="AN26" s="124"/>
      <c r="AO26" s="124" t="n">
        <v>0</v>
      </c>
      <c r="AP26" s="124" t="n">
        <v>0</v>
      </c>
      <c r="AQ26" s="124" t="n">
        <v>0</v>
      </c>
      <c r="AR26" s="124" t="n">
        <v>0</v>
      </c>
      <c r="AS26" s="124" t="n">
        <v>2</v>
      </c>
      <c r="AT26" s="129" t="n">
        <v>6</v>
      </c>
      <c r="AU26" s="128" t="n">
        <v>2</v>
      </c>
      <c r="AV26" s="124" t="n">
        <v>6</v>
      </c>
      <c r="AW26" s="124" t="n">
        <v>8</v>
      </c>
      <c r="AX26" s="124" t="n">
        <v>6</v>
      </c>
      <c r="AY26" s="124" t="n">
        <v>6</v>
      </c>
      <c r="AZ26" s="124" t="n">
        <v>201</v>
      </c>
      <c r="BA26" s="124" t="n">
        <v>45</v>
      </c>
      <c r="BB26" s="124" t="n">
        <v>23</v>
      </c>
      <c r="BC26" s="124" t="n">
        <v>19</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27000</v>
      </c>
      <c r="F27" s="138" t="n">
        <v>0</v>
      </c>
      <c r="G27" s="123" t="n">
        <v>0</v>
      </c>
      <c r="H27" s="123" t="n">
        <v>27000</v>
      </c>
      <c r="I27" s="123" t="n">
        <v>0</v>
      </c>
      <c r="J27" s="139" t="n">
        <v>0</v>
      </c>
      <c r="K27" s="134"/>
      <c r="L27" s="124"/>
      <c r="M27" s="124"/>
      <c r="N27" s="124"/>
      <c r="O27" s="124"/>
      <c r="P27" s="124"/>
      <c r="Q27" s="124"/>
      <c r="R27" s="124"/>
      <c r="S27" s="124" t="n">
        <v>0</v>
      </c>
      <c r="T27" s="124"/>
      <c r="U27" s="124" t="n">
        <v>0</v>
      </c>
      <c r="V27" s="129"/>
      <c r="W27" s="128"/>
      <c r="X27" s="124" t="n">
        <v>0</v>
      </c>
      <c r="Y27" s="124"/>
      <c r="Z27" s="124"/>
      <c r="AA27" s="124"/>
      <c r="AB27" s="124" t="n">
        <v>0</v>
      </c>
      <c r="AC27" s="124"/>
      <c r="AD27" s="124"/>
      <c r="AE27" s="124"/>
      <c r="AF27" s="124"/>
      <c r="AG27" s="124"/>
      <c r="AH27" s="129" t="n">
        <v>0</v>
      </c>
      <c r="AI27" s="128"/>
      <c r="AJ27" s="124"/>
      <c r="AK27" s="124"/>
      <c r="AL27" s="124" t="n">
        <v>0</v>
      </c>
      <c r="AM27" s="124" t="n">
        <v>0</v>
      </c>
      <c r="AN27" s="124" t="n">
        <v>27000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6228</v>
      </c>
      <c r="F28" s="138" t="n">
        <v>1948</v>
      </c>
      <c r="G28" s="123" t="n">
        <v>2</v>
      </c>
      <c r="H28" s="123" t="n">
        <v>363</v>
      </c>
      <c r="I28" s="123" t="n">
        <v>3915</v>
      </c>
      <c r="J28" s="139" t="n">
        <v>0</v>
      </c>
      <c r="K28" s="134"/>
      <c r="L28" s="124"/>
      <c r="M28" s="124"/>
      <c r="N28" s="124"/>
      <c r="O28" s="124"/>
      <c r="P28" s="124"/>
      <c r="Q28" s="124"/>
      <c r="R28" s="124"/>
      <c r="S28" s="124" t="n">
        <v>1948</v>
      </c>
      <c r="T28" s="124"/>
      <c r="U28" s="124" t="n">
        <v>0</v>
      </c>
      <c r="V28" s="129"/>
      <c r="W28" s="128"/>
      <c r="X28" s="124" t="n">
        <v>1</v>
      </c>
      <c r="Y28" s="124"/>
      <c r="Z28" s="124"/>
      <c r="AA28" s="124"/>
      <c r="AB28" s="124" t="n">
        <v>0</v>
      </c>
      <c r="AC28" s="124"/>
      <c r="AD28" s="124"/>
      <c r="AE28" s="124"/>
      <c r="AF28" s="124"/>
      <c r="AG28" s="124"/>
      <c r="AH28" s="129" t="n">
        <v>1</v>
      </c>
      <c r="AI28" s="128"/>
      <c r="AJ28" s="124"/>
      <c r="AK28" s="124"/>
      <c r="AL28" s="124" t="n">
        <v>1</v>
      </c>
      <c r="AM28" s="124" t="n">
        <v>0</v>
      </c>
      <c r="AN28" s="124" t="n">
        <v>0</v>
      </c>
      <c r="AO28" s="124" t="n">
        <v>1</v>
      </c>
      <c r="AP28" s="124" t="n">
        <v>0</v>
      </c>
      <c r="AQ28" s="124" t="n">
        <v>0</v>
      </c>
      <c r="AR28" s="124" t="n">
        <v>105</v>
      </c>
      <c r="AS28" s="124" t="n">
        <v>94</v>
      </c>
      <c r="AT28" s="129" t="n">
        <v>162</v>
      </c>
      <c r="AU28" s="128" t="n">
        <v>178</v>
      </c>
      <c r="AV28" s="124" t="n">
        <v>283</v>
      </c>
      <c r="AW28" s="124" t="n">
        <v>400</v>
      </c>
      <c r="AX28" s="124" t="n">
        <v>49</v>
      </c>
      <c r="AY28" s="124" t="n">
        <v>197</v>
      </c>
      <c r="AZ28" s="124" t="n">
        <v>669</v>
      </c>
      <c r="BA28" s="124" t="n">
        <v>534</v>
      </c>
      <c r="BB28" s="124" t="n">
        <v>583</v>
      </c>
      <c r="BC28" s="124" t="n">
        <v>1022</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1593</v>
      </c>
      <c r="F29" s="138" t="n">
        <v>1593</v>
      </c>
      <c r="G29" s="123" t="n">
        <v>0</v>
      </c>
      <c r="H29" s="123" t="n">
        <v>0</v>
      </c>
      <c r="I29" s="123" t="n">
        <v>0</v>
      </c>
      <c r="J29" s="139" t="n">
        <v>0</v>
      </c>
      <c r="K29" s="134"/>
      <c r="L29" s="124"/>
      <c r="M29" s="124"/>
      <c r="N29" s="124"/>
      <c r="O29" s="124"/>
      <c r="P29" s="124"/>
      <c r="Q29" s="124"/>
      <c r="R29" s="124"/>
      <c r="S29" s="124" t="n">
        <v>1593</v>
      </c>
      <c r="T29" s="124"/>
      <c r="U29" s="124" t="n">
        <v>0</v>
      </c>
      <c r="V29" s="129"/>
      <c r="W29" s="128"/>
      <c r="X29" s="124" t="n">
        <v>0</v>
      </c>
      <c r="Y29" s="124"/>
      <c r="Z29" s="124"/>
      <c r="AA29" s="124"/>
      <c r="AB29" s="124" t="n">
        <v>0</v>
      </c>
      <c r="AC29" s="124"/>
      <c r="AD29" s="124"/>
      <c r="AE29" s="124"/>
      <c r="AF29" s="124"/>
      <c r="AG29" s="124"/>
      <c r="AH29" s="129" t="n">
        <v>0</v>
      </c>
      <c r="AI29" s="128"/>
      <c r="AJ29" s="124"/>
      <c r="AK29" s="124"/>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3257</v>
      </c>
      <c r="F30" s="138" t="n">
        <v>0</v>
      </c>
      <c r="G30" s="123" t="n">
        <v>0</v>
      </c>
      <c r="H30" s="123" t="n">
        <v>255</v>
      </c>
      <c r="I30" s="123" t="n">
        <v>3002</v>
      </c>
      <c r="J30" s="139" t="n">
        <v>0</v>
      </c>
      <c r="K30" s="134"/>
      <c r="L30" s="124"/>
      <c r="M30" s="124"/>
      <c r="N30" s="124"/>
      <c r="O30" s="124"/>
      <c r="P30" s="124"/>
      <c r="Q30" s="124"/>
      <c r="R30" s="124"/>
      <c r="S30" s="124" t="n">
        <v>0</v>
      </c>
      <c r="T30" s="124"/>
      <c r="U30" s="124" t="n">
        <v>0</v>
      </c>
      <c r="V30" s="129"/>
      <c r="W30" s="128"/>
      <c r="X30" s="124" t="n">
        <v>0</v>
      </c>
      <c r="Y30" s="124"/>
      <c r="Z30" s="124"/>
      <c r="AA30" s="124"/>
      <c r="AB30" s="124" t="n">
        <v>0</v>
      </c>
      <c r="AC30" s="124"/>
      <c r="AD30" s="124"/>
      <c r="AE30" s="124"/>
      <c r="AF30" s="124"/>
      <c r="AG30" s="124"/>
      <c r="AH30" s="129" t="n">
        <v>0</v>
      </c>
      <c r="AI30" s="128"/>
      <c r="AJ30" s="124"/>
      <c r="AK30" s="124"/>
      <c r="AL30" s="124" t="n">
        <v>0</v>
      </c>
      <c r="AM30" s="124" t="n">
        <v>0</v>
      </c>
      <c r="AN30" s="124" t="n">
        <v>0</v>
      </c>
      <c r="AO30" s="124" t="n">
        <v>0</v>
      </c>
      <c r="AP30" s="124" t="n">
        <v>0</v>
      </c>
      <c r="AQ30" s="124" t="n">
        <v>0</v>
      </c>
      <c r="AR30" s="124" t="n">
        <v>36</v>
      </c>
      <c r="AS30" s="124" t="n">
        <v>87</v>
      </c>
      <c r="AT30" s="129" t="n">
        <v>132</v>
      </c>
      <c r="AU30" s="128" t="n">
        <v>94</v>
      </c>
      <c r="AV30" s="124" t="n">
        <v>271</v>
      </c>
      <c r="AW30" s="124" t="n">
        <v>267</v>
      </c>
      <c r="AX30" s="124" t="n">
        <v>0</v>
      </c>
      <c r="AY30" s="124" t="n">
        <v>0</v>
      </c>
      <c r="AZ30" s="124" t="n">
        <v>561</v>
      </c>
      <c r="BA30" s="124" t="n">
        <v>543</v>
      </c>
      <c r="BB30" s="124" t="n">
        <v>519</v>
      </c>
      <c r="BC30" s="124" t="n">
        <v>747</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128</v>
      </c>
      <c r="F31" s="138" t="n">
        <v>128</v>
      </c>
      <c r="G31" s="123" t="n">
        <v>0</v>
      </c>
      <c r="H31" s="123" t="n">
        <v>0</v>
      </c>
      <c r="I31" s="123" t="n">
        <v>0</v>
      </c>
      <c r="J31" s="139" t="n">
        <v>0</v>
      </c>
      <c r="K31" s="134"/>
      <c r="L31" s="124"/>
      <c r="M31" s="124"/>
      <c r="N31" s="124"/>
      <c r="O31" s="124"/>
      <c r="P31" s="124"/>
      <c r="Q31" s="124"/>
      <c r="R31" s="124"/>
      <c r="S31" s="124" t="n">
        <v>128</v>
      </c>
      <c r="T31" s="124"/>
      <c r="U31" s="124" t="n">
        <v>0</v>
      </c>
      <c r="V31" s="129"/>
      <c r="W31" s="128"/>
      <c r="X31" s="124" t="n">
        <v>0</v>
      </c>
      <c r="Y31" s="124"/>
      <c r="Z31" s="124"/>
      <c r="AA31" s="124"/>
      <c r="AB31" s="124" t="n">
        <v>0</v>
      </c>
      <c r="AC31" s="124"/>
      <c r="AD31" s="124"/>
      <c r="AE31" s="124"/>
      <c r="AF31" s="124"/>
      <c r="AG31" s="124"/>
      <c r="AH31" s="129" t="n">
        <v>0</v>
      </c>
      <c r="AI31" s="128"/>
      <c r="AJ31" s="124"/>
      <c r="AK31" s="124"/>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597</v>
      </c>
      <c r="F32" s="138" t="n">
        <v>0</v>
      </c>
      <c r="G32" s="123" t="n">
        <v>0</v>
      </c>
      <c r="H32" s="123" t="n">
        <v>11</v>
      </c>
      <c r="I32" s="123" t="n">
        <v>586</v>
      </c>
      <c r="J32" s="139" t="n">
        <v>0</v>
      </c>
      <c r="K32" s="134"/>
      <c r="L32" s="124"/>
      <c r="M32" s="124"/>
      <c r="N32" s="124"/>
      <c r="O32" s="124"/>
      <c r="P32" s="124"/>
      <c r="Q32" s="124"/>
      <c r="R32" s="124"/>
      <c r="S32" s="124" t="n">
        <v>0</v>
      </c>
      <c r="T32" s="124"/>
      <c r="U32" s="124" t="n">
        <v>0</v>
      </c>
      <c r="V32" s="129"/>
      <c r="W32" s="128"/>
      <c r="X32" s="124" t="n">
        <v>0</v>
      </c>
      <c r="Y32" s="124"/>
      <c r="Z32" s="124"/>
      <c r="AA32" s="124"/>
      <c r="AB32" s="124" t="n">
        <v>0</v>
      </c>
      <c r="AC32" s="124"/>
      <c r="AD32" s="124"/>
      <c r="AE32" s="124"/>
      <c r="AF32" s="124"/>
      <c r="AG32" s="124"/>
      <c r="AH32" s="129" t="n">
        <v>0</v>
      </c>
      <c r="AI32" s="128"/>
      <c r="AJ32" s="124"/>
      <c r="AK32" s="124"/>
      <c r="AL32" s="124" t="n">
        <v>0</v>
      </c>
      <c r="AM32" s="124" t="n">
        <v>0</v>
      </c>
      <c r="AN32" s="124" t="n">
        <v>0</v>
      </c>
      <c r="AO32" s="124" t="n">
        <v>0</v>
      </c>
      <c r="AP32" s="124" t="n">
        <v>0</v>
      </c>
      <c r="AQ32" s="124" t="n">
        <v>0</v>
      </c>
      <c r="AR32" s="124" t="n">
        <v>7</v>
      </c>
      <c r="AS32" s="124" t="n">
        <v>4</v>
      </c>
      <c r="AT32" s="129" t="n">
        <v>0</v>
      </c>
      <c r="AU32" s="128" t="n">
        <v>1</v>
      </c>
      <c r="AV32" s="124" t="n">
        <v>3</v>
      </c>
      <c r="AW32" s="124" t="n">
        <v>2</v>
      </c>
      <c r="AX32" s="124" t="n">
        <v>0</v>
      </c>
      <c r="AY32" s="124" t="n">
        <v>0</v>
      </c>
      <c r="AZ32" s="124" t="n">
        <v>133</v>
      </c>
      <c r="BA32" s="124" t="n">
        <v>198</v>
      </c>
      <c r="BB32" s="124" t="n">
        <v>96</v>
      </c>
      <c r="BC32" s="124" t="n">
        <v>153</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2347</v>
      </c>
      <c r="F33" s="138" t="n">
        <v>0</v>
      </c>
      <c r="G33" s="123" t="n">
        <v>0</v>
      </c>
      <c r="H33" s="123" t="n">
        <v>138</v>
      </c>
      <c r="I33" s="123" t="n">
        <v>2209</v>
      </c>
      <c r="J33" s="139" t="n">
        <v>0</v>
      </c>
      <c r="K33" s="134"/>
      <c r="L33" s="124"/>
      <c r="M33" s="124"/>
      <c r="N33" s="124"/>
      <c r="O33" s="124"/>
      <c r="P33" s="124"/>
      <c r="Q33" s="124"/>
      <c r="R33" s="124"/>
      <c r="S33" s="124"/>
      <c r="T33" s="124"/>
      <c r="U33" s="124"/>
      <c r="V33" s="129"/>
      <c r="W33" s="128"/>
      <c r="X33" s="124" t="n">
        <v>0</v>
      </c>
      <c r="Y33" s="124"/>
      <c r="Z33" s="124"/>
      <c r="AA33" s="124"/>
      <c r="AB33" s="124" t="n">
        <v>0</v>
      </c>
      <c r="AC33" s="124"/>
      <c r="AD33" s="124"/>
      <c r="AE33" s="124"/>
      <c r="AF33" s="124"/>
      <c r="AG33" s="124"/>
      <c r="AH33" s="129" t="n">
        <v>0</v>
      </c>
      <c r="AI33" s="128"/>
      <c r="AJ33" s="124"/>
      <c r="AK33" s="124"/>
      <c r="AL33" s="124" t="n">
        <v>0</v>
      </c>
      <c r="AM33" s="124"/>
      <c r="AN33" s="124"/>
      <c r="AO33" s="124" t="n">
        <v>0</v>
      </c>
      <c r="AP33" s="124" t="n">
        <v>0</v>
      </c>
      <c r="AQ33" s="124" t="n">
        <v>0</v>
      </c>
      <c r="AR33" s="124" t="n">
        <v>17</v>
      </c>
      <c r="AS33" s="124" t="n">
        <v>51</v>
      </c>
      <c r="AT33" s="129" t="n">
        <v>70</v>
      </c>
      <c r="AU33" s="128" t="n">
        <v>61</v>
      </c>
      <c r="AV33" s="124" t="n">
        <v>148</v>
      </c>
      <c r="AW33" s="124" t="n">
        <v>214</v>
      </c>
      <c r="AX33" s="124" t="n">
        <v>277</v>
      </c>
      <c r="AY33" s="124" t="n">
        <v>225</v>
      </c>
      <c r="AZ33" s="124" t="n">
        <v>285</v>
      </c>
      <c r="BA33" s="124" t="n">
        <v>300</v>
      </c>
      <c r="BB33" s="124" t="n">
        <v>295</v>
      </c>
      <c r="BC33" s="124" t="n">
        <v>404</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2</v>
      </c>
      <c r="F34" s="138" t="n">
        <v>0</v>
      </c>
      <c r="G34" s="123" t="n">
        <v>0</v>
      </c>
      <c r="H34" s="123" t="n">
        <v>1</v>
      </c>
      <c r="I34" s="123" t="n">
        <v>1</v>
      </c>
      <c r="J34" s="139" t="n">
        <v>0</v>
      </c>
      <c r="K34" s="134"/>
      <c r="L34" s="124"/>
      <c r="M34" s="124"/>
      <c r="N34" s="124"/>
      <c r="O34" s="124"/>
      <c r="P34" s="124"/>
      <c r="Q34" s="124"/>
      <c r="R34" s="124"/>
      <c r="S34" s="124"/>
      <c r="T34" s="124"/>
      <c r="U34" s="124" t="n">
        <v>0</v>
      </c>
      <c r="V34" s="129"/>
      <c r="W34" s="128"/>
      <c r="X34" s="124" t="n">
        <v>0</v>
      </c>
      <c r="Y34" s="124"/>
      <c r="Z34" s="124"/>
      <c r="AA34" s="124"/>
      <c r="AB34" s="124" t="n">
        <v>0</v>
      </c>
      <c r="AC34" s="124"/>
      <c r="AD34" s="124"/>
      <c r="AE34" s="124"/>
      <c r="AF34" s="124"/>
      <c r="AG34" s="124"/>
      <c r="AH34" s="129" t="n">
        <v>0</v>
      </c>
      <c r="AI34" s="128"/>
      <c r="AJ34" s="124"/>
      <c r="AK34" s="124"/>
      <c r="AL34" s="124" t="n">
        <v>0</v>
      </c>
      <c r="AM34" s="124"/>
      <c r="AN34" s="124"/>
      <c r="AO34" s="124" t="n">
        <v>0</v>
      </c>
      <c r="AP34" s="124" t="n">
        <v>0</v>
      </c>
      <c r="AQ34" s="124" t="n">
        <v>0</v>
      </c>
      <c r="AR34" s="124" t="n">
        <v>0</v>
      </c>
      <c r="AS34" s="124" t="n">
        <v>1</v>
      </c>
      <c r="AT34" s="129" t="n">
        <v>0</v>
      </c>
      <c r="AU34" s="128" t="n">
        <v>0</v>
      </c>
      <c r="AV34" s="124" t="n">
        <v>0</v>
      </c>
      <c r="AW34" s="124" t="n">
        <v>1</v>
      </c>
      <c r="AX34" s="124" t="n">
        <v>0</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1605</v>
      </c>
      <c r="F35" s="138" t="n">
        <v>591</v>
      </c>
      <c r="G35" s="123" t="n">
        <v>0</v>
      </c>
      <c r="H35" s="123" t="n">
        <v>100</v>
      </c>
      <c r="I35" s="123" t="n">
        <v>914</v>
      </c>
      <c r="J35" s="139" t="n">
        <v>0</v>
      </c>
      <c r="K35" s="134"/>
      <c r="L35" s="124"/>
      <c r="M35" s="124"/>
      <c r="N35" s="124"/>
      <c r="O35" s="124"/>
      <c r="P35" s="124"/>
      <c r="Q35" s="124"/>
      <c r="R35" s="124"/>
      <c r="S35" s="124" t="n">
        <v>591</v>
      </c>
      <c r="T35" s="124"/>
      <c r="U35" s="124" t="n">
        <v>0</v>
      </c>
      <c r="V35" s="129"/>
      <c r="W35" s="128"/>
      <c r="X35" s="124" t="n">
        <v>0</v>
      </c>
      <c r="Y35" s="124"/>
      <c r="Z35" s="124"/>
      <c r="AA35" s="124"/>
      <c r="AB35" s="124" t="n">
        <v>0</v>
      </c>
      <c r="AC35" s="124"/>
      <c r="AD35" s="124"/>
      <c r="AE35" s="124"/>
      <c r="AF35" s="124"/>
      <c r="AG35" s="124"/>
      <c r="AH35" s="129" t="n">
        <v>0</v>
      </c>
      <c r="AI35" s="128"/>
      <c r="AJ35" s="124"/>
      <c r="AK35" s="124"/>
      <c r="AL35" s="124" t="n">
        <v>0</v>
      </c>
      <c r="AM35" s="124" t="n">
        <v>0</v>
      </c>
      <c r="AN35" s="124" t="n">
        <v>0</v>
      </c>
      <c r="AO35" s="124" t="n">
        <v>1</v>
      </c>
      <c r="AP35" s="124" t="n">
        <v>0</v>
      </c>
      <c r="AQ35" s="124" t="n">
        <v>0</v>
      </c>
      <c r="AR35" s="124" t="n">
        <v>0</v>
      </c>
      <c r="AS35" s="124" t="n">
        <v>39</v>
      </c>
      <c r="AT35" s="129" t="n">
        <v>60</v>
      </c>
      <c r="AU35" s="128" t="n">
        <v>30</v>
      </c>
      <c r="AV35" s="124" t="n">
        <v>86</v>
      </c>
      <c r="AW35" s="124" t="n">
        <v>125</v>
      </c>
      <c r="AX35" s="124" t="n">
        <v>173</v>
      </c>
      <c r="AY35" s="124" t="n">
        <v>165</v>
      </c>
      <c r="AZ35" s="124" t="n">
        <v>184</v>
      </c>
      <c r="BA35" s="124" t="n">
        <v>151</v>
      </c>
      <c r="BB35" s="124" t="n">
        <v>0</v>
      </c>
      <c r="BC35" s="124" t="n">
        <v>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33</v>
      </c>
      <c r="F36" s="138" t="n">
        <v>33</v>
      </c>
      <c r="G36" s="123" t="n">
        <v>0</v>
      </c>
      <c r="H36" s="123" t="n">
        <v>0</v>
      </c>
      <c r="I36" s="123" t="n">
        <v>0</v>
      </c>
      <c r="J36" s="139" t="n">
        <v>0</v>
      </c>
      <c r="K36" s="134"/>
      <c r="L36" s="124"/>
      <c r="M36" s="124"/>
      <c r="N36" s="124"/>
      <c r="O36" s="124"/>
      <c r="P36" s="124"/>
      <c r="Q36" s="124"/>
      <c r="R36" s="124"/>
      <c r="S36" s="124" t="n">
        <v>33</v>
      </c>
      <c r="T36" s="124"/>
      <c r="U36" s="124" t="n">
        <v>0</v>
      </c>
      <c r="V36" s="129"/>
      <c r="W36" s="128"/>
      <c r="X36" s="124" t="n">
        <v>0</v>
      </c>
      <c r="Y36" s="124"/>
      <c r="Z36" s="124"/>
      <c r="AA36" s="124"/>
      <c r="AB36" s="124" t="n">
        <v>0</v>
      </c>
      <c r="AC36" s="124"/>
      <c r="AD36" s="124"/>
      <c r="AE36" s="124"/>
      <c r="AF36" s="124"/>
      <c r="AG36" s="124"/>
      <c r="AH36" s="129" t="n">
        <v>0</v>
      </c>
      <c r="AI36" s="128"/>
      <c r="AJ36" s="124"/>
      <c r="AK36" s="124"/>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75</v>
      </c>
      <c r="F37" s="138" t="n">
        <v>72</v>
      </c>
      <c r="G37" s="123" t="n">
        <v>0</v>
      </c>
      <c r="H37" s="123" t="n">
        <v>0</v>
      </c>
      <c r="I37" s="123" t="n">
        <v>3</v>
      </c>
      <c r="J37" s="139" t="n">
        <v>0</v>
      </c>
      <c r="K37" s="134"/>
      <c r="L37" s="124"/>
      <c r="M37" s="124"/>
      <c r="N37" s="124"/>
      <c r="O37" s="124"/>
      <c r="P37" s="124"/>
      <c r="Q37" s="124"/>
      <c r="R37" s="124"/>
      <c r="S37" s="124" t="n">
        <v>72</v>
      </c>
      <c r="T37" s="124"/>
      <c r="U37" s="124" t="n">
        <v>0</v>
      </c>
      <c r="V37" s="129"/>
      <c r="W37" s="128"/>
      <c r="X37" s="124" t="n">
        <v>0</v>
      </c>
      <c r="Y37" s="124"/>
      <c r="Z37" s="124"/>
      <c r="AA37" s="124"/>
      <c r="AB37" s="124" t="n">
        <v>0</v>
      </c>
      <c r="AC37" s="124"/>
      <c r="AD37" s="124"/>
      <c r="AE37" s="124"/>
      <c r="AF37" s="124"/>
      <c r="AG37" s="124"/>
      <c r="AH37" s="129" t="n">
        <v>0</v>
      </c>
      <c r="AI37" s="128"/>
      <c r="AJ37" s="124"/>
      <c r="AK37" s="124"/>
      <c r="AL37" s="124" t="n">
        <v>0</v>
      </c>
      <c r="AM37" s="124" t="n">
        <v>0</v>
      </c>
      <c r="AN37" s="124" t="n">
        <v>0</v>
      </c>
      <c r="AO37" s="124" t="n">
        <v>0</v>
      </c>
      <c r="AP37" s="124" t="n">
        <v>0</v>
      </c>
      <c r="AQ37" s="124" t="n">
        <v>0</v>
      </c>
      <c r="AR37" s="124" t="n">
        <v>0</v>
      </c>
      <c r="AS37" s="124" t="n">
        <v>0</v>
      </c>
      <c r="AT37" s="129" t="n">
        <v>0</v>
      </c>
      <c r="AU37" s="128" t="n">
        <v>1</v>
      </c>
      <c r="AV37" s="124" t="n">
        <v>2</v>
      </c>
      <c r="AW37" s="124" t="n">
        <v>0</v>
      </c>
      <c r="AX37" s="124" t="n">
        <v>0</v>
      </c>
      <c r="AY37" s="124" t="n">
        <v>0</v>
      </c>
      <c r="AZ37" s="124" t="n">
        <v>0</v>
      </c>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t="n">
        <v>0</v>
      </c>
      <c r="T38" s="124"/>
      <c r="U38" s="124" t="n">
        <v>0</v>
      </c>
      <c r="V38" s="129"/>
      <c r="W38" s="128"/>
      <c r="X38" s="124" t="n">
        <v>0</v>
      </c>
      <c r="Y38" s="124"/>
      <c r="Z38" s="124"/>
      <c r="AA38" s="124"/>
      <c r="AB38" s="124" t="n">
        <v>0</v>
      </c>
      <c r="AC38" s="124"/>
      <c r="AD38" s="124"/>
      <c r="AE38" s="124"/>
      <c r="AF38" s="124"/>
      <c r="AG38" s="124"/>
      <c r="AH38" s="129" t="n">
        <v>0</v>
      </c>
      <c r="AI38" s="128"/>
      <c r="AJ38" s="124"/>
      <c r="AK38" s="124"/>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t="n">
        <v>0</v>
      </c>
      <c r="T39" s="124"/>
      <c r="U39" s="124" t="n">
        <v>0</v>
      </c>
      <c r="V39" s="129"/>
      <c r="W39" s="128"/>
      <c r="X39" s="124" t="n">
        <v>0</v>
      </c>
      <c r="Y39" s="124"/>
      <c r="Z39" s="124"/>
      <c r="AA39" s="124"/>
      <c r="AB39" s="124" t="n">
        <v>0</v>
      </c>
      <c r="AC39" s="124"/>
      <c r="AD39" s="124"/>
      <c r="AE39" s="124"/>
      <c r="AF39" s="124"/>
      <c r="AG39" s="124"/>
      <c r="AH39" s="129" t="n">
        <v>0</v>
      </c>
      <c r="AI39" s="128"/>
      <c r="AJ39" s="124"/>
      <c r="AK39" s="124"/>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t="n">
        <v>0</v>
      </c>
      <c r="Y40" s="124"/>
      <c r="Z40" s="124"/>
      <c r="AA40" s="124"/>
      <c r="AB40" s="124" t="n">
        <v>0</v>
      </c>
      <c r="AC40" s="124"/>
      <c r="AD40" s="124"/>
      <c r="AE40" s="124"/>
      <c r="AF40" s="124"/>
      <c r="AG40" s="124"/>
      <c r="AH40" s="129" t="n">
        <v>0</v>
      </c>
      <c r="AI40" s="128"/>
      <c r="AJ40" s="124"/>
      <c r="AK40" s="124"/>
      <c r="AL40" s="124" t="n">
        <v>0</v>
      </c>
      <c r="AM40" s="124"/>
      <c r="AN40" s="124"/>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7</v>
      </c>
      <c r="F41" s="138" t="n">
        <v>5</v>
      </c>
      <c r="G41" s="123" t="n">
        <v>0</v>
      </c>
      <c r="H41" s="123" t="n">
        <v>1</v>
      </c>
      <c r="I41" s="123" t="n">
        <v>1</v>
      </c>
      <c r="J41" s="139" t="n">
        <v>0</v>
      </c>
      <c r="K41" s="134"/>
      <c r="L41" s="124"/>
      <c r="M41" s="124"/>
      <c r="N41" s="124"/>
      <c r="O41" s="124"/>
      <c r="P41" s="124"/>
      <c r="Q41" s="124"/>
      <c r="R41" s="124"/>
      <c r="S41" s="124" t="n">
        <v>5</v>
      </c>
      <c r="T41" s="124"/>
      <c r="U41" s="124" t="n">
        <v>0</v>
      </c>
      <c r="V41" s="129"/>
      <c r="W41" s="128"/>
      <c r="X41" s="124" t="n">
        <v>0</v>
      </c>
      <c r="Y41" s="124"/>
      <c r="Z41" s="124"/>
      <c r="AA41" s="124"/>
      <c r="AB41" s="124" t="n">
        <v>0</v>
      </c>
      <c r="AC41" s="124"/>
      <c r="AD41" s="124"/>
      <c r="AE41" s="124"/>
      <c r="AF41" s="124"/>
      <c r="AG41" s="124"/>
      <c r="AH41" s="129" t="n">
        <v>0</v>
      </c>
      <c r="AI41" s="128"/>
      <c r="AJ41" s="124"/>
      <c r="AK41" s="124"/>
      <c r="AL41" s="124" t="n">
        <v>0</v>
      </c>
      <c r="AM41" s="124" t="n">
        <v>0</v>
      </c>
      <c r="AN41" s="124" t="n">
        <v>0</v>
      </c>
      <c r="AO41" s="124" t="n">
        <v>0</v>
      </c>
      <c r="AP41" s="124" t="n">
        <v>1</v>
      </c>
      <c r="AQ41" s="124" t="n">
        <v>0</v>
      </c>
      <c r="AR41" s="124" t="n">
        <v>0</v>
      </c>
      <c r="AS41" s="124" t="n">
        <v>0</v>
      </c>
      <c r="AT41" s="129" t="n">
        <v>0</v>
      </c>
      <c r="AU41" s="128" t="n">
        <v>0</v>
      </c>
      <c r="AV41" s="124" t="n">
        <v>0</v>
      </c>
      <c r="AW41" s="124" t="n">
        <v>0</v>
      </c>
      <c r="AX41" s="124" t="n">
        <v>1</v>
      </c>
      <c r="AY41" s="124" t="n">
        <v>0</v>
      </c>
      <c r="AZ41" s="124" t="n">
        <v>0</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v>
      </c>
      <c r="F42" s="138" t="n">
        <v>0</v>
      </c>
      <c r="G42" s="123" t="n">
        <v>0</v>
      </c>
      <c r="H42" s="123" t="n">
        <v>0</v>
      </c>
      <c r="I42" s="123" t="n">
        <v>1</v>
      </c>
      <c r="J42" s="139" t="n">
        <v>0</v>
      </c>
      <c r="K42" s="134"/>
      <c r="L42" s="124"/>
      <c r="M42" s="124"/>
      <c r="N42" s="124"/>
      <c r="O42" s="124"/>
      <c r="P42" s="124"/>
      <c r="Q42" s="124"/>
      <c r="R42" s="124"/>
      <c r="S42" s="124" t="n">
        <v>0</v>
      </c>
      <c r="T42" s="124"/>
      <c r="U42" s="124" t="n">
        <v>0</v>
      </c>
      <c r="V42" s="129"/>
      <c r="W42" s="128"/>
      <c r="X42" s="124" t="n">
        <v>0</v>
      </c>
      <c r="Y42" s="124"/>
      <c r="Z42" s="124"/>
      <c r="AA42" s="124"/>
      <c r="AB42" s="124" t="n">
        <v>0</v>
      </c>
      <c r="AC42" s="124"/>
      <c r="AD42" s="124"/>
      <c r="AE42" s="124"/>
      <c r="AF42" s="124"/>
      <c r="AG42" s="124"/>
      <c r="AH42" s="129" t="n">
        <v>0</v>
      </c>
      <c r="AI42" s="128"/>
      <c r="AJ42" s="124"/>
      <c r="AK42" s="124"/>
      <c r="AL42" s="124" t="n">
        <v>0</v>
      </c>
      <c r="AM42" s="124" t="n">
        <v>0</v>
      </c>
      <c r="AN42" s="124" t="n">
        <v>0</v>
      </c>
      <c r="AO42" s="124" t="n">
        <v>0</v>
      </c>
      <c r="AP42" s="124" t="n">
        <v>0</v>
      </c>
      <c r="AQ42" s="124" t="n">
        <v>0</v>
      </c>
      <c r="AR42" s="124" t="n">
        <v>0</v>
      </c>
      <c r="AS42" s="124" t="n">
        <v>0</v>
      </c>
      <c r="AT42" s="129" t="n">
        <v>0</v>
      </c>
      <c r="AU42" s="128" t="n">
        <v>0</v>
      </c>
      <c r="AV42" s="124" t="n">
        <v>0</v>
      </c>
      <c r="AW42" s="124" t="n">
        <v>0</v>
      </c>
      <c r="AX42" s="124" t="n">
        <v>0</v>
      </c>
      <c r="AY42" s="124" t="n">
        <v>1</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v>
      </c>
      <c r="F43" s="138" t="n">
        <v>1</v>
      </c>
      <c r="G43" s="123" t="n">
        <v>0</v>
      </c>
      <c r="H43" s="123" t="n">
        <v>0</v>
      </c>
      <c r="I43" s="123" t="n">
        <v>0</v>
      </c>
      <c r="J43" s="139" t="n">
        <v>0</v>
      </c>
      <c r="K43" s="134"/>
      <c r="L43" s="124"/>
      <c r="M43" s="124"/>
      <c r="N43" s="124"/>
      <c r="O43" s="124"/>
      <c r="P43" s="124"/>
      <c r="Q43" s="124"/>
      <c r="R43" s="124"/>
      <c r="S43" s="124" t="n">
        <v>1</v>
      </c>
      <c r="T43" s="124"/>
      <c r="U43" s="124" t="n">
        <v>0</v>
      </c>
      <c r="V43" s="129"/>
      <c r="W43" s="128"/>
      <c r="X43" s="124" t="n">
        <v>0</v>
      </c>
      <c r="Y43" s="124"/>
      <c r="Z43" s="124"/>
      <c r="AA43" s="124"/>
      <c r="AB43" s="124" t="n">
        <v>0</v>
      </c>
      <c r="AC43" s="124"/>
      <c r="AD43" s="124"/>
      <c r="AE43" s="124"/>
      <c r="AF43" s="124"/>
      <c r="AG43" s="124"/>
      <c r="AH43" s="129" t="n">
        <v>0</v>
      </c>
      <c r="AI43" s="128"/>
      <c r="AJ43" s="124"/>
      <c r="AK43" s="124"/>
      <c r="AL43" s="124" t="n">
        <v>0</v>
      </c>
      <c r="AM43" s="124" t="n">
        <v>0</v>
      </c>
      <c r="AN43" s="124" t="n">
        <v>0</v>
      </c>
      <c r="AO43" s="124" t="n">
        <v>0</v>
      </c>
      <c r="AP43" s="124" t="n">
        <v>0</v>
      </c>
      <c r="AQ43" s="124" t="n">
        <v>0</v>
      </c>
      <c r="AR43" s="124" t="n">
        <v>0</v>
      </c>
      <c r="AS43" s="124" t="n">
        <v>0</v>
      </c>
      <c r="AT43" s="129" t="n">
        <v>0</v>
      </c>
      <c r="AU43" s="128" t="n">
        <v>0</v>
      </c>
      <c r="AV43" s="124" t="n">
        <v>0</v>
      </c>
      <c r="AW43" s="124" t="n">
        <v>0</v>
      </c>
      <c r="AX43" s="124" t="n">
        <v>0</v>
      </c>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2</v>
      </c>
      <c r="F44" s="138" t="n">
        <v>2</v>
      </c>
      <c r="G44" s="123" t="n">
        <v>0</v>
      </c>
      <c r="H44" s="123" t="n">
        <v>0</v>
      </c>
      <c r="I44" s="123" t="n">
        <v>0</v>
      </c>
      <c r="J44" s="139" t="n">
        <v>0</v>
      </c>
      <c r="K44" s="134"/>
      <c r="L44" s="124"/>
      <c r="M44" s="124"/>
      <c r="N44" s="124"/>
      <c r="O44" s="124"/>
      <c r="P44" s="124"/>
      <c r="Q44" s="124"/>
      <c r="R44" s="124"/>
      <c r="S44" s="124" t="n">
        <v>2</v>
      </c>
      <c r="T44" s="124"/>
      <c r="U44" s="124" t="n">
        <v>0</v>
      </c>
      <c r="V44" s="129"/>
      <c r="W44" s="128"/>
      <c r="X44" s="124" t="n">
        <v>0</v>
      </c>
      <c r="Y44" s="124"/>
      <c r="Z44" s="124"/>
      <c r="AA44" s="124"/>
      <c r="AB44" s="124" t="n">
        <v>0</v>
      </c>
      <c r="AC44" s="124"/>
      <c r="AD44" s="124"/>
      <c r="AE44" s="124"/>
      <c r="AF44" s="124"/>
      <c r="AG44" s="124"/>
      <c r="AH44" s="129" t="n">
        <v>0</v>
      </c>
      <c r="AI44" s="128"/>
      <c r="AJ44" s="124"/>
      <c r="AK44" s="124"/>
      <c r="AL44" s="124" t="n">
        <v>0</v>
      </c>
      <c r="AM44" s="124" t="n">
        <v>0</v>
      </c>
      <c r="AN44" s="124" t="n">
        <v>0</v>
      </c>
      <c r="AO44" s="124" t="n">
        <v>0</v>
      </c>
      <c r="AP44" s="124" t="n">
        <v>0</v>
      </c>
      <c r="AQ44" s="124" t="n">
        <v>0</v>
      </c>
      <c r="AR44" s="124" t="n">
        <v>0</v>
      </c>
      <c r="AS44" s="124" t="n">
        <v>0</v>
      </c>
      <c r="AT44" s="129" t="n">
        <v>0</v>
      </c>
      <c r="AU44" s="128" t="n">
        <v>0</v>
      </c>
      <c r="AV44" s="124" t="n">
        <v>0</v>
      </c>
      <c r="AW44" s="124" t="n">
        <v>0</v>
      </c>
      <c r="AX44" s="124" t="n">
        <v>0</v>
      </c>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t="n">
        <v>0</v>
      </c>
      <c r="Y45" s="124"/>
      <c r="Z45" s="124"/>
      <c r="AA45" s="124"/>
      <c r="AB45" s="124" t="n">
        <v>0</v>
      </c>
      <c r="AC45" s="124"/>
      <c r="AD45" s="124"/>
      <c r="AE45" s="124"/>
      <c r="AF45" s="124"/>
      <c r="AG45" s="124"/>
      <c r="AH45" s="129" t="n">
        <v>0</v>
      </c>
      <c r="AI45" s="128"/>
      <c r="AJ45" s="124"/>
      <c r="AK45" s="124"/>
      <c r="AL45" s="124" t="n">
        <v>0</v>
      </c>
      <c r="AM45" s="124"/>
      <c r="AN45" s="124"/>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709</v>
      </c>
      <c r="F46" s="138" t="n">
        <v>50</v>
      </c>
      <c r="G46" s="123" t="n">
        <v>0</v>
      </c>
      <c r="H46" s="123" t="n">
        <v>50</v>
      </c>
      <c r="I46" s="123" t="n">
        <v>609</v>
      </c>
      <c r="J46" s="139" t="n">
        <v>0</v>
      </c>
      <c r="K46" s="134"/>
      <c r="L46" s="124"/>
      <c r="M46" s="124"/>
      <c r="N46" s="124"/>
      <c r="O46" s="124"/>
      <c r="P46" s="124"/>
      <c r="Q46" s="124"/>
      <c r="R46" s="124"/>
      <c r="S46" s="124" t="n">
        <v>50</v>
      </c>
      <c r="T46" s="124"/>
      <c r="U46" s="124" t="n">
        <v>0</v>
      </c>
      <c r="V46" s="129"/>
      <c r="W46" s="128"/>
      <c r="X46" s="124" t="n">
        <v>0</v>
      </c>
      <c r="Y46" s="124"/>
      <c r="Z46" s="124"/>
      <c r="AA46" s="124"/>
      <c r="AB46" s="124" t="n">
        <v>0</v>
      </c>
      <c r="AC46" s="124"/>
      <c r="AD46" s="124"/>
      <c r="AE46" s="124"/>
      <c r="AF46" s="124"/>
      <c r="AG46" s="124"/>
      <c r="AH46" s="129" t="n">
        <v>0</v>
      </c>
      <c r="AI46" s="128"/>
      <c r="AJ46" s="124"/>
      <c r="AK46" s="124"/>
      <c r="AL46" s="124" t="n">
        <v>0</v>
      </c>
      <c r="AM46" s="124" t="n">
        <v>0</v>
      </c>
      <c r="AN46" s="124" t="n">
        <v>0</v>
      </c>
      <c r="AO46" s="124" t="n">
        <v>0</v>
      </c>
      <c r="AP46" s="124" t="n">
        <v>0</v>
      </c>
      <c r="AQ46" s="124" t="n">
        <v>0</v>
      </c>
      <c r="AR46" s="124" t="n">
        <v>0</v>
      </c>
      <c r="AS46" s="124" t="n">
        <v>16</v>
      </c>
      <c r="AT46" s="129" t="n">
        <v>34</v>
      </c>
      <c r="AU46" s="128" t="n">
        <v>14</v>
      </c>
      <c r="AV46" s="124" t="n">
        <v>41</v>
      </c>
      <c r="AW46" s="124" t="n">
        <v>68</v>
      </c>
      <c r="AX46" s="124" t="n">
        <v>107</v>
      </c>
      <c r="AY46" s="124" t="n">
        <v>89</v>
      </c>
      <c r="AZ46" s="124" t="n">
        <v>92</v>
      </c>
      <c r="BA46" s="124" t="n">
        <v>90</v>
      </c>
      <c r="BB46" s="124" t="n">
        <v>108</v>
      </c>
      <c r="BC46" s="124" t="n">
        <v>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v>
      </c>
      <c r="F47" s="138" t="n">
        <v>0</v>
      </c>
      <c r="G47" s="123" t="n">
        <v>0</v>
      </c>
      <c r="H47" s="123" t="n">
        <v>0</v>
      </c>
      <c r="I47" s="123" t="n">
        <v>3</v>
      </c>
      <c r="J47" s="139" t="n">
        <v>0</v>
      </c>
      <c r="K47" s="134"/>
      <c r="L47" s="124"/>
      <c r="M47" s="124"/>
      <c r="N47" s="124"/>
      <c r="O47" s="124"/>
      <c r="P47" s="124"/>
      <c r="Q47" s="124"/>
      <c r="R47" s="124"/>
      <c r="S47" s="124" t="n">
        <v>0</v>
      </c>
      <c r="T47" s="124"/>
      <c r="U47" s="124" t="n">
        <v>0</v>
      </c>
      <c r="V47" s="129"/>
      <c r="W47" s="128"/>
      <c r="X47" s="124" t="n">
        <v>0</v>
      </c>
      <c r="Y47" s="124"/>
      <c r="Z47" s="124"/>
      <c r="AA47" s="124"/>
      <c r="AB47" s="124" t="n">
        <v>0</v>
      </c>
      <c r="AC47" s="124"/>
      <c r="AD47" s="124"/>
      <c r="AE47" s="124"/>
      <c r="AF47" s="124"/>
      <c r="AG47" s="124"/>
      <c r="AH47" s="129" t="n">
        <v>0</v>
      </c>
      <c r="AI47" s="128"/>
      <c r="AJ47" s="124"/>
      <c r="AK47" s="124"/>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0</v>
      </c>
      <c r="AY47" s="124" t="n">
        <v>0</v>
      </c>
      <c r="AZ47" s="124" t="n">
        <v>0</v>
      </c>
      <c r="BA47" s="124" t="n">
        <v>1</v>
      </c>
      <c r="BB47" s="124" t="n">
        <v>2</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t="n">
        <v>0</v>
      </c>
      <c r="T48" s="124"/>
      <c r="U48" s="124" t="n">
        <v>0</v>
      </c>
      <c r="V48" s="129"/>
      <c r="W48" s="128"/>
      <c r="X48" s="124" t="n">
        <v>0</v>
      </c>
      <c r="Y48" s="124"/>
      <c r="Z48" s="124"/>
      <c r="AA48" s="124"/>
      <c r="AB48" s="124" t="n">
        <v>0</v>
      </c>
      <c r="AC48" s="124"/>
      <c r="AD48" s="124"/>
      <c r="AE48" s="124"/>
      <c r="AF48" s="124"/>
      <c r="AG48" s="124"/>
      <c r="AH48" s="129" t="n">
        <v>0</v>
      </c>
      <c r="AI48" s="128"/>
      <c r="AJ48" s="124"/>
      <c r="AK48" s="124"/>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v>
      </c>
      <c r="F49" s="138" t="n">
        <v>0</v>
      </c>
      <c r="G49" s="123" t="n">
        <v>0</v>
      </c>
      <c r="H49" s="123" t="n">
        <v>1</v>
      </c>
      <c r="I49" s="123" t="n">
        <v>2</v>
      </c>
      <c r="J49" s="139" t="n">
        <v>0</v>
      </c>
      <c r="K49" s="134"/>
      <c r="L49" s="124"/>
      <c r="M49" s="124"/>
      <c r="N49" s="124"/>
      <c r="O49" s="124"/>
      <c r="P49" s="124"/>
      <c r="Q49" s="124"/>
      <c r="R49" s="124"/>
      <c r="S49" s="124" t="n">
        <v>0</v>
      </c>
      <c r="T49" s="124"/>
      <c r="U49" s="124" t="n">
        <v>0</v>
      </c>
      <c r="V49" s="129"/>
      <c r="W49" s="128"/>
      <c r="X49" s="124" t="n">
        <v>0</v>
      </c>
      <c r="Y49" s="124"/>
      <c r="Z49" s="124"/>
      <c r="AA49" s="124"/>
      <c r="AB49" s="124" t="n">
        <v>0</v>
      </c>
      <c r="AC49" s="124"/>
      <c r="AD49" s="124"/>
      <c r="AE49" s="124"/>
      <c r="AF49" s="124"/>
      <c r="AG49" s="124"/>
      <c r="AH49" s="129" t="n">
        <v>0</v>
      </c>
      <c r="AI49" s="128"/>
      <c r="AJ49" s="124"/>
      <c r="AK49" s="124"/>
      <c r="AL49" s="124" t="n">
        <v>0</v>
      </c>
      <c r="AM49" s="124" t="n">
        <v>0</v>
      </c>
      <c r="AN49" s="124" t="n">
        <v>0</v>
      </c>
      <c r="AO49" s="124" t="n">
        <v>0</v>
      </c>
      <c r="AP49" s="124" t="n">
        <v>0</v>
      </c>
      <c r="AQ49" s="124" t="n">
        <v>0</v>
      </c>
      <c r="AR49" s="124" t="n">
        <v>0</v>
      </c>
      <c r="AS49" s="124" t="n">
        <v>1</v>
      </c>
      <c r="AT49" s="129" t="n">
        <v>0</v>
      </c>
      <c r="AU49" s="128" t="n">
        <v>0</v>
      </c>
      <c r="AV49" s="124" t="n">
        <v>1</v>
      </c>
      <c r="AW49" s="124" t="n">
        <v>0</v>
      </c>
      <c r="AX49" s="124" t="n">
        <v>0</v>
      </c>
      <c r="AY49" s="124" t="n">
        <v>0</v>
      </c>
      <c r="AZ49" s="124" t="n">
        <v>0</v>
      </c>
      <c r="BA49" s="124" t="n">
        <v>1</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634</v>
      </c>
      <c r="F50" s="138" t="n">
        <v>0</v>
      </c>
      <c r="G50" s="123" t="n">
        <v>0</v>
      </c>
      <c r="H50" s="123" t="n">
        <v>46</v>
      </c>
      <c r="I50" s="123" t="n">
        <v>588</v>
      </c>
      <c r="J50" s="139" t="n">
        <v>0</v>
      </c>
      <c r="K50" s="134"/>
      <c r="L50" s="124"/>
      <c r="M50" s="124"/>
      <c r="N50" s="124"/>
      <c r="O50" s="124"/>
      <c r="P50" s="124"/>
      <c r="Q50" s="124"/>
      <c r="R50" s="124"/>
      <c r="S50" s="124" t="n">
        <v>0</v>
      </c>
      <c r="T50" s="124"/>
      <c r="U50" s="124" t="n">
        <v>0</v>
      </c>
      <c r="V50" s="129"/>
      <c r="W50" s="128"/>
      <c r="X50" s="124" t="n">
        <v>0</v>
      </c>
      <c r="Y50" s="124"/>
      <c r="Z50" s="124"/>
      <c r="AA50" s="124"/>
      <c r="AB50" s="124" t="n">
        <v>0</v>
      </c>
      <c r="AC50" s="124"/>
      <c r="AD50" s="124"/>
      <c r="AE50" s="124"/>
      <c r="AF50" s="124"/>
      <c r="AG50" s="124"/>
      <c r="AH50" s="129" t="n">
        <v>0</v>
      </c>
      <c r="AI50" s="128"/>
      <c r="AJ50" s="124"/>
      <c r="AK50" s="124"/>
      <c r="AL50" s="124" t="n">
        <v>0</v>
      </c>
      <c r="AM50" s="124" t="n">
        <v>0</v>
      </c>
      <c r="AN50" s="124" t="n">
        <v>0</v>
      </c>
      <c r="AO50" s="124" t="n">
        <v>0</v>
      </c>
      <c r="AP50" s="124" t="n">
        <v>0</v>
      </c>
      <c r="AQ50" s="124" t="n">
        <v>0</v>
      </c>
      <c r="AR50" s="124" t="n">
        <v>0</v>
      </c>
      <c r="AS50" s="124" t="n">
        <v>16</v>
      </c>
      <c r="AT50" s="129" t="n">
        <v>30</v>
      </c>
      <c r="AU50" s="128" t="n">
        <v>14</v>
      </c>
      <c r="AV50" s="124" t="n">
        <v>40</v>
      </c>
      <c r="AW50" s="124" t="n">
        <v>67</v>
      </c>
      <c r="AX50" s="124" t="n">
        <v>103</v>
      </c>
      <c r="AY50" s="124" t="n">
        <v>87</v>
      </c>
      <c r="AZ50" s="124" t="n">
        <v>87</v>
      </c>
      <c r="BA50" s="124" t="n">
        <v>86</v>
      </c>
      <c r="BB50" s="124" t="n">
        <v>104</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t="n">
        <v>0</v>
      </c>
      <c r="T51" s="124"/>
      <c r="U51" s="124" t="n">
        <v>0</v>
      </c>
      <c r="V51" s="129"/>
      <c r="W51" s="128"/>
      <c r="X51" s="124" t="n">
        <v>0</v>
      </c>
      <c r="Y51" s="124"/>
      <c r="Z51" s="124"/>
      <c r="AA51" s="124"/>
      <c r="AB51" s="124" t="n">
        <v>0</v>
      </c>
      <c r="AC51" s="124"/>
      <c r="AD51" s="124"/>
      <c r="AE51" s="124"/>
      <c r="AF51" s="124"/>
      <c r="AG51" s="124"/>
      <c r="AH51" s="129" t="n">
        <v>0</v>
      </c>
      <c r="AI51" s="128"/>
      <c r="AJ51" s="124"/>
      <c r="AK51" s="124"/>
      <c r="AL51" s="124" t="n">
        <v>0</v>
      </c>
      <c r="AM51" s="124" t="n">
        <v>0</v>
      </c>
      <c r="AN51" s="124" t="n">
        <v>0</v>
      </c>
      <c r="AO51" s="124" t="n">
        <v>0</v>
      </c>
      <c r="AP51" s="124" t="n">
        <v>0</v>
      </c>
      <c r="AQ51" s="124" t="n">
        <v>0</v>
      </c>
      <c r="AR51" s="124" t="n">
        <v>0</v>
      </c>
      <c r="AS51" s="124" t="n">
        <v>0</v>
      </c>
      <c r="AT51" s="129" t="n">
        <v>0</v>
      </c>
      <c r="AU51" s="128" t="n">
        <v>0</v>
      </c>
      <c r="AV51" s="124" t="n">
        <v>0</v>
      </c>
      <c r="AW51" s="124" t="n">
        <v>0</v>
      </c>
      <c r="AX51" s="124" t="n">
        <v>0</v>
      </c>
      <c r="AY51" s="124" t="n">
        <v>0</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v>
      </c>
      <c r="F52" s="138" t="n">
        <v>0</v>
      </c>
      <c r="G52" s="123" t="n">
        <v>0</v>
      </c>
      <c r="H52" s="123" t="n">
        <v>0</v>
      </c>
      <c r="I52" s="123" t="n">
        <v>1</v>
      </c>
      <c r="J52" s="139" t="n">
        <v>0</v>
      </c>
      <c r="K52" s="134"/>
      <c r="L52" s="124"/>
      <c r="M52" s="124"/>
      <c r="N52" s="124"/>
      <c r="O52" s="124"/>
      <c r="P52" s="124"/>
      <c r="Q52" s="124"/>
      <c r="R52" s="124"/>
      <c r="S52" s="124" t="n">
        <v>0</v>
      </c>
      <c r="T52" s="124"/>
      <c r="U52" s="124" t="n">
        <v>0</v>
      </c>
      <c r="V52" s="129"/>
      <c r="W52" s="128"/>
      <c r="X52" s="124" t="n">
        <v>0</v>
      </c>
      <c r="Y52" s="124"/>
      <c r="Z52" s="124"/>
      <c r="AA52" s="124"/>
      <c r="AB52" s="124" t="n">
        <v>0</v>
      </c>
      <c r="AC52" s="124"/>
      <c r="AD52" s="124"/>
      <c r="AE52" s="124"/>
      <c r="AF52" s="124"/>
      <c r="AG52" s="124"/>
      <c r="AH52" s="129" t="n">
        <v>0</v>
      </c>
      <c r="AI52" s="128"/>
      <c r="AJ52" s="124"/>
      <c r="AK52" s="124"/>
      <c r="AL52" s="124" t="n">
        <v>0</v>
      </c>
      <c r="AM52" s="124" t="n">
        <v>0</v>
      </c>
      <c r="AN52" s="124" t="n">
        <v>0</v>
      </c>
      <c r="AO52" s="124" t="n">
        <v>0</v>
      </c>
      <c r="AP52" s="124" t="n">
        <v>0</v>
      </c>
      <c r="AQ52" s="124" t="n">
        <v>0</v>
      </c>
      <c r="AR52" s="124" t="n">
        <v>0</v>
      </c>
      <c r="AS52" s="124" t="n">
        <v>0</v>
      </c>
      <c r="AT52" s="129" t="n">
        <v>0</v>
      </c>
      <c r="AU52" s="128" t="n">
        <v>0</v>
      </c>
      <c r="AV52" s="124" t="n">
        <v>0</v>
      </c>
      <c r="AW52" s="124" t="n">
        <v>0</v>
      </c>
      <c r="AX52" s="124" t="n">
        <v>0</v>
      </c>
      <c r="AY52" s="124" t="n">
        <v>0</v>
      </c>
      <c r="AZ52" s="124" t="n">
        <v>0</v>
      </c>
      <c r="BA52" s="124" t="n">
        <v>0</v>
      </c>
      <c r="BB52" s="124" t="n">
        <v>1</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2</v>
      </c>
      <c r="F53" s="138" t="n">
        <v>0</v>
      </c>
      <c r="G53" s="123" t="n">
        <v>0</v>
      </c>
      <c r="H53" s="123" t="n">
        <v>1</v>
      </c>
      <c r="I53" s="123" t="n">
        <v>1</v>
      </c>
      <c r="J53" s="139" t="n">
        <v>0</v>
      </c>
      <c r="K53" s="134"/>
      <c r="L53" s="124"/>
      <c r="M53" s="124"/>
      <c r="N53" s="124"/>
      <c r="O53" s="124"/>
      <c r="P53" s="124"/>
      <c r="Q53" s="124"/>
      <c r="R53" s="124"/>
      <c r="S53" s="124" t="n">
        <v>0</v>
      </c>
      <c r="T53" s="124"/>
      <c r="U53" s="124" t="n">
        <v>0</v>
      </c>
      <c r="V53" s="129"/>
      <c r="W53" s="128"/>
      <c r="X53" s="124" t="n">
        <v>0</v>
      </c>
      <c r="Y53" s="124"/>
      <c r="Z53" s="124"/>
      <c r="AA53" s="124"/>
      <c r="AB53" s="124" t="n">
        <v>0</v>
      </c>
      <c r="AC53" s="124"/>
      <c r="AD53" s="124"/>
      <c r="AE53" s="124"/>
      <c r="AF53" s="124"/>
      <c r="AG53" s="124"/>
      <c r="AH53" s="129" t="n">
        <v>0</v>
      </c>
      <c r="AI53" s="128"/>
      <c r="AJ53" s="124"/>
      <c r="AK53" s="124"/>
      <c r="AL53" s="124" t="n">
        <v>0</v>
      </c>
      <c r="AM53" s="124" t="n">
        <v>0</v>
      </c>
      <c r="AN53" s="124" t="n">
        <v>0</v>
      </c>
      <c r="AO53" s="124" t="n">
        <v>0</v>
      </c>
      <c r="AP53" s="124" t="n">
        <v>0</v>
      </c>
      <c r="AQ53" s="124" t="n">
        <v>0</v>
      </c>
      <c r="AR53" s="124" t="n">
        <v>0</v>
      </c>
      <c r="AS53" s="124" t="n">
        <v>0</v>
      </c>
      <c r="AT53" s="129" t="n">
        <v>1</v>
      </c>
      <c r="AU53" s="128" t="n">
        <v>0</v>
      </c>
      <c r="AV53" s="124" t="n">
        <v>1</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t="n">
        <v>0</v>
      </c>
      <c r="T54" s="124"/>
      <c r="U54" s="124" t="n">
        <v>0</v>
      </c>
      <c r="V54" s="129"/>
      <c r="W54" s="128"/>
      <c r="X54" s="124" t="n">
        <v>0</v>
      </c>
      <c r="Y54" s="124"/>
      <c r="Z54" s="124"/>
      <c r="AA54" s="124"/>
      <c r="AB54" s="124" t="n">
        <v>0</v>
      </c>
      <c r="AC54" s="124"/>
      <c r="AD54" s="124"/>
      <c r="AE54" s="124"/>
      <c r="AF54" s="124"/>
      <c r="AG54" s="124"/>
      <c r="AH54" s="129" t="n">
        <v>0</v>
      </c>
      <c r="AI54" s="128"/>
      <c r="AJ54" s="124"/>
      <c r="AK54" s="124"/>
      <c r="AL54" s="124" t="n">
        <v>0</v>
      </c>
      <c r="AM54" s="124" t="n">
        <v>0</v>
      </c>
      <c r="AN54" s="124" t="n">
        <v>0</v>
      </c>
      <c r="AO54" s="124" t="n">
        <v>0</v>
      </c>
      <c r="AP54" s="124" t="n">
        <v>0</v>
      </c>
      <c r="AQ54" s="124" t="n">
        <v>0</v>
      </c>
      <c r="AR54" s="124" t="n">
        <v>0</v>
      </c>
      <c r="AS54" s="124" t="n">
        <v>0</v>
      </c>
      <c r="AT54" s="129" t="n">
        <v>0</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t="n">
        <v>0</v>
      </c>
      <c r="T55" s="124"/>
      <c r="U55" s="124" t="n">
        <v>0</v>
      </c>
      <c r="V55" s="129"/>
      <c r="W55" s="128"/>
      <c r="X55" s="124" t="n">
        <v>0</v>
      </c>
      <c r="Y55" s="124"/>
      <c r="Z55" s="124"/>
      <c r="AA55" s="124"/>
      <c r="AB55" s="124" t="n">
        <v>0</v>
      </c>
      <c r="AC55" s="124"/>
      <c r="AD55" s="124"/>
      <c r="AE55" s="124"/>
      <c r="AF55" s="124"/>
      <c r="AG55" s="124"/>
      <c r="AH55" s="129" t="n">
        <v>0</v>
      </c>
      <c r="AI55" s="128"/>
      <c r="AJ55" s="124"/>
      <c r="AK55" s="124"/>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t="n">
        <v>0</v>
      </c>
      <c r="T56" s="124"/>
      <c r="U56" s="124" t="n">
        <v>0</v>
      </c>
      <c r="V56" s="129"/>
      <c r="W56" s="128"/>
      <c r="X56" s="124" t="n">
        <v>0</v>
      </c>
      <c r="Y56" s="124"/>
      <c r="Z56" s="124"/>
      <c r="AA56" s="124"/>
      <c r="AB56" s="124" t="n">
        <v>0</v>
      </c>
      <c r="AC56" s="124"/>
      <c r="AD56" s="124"/>
      <c r="AE56" s="124"/>
      <c r="AF56" s="124"/>
      <c r="AG56" s="124"/>
      <c r="AH56" s="129" t="n">
        <v>0</v>
      </c>
      <c r="AI56" s="128"/>
      <c r="AJ56" s="124"/>
      <c r="AK56" s="124"/>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v>
      </c>
      <c r="F57" s="138" t="n">
        <v>0</v>
      </c>
      <c r="G57" s="123" t="n">
        <v>0</v>
      </c>
      <c r="H57" s="123" t="n">
        <v>0</v>
      </c>
      <c r="I57" s="123" t="n">
        <v>2</v>
      </c>
      <c r="J57" s="139" t="n">
        <v>0</v>
      </c>
      <c r="K57" s="134"/>
      <c r="L57" s="124"/>
      <c r="M57" s="124"/>
      <c r="N57" s="124"/>
      <c r="O57" s="124"/>
      <c r="P57" s="124"/>
      <c r="Q57" s="124"/>
      <c r="R57" s="124"/>
      <c r="S57" s="124" t="n">
        <v>0</v>
      </c>
      <c r="T57" s="124"/>
      <c r="U57" s="124" t="n">
        <v>0</v>
      </c>
      <c r="V57" s="129"/>
      <c r="W57" s="128"/>
      <c r="X57" s="124" t="n">
        <v>0</v>
      </c>
      <c r="Y57" s="124"/>
      <c r="Z57" s="124"/>
      <c r="AA57" s="124"/>
      <c r="AB57" s="124" t="n">
        <v>0</v>
      </c>
      <c r="AC57" s="124"/>
      <c r="AD57" s="124"/>
      <c r="AE57" s="124"/>
      <c r="AF57" s="124"/>
      <c r="AG57" s="124"/>
      <c r="AH57" s="129" t="n">
        <v>0</v>
      </c>
      <c r="AI57" s="128"/>
      <c r="AJ57" s="124"/>
      <c r="AK57" s="124"/>
      <c r="AL57" s="124" t="n">
        <v>0</v>
      </c>
      <c r="AM57" s="124" t="n">
        <v>0</v>
      </c>
      <c r="AN57" s="124" t="n">
        <v>0</v>
      </c>
      <c r="AO57" s="124" t="n">
        <v>0</v>
      </c>
      <c r="AP57" s="124" t="n">
        <v>0</v>
      </c>
      <c r="AQ57" s="124" t="n">
        <v>0</v>
      </c>
      <c r="AR57" s="124" t="n">
        <v>0</v>
      </c>
      <c r="AS57" s="124" t="n">
        <v>0</v>
      </c>
      <c r="AT57" s="129" t="n">
        <v>0</v>
      </c>
      <c r="AU57" s="128" t="n">
        <v>0</v>
      </c>
      <c r="AV57" s="124" t="n">
        <v>0</v>
      </c>
      <c r="AW57" s="124" t="n">
        <v>0</v>
      </c>
      <c r="AX57" s="124" t="n">
        <v>1</v>
      </c>
      <c r="AY57" s="124" t="n">
        <v>0</v>
      </c>
      <c r="AZ57" s="124" t="n">
        <v>0</v>
      </c>
      <c r="BA57" s="124" t="n">
        <v>1</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t="n">
        <v>0</v>
      </c>
      <c r="T58" s="124"/>
      <c r="U58" s="124" t="n">
        <v>0</v>
      </c>
      <c r="V58" s="129"/>
      <c r="W58" s="128"/>
      <c r="X58" s="124" t="n">
        <v>0</v>
      </c>
      <c r="Y58" s="124"/>
      <c r="Z58" s="124"/>
      <c r="AA58" s="124"/>
      <c r="AB58" s="124" t="n">
        <v>0</v>
      </c>
      <c r="AC58" s="124"/>
      <c r="AD58" s="124"/>
      <c r="AE58" s="124"/>
      <c r="AF58" s="124"/>
      <c r="AG58" s="124"/>
      <c r="AH58" s="129" t="n">
        <v>0</v>
      </c>
      <c r="AI58" s="128"/>
      <c r="AJ58" s="124"/>
      <c r="AK58" s="124"/>
      <c r="AL58" s="124" t="n">
        <v>0</v>
      </c>
      <c r="AM58" s="124" t="n">
        <v>0</v>
      </c>
      <c r="AN58" s="124" t="n">
        <v>0</v>
      </c>
      <c r="AO58" s="124" t="n">
        <v>0</v>
      </c>
      <c r="AP58" s="124" t="n">
        <v>0</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t="n">
        <v>0</v>
      </c>
      <c r="T59" s="124"/>
      <c r="U59" s="124" t="n">
        <v>0</v>
      </c>
      <c r="V59" s="129"/>
      <c r="W59" s="128"/>
      <c r="X59" s="124" t="n">
        <v>0</v>
      </c>
      <c r="Y59" s="124"/>
      <c r="Z59" s="124"/>
      <c r="AA59" s="124"/>
      <c r="AB59" s="124" t="n">
        <v>0</v>
      </c>
      <c r="AC59" s="124"/>
      <c r="AD59" s="124"/>
      <c r="AE59" s="124"/>
      <c r="AF59" s="124"/>
      <c r="AG59" s="124"/>
      <c r="AH59" s="129" t="n">
        <v>0</v>
      </c>
      <c r="AI59" s="128"/>
      <c r="AJ59" s="124"/>
      <c r="AK59" s="124"/>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t="n">
        <v>0</v>
      </c>
      <c r="T60" s="124"/>
      <c r="U60" s="124" t="n">
        <v>0</v>
      </c>
      <c r="V60" s="129"/>
      <c r="W60" s="128"/>
      <c r="X60" s="124" t="n">
        <v>0</v>
      </c>
      <c r="Y60" s="124"/>
      <c r="Z60" s="124"/>
      <c r="AA60" s="124"/>
      <c r="AB60" s="124" t="n">
        <v>0</v>
      </c>
      <c r="AC60" s="124"/>
      <c r="AD60" s="124"/>
      <c r="AE60" s="124"/>
      <c r="AF60" s="124"/>
      <c r="AG60" s="124"/>
      <c r="AH60" s="129" t="n">
        <v>0</v>
      </c>
      <c r="AI60" s="128"/>
      <c r="AJ60" s="124"/>
      <c r="AK60" s="124"/>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t="n">
        <v>0</v>
      </c>
      <c r="T61" s="124"/>
      <c r="U61" s="124" t="n">
        <v>0</v>
      </c>
      <c r="V61" s="129"/>
      <c r="W61" s="128"/>
      <c r="X61" s="124" t="n">
        <v>0</v>
      </c>
      <c r="Y61" s="124"/>
      <c r="Z61" s="124"/>
      <c r="AA61" s="124"/>
      <c r="AB61" s="124" t="n">
        <v>0</v>
      </c>
      <c r="AC61" s="124"/>
      <c r="AD61" s="124"/>
      <c r="AE61" s="124"/>
      <c r="AF61" s="124"/>
      <c r="AG61" s="124"/>
      <c r="AH61" s="129" t="n">
        <v>0</v>
      </c>
      <c r="AI61" s="128"/>
      <c r="AJ61" s="124"/>
      <c r="AK61" s="124"/>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5</v>
      </c>
      <c r="F62" s="138" t="n">
        <v>0</v>
      </c>
      <c r="G62" s="123" t="n">
        <v>0</v>
      </c>
      <c r="H62" s="123" t="n">
        <v>0</v>
      </c>
      <c r="I62" s="123" t="n">
        <v>5</v>
      </c>
      <c r="J62" s="139" t="n">
        <v>0</v>
      </c>
      <c r="K62" s="134"/>
      <c r="L62" s="124"/>
      <c r="M62" s="124"/>
      <c r="N62" s="124"/>
      <c r="O62" s="124"/>
      <c r="P62" s="124"/>
      <c r="Q62" s="124"/>
      <c r="R62" s="124"/>
      <c r="S62" s="124" t="n">
        <v>0</v>
      </c>
      <c r="T62" s="124"/>
      <c r="U62" s="124" t="n">
        <v>0</v>
      </c>
      <c r="V62" s="129"/>
      <c r="W62" s="128"/>
      <c r="X62" s="124" t="n">
        <v>0</v>
      </c>
      <c r="Y62" s="124"/>
      <c r="Z62" s="124"/>
      <c r="AA62" s="124"/>
      <c r="AB62" s="124" t="n">
        <v>0</v>
      </c>
      <c r="AC62" s="124"/>
      <c r="AD62" s="124"/>
      <c r="AE62" s="124"/>
      <c r="AF62" s="124"/>
      <c r="AG62" s="124"/>
      <c r="AH62" s="129" t="n">
        <v>0</v>
      </c>
      <c r="AI62" s="128"/>
      <c r="AJ62" s="124"/>
      <c r="AK62" s="124"/>
      <c r="AL62" s="124" t="n">
        <v>0</v>
      </c>
      <c r="AM62" s="124" t="n">
        <v>0</v>
      </c>
      <c r="AN62" s="124" t="n">
        <v>0</v>
      </c>
      <c r="AO62" s="124" t="n">
        <v>0</v>
      </c>
      <c r="AP62" s="124" t="n">
        <v>0</v>
      </c>
      <c r="AQ62" s="124" t="n">
        <v>0</v>
      </c>
      <c r="AR62" s="124" t="n">
        <v>0</v>
      </c>
      <c r="AS62" s="124" t="n">
        <v>0</v>
      </c>
      <c r="AT62" s="129" t="n">
        <v>0</v>
      </c>
      <c r="AU62" s="128" t="n">
        <v>0</v>
      </c>
      <c r="AV62" s="124" t="n">
        <v>0</v>
      </c>
      <c r="AW62" s="124" t="n">
        <v>1</v>
      </c>
      <c r="AX62" s="124" t="n">
        <v>0</v>
      </c>
      <c r="AY62" s="124" t="n">
        <v>0</v>
      </c>
      <c r="AZ62" s="124" t="n">
        <v>3</v>
      </c>
      <c r="BA62" s="124" t="n">
        <v>0</v>
      </c>
      <c r="BB62" s="124" t="n">
        <v>1</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10</v>
      </c>
      <c r="F63" s="138" t="n">
        <v>9</v>
      </c>
      <c r="G63" s="123" t="n">
        <v>0</v>
      </c>
      <c r="H63" s="123" t="n">
        <v>0</v>
      </c>
      <c r="I63" s="123" t="n">
        <v>1</v>
      </c>
      <c r="J63" s="139" t="n">
        <v>0</v>
      </c>
      <c r="K63" s="134"/>
      <c r="L63" s="124"/>
      <c r="M63" s="124"/>
      <c r="N63" s="124"/>
      <c r="O63" s="124"/>
      <c r="P63" s="124"/>
      <c r="Q63" s="124"/>
      <c r="R63" s="124"/>
      <c r="S63" s="124" t="n">
        <v>9</v>
      </c>
      <c r="T63" s="124"/>
      <c r="U63" s="124" t="n">
        <v>0</v>
      </c>
      <c r="V63" s="129"/>
      <c r="W63" s="128"/>
      <c r="X63" s="124" t="n">
        <v>0</v>
      </c>
      <c r="Y63" s="124"/>
      <c r="Z63" s="124"/>
      <c r="AA63" s="124"/>
      <c r="AB63" s="124" t="n">
        <v>0</v>
      </c>
      <c r="AC63" s="124"/>
      <c r="AD63" s="124"/>
      <c r="AE63" s="124"/>
      <c r="AF63" s="124"/>
      <c r="AG63" s="124"/>
      <c r="AH63" s="129" t="n">
        <v>0</v>
      </c>
      <c r="AI63" s="128"/>
      <c r="AJ63" s="124"/>
      <c r="AK63" s="124"/>
      <c r="AL63" s="124" t="n">
        <v>0</v>
      </c>
      <c r="AM63" s="124" t="n">
        <v>0</v>
      </c>
      <c r="AN63" s="124" t="n">
        <v>0</v>
      </c>
      <c r="AO63" s="124" t="n">
        <v>0</v>
      </c>
      <c r="AP63" s="124" t="n">
        <v>0</v>
      </c>
      <c r="AQ63" s="124" t="n">
        <v>0</v>
      </c>
      <c r="AR63" s="124" t="n">
        <v>0</v>
      </c>
      <c r="AS63" s="124" t="n">
        <v>0</v>
      </c>
      <c r="AT63" s="129" t="n">
        <v>0</v>
      </c>
      <c r="AU63" s="128" t="n">
        <v>0</v>
      </c>
      <c r="AV63" s="124" t="n">
        <v>0</v>
      </c>
      <c r="AW63" s="124" t="n">
        <v>1</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9</v>
      </c>
      <c r="F64" s="138" t="n">
        <v>9</v>
      </c>
      <c r="G64" s="123" t="n">
        <v>0</v>
      </c>
      <c r="H64" s="123" t="n">
        <v>0</v>
      </c>
      <c r="I64" s="123" t="n">
        <v>0</v>
      </c>
      <c r="J64" s="139" t="n">
        <v>0</v>
      </c>
      <c r="K64" s="134"/>
      <c r="L64" s="124"/>
      <c r="M64" s="124"/>
      <c r="N64" s="124"/>
      <c r="O64" s="124"/>
      <c r="P64" s="124"/>
      <c r="Q64" s="124"/>
      <c r="R64" s="124"/>
      <c r="S64" s="124" t="n">
        <v>9</v>
      </c>
      <c r="T64" s="124"/>
      <c r="U64" s="124" t="n">
        <v>0</v>
      </c>
      <c r="V64" s="129"/>
      <c r="W64" s="128"/>
      <c r="X64" s="124" t="n">
        <v>0</v>
      </c>
      <c r="Y64" s="124"/>
      <c r="Z64" s="124"/>
      <c r="AA64" s="124"/>
      <c r="AB64" s="124" t="n">
        <v>0</v>
      </c>
      <c r="AC64" s="124"/>
      <c r="AD64" s="124"/>
      <c r="AE64" s="124"/>
      <c r="AF64" s="124"/>
      <c r="AG64" s="124"/>
      <c r="AH64" s="129" t="n">
        <v>0</v>
      </c>
      <c r="AI64" s="128"/>
      <c r="AJ64" s="124"/>
      <c r="AK64" s="124"/>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11</v>
      </c>
      <c r="F65" s="138" t="n">
        <v>9</v>
      </c>
      <c r="G65" s="123" t="n">
        <v>0</v>
      </c>
      <c r="H65" s="123" t="n">
        <v>0</v>
      </c>
      <c r="I65" s="123" t="n">
        <v>2</v>
      </c>
      <c r="J65" s="139" t="n">
        <v>0</v>
      </c>
      <c r="K65" s="134"/>
      <c r="L65" s="124"/>
      <c r="M65" s="124"/>
      <c r="N65" s="124"/>
      <c r="O65" s="124"/>
      <c r="P65" s="124"/>
      <c r="Q65" s="124"/>
      <c r="R65" s="124"/>
      <c r="S65" s="124" t="n">
        <v>9</v>
      </c>
      <c r="T65" s="124"/>
      <c r="U65" s="124" t="n">
        <v>0</v>
      </c>
      <c r="V65" s="129"/>
      <c r="W65" s="128"/>
      <c r="X65" s="124" t="n">
        <v>0</v>
      </c>
      <c r="Y65" s="124"/>
      <c r="Z65" s="124"/>
      <c r="AA65" s="124"/>
      <c r="AB65" s="124" t="n">
        <v>0</v>
      </c>
      <c r="AC65" s="124"/>
      <c r="AD65" s="124"/>
      <c r="AE65" s="124"/>
      <c r="AF65" s="124"/>
      <c r="AG65" s="124"/>
      <c r="AH65" s="129" t="n">
        <v>0</v>
      </c>
      <c r="AI65" s="128"/>
      <c r="AJ65" s="124"/>
      <c r="AK65" s="124"/>
      <c r="AL65" s="124" t="n">
        <v>0</v>
      </c>
      <c r="AM65" s="124" t="n">
        <v>0</v>
      </c>
      <c r="AN65" s="124" t="n">
        <v>0</v>
      </c>
      <c r="AO65" s="124" t="n">
        <v>0</v>
      </c>
      <c r="AP65" s="124" t="n">
        <v>0</v>
      </c>
      <c r="AQ65" s="124" t="n">
        <v>0</v>
      </c>
      <c r="AR65" s="124" t="n">
        <v>0</v>
      </c>
      <c r="AS65" s="124" t="n">
        <v>0</v>
      </c>
      <c r="AT65" s="129" t="n">
        <v>0</v>
      </c>
      <c r="AU65" s="128" t="n">
        <v>0</v>
      </c>
      <c r="AV65" s="124" t="n">
        <v>0</v>
      </c>
      <c r="AW65" s="124" t="n">
        <v>0</v>
      </c>
      <c r="AX65" s="124" t="n">
        <v>0</v>
      </c>
      <c r="AY65" s="124" t="n">
        <v>0</v>
      </c>
      <c r="AZ65" s="124" t="n">
        <v>0</v>
      </c>
      <c r="BA65" s="124" t="n">
        <v>2</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10</v>
      </c>
      <c r="F66" s="138" t="n">
        <v>9</v>
      </c>
      <c r="G66" s="123" t="n">
        <v>0</v>
      </c>
      <c r="H66" s="123" t="n">
        <v>1</v>
      </c>
      <c r="I66" s="123" t="n">
        <v>0</v>
      </c>
      <c r="J66" s="139" t="n">
        <v>0</v>
      </c>
      <c r="K66" s="134"/>
      <c r="L66" s="124"/>
      <c r="M66" s="124"/>
      <c r="N66" s="124"/>
      <c r="O66" s="124"/>
      <c r="P66" s="124"/>
      <c r="Q66" s="124"/>
      <c r="R66" s="124"/>
      <c r="S66" s="124" t="n">
        <v>9</v>
      </c>
      <c r="T66" s="124"/>
      <c r="U66" s="124" t="n">
        <v>0</v>
      </c>
      <c r="V66" s="129"/>
      <c r="W66" s="128"/>
      <c r="X66" s="124" t="n">
        <v>0</v>
      </c>
      <c r="Y66" s="124"/>
      <c r="Z66" s="124"/>
      <c r="AA66" s="124"/>
      <c r="AB66" s="124" t="n">
        <v>0</v>
      </c>
      <c r="AC66" s="124"/>
      <c r="AD66" s="124"/>
      <c r="AE66" s="124"/>
      <c r="AF66" s="124"/>
      <c r="AG66" s="124"/>
      <c r="AH66" s="129" t="n">
        <v>0</v>
      </c>
      <c r="AI66" s="128"/>
      <c r="AJ66" s="124"/>
      <c r="AK66" s="124"/>
      <c r="AL66" s="124" t="n">
        <v>0</v>
      </c>
      <c r="AM66" s="124" t="n">
        <v>0</v>
      </c>
      <c r="AN66" s="124" t="n">
        <v>0</v>
      </c>
      <c r="AO66" s="124" t="n">
        <v>0</v>
      </c>
      <c r="AP66" s="124" t="n">
        <v>1</v>
      </c>
      <c r="AQ66" s="124" t="n">
        <v>0</v>
      </c>
      <c r="AR66" s="124" t="n">
        <v>0</v>
      </c>
      <c r="AS66" s="124" t="n">
        <v>0</v>
      </c>
      <c r="AT66" s="129" t="n">
        <v>0</v>
      </c>
      <c r="AU66" s="128" t="n">
        <v>0</v>
      </c>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38</v>
      </c>
      <c r="F67" s="138" t="n">
        <v>0</v>
      </c>
      <c r="G67" s="123" t="n">
        <v>0</v>
      </c>
      <c r="H67" s="123" t="n">
        <v>5</v>
      </c>
      <c r="I67" s="123" t="n">
        <v>33</v>
      </c>
      <c r="J67" s="139" t="n">
        <v>0</v>
      </c>
      <c r="K67" s="134"/>
      <c r="L67" s="124"/>
      <c r="M67" s="124"/>
      <c r="N67" s="124"/>
      <c r="O67" s="124"/>
      <c r="P67" s="124"/>
      <c r="Q67" s="124"/>
      <c r="R67" s="124"/>
      <c r="S67" s="124"/>
      <c r="T67" s="124"/>
      <c r="U67" s="124" t="n">
        <v>0</v>
      </c>
      <c r="V67" s="129"/>
      <c r="W67" s="128"/>
      <c r="X67" s="124" t="n">
        <v>0</v>
      </c>
      <c r="Y67" s="124"/>
      <c r="Z67" s="124"/>
      <c r="AA67" s="124"/>
      <c r="AB67" s="124" t="n">
        <v>0</v>
      </c>
      <c r="AC67" s="124"/>
      <c r="AD67" s="124"/>
      <c r="AE67" s="124"/>
      <c r="AF67" s="124"/>
      <c r="AG67" s="124"/>
      <c r="AH67" s="129" t="n">
        <v>0</v>
      </c>
      <c r="AI67" s="128"/>
      <c r="AJ67" s="124"/>
      <c r="AK67" s="124"/>
      <c r="AL67" s="124" t="n">
        <v>0</v>
      </c>
      <c r="AM67" s="124"/>
      <c r="AN67" s="124"/>
      <c r="AO67" s="124" t="n">
        <v>0</v>
      </c>
      <c r="AP67" s="124" t="n">
        <v>0</v>
      </c>
      <c r="AQ67" s="124" t="n">
        <v>0</v>
      </c>
      <c r="AR67" s="124" t="n">
        <v>0</v>
      </c>
      <c r="AS67" s="124" t="n">
        <v>0</v>
      </c>
      <c r="AT67" s="129" t="n">
        <v>5</v>
      </c>
      <c r="AU67" s="128" t="n">
        <v>0</v>
      </c>
      <c r="AV67" s="124" t="n">
        <v>0</v>
      </c>
      <c r="AW67" s="124" t="n">
        <v>0</v>
      </c>
      <c r="AX67" s="124" t="n">
        <v>3</v>
      </c>
      <c r="AY67" s="124" t="n">
        <v>6</v>
      </c>
      <c r="AZ67" s="124" t="n">
        <v>8</v>
      </c>
      <c r="BA67" s="124" t="n">
        <v>8</v>
      </c>
      <c r="BB67" s="124" t="n">
        <v>8</v>
      </c>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538</v>
      </c>
      <c r="F68" s="138" t="n">
        <v>538</v>
      </c>
      <c r="G68" s="123" t="n">
        <v>0</v>
      </c>
      <c r="H68" s="123" t="n">
        <v>0</v>
      </c>
      <c r="I68" s="123" t="n">
        <v>0</v>
      </c>
      <c r="J68" s="139" t="n">
        <v>0</v>
      </c>
      <c r="K68" s="134"/>
      <c r="L68" s="124"/>
      <c r="M68" s="124"/>
      <c r="N68" s="124"/>
      <c r="O68" s="124"/>
      <c r="P68" s="124"/>
      <c r="Q68" s="124"/>
      <c r="R68" s="124"/>
      <c r="S68" s="124" t="n">
        <v>538</v>
      </c>
      <c r="T68" s="124"/>
      <c r="U68" s="124" t="n">
        <v>0</v>
      </c>
      <c r="V68" s="129"/>
      <c r="W68" s="128"/>
      <c r="X68" s="124" t="n">
        <v>0</v>
      </c>
      <c r="Y68" s="124"/>
      <c r="Z68" s="124"/>
      <c r="AA68" s="124"/>
      <c r="AB68" s="124" t="n">
        <v>0</v>
      </c>
      <c r="AC68" s="124"/>
      <c r="AD68" s="124"/>
      <c r="AE68" s="124"/>
      <c r="AF68" s="124"/>
      <c r="AG68" s="124"/>
      <c r="AH68" s="129" t="n">
        <v>0</v>
      </c>
      <c r="AI68" s="128"/>
      <c r="AJ68" s="124"/>
      <c r="AK68" s="124"/>
      <c r="AL68" s="124" t="n">
        <v>0</v>
      </c>
      <c r="AM68" s="124" t="n">
        <v>0</v>
      </c>
      <c r="AN68" s="124" t="n">
        <v>0</v>
      </c>
      <c r="AO68" s="124" t="n">
        <v>0</v>
      </c>
      <c r="AP68" s="124" t="n">
        <v>0</v>
      </c>
      <c r="AQ68" s="124" t="n">
        <v>0</v>
      </c>
      <c r="AR68" s="124" t="n">
        <v>0</v>
      </c>
      <c r="AS68" s="124" t="n">
        <v>0</v>
      </c>
      <c r="AT68" s="129" t="n">
        <v>0</v>
      </c>
      <c r="AU68" s="128" t="n">
        <v>0</v>
      </c>
      <c r="AV68" s="124" t="n">
        <v>0</v>
      </c>
      <c r="AW68" s="124" t="n">
        <v>0</v>
      </c>
      <c r="AX68" s="124" t="n">
        <v>0</v>
      </c>
      <c r="AY68" s="124" t="n">
        <v>0</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62</v>
      </c>
      <c r="F69" s="138" t="n">
        <v>62</v>
      </c>
      <c r="G69" s="123" t="n">
        <v>0</v>
      </c>
      <c r="H69" s="123" t="n">
        <v>0</v>
      </c>
      <c r="I69" s="123" t="n">
        <v>0</v>
      </c>
      <c r="J69" s="139" t="n">
        <v>0</v>
      </c>
      <c r="K69" s="134"/>
      <c r="L69" s="124"/>
      <c r="M69" s="124"/>
      <c r="N69" s="124"/>
      <c r="O69" s="124"/>
      <c r="P69" s="124"/>
      <c r="Q69" s="124"/>
      <c r="R69" s="124"/>
      <c r="S69" s="124" t="n">
        <v>62</v>
      </c>
      <c r="T69" s="124"/>
      <c r="U69" s="124" t="n">
        <v>0</v>
      </c>
      <c r="V69" s="129"/>
      <c r="W69" s="128"/>
      <c r="X69" s="124" t="n">
        <v>0</v>
      </c>
      <c r="Y69" s="124"/>
      <c r="Z69" s="124"/>
      <c r="AA69" s="124"/>
      <c r="AB69" s="124" t="n">
        <v>0</v>
      </c>
      <c r="AC69" s="124"/>
      <c r="AD69" s="124"/>
      <c r="AE69" s="124"/>
      <c r="AF69" s="124"/>
      <c r="AG69" s="124"/>
      <c r="AH69" s="129" t="n">
        <v>0</v>
      </c>
      <c r="AI69" s="128"/>
      <c r="AJ69" s="124"/>
      <c r="AK69" s="124"/>
      <c r="AL69" s="124" t="n">
        <v>0</v>
      </c>
      <c r="AM69" s="124" t="n">
        <v>0</v>
      </c>
      <c r="AN69" s="124" t="n">
        <v>0</v>
      </c>
      <c r="AO69" s="124" t="n">
        <v>0</v>
      </c>
      <c r="AP69" s="124" t="n">
        <v>0</v>
      </c>
      <c r="AQ69" s="124" t="n">
        <v>0</v>
      </c>
      <c r="AR69" s="124" t="n">
        <v>0</v>
      </c>
      <c r="AS69" s="124" t="n">
        <v>0</v>
      </c>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16</v>
      </c>
      <c r="F70" s="138" t="n">
        <v>16</v>
      </c>
      <c r="G70" s="123" t="n">
        <v>0</v>
      </c>
      <c r="H70" s="123" t="n">
        <v>0</v>
      </c>
      <c r="I70" s="123" t="n">
        <v>0</v>
      </c>
      <c r="J70" s="139" t="n">
        <v>0</v>
      </c>
      <c r="K70" s="134"/>
      <c r="L70" s="124"/>
      <c r="M70" s="124"/>
      <c r="N70" s="124"/>
      <c r="O70" s="124"/>
      <c r="P70" s="124"/>
      <c r="Q70" s="124"/>
      <c r="R70" s="124"/>
      <c r="S70" s="124" t="n">
        <v>16</v>
      </c>
      <c r="T70" s="124"/>
      <c r="U70" s="124" t="n">
        <v>0</v>
      </c>
      <c r="V70" s="129"/>
      <c r="W70" s="128"/>
      <c r="X70" s="124" t="n">
        <v>0</v>
      </c>
      <c r="Y70" s="124"/>
      <c r="Z70" s="124"/>
      <c r="AA70" s="124"/>
      <c r="AB70" s="124" t="n">
        <v>0</v>
      </c>
      <c r="AC70" s="124"/>
      <c r="AD70" s="124"/>
      <c r="AE70" s="124"/>
      <c r="AF70" s="124"/>
      <c r="AG70" s="124"/>
      <c r="AH70" s="129" t="n">
        <v>0</v>
      </c>
      <c r="AI70" s="128"/>
      <c r="AJ70" s="124"/>
      <c r="AK70" s="124"/>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t="n">
        <v>0</v>
      </c>
      <c r="T71" s="123"/>
      <c r="U71" s="123" t="n">
        <v>0</v>
      </c>
      <c r="V71" s="131"/>
      <c r="W71" s="130"/>
      <c r="X71" s="123" t="n">
        <v>0</v>
      </c>
      <c r="Y71" s="123"/>
      <c r="Z71" s="123"/>
      <c r="AA71" s="123"/>
      <c r="AB71" s="123" t="n">
        <v>0</v>
      </c>
      <c r="AC71" s="123"/>
      <c r="AD71" s="123"/>
      <c r="AE71" s="123"/>
      <c r="AF71" s="123"/>
      <c r="AG71" s="123"/>
      <c r="AH71" s="131" t="n">
        <v>0</v>
      </c>
      <c r="AI71" s="130"/>
      <c r="AJ71" s="123"/>
      <c r="AK71" s="123"/>
      <c r="AL71" s="123" t="n">
        <v>0</v>
      </c>
      <c r="AM71" s="123" t="n">
        <v>0</v>
      </c>
      <c r="AN71" s="123" t="n">
        <v>0</v>
      </c>
      <c r="AO71" s="123" t="n">
        <v>0</v>
      </c>
      <c r="AP71" s="123" t="n">
        <v>0</v>
      </c>
      <c r="AQ71" s="123" t="n">
        <v>0</v>
      </c>
      <c r="AR71" s="123" t="n">
        <v>11</v>
      </c>
      <c r="AS71" s="123" t="n">
        <v>13</v>
      </c>
      <c r="AT71" s="131" t="n">
        <v>8</v>
      </c>
      <c r="AU71" s="130" t="n">
        <v>7</v>
      </c>
      <c r="AV71" s="123" t="n">
        <v>21</v>
      </c>
      <c r="AW71" s="123" t="n">
        <v>20</v>
      </c>
      <c r="AX71" s="123" t="n">
        <v>5849</v>
      </c>
      <c r="AY71" s="123" t="n">
        <v>26</v>
      </c>
      <c r="AZ71" s="123" t="n">
        <v>22</v>
      </c>
      <c r="BA71" s="123" t="n">
        <v>11</v>
      </c>
      <c r="BB71" s="123" t="n">
        <v>20</v>
      </c>
      <c r="BC71" s="123" t="n">
        <v>11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t="n">
        <v>0</v>
      </c>
      <c r="T72" s="123"/>
      <c r="U72" s="123" t="n">
        <v>0</v>
      </c>
      <c r="V72" s="131"/>
      <c r="W72" s="130"/>
      <c r="X72" s="123" t="n">
        <v>0</v>
      </c>
      <c r="Y72" s="123"/>
      <c r="Z72" s="123"/>
      <c r="AA72" s="123"/>
      <c r="AB72" s="123" t="n">
        <v>0</v>
      </c>
      <c r="AC72" s="123"/>
      <c r="AD72" s="123"/>
      <c r="AE72" s="123"/>
      <c r="AF72" s="123"/>
      <c r="AG72" s="123"/>
      <c r="AH72" s="131" t="n">
        <v>0</v>
      </c>
      <c r="AI72" s="130"/>
      <c r="AJ72" s="123"/>
      <c r="AK72" s="123"/>
      <c r="AL72" s="123" t="n">
        <v>0</v>
      </c>
      <c r="AM72" s="123" t="n">
        <v>0</v>
      </c>
      <c r="AN72" s="123" t="n">
        <v>0</v>
      </c>
      <c r="AO72" s="123" t="n">
        <v>0</v>
      </c>
      <c r="AP72" s="123" t="n">
        <v>0</v>
      </c>
      <c r="AQ72" s="123" t="n">
        <v>0</v>
      </c>
      <c r="AR72" s="123" t="n">
        <v>0</v>
      </c>
      <c r="AS72" s="123" t="n">
        <v>22</v>
      </c>
      <c r="AT72" s="131" t="n">
        <v>27</v>
      </c>
      <c r="AU72" s="130" t="n">
        <v>17</v>
      </c>
      <c r="AV72" s="123" t="n">
        <v>33</v>
      </c>
      <c r="AW72" s="123" t="n">
        <v>39</v>
      </c>
      <c r="AX72" s="123" t="n">
        <v>56</v>
      </c>
      <c r="AY72" s="123" t="n">
        <v>76</v>
      </c>
      <c r="AZ72" s="123" t="n">
        <v>36</v>
      </c>
      <c r="BA72" s="123" t="n">
        <v>48</v>
      </c>
      <c r="BB72" s="123" t="n">
        <v>0</v>
      </c>
      <c r="BC72" s="123" t="n">
        <v>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t="n">
        <v>0</v>
      </c>
      <c r="T73" s="123"/>
      <c r="U73" s="123" t="n">
        <v>0</v>
      </c>
      <c r="V73" s="131"/>
      <c r="W73" s="130"/>
      <c r="X73" s="123" t="n">
        <v>0</v>
      </c>
      <c r="Y73" s="123"/>
      <c r="Z73" s="123"/>
      <c r="AA73" s="123"/>
      <c r="AB73" s="123" t="n">
        <v>0</v>
      </c>
      <c r="AC73" s="123"/>
      <c r="AD73" s="123"/>
      <c r="AE73" s="123"/>
      <c r="AF73" s="123"/>
      <c r="AG73" s="123"/>
      <c r="AH73" s="131" t="n">
        <v>0</v>
      </c>
      <c r="AI73" s="130"/>
      <c r="AJ73" s="123"/>
      <c r="AK73" s="123"/>
      <c r="AL73" s="123" t="n">
        <v>0</v>
      </c>
      <c r="AM73" s="123" t="n">
        <v>0</v>
      </c>
      <c r="AN73" s="123" t="n">
        <v>0</v>
      </c>
      <c r="AO73" s="123" t="n">
        <v>0</v>
      </c>
      <c r="AP73" s="123" t="n">
        <v>0</v>
      </c>
      <c r="AQ73" s="123" t="n">
        <v>0</v>
      </c>
      <c r="AR73" s="123" t="n">
        <v>0</v>
      </c>
      <c r="AS73" s="123" t="n">
        <v>12</v>
      </c>
      <c r="AT73" s="131" t="n">
        <v>14</v>
      </c>
      <c r="AU73" s="130" t="n">
        <v>13</v>
      </c>
      <c r="AV73" s="123" t="n">
        <v>9</v>
      </c>
      <c r="AW73" s="123" t="n">
        <v>14</v>
      </c>
      <c r="AX73" s="123" t="n">
        <v>14</v>
      </c>
      <c r="AY73" s="123" t="n">
        <v>23</v>
      </c>
      <c r="AZ73" s="123" t="n">
        <v>17</v>
      </c>
      <c r="BA73" s="123" t="n">
        <v>21</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t="n">
        <v>0</v>
      </c>
      <c r="T74" s="123"/>
      <c r="U74" s="123" t="n">
        <v>0</v>
      </c>
      <c r="V74" s="131"/>
      <c r="W74" s="130"/>
      <c r="X74" s="123" t="n">
        <v>0</v>
      </c>
      <c r="Y74" s="123"/>
      <c r="Z74" s="123"/>
      <c r="AA74" s="123"/>
      <c r="AB74" s="123" t="n">
        <v>0</v>
      </c>
      <c r="AC74" s="123"/>
      <c r="AD74" s="123"/>
      <c r="AE74" s="123"/>
      <c r="AF74" s="123"/>
      <c r="AG74" s="123"/>
      <c r="AH74" s="131" t="n">
        <v>0</v>
      </c>
      <c r="AI74" s="130"/>
      <c r="AJ74" s="123"/>
      <c r="AK74" s="123"/>
      <c r="AL74" s="123" t="n">
        <v>0</v>
      </c>
      <c r="AM74" s="123" t="n">
        <v>0</v>
      </c>
      <c r="AN74" s="123" t="n">
        <v>0</v>
      </c>
      <c r="AO74" s="123" t="n">
        <v>0</v>
      </c>
      <c r="AP74" s="123" t="n">
        <v>0</v>
      </c>
      <c r="AQ74" s="123" t="n">
        <v>0</v>
      </c>
      <c r="AR74" s="123" t="n">
        <v>0</v>
      </c>
      <c r="AS74" s="123" t="n">
        <v>0</v>
      </c>
      <c r="AT74" s="131" t="n">
        <v>0</v>
      </c>
      <c r="AU74" s="130" t="n">
        <v>0</v>
      </c>
      <c r="AV74" s="123" t="n">
        <v>0</v>
      </c>
      <c r="AW74" s="123" t="n">
        <v>0</v>
      </c>
      <c r="AX74" s="123" t="n">
        <v>63</v>
      </c>
      <c r="AY74" s="123" t="n">
        <v>67</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24</v>
      </c>
      <c r="F75" s="140" t="n">
        <v>24</v>
      </c>
      <c r="G75" s="141" t="n">
        <v>0</v>
      </c>
      <c r="H75" s="141" t="n">
        <v>0</v>
      </c>
      <c r="I75" s="141" t="n">
        <v>0</v>
      </c>
      <c r="J75" s="142" t="n">
        <v>0</v>
      </c>
      <c r="K75" s="155"/>
      <c r="L75" s="156"/>
      <c r="M75" s="156"/>
      <c r="N75" s="156"/>
      <c r="O75" s="156"/>
      <c r="P75" s="156"/>
      <c r="Q75" s="156"/>
      <c r="R75" s="156"/>
      <c r="S75" s="156" t="n">
        <v>24</v>
      </c>
      <c r="T75" s="156"/>
      <c r="U75" s="156" t="n">
        <v>0</v>
      </c>
      <c r="V75" s="157"/>
      <c r="W75" s="158"/>
      <c r="X75" s="156" t="n">
        <v>0</v>
      </c>
      <c r="Y75" s="156"/>
      <c r="Z75" s="156"/>
      <c r="AA75" s="156"/>
      <c r="AB75" s="156" t="n">
        <v>0</v>
      </c>
      <c r="AC75" s="156"/>
      <c r="AD75" s="156"/>
      <c r="AE75" s="156"/>
      <c r="AF75" s="156"/>
      <c r="AG75" s="156"/>
      <c r="AH75" s="157" t="n">
        <v>0</v>
      </c>
      <c r="AI75" s="158"/>
      <c r="AJ75" s="156"/>
      <c r="AK75" s="156"/>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558</v>
      </c>
    </row>
    <row r="4">
      <c r="B4" s="265" t="s">
        <v>176</v>
      </c>
      <c r="C4" s="264" t="s">
        <v>557</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74350</v>
      </c>
      <c r="F25" s="138" t="n">
        <v>25</v>
      </c>
      <c r="G25" s="123" t="n">
        <v>0</v>
      </c>
      <c r="H25" s="123" t="n">
        <v>37765</v>
      </c>
      <c r="I25" s="123" t="n">
        <v>36560</v>
      </c>
      <c r="J25" s="139" t="n">
        <v>0</v>
      </c>
      <c r="K25" s="134" t="n">
        <v>0</v>
      </c>
      <c r="L25" s="124" t="n">
        <v>0</v>
      </c>
      <c r="M25" s="124" t="n">
        <v>0</v>
      </c>
      <c r="N25" s="124" t="n">
        <v>0</v>
      </c>
      <c r="O25" s="124" t="n">
        <v>0</v>
      </c>
      <c r="P25" s="124" t="n">
        <v>0</v>
      </c>
      <c r="Q25" s="124" t="n">
        <v>25</v>
      </c>
      <c r="R25" s="124" t="n">
        <v>0</v>
      </c>
      <c r="S25" s="124" t="n">
        <v>0</v>
      </c>
      <c r="T25" s="124" t="n">
        <v>0</v>
      </c>
      <c r="U25" s="124" t="n">
        <v>0</v>
      </c>
      <c r="V25" s="129" t="n">
        <v>0</v>
      </c>
      <c r="W25" s="128" t="n">
        <v>0</v>
      </c>
      <c r="X25" s="124" t="n">
        <v>0</v>
      </c>
      <c r="Y25" s="124" t="n">
        <v>0</v>
      </c>
      <c r="Z25" s="124" t="n">
        <v>0</v>
      </c>
      <c r="AA25" s="124" t="n">
        <v>0</v>
      </c>
      <c r="AB25" s="124" t="n">
        <v>0</v>
      </c>
      <c r="AC25" s="124" t="n">
        <v>0</v>
      </c>
      <c r="AD25" s="124" t="n">
        <v>0</v>
      </c>
      <c r="AE25" s="124" t="n">
        <v>0</v>
      </c>
      <c r="AF25" s="124" t="n">
        <v>0</v>
      </c>
      <c r="AG25" s="124" t="n">
        <v>0</v>
      </c>
      <c r="AH25" s="129" t="n">
        <v>0</v>
      </c>
      <c r="AI25" s="128" t="n">
        <v>0</v>
      </c>
      <c r="AJ25" s="124" t="n">
        <v>0</v>
      </c>
      <c r="AK25" s="124" t="n">
        <v>953</v>
      </c>
      <c r="AL25" s="124" t="n">
        <v>1434</v>
      </c>
      <c r="AM25" s="124" t="n">
        <v>905</v>
      </c>
      <c r="AN25" s="124" t="n">
        <v>1604</v>
      </c>
      <c r="AO25" s="124" t="n">
        <v>4526</v>
      </c>
      <c r="AP25" s="124" t="n">
        <v>6364</v>
      </c>
      <c r="AQ25" s="124" t="n">
        <v>4385</v>
      </c>
      <c r="AR25" s="124" t="n">
        <v>9220</v>
      </c>
      <c r="AS25" s="124" t="n">
        <v>3296</v>
      </c>
      <c r="AT25" s="129" t="n">
        <v>5078</v>
      </c>
      <c r="AU25" s="128" t="n">
        <v>2649</v>
      </c>
      <c r="AV25" s="124" t="n">
        <v>5965</v>
      </c>
      <c r="AW25" s="124" t="n">
        <v>1905</v>
      </c>
      <c r="AX25" s="124" t="n">
        <v>3501</v>
      </c>
      <c r="AY25" s="124" t="n">
        <v>5713</v>
      </c>
      <c r="AZ25" s="124" t="n">
        <v>6119</v>
      </c>
      <c r="BA25" s="124" t="n">
        <v>3339</v>
      </c>
      <c r="BB25" s="124" t="n">
        <v>7367</v>
      </c>
      <c r="BC25" s="124" t="n">
        <v>2</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76202</v>
      </c>
      <c r="F26" s="138" t="n">
        <v>0</v>
      </c>
      <c r="G26" s="123" t="n">
        <v>0</v>
      </c>
      <c r="H26" s="123" t="n">
        <v>36946</v>
      </c>
      <c r="I26" s="123" t="n">
        <v>39256</v>
      </c>
      <c r="J26" s="139" t="n">
        <v>0</v>
      </c>
      <c r="K26" s="134" t="n">
        <v>0</v>
      </c>
      <c r="L26" s="124" t="n">
        <v>0</v>
      </c>
      <c r="M26" s="124" t="n">
        <v>0</v>
      </c>
      <c r="N26" s="124" t="n">
        <v>0</v>
      </c>
      <c r="O26" s="124" t="n">
        <v>0</v>
      </c>
      <c r="P26" s="124" t="n">
        <v>0</v>
      </c>
      <c r="Q26" s="124" t="n">
        <v>0</v>
      </c>
      <c r="R26" s="124" t="n">
        <v>0</v>
      </c>
      <c r="S26" s="124" t="n">
        <v>0</v>
      </c>
      <c r="T26" s="124" t="n">
        <v>0</v>
      </c>
      <c r="U26" s="124" t="n">
        <v>0</v>
      </c>
      <c r="V26" s="129" t="n">
        <v>0</v>
      </c>
      <c r="W26" s="128" t="n">
        <v>0</v>
      </c>
      <c r="X26" s="124" t="n">
        <v>0</v>
      </c>
      <c r="Y26" s="124" t="n">
        <v>0</v>
      </c>
      <c r="Z26" s="124" t="n">
        <v>0</v>
      </c>
      <c r="AA26" s="124" t="n">
        <v>0</v>
      </c>
      <c r="AB26" s="124" t="n">
        <v>0</v>
      </c>
      <c r="AC26" s="124" t="n">
        <v>0</v>
      </c>
      <c r="AD26" s="124" t="n">
        <v>0</v>
      </c>
      <c r="AE26" s="124" t="n">
        <v>0</v>
      </c>
      <c r="AF26" s="124" t="n">
        <v>0</v>
      </c>
      <c r="AG26" s="124" t="n">
        <v>0</v>
      </c>
      <c r="AH26" s="129" t="n">
        <v>0</v>
      </c>
      <c r="AI26" s="128" t="n">
        <v>0</v>
      </c>
      <c r="AJ26" s="124" t="n">
        <v>0</v>
      </c>
      <c r="AK26" s="124" t="n">
        <v>0</v>
      </c>
      <c r="AL26" s="124" t="n">
        <v>1147</v>
      </c>
      <c r="AM26" s="124" t="n">
        <v>1299</v>
      </c>
      <c r="AN26" s="124" t="n">
        <v>1625</v>
      </c>
      <c r="AO26" s="124" t="n">
        <v>3866</v>
      </c>
      <c r="AP26" s="124" t="n">
        <v>5026</v>
      </c>
      <c r="AQ26" s="124" t="n">
        <v>4885</v>
      </c>
      <c r="AR26" s="124" t="n">
        <v>5496</v>
      </c>
      <c r="AS26" s="124" t="n">
        <v>6949</v>
      </c>
      <c r="AT26" s="129" t="n">
        <v>6653</v>
      </c>
      <c r="AU26" s="128" t="n">
        <v>5460</v>
      </c>
      <c r="AV26" s="124" t="n">
        <v>4400</v>
      </c>
      <c r="AW26" s="124" t="n">
        <v>4718</v>
      </c>
      <c r="AX26" s="124" t="n">
        <v>1104</v>
      </c>
      <c r="AY26" s="124" t="n">
        <v>3530</v>
      </c>
      <c r="AZ26" s="124" t="n">
        <v>5794</v>
      </c>
      <c r="BA26" s="124" t="n">
        <v>6272</v>
      </c>
      <c r="BB26" s="124" t="n">
        <v>5153</v>
      </c>
      <c r="BC26" s="124" t="n">
        <v>2825</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62390</v>
      </c>
      <c r="F27" s="138" t="n">
        <v>62390</v>
      </c>
      <c r="G27" s="123" t="n">
        <v>0</v>
      </c>
      <c r="H27" s="123" t="n">
        <v>0</v>
      </c>
      <c r="I27" s="123" t="n">
        <v>0</v>
      </c>
      <c r="J27" s="139" t="n">
        <v>0</v>
      </c>
      <c r="K27" s="134" t="n">
        <v>0</v>
      </c>
      <c r="L27" s="124" t="n">
        <v>0</v>
      </c>
      <c r="M27" s="124" t="n">
        <v>0</v>
      </c>
      <c r="N27" s="124" t="n">
        <v>0</v>
      </c>
      <c r="O27" s="124" t="n">
        <v>0</v>
      </c>
      <c r="P27" s="124" t="n">
        <v>0</v>
      </c>
      <c r="Q27" s="124" t="n">
        <v>62390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30837</v>
      </c>
      <c r="F28" s="138" t="n">
        <v>0</v>
      </c>
      <c r="G28" s="123" t="n">
        <v>0</v>
      </c>
      <c r="H28" s="123" t="n">
        <v>14765</v>
      </c>
      <c r="I28" s="123" t="n">
        <v>16072</v>
      </c>
      <c r="J28" s="139" t="n">
        <v>0</v>
      </c>
      <c r="K28" s="134" t="n">
        <v>0</v>
      </c>
      <c r="L28" s="124" t="n">
        <v>0</v>
      </c>
      <c r="M28" s="124" t="n">
        <v>0</v>
      </c>
      <c r="N28" s="124" t="n">
        <v>0</v>
      </c>
      <c r="O28" s="124" t="n">
        <v>0</v>
      </c>
      <c r="P28" s="124" t="n">
        <v>0</v>
      </c>
      <c r="Q28" s="124" t="n">
        <v>0</v>
      </c>
      <c r="R28" s="124" t="n">
        <v>0</v>
      </c>
      <c r="S28" s="124" t="n">
        <v>0</v>
      </c>
      <c r="T28" s="124" t="n">
        <v>0</v>
      </c>
      <c r="U28" s="124" t="n">
        <v>0</v>
      </c>
      <c r="V28" s="129" t="n">
        <v>0</v>
      </c>
      <c r="W28" s="128" t="n">
        <v>0</v>
      </c>
      <c r="X28" s="124" t="n">
        <v>0</v>
      </c>
      <c r="Y28" s="124" t="n">
        <v>0</v>
      </c>
      <c r="Z28" s="124" t="n">
        <v>0</v>
      </c>
      <c r="AA28" s="124" t="n">
        <v>0</v>
      </c>
      <c r="AB28" s="124" t="n">
        <v>0</v>
      </c>
      <c r="AC28" s="124" t="n">
        <v>0</v>
      </c>
      <c r="AD28" s="124" t="n">
        <v>0</v>
      </c>
      <c r="AE28" s="124" t="n">
        <v>0</v>
      </c>
      <c r="AF28" s="124" t="n">
        <v>0</v>
      </c>
      <c r="AG28" s="124" t="n">
        <v>0</v>
      </c>
      <c r="AH28" s="129" t="n">
        <v>0</v>
      </c>
      <c r="AI28" s="128" t="n">
        <v>0</v>
      </c>
      <c r="AJ28" s="124" t="n">
        <v>0</v>
      </c>
      <c r="AK28" s="124" t="n">
        <v>85</v>
      </c>
      <c r="AL28" s="124" t="n">
        <v>629</v>
      </c>
      <c r="AM28" s="124" t="n">
        <v>597</v>
      </c>
      <c r="AN28" s="124" t="n">
        <v>722</v>
      </c>
      <c r="AO28" s="124" t="n">
        <v>1490</v>
      </c>
      <c r="AP28" s="124" t="n">
        <v>2424</v>
      </c>
      <c r="AQ28" s="124" t="n">
        <v>1995</v>
      </c>
      <c r="AR28" s="124" t="n">
        <v>2508</v>
      </c>
      <c r="AS28" s="124" t="n">
        <v>2176</v>
      </c>
      <c r="AT28" s="129" t="n">
        <v>2139</v>
      </c>
      <c r="AU28" s="128" t="n">
        <v>1537</v>
      </c>
      <c r="AV28" s="124" t="n">
        <v>1802</v>
      </c>
      <c r="AW28" s="124" t="n">
        <v>2028</v>
      </c>
      <c r="AX28" s="124" t="n">
        <v>1146</v>
      </c>
      <c r="AY28" s="124" t="n">
        <v>2052</v>
      </c>
      <c r="AZ28" s="124" t="n">
        <v>2663</v>
      </c>
      <c r="BA28" s="124" t="n">
        <v>2049</v>
      </c>
      <c r="BB28" s="124" t="n">
        <v>1666</v>
      </c>
      <c r="BC28" s="124" t="n">
        <v>1129</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t="n">
        <v>0</v>
      </c>
      <c r="L29" s="124" t="n">
        <v>0</v>
      </c>
      <c r="M29" s="124" t="n">
        <v>0</v>
      </c>
      <c r="N29" s="124" t="n">
        <v>0</v>
      </c>
      <c r="O29" s="124" t="n">
        <v>0</v>
      </c>
      <c r="P29" s="124" t="n">
        <v>0</v>
      </c>
      <c r="Q29" s="124" t="n">
        <v>0</v>
      </c>
      <c r="R29" s="124" t="n">
        <v>0</v>
      </c>
      <c r="S29" s="124" t="n">
        <v>0</v>
      </c>
      <c r="T29" s="124" t="n">
        <v>0</v>
      </c>
      <c r="U29" s="124" t="n">
        <v>0</v>
      </c>
      <c r="V29" s="129" t="n">
        <v>0</v>
      </c>
      <c r="W29" s="128" t="n">
        <v>0</v>
      </c>
      <c r="X29" s="124" t="n">
        <v>0</v>
      </c>
      <c r="Y29" s="124" t="n">
        <v>0</v>
      </c>
      <c r="Z29" s="124" t="n">
        <v>0</v>
      </c>
      <c r="AA29" s="124" t="n">
        <v>0</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29661</v>
      </c>
      <c r="F30" s="138" t="n">
        <v>0</v>
      </c>
      <c r="G30" s="123" t="n">
        <v>0</v>
      </c>
      <c r="H30" s="123" t="n">
        <v>13202</v>
      </c>
      <c r="I30" s="123" t="n">
        <v>16459</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0</v>
      </c>
      <c r="AA30" s="124" t="n">
        <v>0</v>
      </c>
      <c r="AB30" s="124" t="n">
        <v>0</v>
      </c>
      <c r="AC30" s="124" t="n">
        <v>0</v>
      </c>
      <c r="AD30" s="124" t="n">
        <v>0</v>
      </c>
      <c r="AE30" s="124" t="n">
        <v>0</v>
      </c>
      <c r="AF30" s="124" t="n">
        <v>0</v>
      </c>
      <c r="AG30" s="124" t="n">
        <v>0</v>
      </c>
      <c r="AH30" s="129" t="n">
        <v>0</v>
      </c>
      <c r="AI30" s="128" t="n">
        <v>0</v>
      </c>
      <c r="AJ30" s="124" t="n">
        <v>0</v>
      </c>
      <c r="AK30" s="124" t="n">
        <v>22</v>
      </c>
      <c r="AL30" s="124" t="n">
        <v>393</v>
      </c>
      <c r="AM30" s="124" t="n">
        <v>465</v>
      </c>
      <c r="AN30" s="124" t="n">
        <v>632</v>
      </c>
      <c r="AO30" s="124" t="n">
        <v>1294</v>
      </c>
      <c r="AP30" s="124" t="n">
        <v>2450</v>
      </c>
      <c r="AQ30" s="124" t="n">
        <v>1708</v>
      </c>
      <c r="AR30" s="124" t="n">
        <v>2200</v>
      </c>
      <c r="AS30" s="124" t="n">
        <v>2044</v>
      </c>
      <c r="AT30" s="129" t="n">
        <v>1994</v>
      </c>
      <c r="AU30" s="128" t="n">
        <v>1814</v>
      </c>
      <c r="AV30" s="124" t="n">
        <v>1460</v>
      </c>
      <c r="AW30" s="124" t="n">
        <v>1919</v>
      </c>
      <c r="AX30" s="124" t="n">
        <v>1717</v>
      </c>
      <c r="AY30" s="124" t="n">
        <v>1625</v>
      </c>
      <c r="AZ30" s="124" t="n">
        <v>1959</v>
      </c>
      <c r="BA30" s="124" t="n">
        <v>2139</v>
      </c>
      <c r="BB30" s="124" t="n">
        <v>2108</v>
      </c>
      <c r="BC30" s="124" t="n">
        <v>1718</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t="n">
        <v>0</v>
      </c>
      <c r="L31" s="124" t="n">
        <v>0</v>
      </c>
      <c r="M31" s="124" t="n">
        <v>0</v>
      </c>
      <c r="N31" s="124" t="n">
        <v>0</v>
      </c>
      <c r="O31" s="124" t="n">
        <v>0</v>
      </c>
      <c r="P31" s="124" t="n">
        <v>0</v>
      </c>
      <c r="Q31" s="124" t="n">
        <v>0</v>
      </c>
      <c r="R31" s="124" t="n">
        <v>0</v>
      </c>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1721</v>
      </c>
      <c r="F32" s="138" t="n">
        <v>0</v>
      </c>
      <c r="G32" s="123" t="n">
        <v>0</v>
      </c>
      <c r="H32" s="123" t="n">
        <v>601</v>
      </c>
      <c r="I32" s="123" t="n">
        <v>1120</v>
      </c>
      <c r="J32" s="139" t="n">
        <v>0</v>
      </c>
      <c r="K32" s="134" t="n">
        <v>0</v>
      </c>
      <c r="L32" s="124" t="n">
        <v>0</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0</v>
      </c>
      <c r="AI32" s="128" t="n">
        <v>0</v>
      </c>
      <c r="AJ32" s="124" t="n">
        <v>0</v>
      </c>
      <c r="AK32" s="124" t="n">
        <v>0</v>
      </c>
      <c r="AL32" s="124" t="n">
        <v>4</v>
      </c>
      <c r="AM32" s="124" t="n">
        <v>20</v>
      </c>
      <c r="AN32" s="124" t="n">
        <v>25</v>
      </c>
      <c r="AO32" s="124" t="n">
        <v>53</v>
      </c>
      <c r="AP32" s="124" t="n">
        <v>113</v>
      </c>
      <c r="AQ32" s="124" t="n">
        <v>97</v>
      </c>
      <c r="AR32" s="124" t="n">
        <v>70</v>
      </c>
      <c r="AS32" s="124" t="n">
        <v>109</v>
      </c>
      <c r="AT32" s="129" t="n">
        <v>110</v>
      </c>
      <c r="AU32" s="128" t="n">
        <v>77</v>
      </c>
      <c r="AV32" s="124" t="n">
        <v>193</v>
      </c>
      <c r="AW32" s="124" t="n">
        <v>57</v>
      </c>
      <c r="AX32" s="124" t="n">
        <v>69</v>
      </c>
      <c r="AY32" s="124" t="n">
        <v>26</v>
      </c>
      <c r="AZ32" s="124" t="n">
        <v>77</v>
      </c>
      <c r="BA32" s="124" t="n">
        <v>77</v>
      </c>
      <c r="BB32" s="124" t="n">
        <v>422</v>
      </c>
      <c r="BC32" s="124" t="n">
        <v>122</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20720</v>
      </c>
      <c r="F33" s="138" t="n">
        <v>1</v>
      </c>
      <c r="G33" s="123" t="n">
        <v>0</v>
      </c>
      <c r="H33" s="123" t="n">
        <v>9114</v>
      </c>
      <c r="I33" s="123" t="n">
        <v>11605</v>
      </c>
      <c r="J33" s="139" t="n">
        <v>0</v>
      </c>
      <c r="K33" s="134"/>
      <c r="L33" s="124"/>
      <c r="M33" s="124"/>
      <c r="N33" s="124"/>
      <c r="O33" s="124"/>
      <c r="P33" s="124"/>
      <c r="Q33" s="124"/>
      <c r="R33" s="124"/>
      <c r="S33" s="124"/>
      <c r="T33" s="124"/>
      <c r="U33" s="124" t="n">
        <v>1</v>
      </c>
      <c r="V33" s="129"/>
      <c r="W33" s="128"/>
      <c r="X33" s="124"/>
      <c r="Y33" s="124"/>
      <c r="Z33" s="124"/>
      <c r="AA33" s="124"/>
      <c r="AB33" s="124"/>
      <c r="AC33" s="124"/>
      <c r="AD33" s="124"/>
      <c r="AE33" s="124"/>
      <c r="AF33" s="124"/>
      <c r="AG33" s="124"/>
      <c r="AH33" s="129"/>
      <c r="AI33" s="128"/>
      <c r="AJ33" s="124"/>
      <c r="AK33" s="124" t="n">
        <v>19</v>
      </c>
      <c r="AL33" s="124" t="n">
        <v>342</v>
      </c>
      <c r="AM33" s="124" t="n">
        <v>342</v>
      </c>
      <c r="AN33" s="124" t="n">
        <v>454</v>
      </c>
      <c r="AO33" s="124" t="n">
        <v>884</v>
      </c>
      <c r="AP33" s="124" t="n">
        <v>1620</v>
      </c>
      <c r="AQ33" s="124" t="n">
        <v>1187</v>
      </c>
      <c r="AR33" s="124" t="n">
        <v>1480</v>
      </c>
      <c r="AS33" s="124" t="n">
        <v>1421</v>
      </c>
      <c r="AT33" s="129" t="n">
        <v>1365</v>
      </c>
      <c r="AU33" s="128" t="n">
        <v>1302</v>
      </c>
      <c r="AV33" s="124" t="n">
        <v>1078</v>
      </c>
      <c r="AW33" s="124" t="n">
        <v>1331</v>
      </c>
      <c r="AX33" s="124" t="n">
        <v>1126</v>
      </c>
      <c r="AY33" s="124" t="n">
        <v>1181</v>
      </c>
      <c r="AZ33" s="124" t="n">
        <v>1334</v>
      </c>
      <c r="BA33" s="124" t="n">
        <v>1450</v>
      </c>
      <c r="BB33" s="124" t="n">
        <v>1518</v>
      </c>
      <c r="BC33" s="124" t="n">
        <v>1285</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126</v>
      </c>
      <c r="F34" s="138" t="n">
        <v>0</v>
      </c>
      <c r="G34" s="123" t="n">
        <v>0</v>
      </c>
      <c r="H34" s="123" t="n">
        <v>63</v>
      </c>
      <c r="I34" s="123" t="n">
        <v>63</v>
      </c>
      <c r="J34" s="139" t="n">
        <v>0</v>
      </c>
      <c r="K34" s="134" t="n">
        <v>0</v>
      </c>
      <c r="L34" s="124" t="n">
        <v>0</v>
      </c>
      <c r="M34" s="124" t="n">
        <v>0</v>
      </c>
      <c r="N34" s="124" t="n">
        <v>0</v>
      </c>
      <c r="O34" s="124" t="n">
        <v>0</v>
      </c>
      <c r="P34" s="124" t="n">
        <v>0</v>
      </c>
      <c r="Q34" s="124" t="n">
        <v>0</v>
      </c>
      <c r="R34" s="124" t="n">
        <v>0</v>
      </c>
      <c r="S34" s="124" t="n">
        <v>0</v>
      </c>
      <c r="T34" s="124" t="n">
        <v>0</v>
      </c>
      <c r="U34" s="124" t="n">
        <v>0</v>
      </c>
      <c r="V34" s="129" t="n">
        <v>0</v>
      </c>
      <c r="W34" s="128" t="n">
        <v>0</v>
      </c>
      <c r="X34" s="124" t="n">
        <v>0</v>
      </c>
      <c r="Y34" s="124" t="n">
        <v>0</v>
      </c>
      <c r="Z34" s="124" t="n">
        <v>0</v>
      </c>
      <c r="AA34" s="124" t="n">
        <v>0</v>
      </c>
      <c r="AB34" s="124" t="n">
        <v>0</v>
      </c>
      <c r="AC34" s="124" t="n">
        <v>0</v>
      </c>
      <c r="AD34" s="124" t="n">
        <v>0</v>
      </c>
      <c r="AE34" s="124" t="n">
        <v>0</v>
      </c>
      <c r="AF34" s="124" t="n">
        <v>0</v>
      </c>
      <c r="AG34" s="124" t="n">
        <v>0</v>
      </c>
      <c r="AH34" s="129" t="n">
        <v>0</v>
      </c>
      <c r="AI34" s="128" t="n">
        <v>0</v>
      </c>
      <c r="AJ34" s="124" t="n">
        <v>0</v>
      </c>
      <c r="AK34" s="124" t="n">
        <v>1</v>
      </c>
      <c r="AL34" s="124" t="n">
        <v>5</v>
      </c>
      <c r="AM34" s="124" t="n">
        <v>11</v>
      </c>
      <c r="AN34" s="124" t="n">
        <v>8</v>
      </c>
      <c r="AO34" s="124" t="n">
        <v>3</v>
      </c>
      <c r="AP34" s="124" t="n">
        <v>15</v>
      </c>
      <c r="AQ34" s="124" t="n">
        <v>3</v>
      </c>
      <c r="AR34" s="124" t="n">
        <v>5</v>
      </c>
      <c r="AS34" s="124" t="n">
        <v>6</v>
      </c>
      <c r="AT34" s="129" t="n">
        <v>6</v>
      </c>
      <c r="AU34" s="128" t="n">
        <v>2</v>
      </c>
      <c r="AV34" s="124" t="n">
        <v>12</v>
      </c>
      <c r="AW34" s="124" t="n">
        <v>3</v>
      </c>
      <c r="AX34" s="124" t="n">
        <v>10</v>
      </c>
      <c r="AY34" s="124" t="n">
        <v>9</v>
      </c>
      <c r="AZ34" s="124" t="n">
        <v>5</v>
      </c>
      <c r="BA34" s="124" t="n">
        <v>9</v>
      </c>
      <c r="BB34" s="124" t="n">
        <v>4</v>
      </c>
      <c r="BC34" s="124" t="n">
        <v>9</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14050</v>
      </c>
      <c r="F35" s="138" t="n">
        <v>0</v>
      </c>
      <c r="G35" s="123" t="n">
        <v>0</v>
      </c>
      <c r="H35" s="123" t="n">
        <v>6127</v>
      </c>
      <c r="I35" s="123" t="n">
        <v>7923</v>
      </c>
      <c r="J35" s="139" t="n">
        <v>0</v>
      </c>
      <c r="K35" s="134" t="n">
        <v>0</v>
      </c>
      <c r="L35" s="124" t="n">
        <v>0</v>
      </c>
      <c r="M35" s="124" t="n">
        <v>0</v>
      </c>
      <c r="N35" s="124" t="n">
        <v>0</v>
      </c>
      <c r="O35" s="124" t="n">
        <v>0</v>
      </c>
      <c r="P35" s="124" t="n">
        <v>0</v>
      </c>
      <c r="Q35" s="124" t="n">
        <v>0</v>
      </c>
      <c r="R35" s="124" t="n">
        <v>0</v>
      </c>
      <c r="S35" s="124" t="n">
        <v>0</v>
      </c>
      <c r="T35" s="124" t="n">
        <v>0</v>
      </c>
      <c r="U35" s="124" t="n">
        <v>0</v>
      </c>
      <c r="V35" s="129" t="n">
        <v>0</v>
      </c>
      <c r="W35" s="128" t="n">
        <v>0</v>
      </c>
      <c r="X35" s="124" t="n">
        <v>0</v>
      </c>
      <c r="Y35" s="124" t="n">
        <v>0</v>
      </c>
      <c r="Z35" s="124" t="n">
        <v>0</v>
      </c>
      <c r="AA35" s="124" t="n">
        <v>0</v>
      </c>
      <c r="AB35" s="124" t="n">
        <v>0</v>
      </c>
      <c r="AC35" s="124" t="n">
        <v>0</v>
      </c>
      <c r="AD35" s="124" t="n">
        <v>0</v>
      </c>
      <c r="AE35" s="124" t="n">
        <v>0</v>
      </c>
      <c r="AF35" s="124" t="n">
        <v>0</v>
      </c>
      <c r="AG35" s="124" t="n">
        <v>0</v>
      </c>
      <c r="AH35" s="129" t="n">
        <v>0</v>
      </c>
      <c r="AI35" s="128" t="n">
        <v>0</v>
      </c>
      <c r="AJ35" s="124" t="n">
        <v>0</v>
      </c>
      <c r="AK35" s="124" t="n">
        <v>12</v>
      </c>
      <c r="AL35" s="124" t="n">
        <v>104</v>
      </c>
      <c r="AM35" s="124" t="n">
        <v>426</v>
      </c>
      <c r="AN35" s="124" t="n">
        <v>267</v>
      </c>
      <c r="AO35" s="124" t="n">
        <v>418</v>
      </c>
      <c r="AP35" s="124" t="n">
        <v>946</v>
      </c>
      <c r="AQ35" s="124" t="n">
        <v>998</v>
      </c>
      <c r="AR35" s="124" t="n">
        <v>970</v>
      </c>
      <c r="AS35" s="124" t="n">
        <v>967</v>
      </c>
      <c r="AT35" s="129" t="n">
        <v>1019</v>
      </c>
      <c r="AU35" s="128" t="n">
        <v>743</v>
      </c>
      <c r="AV35" s="124" t="n">
        <v>926</v>
      </c>
      <c r="AW35" s="124" t="n">
        <v>962</v>
      </c>
      <c r="AX35" s="124" t="n">
        <v>1001</v>
      </c>
      <c r="AY35" s="124" t="n">
        <v>946</v>
      </c>
      <c r="AZ35" s="124" t="n">
        <v>1216</v>
      </c>
      <c r="BA35" s="124" t="n">
        <v>1032</v>
      </c>
      <c r="BB35" s="124" t="n">
        <v>1097</v>
      </c>
      <c r="BC35" s="124" t="n">
        <v>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1506</v>
      </c>
      <c r="F36" s="138" t="n">
        <v>0</v>
      </c>
      <c r="G36" s="123" t="n">
        <v>0</v>
      </c>
      <c r="H36" s="123" t="n">
        <v>819</v>
      </c>
      <c r="I36" s="123" t="n">
        <v>687</v>
      </c>
      <c r="J36" s="139" t="n">
        <v>0</v>
      </c>
      <c r="K36" s="134" t="n">
        <v>0</v>
      </c>
      <c r="L36" s="124" t="n">
        <v>0</v>
      </c>
      <c r="M36" s="124" t="n">
        <v>0</v>
      </c>
      <c r="N36" s="124" t="n">
        <v>0</v>
      </c>
      <c r="O36" s="124" t="n">
        <v>0</v>
      </c>
      <c r="P36" s="124" t="n">
        <v>0</v>
      </c>
      <c r="Q36" s="124" t="n">
        <v>0</v>
      </c>
      <c r="R36" s="124" t="n">
        <v>0</v>
      </c>
      <c r="S36" s="124" t="n">
        <v>0</v>
      </c>
      <c r="T36" s="124" t="n">
        <v>0</v>
      </c>
      <c r="U36" s="124" t="n">
        <v>0</v>
      </c>
      <c r="V36" s="129" t="n">
        <v>0</v>
      </c>
      <c r="W36" s="128" t="n">
        <v>0</v>
      </c>
      <c r="X36" s="124" t="n">
        <v>0</v>
      </c>
      <c r="Y36" s="124" t="n">
        <v>0</v>
      </c>
      <c r="Z36" s="124" t="n">
        <v>0</v>
      </c>
      <c r="AA36" s="124" t="n">
        <v>0</v>
      </c>
      <c r="AB36" s="124" t="n">
        <v>0</v>
      </c>
      <c r="AC36" s="124" t="n">
        <v>0</v>
      </c>
      <c r="AD36" s="124" t="n">
        <v>0</v>
      </c>
      <c r="AE36" s="124" t="n">
        <v>0</v>
      </c>
      <c r="AF36" s="124" t="n">
        <v>0</v>
      </c>
      <c r="AG36" s="124" t="n">
        <v>0</v>
      </c>
      <c r="AH36" s="129" t="n">
        <v>0</v>
      </c>
      <c r="AI36" s="128" t="n">
        <v>0</v>
      </c>
      <c r="AJ36" s="124" t="n">
        <v>0</v>
      </c>
      <c r="AK36" s="124" t="n">
        <v>0</v>
      </c>
      <c r="AL36" s="124" t="n">
        <v>10</v>
      </c>
      <c r="AM36" s="124" t="n">
        <v>19</v>
      </c>
      <c r="AN36" s="124" t="n">
        <v>23</v>
      </c>
      <c r="AO36" s="124" t="n">
        <v>32</v>
      </c>
      <c r="AP36" s="124" t="n">
        <v>136</v>
      </c>
      <c r="AQ36" s="124" t="n">
        <v>164</v>
      </c>
      <c r="AR36" s="124" t="n">
        <v>168</v>
      </c>
      <c r="AS36" s="124" t="n">
        <v>149</v>
      </c>
      <c r="AT36" s="129" t="n">
        <v>118</v>
      </c>
      <c r="AU36" s="128" t="n">
        <v>82</v>
      </c>
      <c r="AV36" s="124" t="n">
        <v>122</v>
      </c>
      <c r="AW36" s="124" t="n">
        <v>111</v>
      </c>
      <c r="AX36" s="124" t="n">
        <v>106</v>
      </c>
      <c r="AY36" s="124" t="n">
        <v>73</v>
      </c>
      <c r="AZ36" s="124" t="n">
        <v>43</v>
      </c>
      <c r="BA36" s="124" t="n">
        <v>63</v>
      </c>
      <c r="BB36" s="124" t="n">
        <v>48</v>
      </c>
      <c r="BC36" s="124" t="n">
        <v>39</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975</v>
      </c>
      <c r="F37" s="138" t="n">
        <v>0</v>
      </c>
      <c r="G37" s="123" t="n">
        <v>0</v>
      </c>
      <c r="H37" s="123" t="n">
        <v>259</v>
      </c>
      <c r="I37" s="123" t="n">
        <v>716</v>
      </c>
      <c r="J37" s="139" t="n">
        <v>0</v>
      </c>
      <c r="K37" s="134" t="n">
        <v>0</v>
      </c>
      <c r="L37" s="124" t="n">
        <v>0</v>
      </c>
      <c r="M37" s="124" t="n">
        <v>0</v>
      </c>
      <c r="N37" s="124" t="n">
        <v>0</v>
      </c>
      <c r="O37" s="124" t="n">
        <v>0</v>
      </c>
      <c r="P37" s="124" t="n">
        <v>0</v>
      </c>
      <c r="Q37" s="124" t="n">
        <v>0</v>
      </c>
      <c r="R37" s="124" t="n">
        <v>0</v>
      </c>
      <c r="S37" s="124" t="n">
        <v>0</v>
      </c>
      <c r="T37" s="124" t="n">
        <v>0</v>
      </c>
      <c r="U37" s="124" t="n">
        <v>0</v>
      </c>
      <c r="V37" s="129" t="n">
        <v>0</v>
      </c>
      <c r="W37" s="128" t="n">
        <v>0</v>
      </c>
      <c r="X37" s="124" t="n">
        <v>0</v>
      </c>
      <c r="Y37" s="124" t="n">
        <v>0</v>
      </c>
      <c r="Z37" s="124" t="n">
        <v>0</v>
      </c>
      <c r="AA37" s="124" t="n">
        <v>0</v>
      </c>
      <c r="AB37" s="124" t="n">
        <v>0</v>
      </c>
      <c r="AC37" s="124" t="n">
        <v>0</v>
      </c>
      <c r="AD37" s="124" t="n">
        <v>0</v>
      </c>
      <c r="AE37" s="124" t="n">
        <v>0</v>
      </c>
      <c r="AF37" s="124" t="n">
        <v>0</v>
      </c>
      <c r="AG37" s="124" t="n">
        <v>0</v>
      </c>
      <c r="AH37" s="129" t="n">
        <v>0</v>
      </c>
      <c r="AI37" s="128" t="n">
        <v>0</v>
      </c>
      <c r="AJ37" s="124" t="n">
        <v>0</v>
      </c>
      <c r="AK37" s="124" t="n">
        <v>0</v>
      </c>
      <c r="AL37" s="124" t="n">
        <v>0</v>
      </c>
      <c r="AM37" s="124" t="n">
        <v>0</v>
      </c>
      <c r="AN37" s="124" t="n">
        <v>1</v>
      </c>
      <c r="AO37" s="124" t="n">
        <v>6</v>
      </c>
      <c r="AP37" s="124" t="n">
        <v>17</v>
      </c>
      <c r="AQ37" s="124" t="n">
        <v>24</v>
      </c>
      <c r="AR37" s="124" t="n">
        <v>27</v>
      </c>
      <c r="AS37" s="124" t="n">
        <v>78</v>
      </c>
      <c r="AT37" s="129" t="n">
        <v>106</v>
      </c>
      <c r="AU37" s="128" t="n">
        <v>141</v>
      </c>
      <c r="AV37" s="124" t="n">
        <v>139</v>
      </c>
      <c r="AW37" s="124" t="n">
        <v>104</v>
      </c>
      <c r="AX37" s="124" t="n">
        <v>75</v>
      </c>
      <c r="AY37" s="124" t="n">
        <v>51</v>
      </c>
      <c r="AZ37" s="124" t="n">
        <v>42</v>
      </c>
      <c r="BA37" s="124" t="n">
        <v>110</v>
      </c>
      <c r="BB37" s="124" t="n">
        <v>54</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59</v>
      </c>
      <c r="F38" s="138" t="n">
        <v>0</v>
      </c>
      <c r="G38" s="123" t="n">
        <v>0</v>
      </c>
      <c r="H38" s="123" t="n">
        <v>0</v>
      </c>
      <c r="I38" s="123" t="n">
        <v>59</v>
      </c>
      <c r="J38" s="139" t="n">
        <v>0</v>
      </c>
      <c r="K38" s="134" t="n">
        <v>0</v>
      </c>
      <c r="L38" s="124" t="n">
        <v>0</v>
      </c>
      <c r="M38" s="124" t="n">
        <v>0</v>
      </c>
      <c r="N38" s="124" t="n">
        <v>0</v>
      </c>
      <c r="O38" s="124" t="n">
        <v>0</v>
      </c>
      <c r="P38" s="124" t="n">
        <v>0</v>
      </c>
      <c r="Q38" s="124" t="n">
        <v>0</v>
      </c>
      <c r="R38" s="124" t="n">
        <v>0</v>
      </c>
      <c r="S38" s="124" t="n">
        <v>0</v>
      </c>
      <c r="T38" s="124" t="n">
        <v>0</v>
      </c>
      <c r="U38" s="124" t="n">
        <v>0</v>
      </c>
      <c r="V38" s="129" t="n">
        <v>0</v>
      </c>
      <c r="W38" s="128" t="n">
        <v>0</v>
      </c>
      <c r="X38" s="124" t="n">
        <v>0</v>
      </c>
      <c r="Y38" s="124" t="n">
        <v>0</v>
      </c>
      <c r="Z38" s="124" t="n">
        <v>0</v>
      </c>
      <c r="AA38" s="124" t="n">
        <v>0</v>
      </c>
      <c r="AB38" s="124" t="n">
        <v>0</v>
      </c>
      <c r="AC38" s="124" t="n">
        <v>0</v>
      </c>
      <c r="AD38" s="124" t="n">
        <v>0</v>
      </c>
      <c r="AE38" s="124" t="n">
        <v>0</v>
      </c>
      <c r="AF38" s="124" t="n">
        <v>0</v>
      </c>
      <c r="AG38" s="124" t="n">
        <v>0</v>
      </c>
      <c r="AH38" s="129" t="n">
        <v>0</v>
      </c>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2</v>
      </c>
      <c r="AY38" s="124" t="n">
        <v>5</v>
      </c>
      <c r="AZ38" s="124" t="n">
        <v>6</v>
      </c>
      <c r="BA38" s="124" t="n">
        <v>20</v>
      </c>
      <c r="BB38" s="124" t="n">
        <v>26</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t="n">
        <v>0</v>
      </c>
      <c r="L39" s="124" t="n">
        <v>0</v>
      </c>
      <c r="M39" s="124" t="n">
        <v>0</v>
      </c>
      <c r="N39" s="124" t="n">
        <v>0</v>
      </c>
      <c r="O39" s="124" t="n">
        <v>0</v>
      </c>
      <c r="P39" s="124" t="n">
        <v>0</v>
      </c>
      <c r="Q39" s="124" t="n">
        <v>0</v>
      </c>
      <c r="R39" s="124" t="n">
        <v>0</v>
      </c>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t="n">
        <v>0</v>
      </c>
      <c r="V40" s="129"/>
      <c r="W40" s="128"/>
      <c r="X40" s="124"/>
      <c r="Y40" s="124"/>
      <c r="Z40" s="124"/>
      <c r="AA40" s="124"/>
      <c r="AB40" s="124"/>
      <c r="AC40" s="124"/>
      <c r="AD40" s="124"/>
      <c r="AE40" s="124"/>
      <c r="AF40" s="124"/>
      <c r="AG40" s="124"/>
      <c r="AH40" s="129"/>
      <c r="AI40" s="128"/>
      <c r="AJ40" s="124"/>
      <c r="AK40" s="124" t="n">
        <v>0</v>
      </c>
      <c r="AL40" s="124" t="n">
        <v>0</v>
      </c>
      <c r="AM40" s="124" t="n">
        <v>0</v>
      </c>
      <c r="AN40" s="124" t="n">
        <v>0</v>
      </c>
      <c r="AO40" s="124" t="n">
        <v>0</v>
      </c>
      <c r="AP40" s="124" t="n">
        <v>0</v>
      </c>
      <c r="AQ40" s="124" t="n">
        <v>0</v>
      </c>
      <c r="AR40" s="124" t="n">
        <v>0</v>
      </c>
      <c r="AS40" s="124" t="n">
        <v>0</v>
      </c>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100</v>
      </c>
      <c r="F41" s="138" t="n">
        <v>0</v>
      </c>
      <c r="G41" s="123" t="n">
        <v>0</v>
      </c>
      <c r="H41" s="123" t="n">
        <v>36</v>
      </c>
      <c r="I41" s="123" t="n">
        <v>64</v>
      </c>
      <c r="J41" s="139" t="n">
        <v>0</v>
      </c>
      <c r="K41" s="134" t="n">
        <v>0</v>
      </c>
      <c r="L41" s="124" t="n">
        <v>0</v>
      </c>
      <c r="M41" s="124" t="n">
        <v>0</v>
      </c>
      <c r="N41" s="124" t="n">
        <v>0</v>
      </c>
      <c r="O41" s="124" t="n">
        <v>0</v>
      </c>
      <c r="P41" s="124" t="n">
        <v>0</v>
      </c>
      <c r="Q41" s="124" t="n">
        <v>0</v>
      </c>
      <c r="R41" s="124" t="n">
        <v>0</v>
      </c>
      <c r="S41" s="124" t="n">
        <v>0</v>
      </c>
      <c r="T41" s="124" t="n">
        <v>0</v>
      </c>
      <c r="U41" s="124" t="n">
        <v>0</v>
      </c>
      <c r="V41" s="129" t="n">
        <v>0</v>
      </c>
      <c r="W41" s="128" t="n">
        <v>0</v>
      </c>
      <c r="X41" s="124" t="n">
        <v>0</v>
      </c>
      <c r="Y41" s="124" t="n">
        <v>0</v>
      </c>
      <c r="Z41" s="124" t="n">
        <v>0</v>
      </c>
      <c r="AA41" s="124" t="n">
        <v>0</v>
      </c>
      <c r="AB41" s="124" t="n">
        <v>0</v>
      </c>
      <c r="AC41" s="124" t="n">
        <v>0</v>
      </c>
      <c r="AD41" s="124" t="n">
        <v>0</v>
      </c>
      <c r="AE41" s="124" t="n">
        <v>0</v>
      </c>
      <c r="AF41" s="124" t="n">
        <v>0</v>
      </c>
      <c r="AG41" s="124" t="n">
        <v>0</v>
      </c>
      <c r="AH41" s="129" t="n">
        <v>0</v>
      </c>
      <c r="AI41" s="128" t="n">
        <v>0</v>
      </c>
      <c r="AJ41" s="124" t="n">
        <v>0</v>
      </c>
      <c r="AK41" s="124" t="n">
        <v>0</v>
      </c>
      <c r="AL41" s="124" t="n">
        <v>0</v>
      </c>
      <c r="AM41" s="124" t="n">
        <v>0</v>
      </c>
      <c r="AN41" s="124" t="n">
        <v>6</v>
      </c>
      <c r="AO41" s="124" t="n">
        <v>4</v>
      </c>
      <c r="AP41" s="124" t="n">
        <v>1</v>
      </c>
      <c r="AQ41" s="124" t="n">
        <v>7</v>
      </c>
      <c r="AR41" s="124" t="n">
        <v>4</v>
      </c>
      <c r="AS41" s="124" t="n">
        <v>6</v>
      </c>
      <c r="AT41" s="129" t="n">
        <v>8</v>
      </c>
      <c r="AU41" s="128" t="n">
        <v>4</v>
      </c>
      <c r="AV41" s="124" t="n">
        <v>8</v>
      </c>
      <c r="AW41" s="124" t="n">
        <v>8</v>
      </c>
      <c r="AX41" s="124" t="n">
        <v>14</v>
      </c>
      <c r="AY41" s="124" t="n">
        <v>8</v>
      </c>
      <c r="AZ41" s="124" t="n">
        <v>7</v>
      </c>
      <c r="BA41" s="124" t="n">
        <v>9</v>
      </c>
      <c r="BB41" s="124" t="n">
        <v>6</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12</v>
      </c>
      <c r="F42" s="138" t="n">
        <v>0</v>
      </c>
      <c r="G42" s="123" t="n">
        <v>0</v>
      </c>
      <c r="H42" s="123" t="n">
        <v>5</v>
      </c>
      <c r="I42" s="123" t="n">
        <v>7</v>
      </c>
      <c r="J42" s="139" t="n">
        <v>0</v>
      </c>
      <c r="K42" s="134" t="n">
        <v>0</v>
      </c>
      <c r="L42" s="124" t="n">
        <v>0</v>
      </c>
      <c r="M42" s="124" t="n">
        <v>0</v>
      </c>
      <c r="N42" s="124" t="n">
        <v>0</v>
      </c>
      <c r="O42" s="124" t="n">
        <v>0</v>
      </c>
      <c r="P42" s="124" t="n">
        <v>0</v>
      </c>
      <c r="Q42" s="124" t="n">
        <v>0</v>
      </c>
      <c r="R42" s="124" t="n">
        <v>0</v>
      </c>
      <c r="S42" s="124" t="n">
        <v>0</v>
      </c>
      <c r="T42" s="124" t="n">
        <v>0</v>
      </c>
      <c r="U42" s="124" t="n">
        <v>0</v>
      </c>
      <c r="V42" s="129" t="n">
        <v>0</v>
      </c>
      <c r="W42" s="128" t="n">
        <v>0</v>
      </c>
      <c r="X42" s="124" t="n">
        <v>0</v>
      </c>
      <c r="Y42" s="124" t="n">
        <v>0</v>
      </c>
      <c r="Z42" s="124" t="n">
        <v>0</v>
      </c>
      <c r="AA42" s="124" t="n">
        <v>0</v>
      </c>
      <c r="AB42" s="124" t="n">
        <v>0</v>
      </c>
      <c r="AC42" s="124" t="n">
        <v>0</v>
      </c>
      <c r="AD42" s="124" t="n">
        <v>0</v>
      </c>
      <c r="AE42" s="124" t="n">
        <v>0</v>
      </c>
      <c r="AF42" s="124" t="n">
        <v>0</v>
      </c>
      <c r="AG42" s="124" t="n">
        <v>0</v>
      </c>
      <c r="AH42" s="129" t="n">
        <v>0</v>
      </c>
      <c r="AI42" s="128" t="n">
        <v>0</v>
      </c>
      <c r="AJ42" s="124" t="n">
        <v>0</v>
      </c>
      <c r="AK42" s="124" t="n">
        <v>0</v>
      </c>
      <c r="AL42" s="124" t="n">
        <v>0</v>
      </c>
      <c r="AM42" s="124" t="n">
        <v>0</v>
      </c>
      <c r="AN42" s="124" t="n">
        <v>1</v>
      </c>
      <c r="AO42" s="124" t="n">
        <v>1</v>
      </c>
      <c r="AP42" s="124" t="n">
        <v>0</v>
      </c>
      <c r="AQ42" s="124" t="n">
        <v>1</v>
      </c>
      <c r="AR42" s="124" t="n">
        <v>1</v>
      </c>
      <c r="AS42" s="124" t="n">
        <v>0</v>
      </c>
      <c r="AT42" s="129" t="n">
        <v>1</v>
      </c>
      <c r="AU42" s="128" t="n">
        <v>0</v>
      </c>
      <c r="AV42" s="124" t="n">
        <v>1</v>
      </c>
      <c r="AW42" s="124" t="n">
        <v>0</v>
      </c>
      <c r="AX42" s="124" t="n">
        <v>1</v>
      </c>
      <c r="AY42" s="124" t="n">
        <v>0</v>
      </c>
      <c r="AZ42" s="124" t="n">
        <v>3</v>
      </c>
      <c r="BA42" s="124" t="n">
        <v>2</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14</v>
      </c>
      <c r="F43" s="138" t="n">
        <v>0</v>
      </c>
      <c r="G43" s="123" t="n">
        <v>0</v>
      </c>
      <c r="H43" s="123" t="n">
        <v>8</v>
      </c>
      <c r="I43" s="123" t="n">
        <v>6</v>
      </c>
      <c r="J43" s="139" t="n">
        <v>0</v>
      </c>
      <c r="K43" s="134" t="n">
        <v>0</v>
      </c>
      <c r="L43" s="124" t="n">
        <v>0</v>
      </c>
      <c r="M43" s="124" t="n">
        <v>0</v>
      </c>
      <c r="N43" s="124" t="n">
        <v>0</v>
      </c>
      <c r="O43" s="124" t="n">
        <v>0</v>
      </c>
      <c r="P43" s="124" t="n">
        <v>0</v>
      </c>
      <c r="Q43" s="124" t="n">
        <v>0</v>
      </c>
      <c r="R43" s="124" t="n">
        <v>0</v>
      </c>
      <c r="S43" s="124" t="n">
        <v>0</v>
      </c>
      <c r="T43" s="124" t="n">
        <v>0</v>
      </c>
      <c r="U43" s="124" t="n">
        <v>0</v>
      </c>
      <c r="V43" s="129" t="n">
        <v>0</v>
      </c>
      <c r="W43" s="128" t="n">
        <v>0</v>
      </c>
      <c r="X43" s="124" t="n">
        <v>0</v>
      </c>
      <c r="Y43" s="124" t="n">
        <v>0</v>
      </c>
      <c r="Z43" s="124" t="n">
        <v>0</v>
      </c>
      <c r="AA43" s="124" t="n">
        <v>0</v>
      </c>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1</v>
      </c>
      <c r="AO43" s="124" t="n">
        <v>0</v>
      </c>
      <c r="AP43" s="124" t="n">
        <v>0</v>
      </c>
      <c r="AQ43" s="124" t="n">
        <v>1</v>
      </c>
      <c r="AR43" s="124" t="n">
        <v>1</v>
      </c>
      <c r="AS43" s="124" t="n">
        <v>4</v>
      </c>
      <c r="AT43" s="129" t="n">
        <v>1</v>
      </c>
      <c r="AU43" s="128" t="n">
        <v>0</v>
      </c>
      <c r="AV43" s="124" t="n">
        <v>0</v>
      </c>
      <c r="AW43" s="124" t="n">
        <v>1</v>
      </c>
      <c r="AX43" s="124" t="n">
        <v>1</v>
      </c>
      <c r="AY43" s="124" t="n">
        <v>2</v>
      </c>
      <c r="AZ43" s="124" t="n">
        <v>1</v>
      </c>
      <c r="BA43" s="124" t="n">
        <v>1</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16</v>
      </c>
      <c r="F44" s="138" t="n">
        <v>0</v>
      </c>
      <c r="G44" s="123" t="n">
        <v>0</v>
      </c>
      <c r="H44" s="123" t="n">
        <v>7</v>
      </c>
      <c r="I44" s="123" t="n">
        <v>9</v>
      </c>
      <c r="J44" s="139" t="n">
        <v>0</v>
      </c>
      <c r="K44" s="134" t="n">
        <v>0</v>
      </c>
      <c r="L44" s="124" t="n">
        <v>0</v>
      </c>
      <c r="M44" s="124" t="n">
        <v>0</v>
      </c>
      <c r="N44" s="124" t="n">
        <v>0</v>
      </c>
      <c r="O44" s="124" t="n">
        <v>0</v>
      </c>
      <c r="P44" s="124" t="n">
        <v>0</v>
      </c>
      <c r="Q44" s="124" t="n">
        <v>0</v>
      </c>
      <c r="R44" s="124" t="n">
        <v>0</v>
      </c>
      <c r="S44" s="124" t="n">
        <v>0</v>
      </c>
      <c r="T44" s="124" t="n">
        <v>0</v>
      </c>
      <c r="U44" s="124" t="n">
        <v>0</v>
      </c>
      <c r="V44" s="129" t="n">
        <v>0</v>
      </c>
      <c r="W44" s="128" t="n">
        <v>0</v>
      </c>
      <c r="X44" s="124" t="n">
        <v>0</v>
      </c>
      <c r="Y44" s="124" t="n">
        <v>0</v>
      </c>
      <c r="Z44" s="124" t="n">
        <v>0</v>
      </c>
      <c r="AA44" s="124" t="n">
        <v>0</v>
      </c>
      <c r="AB44" s="124" t="n">
        <v>0</v>
      </c>
      <c r="AC44" s="124" t="n">
        <v>0</v>
      </c>
      <c r="AD44" s="124" t="n">
        <v>0</v>
      </c>
      <c r="AE44" s="124" t="n">
        <v>0</v>
      </c>
      <c r="AF44" s="124" t="n">
        <v>0</v>
      </c>
      <c r="AG44" s="124" t="n">
        <v>0</v>
      </c>
      <c r="AH44" s="129" t="n">
        <v>0</v>
      </c>
      <c r="AI44" s="128" t="n">
        <v>0</v>
      </c>
      <c r="AJ44" s="124" t="n">
        <v>0</v>
      </c>
      <c r="AK44" s="124" t="n">
        <v>0</v>
      </c>
      <c r="AL44" s="124" t="n">
        <v>0</v>
      </c>
      <c r="AM44" s="124" t="n">
        <v>0</v>
      </c>
      <c r="AN44" s="124" t="n">
        <v>0</v>
      </c>
      <c r="AO44" s="124" t="n">
        <v>1</v>
      </c>
      <c r="AP44" s="124" t="n">
        <v>1</v>
      </c>
      <c r="AQ44" s="124" t="n">
        <v>3</v>
      </c>
      <c r="AR44" s="124" t="n">
        <v>0</v>
      </c>
      <c r="AS44" s="124" t="n">
        <v>0</v>
      </c>
      <c r="AT44" s="129" t="n">
        <v>2</v>
      </c>
      <c r="AU44" s="128" t="n">
        <v>2</v>
      </c>
      <c r="AV44" s="124" t="n">
        <v>2</v>
      </c>
      <c r="AW44" s="124" t="n">
        <v>2</v>
      </c>
      <c r="AX44" s="124" t="n">
        <v>1</v>
      </c>
      <c r="AY44" s="124" t="n">
        <v>1</v>
      </c>
      <c r="AZ44" s="124" t="n">
        <v>1</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t="n">
        <v>0</v>
      </c>
      <c r="V45" s="129"/>
      <c r="W45" s="128"/>
      <c r="X45" s="124"/>
      <c r="Y45" s="124"/>
      <c r="Z45" s="124"/>
      <c r="AA45" s="124"/>
      <c r="AB45" s="124"/>
      <c r="AC45" s="124"/>
      <c r="AD45" s="124"/>
      <c r="AE45" s="124"/>
      <c r="AF45" s="124"/>
      <c r="AG45" s="124"/>
      <c r="AH45" s="129"/>
      <c r="AI45" s="128"/>
      <c r="AJ45" s="124"/>
      <c r="AK45" s="124" t="n">
        <v>0</v>
      </c>
      <c r="AL45" s="124" t="n">
        <v>0</v>
      </c>
      <c r="AM45" s="124" t="n">
        <v>0</v>
      </c>
      <c r="AN45" s="124" t="n">
        <v>0</v>
      </c>
      <c r="AO45" s="124" t="n">
        <v>0</v>
      </c>
      <c r="AP45" s="124" t="n">
        <v>0</v>
      </c>
      <c r="AQ45" s="124" t="n">
        <v>0</v>
      </c>
      <c r="AR45" s="124" t="n">
        <v>0</v>
      </c>
      <c r="AS45" s="124" t="n">
        <v>0</v>
      </c>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18383</v>
      </c>
      <c r="F46" s="138" t="n">
        <v>0</v>
      </c>
      <c r="G46" s="123" t="n">
        <v>0</v>
      </c>
      <c r="H46" s="123" t="n">
        <v>7623</v>
      </c>
      <c r="I46" s="123" t="n">
        <v>10760</v>
      </c>
      <c r="J46" s="139" t="n">
        <v>0</v>
      </c>
      <c r="K46" s="134" t="n">
        <v>0</v>
      </c>
      <c r="L46" s="124" t="n">
        <v>0</v>
      </c>
      <c r="M46" s="124" t="n">
        <v>0</v>
      </c>
      <c r="N46" s="124" t="n">
        <v>0</v>
      </c>
      <c r="O46" s="124" t="n">
        <v>0</v>
      </c>
      <c r="P46" s="124" t="n">
        <v>0</v>
      </c>
      <c r="Q46" s="124" t="n">
        <v>0</v>
      </c>
      <c r="R46" s="124" t="n">
        <v>0</v>
      </c>
      <c r="S46" s="124" t="n">
        <v>0</v>
      </c>
      <c r="T46" s="124" t="n">
        <v>0</v>
      </c>
      <c r="U46" s="124" t="n">
        <v>0</v>
      </c>
      <c r="V46" s="129" t="n">
        <v>0</v>
      </c>
      <c r="W46" s="128" t="n">
        <v>0</v>
      </c>
      <c r="X46" s="124" t="n">
        <v>0</v>
      </c>
      <c r="Y46" s="124" t="n">
        <v>0</v>
      </c>
      <c r="Z46" s="124" t="n">
        <v>0</v>
      </c>
      <c r="AA46" s="124" t="n">
        <v>0</v>
      </c>
      <c r="AB46" s="124" t="n">
        <v>0</v>
      </c>
      <c r="AC46" s="124" t="n">
        <v>0</v>
      </c>
      <c r="AD46" s="124" t="n">
        <v>0</v>
      </c>
      <c r="AE46" s="124" t="n">
        <v>0</v>
      </c>
      <c r="AF46" s="124" t="n">
        <v>0</v>
      </c>
      <c r="AG46" s="124" t="n">
        <v>0</v>
      </c>
      <c r="AH46" s="129" t="n">
        <v>0</v>
      </c>
      <c r="AI46" s="128" t="n">
        <v>0</v>
      </c>
      <c r="AJ46" s="124" t="n">
        <v>0</v>
      </c>
      <c r="AK46" s="124" t="n">
        <v>12</v>
      </c>
      <c r="AL46" s="124" t="n">
        <v>96</v>
      </c>
      <c r="AM46" s="124" t="n">
        <v>378</v>
      </c>
      <c r="AN46" s="124" t="n">
        <v>294</v>
      </c>
      <c r="AO46" s="124" t="n">
        <v>475</v>
      </c>
      <c r="AP46" s="124" t="n">
        <v>1091</v>
      </c>
      <c r="AQ46" s="124" t="n">
        <v>1227</v>
      </c>
      <c r="AR46" s="124" t="n">
        <v>1206</v>
      </c>
      <c r="AS46" s="124" t="n">
        <v>1336</v>
      </c>
      <c r="AT46" s="129" t="n">
        <v>1508</v>
      </c>
      <c r="AU46" s="128" t="n">
        <v>1297</v>
      </c>
      <c r="AV46" s="124" t="n">
        <v>1436</v>
      </c>
      <c r="AW46" s="124" t="n">
        <v>1342</v>
      </c>
      <c r="AX46" s="124" t="n">
        <v>1333</v>
      </c>
      <c r="AY46" s="124" t="n">
        <v>1222</v>
      </c>
      <c r="AZ46" s="124" t="n">
        <v>1441</v>
      </c>
      <c r="BA46" s="124" t="n">
        <v>1359</v>
      </c>
      <c r="BB46" s="124" t="n">
        <v>1330</v>
      </c>
      <c r="BC46" s="124" t="n">
        <v>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34</v>
      </c>
      <c r="F47" s="138" t="n">
        <v>0</v>
      </c>
      <c r="G47" s="123" t="n">
        <v>0</v>
      </c>
      <c r="H47" s="123" t="n">
        <v>22</v>
      </c>
      <c r="I47" s="123" t="n">
        <v>12</v>
      </c>
      <c r="J47" s="139" t="n">
        <v>0</v>
      </c>
      <c r="K47" s="134" t="n">
        <v>0</v>
      </c>
      <c r="L47" s="124" t="n">
        <v>0</v>
      </c>
      <c r="M47" s="124" t="n">
        <v>0</v>
      </c>
      <c r="N47" s="124" t="n">
        <v>0</v>
      </c>
      <c r="O47" s="124" t="n">
        <v>0</v>
      </c>
      <c r="P47" s="124" t="n">
        <v>0</v>
      </c>
      <c r="Q47" s="124" t="n">
        <v>0</v>
      </c>
      <c r="R47" s="124" t="n">
        <v>0</v>
      </c>
      <c r="S47" s="124" t="n">
        <v>0</v>
      </c>
      <c r="T47" s="124" t="n">
        <v>0</v>
      </c>
      <c r="U47" s="124" t="n">
        <v>0</v>
      </c>
      <c r="V47" s="129" t="n">
        <v>0</v>
      </c>
      <c r="W47" s="128" t="n">
        <v>0</v>
      </c>
      <c r="X47" s="124" t="n">
        <v>0</v>
      </c>
      <c r="Y47" s="124" t="n">
        <v>0</v>
      </c>
      <c r="Z47" s="124" t="n">
        <v>0</v>
      </c>
      <c r="AA47" s="124" t="n">
        <v>0</v>
      </c>
      <c r="AB47" s="124" t="n">
        <v>0</v>
      </c>
      <c r="AC47" s="124" t="n">
        <v>0</v>
      </c>
      <c r="AD47" s="124" t="n">
        <v>0</v>
      </c>
      <c r="AE47" s="124" t="n">
        <v>0</v>
      </c>
      <c r="AF47" s="124" t="n">
        <v>0</v>
      </c>
      <c r="AG47" s="124" t="n">
        <v>0</v>
      </c>
      <c r="AH47" s="129" t="n">
        <v>0</v>
      </c>
      <c r="AI47" s="128" t="n">
        <v>0</v>
      </c>
      <c r="AJ47" s="124" t="n">
        <v>0</v>
      </c>
      <c r="AK47" s="124" t="n">
        <v>1</v>
      </c>
      <c r="AL47" s="124" t="n">
        <v>0</v>
      </c>
      <c r="AM47" s="124" t="n">
        <v>4</v>
      </c>
      <c r="AN47" s="124" t="n">
        <v>0</v>
      </c>
      <c r="AO47" s="124" t="n">
        <v>4</v>
      </c>
      <c r="AP47" s="124" t="n">
        <v>0</v>
      </c>
      <c r="AQ47" s="124" t="n">
        <v>6</v>
      </c>
      <c r="AR47" s="124" t="n">
        <v>2</v>
      </c>
      <c r="AS47" s="124" t="n">
        <v>3</v>
      </c>
      <c r="AT47" s="129" t="n">
        <v>2</v>
      </c>
      <c r="AU47" s="128" t="n">
        <v>2</v>
      </c>
      <c r="AV47" s="124" t="n">
        <v>2</v>
      </c>
      <c r="AW47" s="124" t="n">
        <v>2</v>
      </c>
      <c r="AX47" s="124" t="n">
        <v>1</v>
      </c>
      <c r="AY47" s="124" t="n">
        <v>2</v>
      </c>
      <c r="AZ47" s="124" t="n">
        <v>0</v>
      </c>
      <c r="BA47" s="124" t="n">
        <v>3</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t="n">
        <v>0</v>
      </c>
      <c r="L48" s="124" t="n">
        <v>0</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46</v>
      </c>
      <c r="F49" s="138" t="n">
        <v>0</v>
      </c>
      <c r="G49" s="123" t="n">
        <v>0</v>
      </c>
      <c r="H49" s="123" t="n">
        <v>21</v>
      </c>
      <c r="I49" s="123" t="n">
        <v>25</v>
      </c>
      <c r="J49" s="139" t="n">
        <v>0</v>
      </c>
      <c r="K49" s="134" t="n">
        <v>0</v>
      </c>
      <c r="L49" s="124" t="n">
        <v>0</v>
      </c>
      <c r="M49" s="124" t="n">
        <v>0</v>
      </c>
      <c r="N49" s="124" t="n">
        <v>0</v>
      </c>
      <c r="O49" s="124" t="n">
        <v>0</v>
      </c>
      <c r="P49" s="124" t="n">
        <v>0</v>
      </c>
      <c r="Q49" s="124" t="n">
        <v>0</v>
      </c>
      <c r="R49" s="124" t="n">
        <v>0</v>
      </c>
      <c r="S49" s="124" t="n">
        <v>0</v>
      </c>
      <c r="T49" s="124" t="n">
        <v>0</v>
      </c>
      <c r="U49" s="124" t="n">
        <v>0</v>
      </c>
      <c r="V49" s="129" t="n">
        <v>0</v>
      </c>
      <c r="W49" s="128" t="n">
        <v>0</v>
      </c>
      <c r="X49" s="124" t="n">
        <v>0</v>
      </c>
      <c r="Y49" s="124" t="n">
        <v>0</v>
      </c>
      <c r="Z49" s="124" t="n">
        <v>0</v>
      </c>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1</v>
      </c>
      <c r="AN49" s="124" t="n">
        <v>0</v>
      </c>
      <c r="AO49" s="124" t="n">
        <v>0</v>
      </c>
      <c r="AP49" s="124" t="n">
        <v>6</v>
      </c>
      <c r="AQ49" s="124" t="n">
        <v>4</v>
      </c>
      <c r="AR49" s="124" t="n">
        <v>6</v>
      </c>
      <c r="AS49" s="124" t="n">
        <v>2</v>
      </c>
      <c r="AT49" s="129" t="n">
        <v>2</v>
      </c>
      <c r="AU49" s="128" t="n">
        <v>2</v>
      </c>
      <c r="AV49" s="124" t="n">
        <v>6</v>
      </c>
      <c r="AW49" s="124" t="n">
        <v>2</v>
      </c>
      <c r="AX49" s="124" t="n">
        <v>5</v>
      </c>
      <c r="AY49" s="124" t="n">
        <v>1</v>
      </c>
      <c r="AZ49" s="124" t="n">
        <v>3</v>
      </c>
      <c r="BA49" s="124" t="n">
        <v>4</v>
      </c>
      <c r="BB49" s="124" t="n">
        <v>2</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12689</v>
      </c>
      <c r="F50" s="138" t="n">
        <v>0</v>
      </c>
      <c r="G50" s="123" t="n">
        <v>0</v>
      </c>
      <c r="H50" s="123" t="n">
        <v>5232</v>
      </c>
      <c r="I50" s="123" t="n">
        <v>7457</v>
      </c>
      <c r="J50" s="139" t="n">
        <v>0</v>
      </c>
      <c r="K50" s="134" t="n">
        <v>0</v>
      </c>
      <c r="L50" s="124" t="n">
        <v>0</v>
      </c>
      <c r="M50" s="124" t="n">
        <v>0</v>
      </c>
      <c r="N50" s="124" t="n">
        <v>0</v>
      </c>
      <c r="O50" s="124" t="n">
        <v>0</v>
      </c>
      <c r="P50" s="124" t="n">
        <v>0</v>
      </c>
      <c r="Q50" s="124" t="n">
        <v>0</v>
      </c>
      <c r="R50" s="124" t="n">
        <v>0</v>
      </c>
      <c r="S50" s="124" t="n">
        <v>0</v>
      </c>
      <c r="T50" s="124" t="n">
        <v>0</v>
      </c>
      <c r="U50" s="124" t="n">
        <v>0</v>
      </c>
      <c r="V50" s="129" t="n">
        <v>0</v>
      </c>
      <c r="W50" s="128" t="n">
        <v>0</v>
      </c>
      <c r="X50" s="124" t="n">
        <v>0</v>
      </c>
      <c r="Y50" s="124" t="n">
        <v>0</v>
      </c>
      <c r="Z50" s="124" t="n">
        <v>0</v>
      </c>
      <c r="AA50" s="124" t="n">
        <v>0</v>
      </c>
      <c r="AB50" s="124" t="n">
        <v>0</v>
      </c>
      <c r="AC50" s="124" t="n">
        <v>0</v>
      </c>
      <c r="AD50" s="124" t="n">
        <v>0</v>
      </c>
      <c r="AE50" s="124" t="n">
        <v>0</v>
      </c>
      <c r="AF50" s="124" t="n">
        <v>0</v>
      </c>
      <c r="AG50" s="124" t="n">
        <v>0</v>
      </c>
      <c r="AH50" s="129" t="n">
        <v>0</v>
      </c>
      <c r="AI50" s="128" t="n">
        <v>0</v>
      </c>
      <c r="AJ50" s="124" t="n">
        <v>0</v>
      </c>
      <c r="AK50" s="124" t="n">
        <v>12</v>
      </c>
      <c r="AL50" s="124" t="n">
        <v>93</v>
      </c>
      <c r="AM50" s="124" t="n">
        <v>339</v>
      </c>
      <c r="AN50" s="124" t="n">
        <v>184</v>
      </c>
      <c r="AO50" s="124" t="n">
        <v>321</v>
      </c>
      <c r="AP50" s="124" t="n">
        <v>706</v>
      </c>
      <c r="AQ50" s="124" t="n">
        <v>796</v>
      </c>
      <c r="AR50" s="124" t="n">
        <v>839</v>
      </c>
      <c r="AS50" s="124" t="n">
        <v>915</v>
      </c>
      <c r="AT50" s="129" t="n">
        <v>1027</v>
      </c>
      <c r="AU50" s="128" t="n">
        <v>874</v>
      </c>
      <c r="AV50" s="124" t="n">
        <v>985</v>
      </c>
      <c r="AW50" s="124" t="n">
        <v>975</v>
      </c>
      <c r="AX50" s="124" t="n">
        <v>932</v>
      </c>
      <c r="AY50" s="124" t="n">
        <v>871</v>
      </c>
      <c r="AZ50" s="124" t="n">
        <v>1028</v>
      </c>
      <c r="BA50" s="124" t="n">
        <v>899</v>
      </c>
      <c r="BB50" s="124" t="n">
        <v>893</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17984</v>
      </c>
      <c r="F51" s="138" t="n">
        <v>0</v>
      </c>
      <c r="G51" s="123" t="n">
        <v>0</v>
      </c>
      <c r="H51" s="123" t="n">
        <v>7224</v>
      </c>
      <c r="I51" s="123" t="n">
        <v>10760</v>
      </c>
      <c r="J51" s="139" t="n">
        <v>0</v>
      </c>
      <c r="K51" s="134" t="n">
        <v>0</v>
      </c>
      <c r="L51" s="124" t="n">
        <v>0</v>
      </c>
      <c r="M51" s="124" t="n">
        <v>0</v>
      </c>
      <c r="N51" s="124" t="n">
        <v>0</v>
      </c>
      <c r="O51" s="124" t="n">
        <v>0</v>
      </c>
      <c r="P51" s="124" t="n">
        <v>0</v>
      </c>
      <c r="Q51" s="124" t="n">
        <v>0</v>
      </c>
      <c r="R51" s="124" t="n">
        <v>0</v>
      </c>
      <c r="S51" s="124" t="n">
        <v>0</v>
      </c>
      <c r="T51" s="124" t="n">
        <v>0</v>
      </c>
      <c r="U51" s="124" t="n">
        <v>0</v>
      </c>
      <c r="V51" s="129" t="n">
        <v>0</v>
      </c>
      <c r="W51" s="128" t="n">
        <v>0</v>
      </c>
      <c r="X51" s="124" t="n">
        <v>0</v>
      </c>
      <c r="Y51" s="124" t="n">
        <v>0</v>
      </c>
      <c r="Z51" s="124" t="n">
        <v>0</v>
      </c>
      <c r="AA51" s="124" t="n">
        <v>0</v>
      </c>
      <c r="AB51" s="124" t="n">
        <v>0</v>
      </c>
      <c r="AC51" s="124" t="n">
        <v>0</v>
      </c>
      <c r="AD51" s="124" t="n">
        <v>0</v>
      </c>
      <c r="AE51" s="124" t="n">
        <v>0</v>
      </c>
      <c r="AF51" s="124" t="n">
        <v>0</v>
      </c>
      <c r="AG51" s="124" t="n">
        <v>0</v>
      </c>
      <c r="AH51" s="129" t="n">
        <v>0</v>
      </c>
      <c r="AI51" s="128" t="n">
        <v>0</v>
      </c>
      <c r="AJ51" s="124" t="n">
        <v>0</v>
      </c>
      <c r="AK51" s="124" t="n">
        <v>1</v>
      </c>
      <c r="AL51" s="124" t="n">
        <v>4</v>
      </c>
      <c r="AM51" s="124" t="n">
        <v>82</v>
      </c>
      <c r="AN51" s="124" t="n">
        <v>294</v>
      </c>
      <c r="AO51" s="124" t="n">
        <v>475</v>
      </c>
      <c r="AP51" s="124" t="n">
        <v>1091</v>
      </c>
      <c r="AQ51" s="124" t="n">
        <v>1227</v>
      </c>
      <c r="AR51" s="124" t="n">
        <v>1206</v>
      </c>
      <c r="AS51" s="124" t="n">
        <v>1336</v>
      </c>
      <c r="AT51" s="129" t="n">
        <v>1508</v>
      </c>
      <c r="AU51" s="128" t="n">
        <v>1297</v>
      </c>
      <c r="AV51" s="124" t="n">
        <v>1436</v>
      </c>
      <c r="AW51" s="124" t="n">
        <v>1342</v>
      </c>
      <c r="AX51" s="124" t="n">
        <v>1333</v>
      </c>
      <c r="AY51" s="124" t="n">
        <v>1222</v>
      </c>
      <c r="AZ51" s="124" t="n">
        <v>1441</v>
      </c>
      <c r="BA51" s="124" t="n">
        <v>1359</v>
      </c>
      <c r="BB51" s="124" t="n">
        <v>1330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239</v>
      </c>
      <c r="F52" s="138" t="n">
        <v>0</v>
      </c>
      <c r="G52" s="123" t="n">
        <v>0</v>
      </c>
      <c r="H52" s="123" t="n">
        <v>97</v>
      </c>
      <c r="I52" s="123" t="n">
        <v>142</v>
      </c>
      <c r="J52" s="139" t="n">
        <v>0</v>
      </c>
      <c r="K52" s="134" t="n">
        <v>0</v>
      </c>
      <c r="L52" s="124" t="n">
        <v>0</v>
      </c>
      <c r="M52" s="124" t="n">
        <v>0</v>
      </c>
      <c r="N52" s="124" t="n">
        <v>0</v>
      </c>
      <c r="O52" s="124" t="n">
        <v>0</v>
      </c>
      <c r="P52" s="124" t="n">
        <v>0</v>
      </c>
      <c r="Q52" s="124" t="n">
        <v>0</v>
      </c>
      <c r="R52" s="124" t="n">
        <v>0</v>
      </c>
      <c r="S52" s="124" t="n">
        <v>0</v>
      </c>
      <c r="T52" s="124" t="n">
        <v>0</v>
      </c>
      <c r="U52" s="124" t="n">
        <v>0</v>
      </c>
      <c r="V52" s="129" t="n">
        <v>0</v>
      </c>
      <c r="W52" s="128" t="n">
        <v>0</v>
      </c>
      <c r="X52" s="124" t="n">
        <v>0</v>
      </c>
      <c r="Y52" s="124" t="n">
        <v>0</v>
      </c>
      <c r="Z52" s="124" t="n">
        <v>0</v>
      </c>
      <c r="AA52" s="124" t="n">
        <v>0</v>
      </c>
      <c r="AB52" s="124" t="n">
        <v>0</v>
      </c>
      <c r="AC52" s="124" t="n">
        <v>0</v>
      </c>
      <c r="AD52" s="124" t="n">
        <v>0</v>
      </c>
      <c r="AE52" s="124" t="n">
        <v>0</v>
      </c>
      <c r="AF52" s="124" t="n">
        <v>0</v>
      </c>
      <c r="AG52" s="124" t="n">
        <v>0</v>
      </c>
      <c r="AH52" s="129" t="n">
        <v>0</v>
      </c>
      <c r="AI52" s="128" t="n">
        <v>0</v>
      </c>
      <c r="AJ52" s="124" t="n">
        <v>0</v>
      </c>
      <c r="AK52" s="124" t="n">
        <v>1</v>
      </c>
      <c r="AL52" s="124" t="n">
        <v>4</v>
      </c>
      <c r="AM52" s="124" t="n">
        <v>11</v>
      </c>
      <c r="AN52" s="124" t="n">
        <v>2</v>
      </c>
      <c r="AO52" s="124" t="n">
        <v>2</v>
      </c>
      <c r="AP52" s="124" t="n">
        <v>14</v>
      </c>
      <c r="AQ52" s="124" t="n">
        <v>13</v>
      </c>
      <c r="AR52" s="124" t="n">
        <v>18</v>
      </c>
      <c r="AS52" s="124" t="n">
        <v>15</v>
      </c>
      <c r="AT52" s="129" t="n">
        <v>17</v>
      </c>
      <c r="AU52" s="128" t="n">
        <v>20</v>
      </c>
      <c r="AV52" s="124" t="n">
        <v>56</v>
      </c>
      <c r="AW52" s="124" t="n">
        <v>32</v>
      </c>
      <c r="AX52" s="124" t="n">
        <v>7</v>
      </c>
      <c r="AY52" s="124" t="n">
        <v>6</v>
      </c>
      <c r="AZ52" s="124" t="n">
        <v>8</v>
      </c>
      <c r="BA52" s="124" t="n">
        <v>10</v>
      </c>
      <c r="BB52" s="124" t="n">
        <v>3</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49</v>
      </c>
      <c r="F53" s="138" t="n">
        <v>0</v>
      </c>
      <c r="G53" s="123" t="n">
        <v>0</v>
      </c>
      <c r="H53" s="123" t="n">
        <v>31</v>
      </c>
      <c r="I53" s="123" t="n">
        <v>18</v>
      </c>
      <c r="J53" s="139" t="n">
        <v>0</v>
      </c>
      <c r="K53" s="134" t="n">
        <v>0</v>
      </c>
      <c r="L53" s="124" t="n">
        <v>0</v>
      </c>
      <c r="M53" s="124" t="n">
        <v>0</v>
      </c>
      <c r="N53" s="124" t="n">
        <v>0</v>
      </c>
      <c r="O53" s="124" t="n">
        <v>0</v>
      </c>
      <c r="P53" s="124" t="n">
        <v>0</v>
      </c>
      <c r="Q53" s="124" t="n">
        <v>0</v>
      </c>
      <c r="R53" s="124" t="n">
        <v>0</v>
      </c>
      <c r="S53" s="124" t="n">
        <v>0</v>
      </c>
      <c r="T53" s="124" t="n">
        <v>0</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0</v>
      </c>
      <c r="AI53" s="128" t="n">
        <v>0</v>
      </c>
      <c r="AJ53" s="124" t="n">
        <v>0</v>
      </c>
      <c r="AK53" s="124" t="n">
        <v>2</v>
      </c>
      <c r="AL53" s="124" t="n">
        <v>0</v>
      </c>
      <c r="AM53" s="124" t="n">
        <v>2</v>
      </c>
      <c r="AN53" s="124" t="n">
        <v>1</v>
      </c>
      <c r="AO53" s="124" t="n">
        <v>2</v>
      </c>
      <c r="AP53" s="124" t="n">
        <v>4</v>
      </c>
      <c r="AQ53" s="124" t="n">
        <v>9</v>
      </c>
      <c r="AR53" s="124" t="n">
        <v>4</v>
      </c>
      <c r="AS53" s="124" t="n">
        <v>4</v>
      </c>
      <c r="AT53" s="129" t="n">
        <v>3</v>
      </c>
      <c r="AU53" s="128" t="n">
        <v>2</v>
      </c>
      <c r="AV53" s="124" t="n">
        <v>6</v>
      </c>
      <c r="AW53" s="124" t="n">
        <v>2</v>
      </c>
      <c r="AX53" s="124" t="n">
        <v>1</v>
      </c>
      <c r="AY53" s="124" t="n">
        <v>4</v>
      </c>
      <c r="AZ53" s="124" t="n">
        <v>1</v>
      </c>
      <c r="BA53" s="124" t="n">
        <v>1</v>
      </c>
      <c r="BB53" s="124" t="n">
        <v>1</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30</v>
      </c>
      <c r="F54" s="138" t="n">
        <v>0</v>
      </c>
      <c r="G54" s="123" t="n">
        <v>0</v>
      </c>
      <c r="H54" s="123" t="n">
        <v>18</v>
      </c>
      <c r="I54" s="123" t="n">
        <v>12</v>
      </c>
      <c r="J54" s="139" t="n">
        <v>0</v>
      </c>
      <c r="K54" s="134" t="n">
        <v>0</v>
      </c>
      <c r="L54" s="124" t="n">
        <v>0</v>
      </c>
      <c r="M54" s="124" t="n">
        <v>0</v>
      </c>
      <c r="N54" s="124" t="n">
        <v>0</v>
      </c>
      <c r="O54" s="124" t="n">
        <v>0</v>
      </c>
      <c r="P54" s="124" t="n">
        <v>0</v>
      </c>
      <c r="Q54" s="124" t="n">
        <v>0</v>
      </c>
      <c r="R54" s="124" t="n">
        <v>0</v>
      </c>
      <c r="S54" s="124" t="n">
        <v>0</v>
      </c>
      <c r="T54" s="124" t="n">
        <v>0</v>
      </c>
      <c r="U54" s="124" t="n">
        <v>0</v>
      </c>
      <c r="V54" s="129" t="n">
        <v>0</v>
      </c>
      <c r="W54" s="128" t="n">
        <v>0</v>
      </c>
      <c r="X54" s="124" t="n">
        <v>0</v>
      </c>
      <c r="Y54" s="124" t="n">
        <v>0</v>
      </c>
      <c r="Z54" s="124" t="n">
        <v>0</v>
      </c>
      <c r="AA54" s="124" t="n">
        <v>0</v>
      </c>
      <c r="AB54" s="124" t="n">
        <v>0</v>
      </c>
      <c r="AC54" s="124" t="n">
        <v>0</v>
      </c>
      <c r="AD54" s="124" t="n">
        <v>0</v>
      </c>
      <c r="AE54" s="124" t="n">
        <v>0</v>
      </c>
      <c r="AF54" s="124" t="n">
        <v>0</v>
      </c>
      <c r="AG54" s="124" t="n">
        <v>0</v>
      </c>
      <c r="AH54" s="129" t="n">
        <v>0</v>
      </c>
      <c r="AI54" s="128" t="n">
        <v>0</v>
      </c>
      <c r="AJ54" s="124" t="n">
        <v>0</v>
      </c>
      <c r="AK54" s="124" t="n">
        <v>0</v>
      </c>
      <c r="AL54" s="124" t="n">
        <v>1</v>
      </c>
      <c r="AM54" s="124" t="n">
        <v>1</v>
      </c>
      <c r="AN54" s="124" t="n">
        <v>0</v>
      </c>
      <c r="AO54" s="124" t="n">
        <v>1</v>
      </c>
      <c r="AP54" s="124" t="n">
        <v>4</v>
      </c>
      <c r="AQ54" s="124" t="n">
        <v>5</v>
      </c>
      <c r="AR54" s="124" t="n">
        <v>2</v>
      </c>
      <c r="AS54" s="124" t="n">
        <v>1</v>
      </c>
      <c r="AT54" s="129" t="n">
        <v>3</v>
      </c>
      <c r="AU54" s="128" t="n">
        <v>0</v>
      </c>
      <c r="AV54" s="124" t="n">
        <v>4</v>
      </c>
      <c r="AW54" s="124" t="n">
        <v>3</v>
      </c>
      <c r="AX54" s="124" t="n">
        <v>0</v>
      </c>
      <c r="AY54" s="124" t="n">
        <v>1</v>
      </c>
      <c r="AZ54" s="124" t="n">
        <v>1</v>
      </c>
      <c r="BA54" s="124" t="n">
        <v>2</v>
      </c>
      <c r="BB54" s="124" t="n">
        <v>1</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3</v>
      </c>
      <c r="F55" s="138" t="n">
        <v>0</v>
      </c>
      <c r="G55" s="123" t="n">
        <v>0</v>
      </c>
      <c r="H55" s="123" t="n">
        <v>2</v>
      </c>
      <c r="I55" s="123" t="n">
        <v>1</v>
      </c>
      <c r="J55" s="139" t="n">
        <v>0</v>
      </c>
      <c r="K55" s="134" t="n">
        <v>0</v>
      </c>
      <c r="L55" s="124" t="n">
        <v>0</v>
      </c>
      <c r="M55" s="124" t="n">
        <v>0</v>
      </c>
      <c r="N55" s="124" t="n">
        <v>0</v>
      </c>
      <c r="O55" s="124" t="n">
        <v>0</v>
      </c>
      <c r="P55" s="124" t="n">
        <v>0</v>
      </c>
      <c r="Q55" s="124" t="n">
        <v>0</v>
      </c>
      <c r="R55" s="124" t="n">
        <v>0</v>
      </c>
      <c r="S55" s="124" t="n">
        <v>0</v>
      </c>
      <c r="T55" s="124" t="n">
        <v>0</v>
      </c>
      <c r="U55" s="124" t="n">
        <v>0</v>
      </c>
      <c r="V55" s="129" t="n">
        <v>0</v>
      </c>
      <c r="W55" s="128" t="n">
        <v>0</v>
      </c>
      <c r="X55" s="124" t="n">
        <v>0</v>
      </c>
      <c r="Y55" s="124" t="n">
        <v>0</v>
      </c>
      <c r="Z55" s="124" t="n">
        <v>0</v>
      </c>
      <c r="AA55" s="124" t="n">
        <v>0</v>
      </c>
      <c r="AB55" s="124" t="n">
        <v>0</v>
      </c>
      <c r="AC55" s="124" t="n">
        <v>0</v>
      </c>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1</v>
      </c>
      <c r="AR55" s="124" t="n">
        <v>0</v>
      </c>
      <c r="AS55" s="124" t="n">
        <v>0</v>
      </c>
      <c r="AT55" s="129" t="n">
        <v>1</v>
      </c>
      <c r="AU55" s="128" t="n">
        <v>0</v>
      </c>
      <c r="AV55" s="124" t="n">
        <v>1</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44</v>
      </c>
      <c r="F56" s="138" t="n">
        <v>0</v>
      </c>
      <c r="G56" s="123" t="n">
        <v>0</v>
      </c>
      <c r="H56" s="123" t="n">
        <v>24</v>
      </c>
      <c r="I56" s="123" t="n">
        <v>20</v>
      </c>
      <c r="J56" s="139" t="n">
        <v>0</v>
      </c>
      <c r="K56" s="134" t="n">
        <v>0</v>
      </c>
      <c r="L56" s="124" t="n">
        <v>0</v>
      </c>
      <c r="M56" s="124" t="n">
        <v>0</v>
      </c>
      <c r="N56" s="124" t="n">
        <v>0</v>
      </c>
      <c r="O56" s="124" t="n">
        <v>0</v>
      </c>
      <c r="P56" s="124" t="n">
        <v>0</v>
      </c>
      <c r="Q56" s="124" t="n">
        <v>0</v>
      </c>
      <c r="R56" s="124" t="n">
        <v>0</v>
      </c>
      <c r="S56" s="124" t="n">
        <v>0</v>
      </c>
      <c r="T56" s="124" t="n">
        <v>0</v>
      </c>
      <c r="U56" s="124" t="n">
        <v>0</v>
      </c>
      <c r="V56" s="129" t="n">
        <v>0</v>
      </c>
      <c r="W56" s="128" t="n">
        <v>0</v>
      </c>
      <c r="X56" s="124" t="n">
        <v>0</v>
      </c>
      <c r="Y56" s="124" t="n">
        <v>0</v>
      </c>
      <c r="Z56" s="124" t="n">
        <v>0</v>
      </c>
      <c r="AA56" s="124" t="n">
        <v>0</v>
      </c>
      <c r="AB56" s="124" t="n">
        <v>0</v>
      </c>
      <c r="AC56" s="124" t="n">
        <v>0</v>
      </c>
      <c r="AD56" s="124" t="n">
        <v>0</v>
      </c>
      <c r="AE56" s="124" t="n">
        <v>0</v>
      </c>
      <c r="AF56" s="124" t="n">
        <v>0</v>
      </c>
      <c r="AG56" s="124" t="n">
        <v>0</v>
      </c>
      <c r="AH56" s="129" t="n">
        <v>0</v>
      </c>
      <c r="AI56" s="128" t="n">
        <v>0</v>
      </c>
      <c r="AJ56" s="124" t="n">
        <v>0</v>
      </c>
      <c r="AK56" s="124" t="n">
        <v>2</v>
      </c>
      <c r="AL56" s="124" t="n">
        <v>1</v>
      </c>
      <c r="AM56" s="124" t="n">
        <v>2</v>
      </c>
      <c r="AN56" s="124" t="n">
        <v>1</v>
      </c>
      <c r="AO56" s="124" t="n">
        <v>1</v>
      </c>
      <c r="AP56" s="124" t="n">
        <v>4</v>
      </c>
      <c r="AQ56" s="124" t="n">
        <v>6</v>
      </c>
      <c r="AR56" s="124" t="n">
        <v>3</v>
      </c>
      <c r="AS56" s="124" t="n">
        <v>1</v>
      </c>
      <c r="AT56" s="129" t="n">
        <v>3</v>
      </c>
      <c r="AU56" s="128" t="n">
        <v>0</v>
      </c>
      <c r="AV56" s="124" t="n">
        <v>1</v>
      </c>
      <c r="AW56" s="124" t="n">
        <v>0</v>
      </c>
      <c r="AX56" s="124" t="n">
        <v>1</v>
      </c>
      <c r="AY56" s="124" t="n">
        <v>6</v>
      </c>
      <c r="AZ56" s="124" t="n">
        <v>2</v>
      </c>
      <c r="BA56" s="124" t="n">
        <v>5</v>
      </c>
      <c r="BB56" s="124" t="n">
        <v>5</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56</v>
      </c>
      <c r="F57" s="138" t="n">
        <v>0</v>
      </c>
      <c r="G57" s="123" t="n">
        <v>0</v>
      </c>
      <c r="H57" s="123" t="n">
        <v>24</v>
      </c>
      <c r="I57" s="123" t="n">
        <v>32</v>
      </c>
      <c r="J57" s="139" t="n">
        <v>0</v>
      </c>
      <c r="K57" s="134" t="n">
        <v>0</v>
      </c>
      <c r="L57" s="124" t="n">
        <v>0</v>
      </c>
      <c r="M57" s="124" t="n">
        <v>0</v>
      </c>
      <c r="N57" s="124" t="n">
        <v>0</v>
      </c>
      <c r="O57" s="124" t="n">
        <v>0</v>
      </c>
      <c r="P57" s="124" t="n">
        <v>0</v>
      </c>
      <c r="Q57" s="124" t="n">
        <v>0</v>
      </c>
      <c r="R57" s="124" t="n">
        <v>0</v>
      </c>
      <c r="S57" s="124" t="n">
        <v>0</v>
      </c>
      <c r="T57" s="124" t="n">
        <v>0</v>
      </c>
      <c r="U57" s="124" t="n">
        <v>0</v>
      </c>
      <c r="V57" s="129" t="n">
        <v>0</v>
      </c>
      <c r="W57" s="128" t="n">
        <v>0</v>
      </c>
      <c r="X57" s="124" t="n">
        <v>0</v>
      </c>
      <c r="Y57" s="124" t="n">
        <v>0</v>
      </c>
      <c r="Z57" s="124" t="n">
        <v>0</v>
      </c>
      <c r="AA57" s="124" t="n">
        <v>0</v>
      </c>
      <c r="AB57" s="124" t="n">
        <v>0</v>
      </c>
      <c r="AC57" s="124" t="n">
        <v>0</v>
      </c>
      <c r="AD57" s="124" t="n">
        <v>0</v>
      </c>
      <c r="AE57" s="124" t="n">
        <v>0</v>
      </c>
      <c r="AF57" s="124" t="n">
        <v>0</v>
      </c>
      <c r="AG57" s="124" t="n">
        <v>0</v>
      </c>
      <c r="AH57" s="129" t="n">
        <v>0</v>
      </c>
      <c r="AI57" s="128" t="n">
        <v>0</v>
      </c>
      <c r="AJ57" s="124" t="n">
        <v>0</v>
      </c>
      <c r="AK57" s="124" t="n">
        <v>2</v>
      </c>
      <c r="AL57" s="124" t="n">
        <v>0</v>
      </c>
      <c r="AM57" s="124" t="n">
        <v>0</v>
      </c>
      <c r="AN57" s="124" t="n">
        <v>3</v>
      </c>
      <c r="AO57" s="124" t="n">
        <v>4</v>
      </c>
      <c r="AP57" s="124" t="n">
        <v>1</v>
      </c>
      <c r="AQ57" s="124" t="n">
        <v>5</v>
      </c>
      <c r="AR57" s="124" t="n">
        <v>7</v>
      </c>
      <c r="AS57" s="124" t="n">
        <v>1</v>
      </c>
      <c r="AT57" s="129" t="n">
        <v>1</v>
      </c>
      <c r="AU57" s="128" t="n">
        <v>0</v>
      </c>
      <c r="AV57" s="124" t="n">
        <v>2</v>
      </c>
      <c r="AW57" s="124" t="n">
        <v>3</v>
      </c>
      <c r="AX57" s="124" t="n">
        <v>3</v>
      </c>
      <c r="AY57" s="124" t="n">
        <v>4</v>
      </c>
      <c r="AZ57" s="124" t="n">
        <v>4</v>
      </c>
      <c r="BA57" s="124" t="n">
        <v>6</v>
      </c>
      <c r="BB57" s="124" t="n">
        <v>10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75</v>
      </c>
      <c r="F58" s="138" t="n">
        <v>0</v>
      </c>
      <c r="G58" s="123" t="n">
        <v>0</v>
      </c>
      <c r="H58" s="123" t="n">
        <v>26</v>
      </c>
      <c r="I58" s="123" t="n">
        <v>49</v>
      </c>
      <c r="J58" s="139" t="n">
        <v>0</v>
      </c>
      <c r="K58" s="134" t="n">
        <v>0</v>
      </c>
      <c r="L58" s="124" t="n">
        <v>0</v>
      </c>
      <c r="M58" s="124" t="n">
        <v>0</v>
      </c>
      <c r="N58" s="124" t="n">
        <v>0</v>
      </c>
      <c r="O58" s="124" t="n">
        <v>0</v>
      </c>
      <c r="P58" s="124" t="n">
        <v>0</v>
      </c>
      <c r="Q58" s="124" t="n">
        <v>0</v>
      </c>
      <c r="R58" s="124" t="n">
        <v>0</v>
      </c>
      <c r="S58" s="124" t="n">
        <v>0</v>
      </c>
      <c r="T58" s="124" t="n">
        <v>0</v>
      </c>
      <c r="U58" s="124" t="n">
        <v>0</v>
      </c>
      <c r="V58" s="129" t="n">
        <v>0</v>
      </c>
      <c r="W58" s="128" t="n">
        <v>0</v>
      </c>
      <c r="X58" s="124" t="n">
        <v>0</v>
      </c>
      <c r="Y58" s="124" t="n">
        <v>0</v>
      </c>
      <c r="Z58" s="124" t="n">
        <v>0</v>
      </c>
      <c r="AA58" s="124" t="n">
        <v>0</v>
      </c>
      <c r="AB58" s="124" t="n">
        <v>0</v>
      </c>
      <c r="AC58" s="124" t="n">
        <v>0</v>
      </c>
      <c r="AD58" s="124" t="n">
        <v>0</v>
      </c>
      <c r="AE58" s="124" t="n">
        <v>0</v>
      </c>
      <c r="AF58" s="124" t="n">
        <v>0</v>
      </c>
      <c r="AG58" s="124" t="n">
        <v>0</v>
      </c>
      <c r="AH58" s="129" t="n">
        <v>0</v>
      </c>
      <c r="AI58" s="128" t="n">
        <v>0</v>
      </c>
      <c r="AJ58" s="124" t="n">
        <v>0</v>
      </c>
      <c r="AK58" s="124" t="n">
        <v>1</v>
      </c>
      <c r="AL58" s="124" t="n">
        <v>0</v>
      </c>
      <c r="AM58" s="124" t="n">
        <v>2</v>
      </c>
      <c r="AN58" s="124" t="n">
        <v>1</v>
      </c>
      <c r="AO58" s="124" t="n">
        <v>3</v>
      </c>
      <c r="AP58" s="124" t="n">
        <v>7</v>
      </c>
      <c r="AQ58" s="124" t="n">
        <v>5</v>
      </c>
      <c r="AR58" s="124" t="n">
        <v>3</v>
      </c>
      <c r="AS58" s="124" t="n">
        <v>1</v>
      </c>
      <c r="AT58" s="129" t="n">
        <v>3</v>
      </c>
      <c r="AU58" s="128" t="n">
        <v>13</v>
      </c>
      <c r="AV58" s="124" t="n">
        <v>8</v>
      </c>
      <c r="AW58" s="124" t="n">
        <v>3</v>
      </c>
      <c r="AX58" s="124" t="n">
        <v>3</v>
      </c>
      <c r="AY58" s="124" t="n">
        <v>5</v>
      </c>
      <c r="AZ58" s="124" t="n">
        <v>2</v>
      </c>
      <c r="BA58" s="124" t="n">
        <v>8</v>
      </c>
      <c r="BB58" s="124" t="n">
        <v>7</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3</v>
      </c>
      <c r="F59" s="138" t="n">
        <v>0</v>
      </c>
      <c r="G59" s="123" t="n">
        <v>0</v>
      </c>
      <c r="H59" s="123" t="n">
        <v>0</v>
      </c>
      <c r="I59" s="123" t="n">
        <v>3</v>
      </c>
      <c r="J59" s="139" t="n">
        <v>0</v>
      </c>
      <c r="K59" s="134" t="n">
        <v>0</v>
      </c>
      <c r="L59" s="124" t="n">
        <v>0</v>
      </c>
      <c r="M59" s="124" t="n">
        <v>0</v>
      </c>
      <c r="N59" s="124" t="n">
        <v>0</v>
      </c>
      <c r="O59" s="124" t="n">
        <v>0</v>
      </c>
      <c r="P59" s="124" t="n">
        <v>0</v>
      </c>
      <c r="Q59" s="124" t="n">
        <v>0</v>
      </c>
      <c r="R59" s="124" t="n">
        <v>0</v>
      </c>
      <c r="S59" s="124" t="n">
        <v>0</v>
      </c>
      <c r="T59" s="124" t="n">
        <v>0</v>
      </c>
      <c r="U59" s="124" t="n">
        <v>0</v>
      </c>
      <c r="V59" s="129" t="n">
        <v>0</v>
      </c>
      <c r="W59" s="128" t="n">
        <v>0</v>
      </c>
      <c r="X59" s="124" t="n">
        <v>0</v>
      </c>
      <c r="Y59" s="124" t="n">
        <v>0</v>
      </c>
      <c r="Z59" s="124" t="n">
        <v>0</v>
      </c>
      <c r="AA59" s="124" t="n">
        <v>0</v>
      </c>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1</v>
      </c>
      <c r="AV59" s="124" t="n">
        <v>2</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7</v>
      </c>
      <c r="F60" s="138" t="n">
        <v>0</v>
      </c>
      <c r="G60" s="123" t="n">
        <v>0</v>
      </c>
      <c r="H60" s="123" t="n">
        <v>3</v>
      </c>
      <c r="I60" s="123" t="n">
        <v>4</v>
      </c>
      <c r="J60" s="139" t="n">
        <v>0</v>
      </c>
      <c r="K60" s="134" t="n">
        <v>0</v>
      </c>
      <c r="L60" s="124" t="n">
        <v>0</v>
      </c>
      <c r="M60" s="124" t="n">
        <v>0</v>
      </c>
      <c r="N60" s="124" t="n">
        <v>0</v>
      </c>
      <c r="O60" s="124" t="n">
        <v>0</v>
      </c>
      <c r="P60" s="124" t="n">
        <v>0</v>
      </c>
      <c r="Q60" s="124" t="n">
        <v>0</v>
      </c>
      <c r="R60" s="124" t="n">
        <v>0</v>
      </c>
      <c r="S60" s="124" t="n">
        <v>0</v>
      </c>
      <c r="T60" s="124" t="n">
        <v>0</v>
      </c>
      <c r="U60" s="124" t="n">
        <v>0</v>
      </c>
      <c r="V60" s="129" t="n">
        <v>0</v>
      </c>
      <c r="W60" s="128" t="n">
        <v>0</v>
      </c>
      <c r="X60" s="124" t="n">
        <v>0</v>
      </c>
      <c r="Y60" s="124" t="n">
        <v>0</v>
      </c>
      <c r="Z60" s="124" t="n">
        <v>0</v>
      </c>
      <c r="AA60" s="124" t="n">
        <v>0</v>
      </c>
      <c r="AB60" s="124" t="n">
        <v>0</v>
      </c>
      <c r="AC60" s="124" t="n">
        <v>0</v>
      </c>
      <c r="AD60" s="124" t="n">
        <v>0</v>
      </c>
      <c r="AE60" s="124" t="n">
        <v>0</v>
      </c>
      <c r="AF60" s="124" t="n">
        <v>0</v>
      </c>
      <c r="AG60" s="124" t="n">
        <v>0</v>
      </c>
      <c r="AH60" s="129" t="n">
        <v>0</v>
      </c>
      <c r="AI60" s="128" t="n">
        <v>0</v>
      </c>
      <c r="AJ60" s="124" t="n">
        <v>0</v>
      </c>
      <c r="AK60" s="124" t="n">
        <v>0</v>
      </c>
      <c r="AL60" s="124" t="n">
        <v>1</v>
      </c>
      <c r="AM60" s="124" t="n">
        <v>0</v>
      </c>
      <c r="AN60" s="124" t="n">
        <v>0</v>
      </c>
      <c r="AO60" s="124" t="n">
        <v>2</v>
      </c>
      <c r="AP60" s="124" t="n">
        <v>0</v>
      </c>
      <c r="AQ60" s="124" t="n">
        <v>0</v>
      </c>
      <c r="AR60" s="124" t="n">
        <v>0</v>
      </c>
      <c r="AS60" s="124" t="n">
        <v>0</v>
      </c>
      <c r="AT60" s="129" t="n">
        <v>0</v>
      </c>
      <c r="AU60" s="128" t="n">
        <v>0</v>
      </c>
      <c r="AV60" s="124" t="n">
        <v>1</v>
      </c>
      <c r="AW60" s="124" t="n">
        <v>0</v>
      </c>
      <c r="AX60" s="124" t="n">
        <v>1</v>
      </c>
      <c r="AY60" s="124" t="n">
        <v>1</v>
      </c>
      <c r="AZ60" s="124" t="n">
        <v>0</v>
      </c>
      <c r="BA60" s="124" t="n">
        <v>1</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243</v>
      </c>
      <c r="F61" s="138" t="n">
        <v>0</v>
      </c>
      <c r="G61" s="123" t="n">
        <v>0</v>
      </c>
      <c r="H61" s="123" t="n">
        <v>115</v>
      </c>
      <c r="I61" s="123" t="n">
        <v>128</v>
      </c>
      <c r="J61" s="139" t="n">
        <v>0</v>
      </c>
      <c r="K61" s="134" t="n">
        <v>0</v>
      </c>
      <c r="L61" s="124" t="n">
        <v>0</v>
      </c>
      <c r="M61" s="124" t="n">
        <v>0</v>
      </c>
      <c r="N61" s="124" t="n">
        <v>0</v>
      </c>
      <c r="O61" s="124" t="n">
        <v>0</v>
      </c>
      <c r="P61" s="124" t="n">
        <v>0</v>
      </c>
      <c r="Q61" s="124" t="n">
        <v>0</v>
      </c>
      <c r="R61" s="124" t="n">
        <v>0</v>
      </c>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0</v>
      </c>
      <c r="AJ61" s="124" t="n">
        <v>0</v>
      </c>
      <c r="AK61" s="124" t="n">
        <v>1</v>
      </c>
      <c r="AL61" s="124" t="n">
        <v>0</v>
      </c>
      <c r="AM61" s="124" t="n">
        <v>10</v>
      </c>
      <c r="AN61" s="124" t="n">
        <v>9</v>
      </c>
      <c r="AO61" s="124" t="n">
        <v>14</v>
      </c>
      <c r="AP61" s="124" t="n">
        <v>14</v>
      </c>
      <c r="AQ61" s="124" t="n">
        <v>12</v>
      </c>
      <c r="AR61" s="124" t="n">
        <v>14</v>
      </c>
      <c r="AS61" s="124" t="n">
        <v>20</v>
      </c>
      <c r="AT61" s="129" t="n">
        <v>21</v>
      </c>
      <c r="AU61" s="128" t="n">
        <v>17</v>
      </c>
      <c r="AV61" s="124" t="n">
        <v>34</v>
      </c>
      <c r="AW61" s="124" t="n">
        <v>27</v>
      </c>
      <c r="AX61" s="124" t="n">
        <v>4</v>
      </c>
      <c r="AY61" s="124" t="n">
        <v>9</v>
      </c>
      <c r="AZ61" s="124" t="n">
        <v>18</v>
      </c>
      <c r="BA61" s="124" t="n">
        <v>8</v>
      </c>
      <c r="BB61" s="124" t="n">
        <v>11</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t="n">
        <v>0</v>
      </c>
      <c r="L62" s="124" t="n">
        <v>0</v>
      </c>
      <c r="M62" s="124" t="n">
        <v>0</v>
      </c>
      <c r="N62" s="124" t="n">
        <v>0</v>
      </c>
      <c r="O62" s="124" t="n">
        <v>0</v>
      </c>
      <c r="P62" s="124" t="n">
        <v>0</v>
      </c>
      <c r="Q62" s="124" t="n">
        <v>0</v>
      </c>
      <c r="R62" s="124" t="n">
        <v>0</v>
      </c>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234</v>
      </c>
      <c r="F63" s="138" t="n">
        <v>0</v>
      </c>
      <c r="G63" s="123" t="n">
        <v>0</v>
      </c>
      <c r="H63" s="123" t="n">
        <v>118</v>
      </c>
      <c r="I63" s="123" t="n">
        <v>116</v>
      </c>
      <c r="J63" s="139" t="n">
        <v>0</v>
      </c>
      <c r="K63" s="134" t="n">
        <v>0</v>
      </c>
      <c r="L63" s="124" t="n">
        <v>0</v>
      </c>
      <c r="M63" s="124" t="n">
        <v>0</v>
      </c>
      <c r="N63" s="124" t="n">
        <v>0</v>
      </c>
      <c r="O63" s="124" t="n">
        <v>0</v>
      </c>
      <c r="P63" s="124" t="n">
        <v>0</v>
      </c>
      <c r="Q63" s="124" t="n">
        <v>0</v>
      </c>
      <c r="R63" s="124" t="n">
        <v>0</v>
      </c>
      <c r="S63" s="124" t="n">
        <v>0</v>
      </c>
      <c r="T63" s="124" t="n">
        <v>0</v>
      </c>
      <c r="U63" s="124" t="n">
        <v>0</v>
      </c>
      <c r="V63" s="129" t="n">
        <v>0</v>
      </c>
      <c r="W63" s="128" t="n">
        <v>0</v>
      </c>
      <c r="X63" s="124" t="n">
        <v>0</v>
      </c>
      <c r="Y63" s="124" t="n">
        <v>0</v>
      </c>
      <c r="Z63" s="124" t="n">
        <v>0</v>
      </c>
      <c r="AA63" s="124" t="n">
        <v>0</v>
      </c>
      <c r="AB63" s="124" t="n">
        <v>0</v>
      </c>
      <c r="AC63" s="124" t="n">
        <v>0</v>
      </c>
      <c r="AD63" s="124" t="n">
        <v>0</v>
      </c>
      <c r="AE63" s="124" t="n">
        <v>0</v>
      </c>
      <c r="AF63" s="124" t="n">
        <v>0</v>
      </c>
      <c r="AG63" s="124" t="n">
        <v>0</v>
      </c>
      <c r="AH63" s="129" t="n">
        <v>0</v>
      </c>
      <c r="AI63" s="128" t="n">
        <v>0</v>
      </c>
      <c r="AJ63" s="124" t="n">
        <v>0</v>
      </c>
      <c r="AK63" s="124" t="n">
        <v>1</v>
      </c>
      <c r="AL63" s="124" t="n">
        <v>2</v>
      </c>
      <c r="AM63" s="124" t="n">
        <v>12</v>
      </c>
      <c r="AN63" s="124" t="n">
        <v>4</v>
      </c>
      <c r="AO63" s="124" t="n">
        <v>8</v>
      </c>
      <c r="AP63" s="124" t="n">
        <v>11</v>
      </c>
      <c r="AQ63" s="124" t="n">
        <v>16</v>
      </c>
      <c r="AR63" s="124" t="n">
        <v>16</v>
      </c>
      <c r="AS63" s="124" t="n">
        <v>25</v>
      </c>
      <c r="AT63" s="129" t="n">
        <v>23</v>
      </c>
      <c r="AU63" s="128" t="n">
        <v>19</v>
      </c>
      <c r="AV63" s="124" t="n">
        <v>21</v>
      </c>
      <c r="AW63" s="124" t="n">
        <v>17</v>
      </c>
      <c r="AX63" s="124" t="n">
        <v>6</v>
      </c>
      <c r="AY63" s="124" t="n">
        <v>16</v>
      </c>
      <c r="AZ63" s="124" t="n">
        <v>13</v>
      </c>
      <c r="BA63" s="124" t="n">
        <v>7</v>
      </c>
      <c r="BB63" s="124" t="n">
        <v>17</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111</v>
      </c>
      <c r="F64" s="138" t="n">
        <v>0</v>
      </c>
      <c r="G64" s="123" t="n">
        <v>0</v>
      </c>
      <c r="H64" s="123" t="n">
        <v>70</v>
      </c>
      <c r="I64" s="123" t="n">
        <v>41</v>
      </c>
      <c r="J64" s="139" t="n">
        <v>0</v>
      </c>
      <c r="K64" s="134" t="n">
        <v>0</v>
      </c>
      <c r="L64" s="124" t="n">
        <v>0</v>
      </c>
      <c r="M64" s="124" t="n">
        <v>0</v>
      </c>
      <c r="N64" s="124" t="n">
        <v>0</v>
      </c>
      <c r="O64" s="124" t="n">
        <v>0</v>
      </c>
      <c r="P64" s="124" t="n">
        <v>0</v>
      </c>
      <c r="Q64" s="124" t="n">
        <v>0</v>
      </c>
      <c r="R64" s="124" t="n">
        <v>0</v>
      </c>
      <c r="S64" s="124" t="n">
        <v>0</v>
      </c>
      <c r="T64" s="124" t="n">
        <v>0</v>
      </c>
      <c r="U64" s="124" t="n">
        <v>0</v>
      </c>
      <c r="V64" s="129" t="n">
        <v>0</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3</v>
      </c>
      <c r="AN64" s="124" t="n">
        <v>1</v>
      </c>
      <c r="AO64" s="124" t="n">
        <v>7</v>
      </c>
      <c r="AP64" s="124" t="n">
        <v>19</v>
      </c>
      <c r="AQ64" s="124" t="n">
        <v>20</v>
      </c>
      <c r="AR64" s="124" t="n">
        <v>8</v>
      </c>
      <c r="AS64" s="124" t="n">
        <v>5</v>
      </c>
      <c r="AT64" s="129" t="n">
        <v>7</v>
      </c>
      <c r="AU64" s="128" t="n">
        <v>6</v>
      </c>
      <c r="AV64" s="124" t="n">
        <v>6</v>
      </c>
      <c r="AW64" s="124" t="n">
        <v>5</v>
      </c>
      <c r="AX64" s="124" t="n">
        <v>5</v>
      </c>
      <c r="AY64" s="124" t="n">
        <v>5</v>
      </c>
      <c r="AZ64" s="124" t="n">
        <v>4</v>
      </c>
      <c r="BA64" s="124" t="n">
        <v>6</v>
      </c>
      <c r="BB64" s="124" t="n">
        <v>4</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309</v>
      </c>
      <c r="F65" s="138" t="n">
        <v>0</v>
      </c>
      <c r="G65" s="123" t="n">
        <v>0</v>
      </c>
      <c r="H65" s="123" t="n">
        <v>180</v>
      </c>
      <c r="I65" s="123" t="n">
        <v>129</v>
      </c>
      <c r="J65" s="139" t="n">
        <v>0</v>
      </c>
      <c r="K65" s="134" t="n">
        <v>0</v>
      </c>
      <c r="L65" s="124" t="n">
        <v>0</v>
      </c>
      <c r="M65" s="124" t="n">
        <v>0</v>
      </c>
      <c r="N65" s="124" t="n">
        <v>0</v>
      </c>
      <c r="O65" s="124" t="n">
        <v>0</v>
      </c>
      <c r="P65" s="124" t="n">
        <v>0</v>
      </c>
      <c r="Q65" s="124" t="n">
        <v>0</v>
      </c>
      <c r="R65" s="124" t="n">
        <v>0</v>
      </c>
      <c r="S65" s="124" t="n">
        <v>0</v>
      </c>
      <c r="T65" s="124" t="n">
        <v>0</v>
      </c>
      <c r="U65" s="124" t="n">
        <v>0</v>
      </c>
      <c r="V65" s="129" t="n">
        <v>0</v>
      </c>
      <c r="W65" s="128" t="n">
        <v>0</v>
      </c>
      <c r="X65" s="124" t="n">
        <v>0</v>
      </c>
      <c r="Y65" s="124" t="n">
        <v>0</v>
      </c>
      <c r="Z65" s="124" t="n">
        <v>0</v>
      </c>
      <c r="AA65" s="124" t="n">
        <v>0</v>
      </c>
      <c r="AB65" s="124" t="n">
        <v>0</v>
      </c>
      <c r="AC65" s="124" t="n">
        <v>0</v>
      </c>
      <c r="AD65" s="124" t="n">
        <v>0</v>
      </c>
      <c r="AE65" s="124" t="n">
        <v>0</v>
      </c>
      <c r="AF65" s="124" t="n">
        <v>0</v>
      </c>
      <c r="AG65" s="124" t="n">
        <v>0</v>
      </c>
      <c r="AH65" s="129" t="n">
        <v>0</v>
      </c>
      <c r="AI65" s="128" t="n">
        <v>0</v>
      </c>
      <c r="AJ65" s="124" t="n">
        <v>0</v>
      </c>
      <c r="AK65" s="124" t="n">
        <v>2</v>
      </c>
      <c r="AL65" s="124" t="n">
        <v>3</v>
      </c>
      <c r="AM65" s="124" t="n">
        <v>12</v>
      </c>
      <c r="AN65" s="124" t="n">
        <v>5</v>
      </c>
      <c r="AO65" s="124" t="n">
        <v>12</v>
      </c>
      <c r="AP65" s="124" t="n">
        <v>16</v>
      </c>
      <c r="AQ65" s="124" t="n">
        <v>35</v>
      </c>
      <c r="AR65" s="124" t="n">
        <v>34</v>
      </c>
      <c r="AS65" s="124" t="n">
        <v>28</v>
      </c>
      <c r="AT65" s="129" t="n">
        <v>33</v>
      </c>
      <c r="AU65" s="128" t="n">
        <v>30</v>
      </c>
      <c r="AV65" s="124" t="n">
        <v>21</v>
      </c>
      <c r="AW65" s="124" t="n">
        <v>27</v>
      </c>
      <c r="AX65" s="124" t="n">
        <v>20</v>
      </c>
      <c r="AY65" s="124" t="n">
        <v>13</v>
      </c>
      <c r="AZ65" s="124" t="n">
        <v>7</v>
      </c>
      <c r="BA65" s="124" t="n">
        <v>5</v>
      </c>
      <c r="BB65" s="124" t="n">
        <v>6</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10</v>
      </c>
      <c r="F66" s="138" t="n">
        <v>0</v>
      </c>
      <c r="G66" s="123" t="n">
        <v>0</v>
      </c>
      <c r="H66" s="123" t="n">
        <v>7</v>
      </c>
      <c r="I66" s="123" t="n">
        <v>3</v>
      </c>
      <c r="J66" s="139" t="n">
        <v>0</v>
      </c>
      <c r="K66" s="134" t="n">
        <v>0</v>
      </c>
      <c r="L66" s="124" t="n">
        <v>0</v>
      </c>
      <c r="M66" s="124" t="n">
        <v>0</v>
      </c>
      <c r="N66" s="124" t="n">
        <v>0</v>
      </c>
      <c r="O66" s="124" t="n">
        <v>0</v>
      </c>
      <c r="P66" s="124" t="n">
        <v>0</v>
      </c>
      <c r="Q66" s="124" t="n">
        <v>0</v>
      </c>
      <c r="R66" s="124" t="n">
        <v>0</v>
      </c>
      <c r="S66" s="124" t="n">
        <v>0</v>
      </c>
      <c r="T66" s="124" t="n">
        <v>0</v>
      </c>
      <c r="U66" s="124" t="n">
        <v>0</v>
      </c>
      <c r="V66" s="129" t="n">
        <v>0</v>
      </c>
      <c r="W66" s="128" t="n">
        <v>0</v>
      </c>
      <c r="X66" s="124" t="n">
        <v>0</v>
      </c>
      <c r="Y66" s="124" t="n">
        <v>0</v>
      </c>
      <c r="Z66" s="124" t="n">
        <v>0</v>
      </c>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1</v>
      </c>
      <c r="AO66" s="124" t="n">
        <v>0</v>
      </c>
      <c r="AP66" s="124" t="n">
        <v>0</v>
      </c>
      <c r="AQ66" s="124" t="n">
        <v>1</v>
      </c>
      <c r="AR66" s="124" t="n">
        <v>1</v>
      </c>
      <c r="AS66" s="124" t="n">
        <v>3</v>
      </c>
      <c r="AT66" s="129" t="n">
        <v>1</v>
      </c>
      <c r="AU66" s="128" t="n">
        <v>3</v>
      </c>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2346</v>
      </c>
      <c r="F67" s="138" t="n">
        <v>0</v>
      </c>
      <c r="G67" s="123" t="n">
        <v>0</v>
      </c>
      <c r="H67" s="123" t="n">
        <v>992</v>
      </c>
      <c r="I67" s="123" t="n">
        <v>1354</v>
      </c>
      <c r="J67" s="139" t="n">
        <v>0</v>
      </c>
      <c r="K67" s="134"/>
      <c r="L67" s="124"/>
      <c r="M67" s="124"/>
      <c r="N67" s="124"/>
      <c r="O67" s="124" t="n">
        <v>0</v>
      </c>
      <c r="P67" s="124"/>
      <c r="Q67" s="124"/>
      <c r="R67" s="124" t="n">
        <v>0</v>
      </c>
      <c r="S67" s="124"/>
      <c r="T67" s="124" t="n">
        <v>0</v>
      </c>
      <c r="U67" s="124" t="n">
        <v>0</v>
      </c>
      <c r="V67" s="129" t="n">
        <v>0</v>
      </c>
      <c r="W67" s="128"/>
      <c r="X67" s="124"/>
      <c r="Y67" s="124" t="n">
        <v>0</v>
      </c>
      <c r="Z67" s="124"/>
      <c r="AA67" s="124"/>
      <c r="AB67" s="124"/>
      <c r="AC67" s="124" t="n">
        <v>0</v>
      </c>
      <c r="AD67" s="124"/>
      <c r="AE67" s="124" t="n">
        <v>0</v>
      </c>
      <c r="AF67" s="124" t="n">
        <v>0</v>
      </c>
      <c r="AG67" s="124" t="n">
        <v>0</v>
      </c>
      <c r="AH67" s="129" t="n">
        <v>0</v>
      </c>
      <c r="AI67" s="128" t="n">
        <v>0</v>
      </c>
      <c r="AJ67" s="124"/>
      <c r="AK67" s="124" t="n">
        <v>1</v>
      </c>
      <c r="AL67" s="124" t="n">
        <v>13</v>
      </c>
      <c r="AM67" s="124" t="n">
        <v>52</v>
      </c>
      <c r="AN67" s="124" t="n">
        <v>34</v>
      </c>
      <c r="AO67" s="124" t="n">
        <v>74</v>
      </c>
      <c r="AP67" s="124" t="n">
        <v>113</v>
      </c>
      <c r="AQ67" s="124" t="n">
        <v>151</v>
      </c>
      <c r="AR67" s="124" t="n">
        <v>163</v>
      </c>
      <c r="AS67" s="124" t="n">
        <v>189</v>
      </c>
      <c r="AT67" s="129" t="n">
        <v>202</v>
      </c>
      <c r="AU67" s="128" t="n">
        <v>170</v>
      </c>
      <c r="AV67" s="124" t="n">
        <v>180</v>
      </c>
      <c r="AW67" s="124" t="n">
        <v>173</v>
      </c>
      <c r="AX67" s="124" t="n">
        <v>171</v>
      </c>
      <c r="AY67" s="124" t="n">
        <v>141</v>
      </c>
      <c r="AZ67" s="124" t="n">
        <v>178</v>
      </c>
      <c r="BA67" s="124" t="n">
        <v>205</v>
      </c>
      <c r="BB67" s="124" t="n">
        <v>136</v>
      </c>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8843</v>
      </c>
      <c r="F68" s="138" t="n">
        <v>0</v>
      </c>
      <c r="G68" s="123" t="n">
        <v>0</v>
      </c>
      <c r="H68" s="123" t="n">
        <v>4192</v>
      </c>
      <c r="I68" s="123" t="n">
        <v>4651</v>
      </c>
      <c r="J68" s="139" t="n">
        <v>0</v>
      </c>
      <c r="K68" s="134" t="n">
        <v>0</v>
      </c>
      <c r="L68" s="124" t="n">
        <v>0</v>
      </c>
      <c r="M68" s="124" t="n">
        <v>0</v>
      </c>
      <c r="N68" s="124" t="n">
        <v>0</v>
      </c>
      <c r="O68" s="124" t="n">
        <v>0</v>
      </c>
      <c r="P68" s="124" t="n">
        <v>0</v>
      </c>
      <c r="Q68" s="124" t="n">
        <v>0</v>
      </c>
      <c r="R68" s="124" t="n">
        <v>0</v>
      </c>
      <c r="S68" s="124" t="n">
        <v>0</v>
      </c>
      <c r="T68" s="124" t="n">
        <v>0</v>
      </c>
      <c r="U68" s="124" t="n">
        <v>0</v>
      </c>
      <c r="V68" s="129" t="n">
        <v>0</v>
      </c>
      <c r="W68" s="128" t="n">
        <v>0</v>
      </c>
      <c r="X68" s="124" t="n">
        <v>0</v>
      </c>
      <c r="Y68" s="124" t="n">
        <v>0</v>
      </c>
      <c r="Z68" s="124" t="n">
        <v>0</v>
      </c>
      <c r="AA68" s="124" t="n">
        <v>0</v>
      </c>
      <c r="AB68" s="124" t="n">
        <v>0</v>
      </c>
      <c r="AC68" s="124" t="n">
        <v>0</v>
      </c>
      <c r="AD68" s="124" t="n">
        <v>0</v>
      </c>
      <c r="AE68" s="124" t="n">
        <v>0</v>
      </c>
      <c r="AF68" s="124" t="n">
        <v>0</v>
      </c>
      <c r="AG68" s="124" t="n">
        <v>0</v>
      </c>
      <c r="AH68" s="129" t="n">
        <v>0</v>
      </c>
      <c r="AI68" s="128" t="n">
        <v>0</v>
      </c>
      <c r="AJ68" s="124" t="n">
        <v>0</v>
      </c>
      <c r="AK68" s="124" t="n">
        <v>5</v>
      </c>
      <c r="AL68" s="124" t="n">
        <v>76</v>
      </c>
      <c r="AM68" s="124" t="n">
        <v>156</v>
      </c>
      <c r="AN68" s="124" t="n">
        <v>264</v>
      </c>
      <c r="AO68" s="124" t="n">
        <v>458</v>
      </c>
      <c r="AP68" s="124" t="n">
        <v>798</v>
      </c>
      <c r="AQ68" s="124" t="n">
        <v>456</v>
      </c>
      <c r="AR68" s="124" t="n">
        <v>637</v>
      </c>
      <c r="AS68" s="124" t="n">
        <v>754</v>
      </c>
      <c r="AT68" s="129" t="n">
        <v>588</v>
      </c>
      <c r="AU68" s="128" t="n">
        <v>588</v>
      </c>
      <c r="AV68" s="124" t="n">
        <v>515</v>
      </c>
      <c r="AW68" s="124" t="n">
        <v>528</v>
      </c>
      <c r="AX68" s="124" t="n">
        <v>503</v>
      </c>
      <c r="AY68" s="124" t="n">
        <v>465</v>
      </c>
      <c r="AZ68" s="124" t="n">
        <v>544</v>
      </c>
      <c r="BA68" s="124" t="n">
        <v>545</v>
      </c>
      <c r="BB68" s="124" t="n">
        <v>572</v>
      </c>
      <c r="BC68" s="124" t="n">
        <v>391</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1559</v>
      </c>
      <c r="F69" s="138" t="n">
        <v>0</v>
      </c>
      <c r="G69" s="123" t="n">
        <v>0</v>
      </c>
      <c r="H69" s="123" t="n">
        <v>816</v>
      </c>
      <c r="I69" s="123" t="n">
        <v>743</v>
      </c>
      <c r="J69" s="139" t="n">
        <v>0</v>
      </c>
      <c r="K69" s="134" t="n">
        <v>0</v>
      </c>
      <c r="L69" s="124" t="n">
        <v>0</v>
      </c>
      <c r="M69" s="124" t="n">
        <v>0</v>
      </c>
      <c r="N69" s="124" t="n">
        <v>0</v>
      </c>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0</v>
      </c>
      <c r="AI69" s="128" t="n">
        <v>0</v>
      </c>
      <c r="AJ69" s="124" t="n">
        <v>0</v>
      </c>
      <c r="AK69" s="124" t="n">
        <v>0</v>
      </c>
      <c r="AL69" s="124" t="n">
        <v>0</v>
      </c>
      <c r="AM69" s="124" t="n">
        <v>21</v>
      </c>
      <c r="AN69" s="124" t="n">
        <v>61</v>
      </c>
      <c r="AO69" s="124" t="n">
        <v>121</v>
      </c>
      <c r="AP69" s="124" t="n">
        <v>173</v>
      </c>
      <c r="AQ69" s="124" t="n">
        <v>102</v>
      </c>
      <c r="AR69" s="124" t="n">
        <v>83</v>
      </c>
      <c r="AS69" s="124" t="n">
        <v>143</v>
      </c>
      <c r="AT69" s="129" t="n">
        <v>112</v>
      </c>
      <c r="AU69" s="128" t="n">
        <v>102</v>
      </c>
      <c r="AV69" s="124" t="n">
        <v>137</v>
      </c>
      <c r="AW69" s="124" t="n">
        <v>88</v>
      </c>
      <c r="AX69" s="124" t="n">
        <v>60</v>
      </c>
      <c r="AY69" s="124" t="n">
        <v>33</v>
      </c>
      <c r="AZ69" s="124" t="n">
        <v>110</v>
      </c>
      <c r="BA69" s="124" t="n">
        <v>114</v>
      </c>
      <c r="BB69" s="124" t="n">
        <v>99</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t="n">
        <v>0</v>
      </c>
      <c r="L70" s="124" t="n">
        <v>0</v>
      </c>
      <c r="M70" s="124" t="n">
        <v>0</v>
      </c>
      <c r="N70" s="124" t="n">
        <v>0</v>
      </c>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t="n">
        <v>0</v>
      </c>
      <c r="M71" s="123" t="n">
        <v>0</v>
      </c>
      <c r="N71" s="123" t="n">
        <v>0</v>
      </c>
      <c r="O71" s="123" t="n">
        <v>0</v>
      </c>
      <c r="P71" s="123" t="n">
        <v>0</v>
      </c>
      <c r="Q71" s="123" t="n">
        <v>0</v>
      </c>
      <c r="R71" s="123" t="n">
        <v>0</v>
      </c>
      <c r="S71" s="123" t="n">
        <v>0</v>
      </c>
      <c r="T71" s="123" t="n">
        <v>0</v>
      </c>
      <c r="U71" s="123" t="n">
        <v>0</v>
      </c>
      <c r="V71" s="131" t="n">
        <v>0</v>
      </c>
      <c r="W71" s="130" t="n">
        <v>0</v>
      </c>
      <c r="X71" s="123" t="n">
        <v>0</v>
      </c>
      <c r="Y71" s="123" t="n">
        <v>0</v>
      </c>
      <c r="Z71" s="123" t="n">
        <v>0</v>
      </c>
      <c r="AA71" s="123" t="n">
        <v>0</v>
      </c>
      <c r="AB71" s="123" t="n">
        <v>0</v>
      </c>
      <c r="AC71" s="123" t="n">
        <v>0</v>
      </c>
      <c r="AD71" s="123" t="n">
        <v>0</v>
      </c>
      <c r="AE71" s="123" t="n">
        <v>0</v>
      </c>
      <c r="AF71" s="123" t="n">
        <v>0</v>
      </c>
      <c r="AG71" s="123" t="n">
        <v>0</v>
      </c>
      <c r="AH71" s="131" t="n">
        <v>0</v>
      </c>
      <c r="AI71" s="130" t="n">
        <v>0</v>
      </c>
      <c r="AJ71" s="123" t="n">
        <v>0</v>
      </c>
      <c r="AK71" s="123" t="n">
        <v>5</v>
      </c>
      <c r="AL71" s="123" t="n">
        <v>21</v>
      </c>
      <c r="AM71" s="123" t="n">
        <v>34</v>
      </c>
      <c r="AN71" s="123" t="n">
        <v>43</v>
      </c>
      <c r="AO71" s="123" t="n">
        <v>21</v>
      </c>
      <c r="AP71" s="123" t="n">
        <v>21</v>
      </c>
      <c r="AQ71" s="123" t="n">
        <v>20</v>
      </c>
      <c r="AR71" s="123" t="n">
        <v>22</v>
      </c>
      <c r="AS71" s="123" t="n">
        <v>23</v>
      </c>
      <c r="AT71" s="131" t="n">
        <v>30</v>
      </c>
      <c r="AU71" s="130" t="n">
        <v>27</v>
      </c>
      <c r="AV71" s="123" t="n">
        <v>30</v>
      </c>
      <c r="AW71" s="123" t="n">
        <v>25</v>
      </c>
      <c r="AX71" s="123" t="n">
        <v>37</v>
      </c>
      <c r="AY71" s="123" t="n">
        <v>23</v>
      </c>
      <c r="AZ71" s="123" t="n">
        <v>32</v>
      </c>
      <c r="BA71" s="123" t="n">
        <v>38</v>
      </c>
      <c r="BB71" s="123" t="n">
        <v>41</v>
      </c>
      <c r="BC71" s="123" t="n">
        <v>28</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t="n">
        <v>0</v>
      </c>
      <c r="M72" s="123" t="n">
        <v>0</v>
      </c>
      <c r="N72" s="123" t="n">
        <v>0</v>
      </c>
      <c r="O72" s="123" t="n">
        <v>0</v>
      </c>
      <c r="P72" s="123" t="n">
        <v>0</v>
      </c>
      <c r="Q72" s="123" t="n">
        <v>0</v>
      </c>
      <c r="R72" s="123" t="n">
        <v>0</v>
      </c>
      <c r="S72" s="123" t="n">
        <v>0</v>
      </c>
      <c r="T72" s="123" t="n">
        <v>0</v>
      </c>
      <c r="U72" s="123" t="n">
        <v>0</v>
      </c>
      <c r="V72" s="131" t="n">
        <v>0</v>
      </c>
      <c r="W72" s="130" t="n">
        <v>0</v>
      </c>
      <c r="X72" s="123" t="n">
        <v>0</v>
      </c>
      <c r="Y72" s="123" t="n">
        <v>0</v>
      </c>
      <c r="Z72" s="123" t="n">
        <v>0</v>
      </c>
      <c r="AA72" s="123" t="n">
        <v>0</v>
      </c>
      <c r="AB72" s="123" t="n">
        <v>0</v>
      </c>
      <c r="AC72" s="123" t="n">
        <v>0</v>
      </c>
      <c r="AD72" s="123" t="n">
        <v>0</v>
      </c>
      <c r="AE72" s="123" t="n">
        <v>0</v>
      </c>
      <c r="AF72" s="123" t="n">
        <v>0</v>
      </c>
      <c r="AG72" s="123" t="n">
        <v>0</v>
      </c>
      <c r="AH72" s="131" t="n">
        <v>0</v>
      </c>
      <c r="AI72" s="130" t="n">
        <v>0</v>
      </c>
      <c r="AJ72" s="123" t="n">
        <v>0</v>
      </c>
      <c r="AK72" s="123" t="n">
        <v>10</v>
      </c>
      <c r="AL72" s="123" t="n">
        <v>31</v>
      </c>
      <c r="AM72" s="123" t="n">
        <v>37</v>
      </c>
      <c r="AN72" s="123" t="n">
        <v>58</v>
      </c>
      <c r="AO72" s="123" t="n">
        <v>34</v>
      </c>
      <c r="AP72" s="123" t="n">
        <v>37</v>
      </c>
      <c r="AQ72" s="123" t="n">
        <v>33</v>
      </c>
      <c r="AR72" s="123" t="n">
        <v>37</v>
      </c>
      <c r="AS72" s="123" t="n">
        <v>32</v>
      </c>
      <c r="AT72" s="131" t="n">
        <v>44</v>
      </c>
      <c r="AU72" s="130" t="n">
        <v>45</v>
      </c>
      <c r="AV72" s="123" t="n">
        <v>51</v>
      </c>
      <c r="AW72" s="123" t="n">
        <v>39</v>
      </c>
      <c r="AX72" s="123" t="n">
        <v>51</v>
      </c>
      <c r="AY72" s="123" t="n">
        <v>70</v>
      </c>
      <c r="AZ72" s="123" t="n">
        <v>47</v>
      </c>
      <c r="BA72" s="123" t="n">
        <v>50</v>
      </c>
      <c r="BB72" s="123" t="n">
        <v>65</v>
      </c>
      <c r="BC72" s="123" t="n">
        <v>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t="n">
        <v>0</v>
      </c>
      <c r="M73" s="123" t="n">
        <v>0</v>
      </c>
      <c r="N73" s="123" t="n">
        <v>0</v>
      </c>
      <c r="O73" s="123" t="n">
        <v>0</v>
      </c>
      <c r="P73" s="123" t="n">
        <v>0</v>
      </c>
      <c r="Q73" s="123" t="n">
        <v>0</v>
      </c>
      <c r="R73" s="123" t="n">
        <v>0</v>
      </c>
      <c r="S73" s="123" t="n">
        <v>0</v>
      </c>
      <c r="T73" s="123" t="n">
        <v>0</v>
      </c>
      <c r="U73" s="123" t="n">
        <v>0</v>
      </c>
      <c r="V73" s="131" t="n">
        <v>0</v>
      </c>
      <c r="W73" s="130" t="n">
        <v>0</v>
      </c>
      <c r="X73" s="123" t="n">
        <v>0</v>
      </c>
      <c r="Y73" s="123" t="n">
        <v>0</v>
      </c>
      <c r="Z73" s="123" t="n">
        <v>0</v>
      </c>
      <c r="AA73" s="123" t="n">
        <v>0</v>
      </c>
      <c r="AB73" s="123" t="n">
        <v>0</v>
      </c>
      <c r="AC73" s="123" t="n">
        <v>0</v>
      </c>
      <c r="AD73" s="123" t="n">
        <v>0</v>
      </c>
      <c r="AE73" s="123" t="n">
        <v>0</v>
      </c>
      <c r="AF73" s="123" t="n">
        <v>0</v>
      </c>
      <c r="AG73" s="123" t="n">
        <v>0</v>
      </c>
      <c r="AH73" s="131" t="n">
        <v>0</v>
      </c>
      <c r="AI73" s="130" t="n">
        <v>0</v>
      </c>
      <c r="AJ73" s="123" t="n">
        <v>0</v>
      </c>
      <c r="AK73" s="123" t="n">
        <v>4</v>
      </c>
      <c r="AL73" s="123" t="n">
        <v>13</v>
      </c>
      <c r="AM73" s="123" t="n">
        <v>11</v>
      </c>
      <c r="AN73" s="123" t="n">
        <v>7</v>
      </c>
      <c r="AO73" s="123" t="n">
        <v>11</v>
      </c>
      <c r="AP73" s="123" t="n">
        <v>17</v>
      </c>
      <c r="AQ73" s="123" t="n">
        <v>15</v>
      </c>
      <c r="AR73" s="123" t="n">
        <v>11</v>
      </c>
      <c r="AS73" s="123" t="n">
        <v>12</v>
      </c>
      <c r="AT73" s="131" t="n">
        <v>14</v>
      </c>
      <c r="AU73" s="130" t="n">
        <v>18</v>
      </c>
      <c r="AV73" s="123" t="n">
        <v>20</v>
      </c>
      <c r="AW73" s="123" t="n">
        <v>18</v>
      </c>
      <c r="AX73" s="123" t="n">
        <v>19</v>
      </c>
      <c r="AY73" s="123" t="n">
        <v>20</v>
      </c>
      <c r="AZ73" s="123" t="n">
        <v>19</v>
      </c>
      <c r="BA73" s="123" t="n">
        <v>19</v>
      </c>
      <c r="BB73" s="123" t="n">
        <v>23</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t="n">
        <v>0</v>
      </c>
      <c r="M74" s="123" t="n">
        <v>0</v>
      </c>
      <c r="N74" s="123" t="n">
        <v>0</v>
      </c>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80</v>
      </c>
      <c r="AO74" s="123" t="n">
        <v>0</v>
      </c>
      <c r="AP74" s="123" t="n">
        <v>51</v>
      </c>
      <c r="AQ74" s="123" t="n">
        <v>89</v>
      </c>
      <c r="AR74" s="123" t="n">
        <v>73</v>
      </c>
      <c r="AS74" s="123" t="n">
        <v>98</v>
      </c>
      <c r="AT74" s="131" t="n">
        <v>159</v>
      </c>
      <c r="AU74" s="130" t="n">
        <v>0</v>
      </c>
      <c r="AV74" s="123" t="n">
        <v>114</v>
      </c>
      <c r="AW74" s="123" t="n">
        <v>101</v>
      </c>
      <c r="AX74" s="123" t="n">
        <v>0</v>
      </c>
      <c r="AY74" s="123" t="n">
        <v>0</v>
      </c>
      <c r="AZ74" s="123" t="n">
        <v>0</v>
      </c>
      <c r="BA74" s="123" t="n">
        <v>334</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t="n">
        <v>0</v>
      </c>
      <c r="L75" s="156" t="n">
        <v>0</v>
      </c>
      <c r="M75" s="156" t="n">
        <v>0</v>
      </c>
      <c r="N75" s="156" t="n">
        <v>0</v>
      </c>
      <c r="O75" s="156" t="n">
        <v>0</v>
      </c>
      <c r="P75" s="156" t="n">
        <v>0</v>
      </c>
      <c r="Q75" s="156" t="n">
        <v>0</v>
      </c>
      <c r="R75" s="156" t="n">
        <v>0</v>
      </c>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0</v>
      </c>
      <c r="AJ75" s="156" t="n">
        <v>0</v>
      </c>
      <c r="AK75" s="156" t="n">
        <v>0</v>
      </c>
      <c r="AL75" s="156" t="n">
        <v>0</v>
      </c>
      <c r="AM75" s="156" t="n">
        <v>0</v>
      </c>
      <c r="AN75" s="156" t="n">
        <v>0</v>
      </c>
      <c r="AO75" s="156" t="n">
        <v>0</v>
      </c>
      <c r="AP75" s="156" t="n">
        <v>0</v>
      </c>
      <c r="AQ75" s="156" t="n">
        <v>0</v>
      </c>
      <c r="AR75" s="156" t="n">
        <v>0</v>
      </c>
      <c r="AS75" s="156" t="n">
        <v>0</v>
      </c>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561</v>
      </c>
    </row>
    <row r="4">
      <c r="B4" s="265" t="s">
        <v>176</v>
      </c>
      <c r="C4" s="264" t="s">
        <v>560</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59360</v>
      </c>
      <c r="F25" s="138" t="n">
        <v>0</v>
      </c>
      <c r="G25" s="123" t="n">
        <v>0</v>
      </c>
      <c r="H25" s="123" t="n">
        <v>38523</v>
      </c>
      <c r="I25" s="123" t="n">
        <v>20837</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t="n">
        <v>1054</v>
      </c>
      <c r="AL25" s="124" t="n">
        <v>2994</v>
      </c>
      <c r="AM25" s="124" t="n">
        <v>2616</v>
      </c>
      <c r="AN25" s="124" t="n">
        <v>3407</v>
      </c>
      <c r="AO25" s="124" t="n">
        <v>3441</v>
      </c>
      <c r="AP25" s="124" t="n">
        <v>6228</v>
      </c>
      <c r="AQ25" s="124" t="n">
        <v>4418</v>
      </c>
      <c r="AR25" s="124" t="n">
        <v>4817</v>
      </c>
      <c r="AS25" s="124" t="n">
        <v>4191</v>
      </c>
      <c r="AT25" s="129" t="n">
        <v>5357</v>
      </c>
      <c r="AU25" s="128" t="n">
        <v>2753</v>
      </c>
      <c r="AV25" s="124" t="n">
        <v>1360</v>
      </c>
      <c r="AW25" s="124" t="n">
        <v>1938</v>
      </c>
      <c r="AX25" s="124" t="n">
        <v>2351</v>
      </c>
      <c r="AY25" s="124" t="n">
        <v>1039</v>
      </c>
      <c r="AZ25" s="124" t="n">
        <v>2325</v>
      </c>
      <c r="BA25" s="124" t="n">
        <v>3425</v>
      </c>
      <c r="BB25" s="124" t="n">
        <v>2449</v>
      </c>
      <c r="BC25" s="124" t="n">
        <v>3197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15129</v>
      </c>
      <c r="F26" s="138" t="n">
        <v>0</v>
      </c>
      <c r="G26" s="123" t="n">
        <v>0</v>
      </c>
      <c r="H26" s="123" t="n">
        <v>0</v>
      </c>
      <c r="I26" s="123" t="n">
        <v>15129</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1838</v>
      </c>
      <c r="AV26" s="124" t="n">
        <v>2146</v>
      </c>
      <c r="AW26" s="124" t="n">
        <v>1051</v>
      </c>
      <c r="AX26" s="124" t="n">
        <v>1736</v>
      </c>
      <c r="AY26" s="124" t="n">
        <v>1761</v>
      </c>
      <c r="AZ26" s="124" t="n">
        <v>912</v>
      </c>
      <c r="BA26" s="124" t="n">
        <v>1412</v>
      </c>
      <c r="BB26" s="124" t="n">
        <v>2271</v>
      </c>
      <c r="BC26" s="124" t="n">
        <v>2002</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29336</v>
      </c>
      <c r="F27" s="138" t="n">
        <v>0</v>
      </c>
      <c r="G27" s="123" t="n">
        <v>0</v>
      </c>
      <c r="H27" s="123" t="n">
        <v>29336</v>
      </c>
      <c r="I27" s="123" t="n">
        <v>11543</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t="n">
        <v>29336</v>
      </c>
      <c r="AL27" s="124" t="n">
        <v>0</v>
      </c>
      <c r="AM27" s="124" t="n">
        <v>0</v>
      </c>
      <c r="AN27" s="124" t="n">
        <v>0</v>
      </c>
      <c r="AO27" s="124" t="n">
        <v>0</v>
      </c>
      <c r="AP27" s="124" t="n">
        <v>0</v>
      </c>
      <c r="AQ27" s="124" t="n">
        <v>0</v>
      </c>
      <c r="AR27" s="124" t="n">
        <v>0</v>
      </c>
      <c r="AS27" s="124" t="n">
        <v>0</v>
      </c>
      <c r="AT27" s="129" t="n">
        <v>0</v>
      </c>
      <c r="AU27" s="128" t="n">
        <v>0</v>
      </c>
      <c r="AV27" s="124" t="n">
        <v>0</v>
      </c>
      <c r="AW27" s="124" t="n">
        <v>2479</v>
      </c>
      <c r="AX27" s="124" t="n">
        <v>1680</v>
      </c>
      <c r="AY27" s="124" t="n">
        <v>968</v>
      </c>
      <c r="AZ27" s="124" t="n">
        <v>1471</v>
      </c>
      <c r="BA27" s="124" t="n">
        <v>2094</v>
      </c>
      <c r="BB27" s="124" t="n">
        <v>1369</v>
      </c>
      <c r="BC27" s="124" t="n">
        <v>1482</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69657</v>
      </c>
      <c r="F28" s="138" t="n">
        <v>0</v>
      </c>
      <c r="G28" s="123" t="n">
        <v>0</v>
      </c>
      <c r="H28" s="123" t="n">
        <v>35634</v>
      </c>
      <c r="I28" s="123" t="n">
        <v>34023</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t="n">
        <v>951</v>
      </c>
      <c r="AL28" s="124" t="n">
        <v>2805</v>
      </c>
      <c r="AM28" s="124" t="n">
        <v>2402</v>
      </c>
      <c r="AN28" s="124" t="n">
        <v>3131</v>
      </c>
      <c r="AO28" s="124" t="n">
        <v>3132</v>
      </c>
      <c r="AP28" s="124" t="n">
        <v>5673</v>
      </c>
      <c r="AQ28" s="124" t="n">
        <v>4142</v>
      </c>
      <c r="AR28" s="124" t="n">
        <v>4470</v>
      </c>
      <c r="AS28" s="124" t="n">
        <v>3906</v>
      </c>
      <c r="AT28" s="129" t="n">
        <v>5022</v>
      </c>
      <c r="AU28" s="128" t="n">
        <v>4311</v>
      </c>
      <c r="AV28" s="124" t="n">
        <v>3284</v>
      </c>
      <c r="AW28" s="124" t="n">
        <v>2908</v>
      </c>
      <c r="AX28" s="124" t="n">
        <v>3868</v>
      </c>
      <c r="AY28" s="124" t="n">
        <v>2603</v>
      </c>
      <c r="AZ28" s="124" t="n">
        <v>2960</v>
      </c>
      <c r="BA28" s="124" t="n">
        <v>4563</v>
      </c>
      <c r="BB28" s="124" t="n">
        <v>4468</v>
      </c>
      <c r="BC28" s="124" t="n">
        <v>5058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5</v>
      </c>
      <c r="F29" s="138" t="n">
        <v>0</v>
      </c>
      <c r="G29" s="123" t="n">
        <v>0</v>
      </c>
      <c r="H29" s="123" t="n">
        <v>2</v>
      </c>
      <c r="I29" s="123" t="n">
        <v>3</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t="n">
        <v>0</v>
      </c>
      <c r="AL29" s="124" t="n">
        <v>0</v>
      </c>
      <c r="AM29" s="124" t="n">
        <v>0</v>
      </c>
      <c r="AN29" s="124" t="n">
        <v>0</v>
      </c>
      <c r="AO29" s="124" t="n">
        <v>0</v>
      </c>
      <c r="AP29" s="124" t="n">
        <v>0</v>
      </c>
      <c r="AQ29" s="124" t="n">
        <v>0</v>
      </c>
      <c r="AR29" s="124" t="n">
        <v>2</v>
      </c>
      <c r="AS29" s="124" t="n">
        <v>0</v>
      </c>
      <c r="AT29" s="129" t="n">
        <v>0</v>
      </c>
      <c r="AU29" s="128" t="n">
        <v>3</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20382</v>
      </c>
      <c r="F30" s="138" t="n">
        <v>0</v>
      </c>
      <c r="G30" s="123" t="n">
        <v>0</v>
      </c>
      <c r="H30" s="123" t="n">
        <v>10828</v>
      </c>
      <c r="I30" s="123" t="n">
        <v>9554</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t="n">
        <v>329</v>
      </c>
      <c r="AL30" s="124" t="n">
        <v>550</v>
      </c>
      <c r="AM30" s="124" t="n">
        <v>973</v>
      </c>
      <c r="AN30" s="124" t="n">
        <v>1266</v>
      </c>
      <c r="AO30" s="124" t="n">
        <v>1051</v>
      </c>
      <c r="AP30" s="124" t="n">
        <v>1222</v>
      </c>
      <c r="AQ30" s="124" t="n">
        <v>1438</v>
      </c>
      <c r="AR30" s="124" t="n">
        <v>1383</v>
      </c>
      <c r="AS30" s="124" t="n">
        <v>1215</v>
      </c>
      <c r="AT30" s="129" t="n">
        <v>1401</v>
      </c>
      <c r="AU30" s="128" t="n">
        <v>1345</v>
      </c>
      <c r="AV30" s="124" t="n">
        <v>1353</v>
      </c>
      <c r="AW30" s="124" t="n">
        <v>469</v>
      </c>
      <c r="AX30" s="124" t="n">
        <v>1394</v>
      </c>
      <c r="AY30" s="124" t="n">
        <v>975</v>
      </c>
      <c r="AZ30" s="124" t="n">
        <v>867</v>
      </c>
      <c r="BA30" s="124" t="n">
        <v>1365</v>
      </c>
      <c r="BB30" s="124" t="n">
        <v>893</v>
      </c>
      <c r="BC30" s="124" t="n">
        <v>893</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221</v>
      </c>
      <c r="F31" s="138" t="n">
        <v>0</v>
      </c>
      <c r="G31" s="123" t="n">
        <v>0</v>
      </c>
      <c r="H31" s="123" t="n">
        <v>2</v>
      </c>
      <c r="I31" s="123" t="n">
        <v>219</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t="n">
        <v>0</v>
      </c>
      <c r="AL31" s="124" t="n">
        <v>0</v>
      </c>
      <c r="AM31" s="124" t="n">
        <v>0</v>
      </c>
      <c r="AN31" s="124" t="n">
        <v>0</v>
      </c>
      <c r="AO31" s="124" t="n">
        <v>0</v>
      </c>
      <c r="AP31" s="124" t="n">
        <v>0</v>
      </c>
      <c r="AQ31" s="124" t="n">
        <v>0</v>
      </c>
      <c r="AR31" s="124" t="n">
        <v>0</v>
      </c>
      <c r="AS31" s="124" t="n">
        <v>0</v>
      </c>
      <c r="AT31" s="129" t="n">
        <v>2</v>
      </c>
      <c r="AU31" s="128" t="n">
        <v>0</v>
      </c>
      <c r="AV31" s="124" t="n">
        <v>0</v>
      </c>
      <c r="AW31" s="124" t="n">
        <v>0</v>
      </c>
      <c r="AX31" s="124" t="n">
        <v>9</v>
      </c>
      <c r="AY31" s="124" t="n">
        <v>35</v>
      </c>
      <c r="AZ31" s="124" t="n">
        <v>0</v>
      </c>
      <c r="BA31" s="124" t="n">
        <v>32</v>
      </c>
      <c r="BB31" s="124" t="n">
        <v>85</v>
      </c>
      <c r="BC31" s="124" t="n">
        <v>58</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9821</v>
      </c>
      <c r="F32" s="138" t="n">
        <v>0</v>
      </c>
      <c r="G32" s="123" t="n">
        <v>0</v>
      </c>
      <c r="H32" s="123" t="n">
        <v>4234</v>
      </c>
      <c r="I32" s="123" t="n">
        <v>5587</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t="n">
        <v>115</v>
      </c>
      <c r="AL32" s="124" t="n">
        <v>81</v>
      </c>
      <c r="AM32" s="124" t="n">
        <v>211</v>
      </c>
      <c r="AN32" s="124" t="n">
        <v>257</v>
      </c>
      <c r="AO32" s="124" t="n">
        <v>360</v>
      </c>
      <c r="AP32" s="124" t="n">
        <v>804</v>
      </c>
      <c r="AQ32" s="124" t="n">
        <v>552</v>
      </c>
      <c r="AR32" s="124" t="n">
        <v>571</v>
      </c>
      <c r="AS32" s="124" t="n">
        <v>614</v>
      </c>
      <c r="AT32" s="129" t="n">
        <v>669</v>
      </c>
      <c r="AU32" s="128" t="n">
        <v>598</v>
      </c>
      <c r="AV32" s="124" t="n">
        <v>469</v>
      </c>
      <c r="AW32" s="124" t="n">
        <v>472</v>
      </c>
      <c r="AX32" s="124" t="n">
        <v>561</v>
      </c>
      <c r="AY32" s="124" t="n">
        <v>350</v>
      </c>
      <c r="AZ32" s="124" t="n">
        <v>867</v>
      </c>
      <c r="BA32" s="124" t="n">
        <v>688</v>
      </c>
      <c r="BB32" s="124" t="n">
        <v>828</v>
      </c>
      <c r="BC32" s="124" t="n">
        <v>754</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467</v>
      </c>
      <c r="F34" s="138" t="n">
        <v>0</v>
      </c>
      <c r="G34" s="123" t="n">
        <v>0</v>
      </c>
      <c r="H34" s="123" t="n">
        <v>0</v>
      </c>
      <c r="I34" s="123" t="n">
        <v>467</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419</v>
      </c>
      <c r="AX34" s="124" t="n">
        <v>10</v>
      </c>
      <c r="AY34" s="124" t="n">
        <v>17</v>
      </c>
      <c r="AZ34" s="124" t="n">
        <v>18</v>
      </c>
      <c r="BA34" s="124" t="n">
        <v>3</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7651</v>
      </c>
      <c r="F35" s="138" t="n">
        <v>0</v>
      </c>
      <c r="G35" s="123" t="n">
        <v>0</v>
      </c>
      <c r="H35" s="123" t="n">
        <v>4257</v>
      </c>
      <c r="I35" s="123" t="n">
        <v>3394</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t="n">
        <v>0</v>
      </c>
      <c r="AL35" s="124" t="n">
        <v>332</v>
      </c>
      <c r="AM35" s="124" t="n">
        <v>296</v>
      </c>
      <c r="AN35" s="124" t="n">
        <v>465</v>
      </c>
      <c r="AO35" s="124" t="n">
        <v>537</v>
      </c>
      <c r="AP35" s="124" t="n">
        <v>425</v>
      </c>
      <c r="AQ35" s="124" t="n">
        <v>472</v>
      </c>
      <c r="AR35" s="124" t="n">
        <v>571</v>
      </c>
      <c r="AS35" s="124" t="n">
        <v>550</v>
      </c>
      <c r="AT35" s="129" t="n">
        <v>609</v>
      </c>
      <c r="AU35" s="128" t="n">
        <v>504</v>
      </c>
      <c r="AV35" s="124" t="n">
        <v>653</v>
      </c>
      <c r="AW35" s="124" t="n">
        <v>286</v>
      </c>
      <c r="AX35" s="124" t="n">
        <v>186</v>
      </c>
      <c r="AY35" s="124" t="n">
        <v>319</v>
      </c>
      <c r="AZ35" s="124" t="n">
        <v>331</v>
      </c>
      <c r="BA35" s="124" t="n">
        <v>331</v>
      </c>
      <c r="BB35" s="124" t="n">
        <v>438</v>
      </c>
      <c r="BC35" s="124" t="n">
        <v>346</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915</v>
      </c>
      <c r="F36" s="138" t="n">
        <v>0</v>
      </c>
      <c r="G36" s="123" t="n">
        <v>0</v>
      </c>
      <c r="H36" s="123" t="n">
        <v>638</v>
      </c>
      <c r="I36" s="123" t="n">
        <v>277</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t="n">
        <v>0</v>
      </c>
      <c r="AL36" s="124" t="n">
        <v>51</v>
      </c>
      <c r="AM36" s="124" t="n">
        <v>27</v>
      </c>
      <c r="AN36" s="124" t="n">
        <v>35</v>
      </c>
      <c r="AO36" s="124" t="n">
        <v>94</v>
      </c>
      <c r="AP36" s="124" t="n">
        <v>64</v>
      </c>
      <c r="AQ36" s="124" t="n">
        <v>82</v>
      </c>
      <c r="AR36" s="124" t="n">
        <v>89</v>
      </c>
      <c r="AS36" s="124" t="n">
        <v>105</v>
      </c>
      <c r="AT36" s="129" t="n">
        <v>91</v>
      </c>
      <c r="AU36" s="128" t="n">
        <v>62</v>
      </c>
      <c r="AV36" s="124" t="n">
        <v>47</v>
      </c>
      <c r="AW36" s="124" t="n">
        <v>70</v>
      </c>
      <c r="AX36" s="124" t="n">
        <v>8</v>
      </c>
      <c r="AY36" s="124" t="n">
        <v>22</v>
      </c>
      <c r="AZ36" s="124" t="n">
        <v>21</v>
      </c>
      <c r="BA36" s="124" t="n">
        <v>9</v>
      </c>
      <c r="BB36" s="124" t="n">
        <v>29</v>
      </c>
      <c r="BC36" s="124" t="n">
        <v>9</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945</v>
      </c>
      <c r="F37" s="138" t="n">
        <v>0</v>
      </c>
      <c r="G37" s="123" t="n">
        <v>0</v>
      </c>
      <c r="H37" s="123" t="n">
        <v>385</v>
      </c>
      <c r="I37" s="123" t="n">
        <v>560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t="n">
        <v>0</v>
      </c>
      <c r="AL37" s="124" t="n">
        <v>0</v>
      </c>
      <c r="AM37" s="124" t="n">
        <v>0</v>
      </c>
      <c r="AN37" s="124" t="n">
        <v>0</v>
      </c>
      <c r="AO37" s="124" t="n">
        <v>41</v>
      </c>
      <c r="AP37" s="124" t="n">
        <v>32</v>
      </c>
      <c r="AQ37" s="124" t="n">
        <v>69</v>
      </c>
      <c r="AR37" s="124" t="n">
        <v>74</v>
      </c>
      <c r="AS37" s="124" t="n">
        <v>81</v>
      </c>
      <c r="AT37" s="129" t="n">
        <v>88</v>
      </c>
      <c r="AU37" s="128" t="n">
        <v>74</v>
      </c>
      <c r="AV37" s="124" t="n">
        <v>92</v>
      </c>
      <c r="AW37" s="124" t="n">
        <v>83</v>
      </c>
      <c r="AX37" s="124" t="n">
        <v>18</v>
      </c>
      <c r="AY37" s="124" t="n">
        <v>114</v>
      </c>
      <c r="AZ37" s="124" t="n">
        <v>52</v>
      </c>
      <c r="BA37" s="124" t="n">
        <v>30</v>
      </c>
      <c r="BB37" s="124" t="n">
        <v>46</v>
      </c>
      <c r="BC37" s="124" t="n">
        <v>51</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222</v>
      </c>
      <c r="F38" s="138" t="n">
        <v>0</v>
      </c>
      <c r="G38" s="123" t="n">
        <v>0</v>
      </c>
      <c r="H38" s="123" t="n">
        <v>0</v>
      </c>
      <c r="I38" s="123" t="n">
        <v>222</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t="n">
        <v>0</v>
      </c>
      <c r="AL38" s="124" t="n">
        <v>0</v>
      </c>
      <c r="AM38" s="124" t="n">
        <v>0</v>
      </c>
      <c r="AN38" s="124" t="n">
        <v>0</v>
      </c>
      <c r="AO38" s="124" t="n">
        <v>0</v>
      </c>
      <c r="AP38" s="124" t="n">
        <v>0</v>
      </c>
      <c r="AQ38" s="124" t="n">
        <v>0</v>
      </c>
      <c r="AR38" s="124" t="n">
        <v>0</v>
      </c>
      <c r="AS38" s="124" t="n">
        <v>0</v>
      </c>
      <c r="AT38" s="129" t="n">
        <v>0</v>
      </c>
      <c r="AU38" s="128" t="n">
        <v>0</v>
      </c>
      <c r="AV38" s="124" t="n">
        <v>0</v>
      </c>
      <c r="AW38" s="124" t="n">
        <v>0</v>
      </c>
      <c r="AX38" s="124" t="n">
        <v>11</v>
      </c>
      <c r="AY38" s="124" t="n">
        <v>41</v>
      </c>
      <c r="AZ38" s="124" t="n">
        <v>19</v>
      </c>
      <c r="BA38" s="124" t="n">
        <v>58</v>
      </c>
      <c r="BB38" s="124" t="n">
        <v>37</v>
      </c>
      <c r="BC38" s="124" t="n">
        <v>56</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55</v>
      </c>
      <c r="F41" s="138" t="n">
        <v>0</v>
      </c>
      <c r="G41" s="123" t="n">
        <v>0</v>
      </c>
      <c r="H41" s="123" t="n">
        <v>20</v>
      </c>
      <c r="I41" s="123" t="n">
        <v>35</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t="n">
        <v>0</v>
      </c>
      <c r="AL41" s="124" t="n">
        <v>0</v>
      </c>
      <c r="AM41" s="124" t="n">
        <v>0</v>
      </c>
      <c r="AN41" s="124" t="n">
        <v>1</v>
      </c>
      <c r="AO41" s="124" t="n">
        <v>1</v>
      </c>
      <c r="AP41" s="124" t="n">
        <v>0</v>
      </c>
      <c r="AQ41" s="124" t="n">
        <v>4</v>
      </c>
      <c r="AR41" s="124" t="n">
        <v>4</v>
      </c>
      <c r="AS41" s="124" t="n">
        <v>3</v>
      </c>
      <c r="AT41" s="129" t="n">
        <v>7</v>
      </c>
      <c r="AU41" s="128" t="n">
        <v>3</v>
      </c>
      <c r="AV41" s="124" t="n">
        <v>1</v>
      </c>
      <c r="AW41" s="124" t="n">
        <v>6</v>
      </c>
      <c r="AX41" s="124" t="n">
        <v>7</v>
      </c>
      <c r="AY41" s="124" t="n">
        <v>2</v>
      </c>
      <c r="AZ41" s="124" t="n">
        <v>3</v>
      </c>
      <c r="BA41" s="124" t="n">
        <v>5</v>
      </c>
      <c r="BB41" s="124" t="n">
        <v>6</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15</v>
      </c>
      <c r="F42" s="138" t="n">
        <v>0</v>
      </c>
      <c r="G42" s="123" t="n">
        <v>0</v>
      </c>
      <c r="H42" s="123" t="n">
        <v>7</v>
      </c>
      <c r="I42" s="123" t="n">
        <v>8</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t="n">
        <v>0</v>
      </c>
      <c r="AL42" s="124" t="n">
        <v>0</v>
      </c>
      <c r="AM42" s="124" t="n">
        <v>0</v>
      </c>
      <c r="AN42" s="124" t="n">
        <v>1</v>
      </c>
      <c r="AO42" s="124" t="n">
        <v>1</v>
      </c>
      <c r="AP42" s="124" t="n">
        <v>3</v>
      </c>
      <c r="AQ42" s="124" t="n">
        <v>1</v>
      </c>
      <c r="AR42" s="124" t="n">
        <v>0</v>
      </c>
      <c r="AS42" s="124" t="n">
        <v>0</v>
      </c>
      <c r="AT42" s="129" t="n">
        <v>1</v>
      </c>
      <c r="AU42" s="128" t="n">
        <v>3</v>
      </c>
      <c r="AV42" s="124" t="n">
        <v>1</v>
      </c>
      <c r="AW42" s="124" t="n">
        <v>2</v>
      </c>
      <c r="AX42" s="124" t="n">
        <v>2</v>
      </c>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15</v>
      </c>
      <c r="F43" s="138" t="n">
        <v>0</v>
      </c>
      <c r="G43" s="123" t="n">
        <v>0</v>
      </c>
      <c r="H43" s="123" t="n">
        <v>8</v>
      </c>
      <c r="I43" s="123" t="n">
        <v>7</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t="n">
        <v>0</v>
      </c>
      <c r="AL43" s="124" t="n">
        <v>0</v>
      </c>
      <c r="AM43" s="124" t="n">
        <v>0</v>
      </c>
      <c r="AN43" s="124" t="n">
        <v>0</v>
      </c>
      <c r="AO43" s="124" t="n">
        <v>1</v>
      </c>
      <c r="AP43" s="124" t="n">
        <v>2</v>
      </c>
      <c r="AQ43" s="124" t="n">
        <v>0</v>
      </c>
      <c r="AR43" s="124" t="n">
        <v>1</v>
      </c>
      <c r="AS43" s="124" t="n">
        <v>1</v>
      </c>
      <c r="AT43" s="129" t="n">
        <v>3</v>
      </c>
      <c r="AU43" s="128" t="n">
        <v>1</v>
      </c>
      <c r="AV43" s="124" t="n">
        <v>1</v>
      </c>
      <c r="AW43" s="124" t="n">
        <v>3</v>
      </c>
      <c r="AX43" s="124" t="n">
        <v>0</v>
      </c>
      <c r="AY43" s="124" t="n">
        <v>0</v>
      </c>
      <c r="AZ43" s="124" t="n">
        <v>0</v>
      </c>
      <c r="BA43" s="124" t="n">
        <v>1</v>
      </c>
      <c r="BB43" s="124" t="n">
        <v>0</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10</v>
      </c>
      <c r="F44" s="138" t="n">
        <v>0</v>
      </c>
      <c r="G44" s="123" t="n">
        <v>0</v>
      </c>
      <c r="H44" s="123" t="n">
        <v>6</v>
      </c>
      <c r="I44" s="123" t="n">
        <v>4</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t="n">
        <v>0</v>
      </c>
      <c r="AL44" s="124" t="n">
        <v>0</v>
      </c>
      <c r="AM44" s="124" t="n">
        <v>1</v>
      </c>
      <c r="AN44" s="124" t="n">
        <v>0</v>
      </c>
      <c r="AO44" s="124" t="n">
        <v>2</v>
      </c>
      <c r="AP44" s="124" t="n">
        <v>0</v>
      </c>
      <c r="AQ44" s="124" t="n">
        <v>0</v>
      </c>
      <c r="AR44" s="124" t="n">
        <v>1</v>
      </c>
      <c r="AS44" s="124" t="n">
        <v>0</v>
      </c>
      <c r="AT44" s="129" t="n">
        <v>2</v>
      </c>
      <c r="AU44" s="128" t="n">
        <v>0</v>
      </c>
      <c r="AV44" s="124" t="n">
        <v>2</v>
      </c>
      <c r="AW44" s="124" t="n">
        <v>0</v>
      </c>
      <c r="AX44" s="124" t="n">
        <v>0</v>
      </c>
      <c r="AY44" s="124" t="n">
        <v>0</v>
      </c>
      <c r="AZ44" s="124" t="n">
        <v>1</v>
      </c>
      <c r="BA44" s="124" t="n">
        <v>0</v>
      </c>
      <c r="BB44" s="124" t="n">
        <v>0</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5226</v>
      </c>
      <c r="F46" s="138" t="n">
        <v>0</v>
      </c>
      <c r="G46" s="123" t="n">
        <v>0</v>
      </c>
      <c r="H46" s="123" t="n">
        <v>3171</v>
      </c>
      <c r="I46" s="123" t="n">
        <v>2055</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t="n">
        <v>0</v>
      </c>
      <c r="AL46" s="124" t="n">
        <v>102</v>
      </c>
      <c r="AM46" s="124" t="n">
        <v>208</v>
      </c>
      <c r="AN46" s="124" t="n">
        <v>261</v>
      </c>
      <c r="AO46" s="124" t="n">
        <v>416</v>
      </c>
      <c r="AP46" s="124" t="n">
        <v>200</v>
      </c>
      <c r="AQ46" s="124" t="n">
        <v>493</v>
      </c>
      <c r="AR46" s="124" t="n">
        <v>257</v>
      </c>
      <c r="AS46" s="124" t="n">
        <v>535</v>
      </c>
      <c r="AT46" s="129" t="n">
        <v>699</v>
      </c>
      <c r="AU46" s="128" t="n">
        <v>430</v>
      </c>
      <c r="AV46" s="124" t="n">
        <v>480</v>
      </c>
      <c r="AW46" s="124" t="n">
        <v>184</v>
      </c>
      <c r="AX46" s="124" t="n">
        <v>55</v>
      </c>
      <c r="AY46" s="124" t="n">
        <v>124</v>
      </c>
      <c r="AZ46" s="124" t="n">
        <v>132</v>
      </c>
      <c r="BA46" s="124" t="n">
        <v>270</v>
      </c>
      <c r="BB46" s="124" t="n">
        <v>208</v>
      </c>
      <c r="BC46" s="124" t="n">
        <v>172</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17</v>
      </c>
      <c r="F47" s="138" t="n">
        <v>0</v>
      </c>
      <c r="G47" s="123" t="n">
        <v>0</v>
      </c>
      <c r="H47" s="123" t="n">
        <v>13</v>
      </c>
      <c r="I47" s="123" t="n">
        <v>4</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t="n">
        <v>0</v>
      </c>
      <c r="AL47" s="124" t="n">
        <v>0</v>
      </c>
      <c r="AM47" s="124" t="n">
        <v>2</v>
      </c>
      <c r="AN47" s="124" t="n">
        <v>0</v>
      </c>
      <c r="AO47" s="124" t="n">
        <v>2</v>
      </c>
      <c r="AP47" s="124" t="n">
        <v>2</v>
      </c>
      <c r="AQ47" s="124" t="n">
        <v>4</v>
      </c>
      <c r="AR47" s="124" t="n">
        <v>2</v>
      </c>
      <c r="AS47" s="124" t="n">
        <v>1</v>
      </c>
      <c r="AT47" s="129" t="n">
        <v>0</v>
      </c>
      <c r="AU47" s="128" t="n">
        <v>1</v>
      </c>
      <c r="AV47" s="124" t="n">
        <v>0</v>
      </c>
      <c r="AW47" s="124" t="n">
        <v>0</v>
      </c>
      <c r="AX47" s="124" t="n">
        <v>1</v>
      </c>
      <c r="AY47" s="124" t="n">
        <v>1</v>
      </c>
      <c r="AZ47" s="124" t="n">
        <v>0</v>
      </c>
      <c r="BA47" s="124" t="n">
        <v>0</v>
      </c>
      <c r="BB47" s="124" t="n">
        <v>1</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1</v>
      </c>
      <c r="F48" s="138" t="n">
        <v>0</v>
      </c>
      <c r="G48" s="123" t="n">
        <v>0</v>
      </c>
      <c r="H48" s="123" t="n">
        <v>1</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t="n">
        <v>0</v>
      </c>
      <c r="AL48" s="124" t="n">
        <v>0</v>
      </c>
      <c r="AM48" s="124" t="n">
        <v>0</v>
      </c>
      <c r="AN48" s="124" t="n">
        <v>0</v>
      </c>
      <c r="AO48" s="124" t="n">
        <v>0</v>
      </c>
      <c r="AP48" s="124" t="n">
        <v>1</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208</v>
      </c>
      <c r="F49" s="138" t="n">
        <v>0</v>
      </c>
      <c r="G49" s="123" t="n">
        <v>0</v>
      </c>
      <c r="H49" s="123" t="n">
        <v>197</v>
      </c>
      <c r="I49" s="123" t="n">
        <v>11</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t="n">
        <v>0</v>
      </c>
      <c r="AL49" s="124" t="n">
        <v>0</v>
      </c>
      <c r="AM49" s="124" t="n">
        <v>0</v>
      </c>
      <c r="AN49" s="124" t="n">
        <v>4</v>
      </c>
      <c r="AO49" s="124" t="n">
        <v>2</v>
      </c>
      <c r="AP49" s="124" t="n">
        <v>182</v>
      </c>
      <c r="AQ49" s="124" t="n">
        <v>2</v>
      </c>
      <c r="AR49" s="124" t="n">
        <v>1</v>
      </c>
      <c r="AS49" s="124" t="n">
        <v>3</v>
      </c>
      <c r="AT49" s="129" t="n">
        <v>3</v>
      </c>
      <c r="AU49" s="128" t="n">
        <v>1</v>
      </c>
      <c r="AV49" s="124" t="n">
        <v>2</v>
      </c>
      <c r="AW49" s="124" t="n">
        <v>3</v>
      </c>
      <c r="AX49" s="124" t="n">
        <v>0</v>
      </c>
      <c r="AY49" s="124" t="n">
        <v>1</v>
      </c>
      <c r="AZ49" s="124" t="n">
        <v>1</v>
      </c>
      <c r="BA49" s="124" t="n">
        <v>0</v>
      </c>
      <c r="BB49" s="124" t="n">
        <v>3</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3994</v>
      </c>
      <c r="F50" s="138" t="n">
        <v>0</v>
      </c>
      <c r="G50" s="123" t="n">
        <v>0</v>
      </c>
      <c r="H50" s="123" t="n">
        <v>2249</v>
      </c>
      <c r="I50" s="123" t="n">
        <v>1745</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t="n">
        <v>0</v>
      </c>
      <c r="AL50" s="124" t="n">
        <v>88</v>
      </c>
      <c r="AM50" s="124" t="n">
        <v>149</v>
      </c>
      <c r="AN50" s="124" t="n">
        <v>179</v>
      </c>
      <c r="AO50" s="124" t="n">
        <v>296</v>
      </c>
      <c r="AP50" s="124" t="n">
        <v>1</v>
      </c>
      <c r="AQ50" s="124" t="n">
        <v>304</v>
      </c>
      <c r="AR50" s="124" t="n">
        <v>191</v>
      </c>
      <c r="AS50" s="124" t="n">
        <v>456</v>
      </c>
      <c r="AT50" s="129" t="n">
        <v>585</v>
      </c>
      <c r="AU50" s="128" t="n">
        <v>390</v>
      </c>
      <c r="AV50" s="124" t="n">
        <v>412</v>
      </c>
      <c r="AW50" s="124" t="n">
        <v>123</v>
      </c>
      <c r="AX50" s="124" t="n">
        <v>42</v>
      </c>
      <c r="AY50" s="124" t="n">
        <v>93</v>
      </c>
      <c r="AZ50" s="124" t="n">
        <v>110</v>
      </c>
      <c r="BA50" s="124" t="n">
        <v>252</v>
      </c>
      <c r="BB50" s="124" t="n">
        <v>172</v>
      </c>
      <c r="BC50" s="124" t="n">
        <v>151</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115</v>
      </c>
      <c r="F51" s="138" t="n">
        <v>0</v>
      </c>
      <c r="G51" s="123" t="n">
        <v>0</v>
      </c>
      <c r="H51" s="123" t="n">
        <v>56</v>
      </c>
      <c r="I51" s="123" t="n">
        <v>59</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t="n">
        <v>0</v>
      </c>
      <c r="AL51" s="124" t="n">
        <v>0</v>
      </c>
      <c r="AM51" s="124" t="n">
        <v>3</v>
      </c>
      <c r="AN51" s="124" t="n">
        <v>4</v>
      </c>
      <c r="AO51" s="124" t="n">
        <v>0</v>
      </c>
      <c r="AP51" s="124" t="n">
        <v>1</v>
      </c>
      <c r="AQ51" s="124" t="n">
        <v>3</v>
      </c>
      <c r="AR51" s="124" t="n">
        <v>5</v>
      </c>
      <c r="AS51" s="124" t="n">
        <v>15</v>
      </c>
      <c r="AT51" s="129" t="n">
        <v>25</v>
      </c>
      <c r="AU51" s="128" t="n">
        <v>5</v>
      </c>
      <c r="AV51" s="124" t="n">
        <v>7</v>
      </c>
      <c r="AW51" s="124" t="n">
        <v>11</v>
      </c>
      <c r="AX51" s="124" t="n">
        <v>1</v>
      </c>
      <c r="AY51" s="124" t="n">
        <v>6</v>
      </c>
      <c r="AZ51" s="124" t="n">
        <v>6</v>
      </c>
      <c r="BA51" s="124" t="n">
        <v>4</v>
      </c>
      <c r="BB51" s="124" t="n">
        <v>12</v>
      </c>
      <c r="BC51" s="124" t="n">
        <v>7</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63</v>
      </c>
      <c r="F52" s="138" t="n">
        <v>0</v>
      </c>
      <c r="G52" s="123" t="n">
        <v>0</v>
      </c>
      <c r="H52" s="123" t="n">
        <v>28</v>
      </c>
      <c r="I52" s="123" t="n">
        <v>35</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t="n">
        <v>0</v>
      </c>
      <c r="AL52" s="124" t="n">
        <v>0</v>
      </c>
      <c r="AM52" s="124" t="n">
        <v>0</v>
      </c>
      <c r="AN52" s="124" t="n">
        <v>0</v>
      </c>
      <c r="AO52" s="124" t="n">
        <v>1</v>
      </c>
      <c r="AP52" s="124" t="n">
        <v>0</v>
      </c>
      <c r="AQ52" s="124" t="n">
        <v>0</v>
      </c>
      <c r="AR52" s="124" t="n">
        <v>0</v>
      </c>
      <c r="AS52" s="124" t="n">
        <v>14</v>
      </c>
      <c r="AT52" s="129" t="n">
        <v>13</v>
      </c>
      <c r="AU52" s="128" t="n">
        <v>2</v>
      </c>
      <c r="AV52" s="124" t="n">
        <v>5</v>
      </c>
      <c r="AW52" s="124" t="n">
        <v>14</v>
      </c>
      <c r="AX52" s="124" t="n">
        <v>2</v>
      </c>
      <c r="AY52" s="124" t="n">
        <v>1</v>
      </c>
      <c r="AZ52" s="124" t="n">
        <v>2</v>
      </c>
      <c r="BA52" s="124" t="n">
        <v>2</v>
      </c>
      <c r="BB52" s="124" t="n">
        <v>5</v>
      </c>
      <c r="BC52" s="124" t="n">
        <v>2</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37</v>
      </c>
      <c r="F53" s="138" t="n">
        <v>0</v>
      </c>
      <c r="G53" s="123" t="n">
        <v>0</v>
      </c>
      <c r="H53" s="123" t="n">
        <v>15</v>
      </c>
      <c r="I53" s="123" t="n">
        <v>22</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t="n">
        <v>0</v>
      </c>
      <c r="AL53" s="124" t="n">
        <v>0</v>
      </c>
      <c r="AM53" s="124" t="n">
        <v>3</v>
      </c>
      <c r="AN53" s="124" t="n">
        <v>4</v>
      </c>
      <c r="AO53" s="124" t="n">
        <v>1</v>
      </c>
      <c r="AP53" s="124" t="n">
        <v>2</v>
      </c>
      <c r="AQ53" s="124" t="n">
        <v>2</v>
      </c>
      <c r="AR53" s="124" t="n">
        <v>1</v>
      </c>
      <c r="AS53" s="124" t="n">
        <v>1</v>
      </c>
      <c r="AT53" s="129" t="n">
        <v>1</v>
      </c>
      <c r="AU53" s="128" t="n">
        <v>0</v>
      </c>
      <c r="AV53" s="124" t="n">
        <v>18</v>
      </c>
      <c r="AW53" s="124" t="n">
        <v>3</v>
      </c>
      <c r="AX53" s="124" t="n">
        <v>0</v>
      </c>
      <c r="AY53" s="124" t="n">
        <v>0</v>
      </c>
      <c r="AZ53" s="124" t="n">
        <v>1</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19</v>
      </c>
      <c r="F54" s="138" t="n">
        <v>0</v>
      </c>
      <c r="G54" s="123" t="n">
        <v>0</v>
      </c>
      <c r="H54" s="123" t="n">
        <v>13</v>
      </c>
      <c r="I54" s="123" t="n">
        <v>6</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t="n">
        <v>0</v>
      </c>
      <c r="AL54" s="124" t="n">
        <v>3</v>
      </c>
      <c r="AM54" s="124" t="n">
        <v>5</v>
      </c>
      <c r="AN54" s="124" t="n">
        <v>0</v>
      </c>
      <c r="AO54" s="124" t="n">
        <v>1</v>
      </c>
      <c r="AP54" s="124" t="n">
        <v>1</v>
      </c>
      <c r="AQ54" s="124" t="n">
        <v>0</v>
      </c>
      <c r="AR54" s="124" t="n">
        <v>2</v>
      </c>
      <c r="AS54" s="124" t="n">
        <v>0</v>
      </c>
      <c r="AT54" s="129" t="n">
        <v>1</v>
      </c>
      <c r="AU54" s="128" t="n">
        <v>2</v>
      </c>
      <c r="AV54" s="124" t="n">
        <v>1</v>
      </c>
      <c r="AW54" s="124" t="n">
        <v>3</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7</v>
      </c>
      <c r="F55" s="138" t="n">
        <v>0</v>
      </c>
      <c r="G55" s="123" t="n">
        <v>0</v>
      </c>
      <c r="H55" s="123" t="n">
        <v>6</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t="n">
        <v>0</v>
      </c>
      <c r="AL55" s="124" t="n">
        <v>0</v>
      </c>
      <c r="AM55" s="124" t="n">
        <v>2</v>
      </c>
      <c r="AN55" s="124" t="n">
        <v>1</v>
      </c>
      <c r="AO55" s="124" t="n">
        <v>1</v>
      </c>
      <c r="AP55" s="124" t="n">
        <v>1</v>
      </c>
      <c r="AQ55" s="124" t="n">
        <v>0</v>
      </c>
      <c r="AR55" s="124" t="n">
        <v>0</v>
      </c>
      <c r="AS55" s="124" t="n">
        <v>1</v>
      </c>
      <c r="AT55" s="129" t="n">
        <v>0</v>
      </c>
      <c r="AU55" s="128" t="n">
        <v>1</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68</v>
      </c>
      <c r="F56" s="138" t="n">
        <v>0</v>
      </c>
      <c r="G56" s="123" t="n">
        <v>0</v>
      </c>
      <c r="H56" s="123" t="n">
        <v>63</v>
      </c>
      <c r="I56" s="123" t="n">
        <v>5</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t="n">
        <v>0</v>
      </c>
      <c r="AL56" s="124" t="n">
        <v>0</v>
      </c>
      <c r="AM56" s="124" t="n">
        <v>13</v>
      </c>
      <c r="AN56" s="124" t="n">
        <v>0</v>
      </c>
      <c r="AO56" s="124" t="n">
        <v>21</v>
      </c>
      <c r="AP56" s="124" t="n">
        <v>10</v>
      </c>
      <c r="AQ56" s="124" t="n">
        <v>14</v>
      </c>
      <c r="AR56" s="124" t="n">
        <v>4</v>
      </c>
      <c r="AS56" s="124" t="n">
        <v>0</v>
      </c>
      <c r="AT56" s="129" t="n">
        <v>1</v>
      </c>
      <c r="AU56" s="128" t="n">
        <v>1</v>
      </c>
      <c r="AV56" s="124" t="n">
        <v>0</v>
      </c>
      <c r="AW56" s="124" t="n">
        <v>0</v>
      </c>
      <c r="AX56" s="124" t="n">
        <v>0</v>
      </c>
      <c r="AY56" s="124" t="n">
        <v>1</v>
      </c>
      <c r="AZ56" s="124" t="n">
        <v>1</v>
      </c>
      <c r="BA56" s="124" t="n">
        <v>1</v>
      </c>
      <c r="BB56" s="124" t="n">
        <v>0</v>
      </c>
      <c r="BC56" s="124" t="n">
        <v>1</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54</v>
      </c>
      <c r="F57" s="138" t="n">
        <v>0</v>
      </c>
      <c r="G57" s="123" t="n">
        <v>0</v>
      </c>
      <c r="H57" s="123" t="n">
        <v>49</v>
      </c>
      <c r="I57" s="123" t="n">
        <v>5</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t="n">
        <v>0</v>
      </c>
      <c r="AL57" s="124" t="n">
        <v>3</v>
      </c>
      <c r="AM57" s="124" t="n">
        <v>10</v>
      </c>
      <c r="AN57" s="124" t="n">
        <v>0</v>
      </c>
      <c r="AO57" s="124" t="n">
        <v>12</v>
      </c>
      <c r="AP57" s="124" t="n">
        <v>10</v>
      </c>
      <c r="AQ57" s="124" t="n">
        <v>13</v>
      </c>
      <c r="AR57" s="124" t="n">
        <v>0</v>
      </c>
      <c r="AS57" s="124" t="n">
        <v>1</v>
      </c>
      <c r="AT57" s="129" t="n">
        <v>0</v>
      </c>
      <c r="AU57" s="128" t="n">
        <v>1</v>
      </c>
      <c r="AV57" s="124" t="n">
        <v>1</v>
      </c>
      <c r="AW57" s="124" t="n">
        <v>0</v>
      </c>
      <c r="AX57" s="124" t="n">
        <v>0</v>
      </c>
      <c r="AY57" s="124" t="n">
        <v>0</v>
      </c>
      <c r="AZ57" s="124" t="n">
        <v>1</v>
      </c>
      <c r="BA57" s="124" t="n">
        <v>0</v>
      </c>
      <c r="BB57" s="124" t="n">
        <v>0</v>
      </c>
      <c r="BC57" s="124" t="n">
        <v>2</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60</v>
      </c>
      <c r="F58" s="138" t="n">
        <v>0</v>
      </c>
      <c r="G58" s="123" t="n">
        <v>0</v>
      </c>
      <c r="H58" s="123" t="n">
        <v>57</v>
      </c>
      <c r="I58" s="123" t="n">
        <v>3</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t="n">
        <v>0</v>
      </c>
      <c r="AL58" s="124" t="n">
        <v>4</v>
      </c>
      <c r="AM58" s="124" t="n">
        <v>14</v>
      </c>
      <c r="AN58" s="124" t="n">
        <v>0</v>
      </c>
      <c r="AO58" s="124" t="n">
        <v>6</v>
      </c>
      <c r="AP58" s="124" t="n">
        <v>10</v>
      </c>
      <c r="AQ58" s="124" t="n">
        <v>12</v>
      </c>
      <c r="AR58" s="124" t="n">
        <v>7</v>
      </c>
      <c r="AS58" s="124" t="n">
        <v>2</v>
      </c>
      <c r="AT58" s="129" t="n">
        <v>2</v>
      </c>
      <c r="AU58" s="128" t="n">
        <v>2</v>
      </c>
      <c r="AV58" s="124" t="n">
        <v>0</v>
      </c>
      <c r="AW58" s="124" t="n">
        <v>1</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v>
      </c>
      <c r="F59" s="138" t="n">
        <v>0</v>
      </c>
      <c r="G59" s="123" t="n">
        <v>0</v>
      </c>
      <c r="H59" s="123" t="n">
        <v>1</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t="n">
        <v>0</v>
      </c>
      <c r="AL59" s="124" t="n">
        <v>0</v>
      </c>
      <c r="AM59" s="124" t="n">
        <v>0</v>
      </c>
      <c r="AN59" s="124" t="n">
        <v>0</v>
      </c>
      <c r="AO59" s="124" t="n">
        <v>0</v>
      </c>
      <c r="AP59" s="124" t="n">
        <v>0</v>
      </c>
      <c r="AQ59" s="124" t="n">
        <v>1</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15</v>
      </c>
      <c r="F60" s="138" t="n">
        <v>0</v>
      </c>
      <c r="G60" s="123" t="n">
        <v>0</v>
      </c>
      <c r="H60" s="123" t="n">
        <v>12</v>
      </c>
      <c r="I60" s="123" t="n">
        <v>3</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t="n">
        <v>0</v>
      </c>
      <c r="AL60" s="124" t="n">
        <v>1</v>
      </c>
      <c r="AM60" s="124" t="n">
        <v>1</v>
      </c>
      <c r="AN60" s="124" t="n">
        <v>4</v>
      </c>
      <c r="AO60" s="124" t="n">
        <v>3</v>
      </c>
      <c r="AP60" s="124" t="n">
        <v>1</v>
      </c>
      <c r="AQ60" s="124" t="n">
        <v>1</v>
      </c>
      <c r="AR60" s="124" t="n">
        <v>1</v>
      </c>
      <c r="AS60" s="124" t="n">
        <v>0</v>
      </c>
      <c r="AT60" s="129" t="n">
        <v>0</v>
      </c>
      <c r="AU60" s="128" t="n">
        <v>1</v>
      </c>
      <c r="AV60" s="124" t="n">
        <v>2</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61</v>
      </c>
      <c r="F61" s="138" t="n">
        <v>0</v>
      </c>
      <c r="G61" s="123" t="n">
        <v>0</v>
      </c>
      <c r="H61" s="123" t="n">
        <v>45</v>
      </c>
      <c r="I61" s="123" t="n">
        <v>16</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t="n">
        <v>0</v>
      </c>
      <c r="AL61" s="124" t="n">
        <v>0</v>
      </c>
      <c r="AM61" s="124" t="n">
        <v>6</v>
      </c>
      <c r="AN61" s="124" t="n">
        <v>7</v>
      </c>
      <c r="AO61" s="124" t="n">
        <v>7</v>
      </c>
      <c r="AP61" s="124" t="n">
        <v>0</v>
      </c>
      <c r="AQ61" s="124" t="n">
        <v>6</v>
      </c>
      <c r="AR61" s="124" t="n">
        <v>2</v>
      </c>
      <c r="AS61" s="124" t="n">
        <v>7</v>
      </c>
      <c r="AT61" s="129" t="n">
        <v>10</v>
      </c>
      <c r="AU61" s="128" t="n">
        <v>0</v>
      </c>
      <c r="AV61" s="124" t="n">
        <v>2</v>
      </c>
      <c r="AW61" s="124" t="n">
        <v>4</v>
      </c>
      <c r="AX61" s="124" t="n">
        <v>1</v>
      </c>
      <c r="AY61" s="124" t="n">
        <v>1</v>
      </c>
      <c r="AZ61" s="124" t="n">
        <v>2</v>
      </c>
      <c r="BA61" s="124" t="n">
        <v>0</v>
      </c>
      <c r="BB61" s="124" t="n">
        <v>3</v>
      </c>
      <c r="BC61" s="124" t="n">
        <v>3</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13</v>
      </c>
      <c r="F62" s="138" t="n">
        <v>0</v>
      </c>
      <c r="G62" s="123" t="n">
        <v>0</v>
      </c>
      <c r="H62" s="123" t="n">
        <v>13</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t="n">
        <v>0</v>
      </c>
      <c r="AL62" s="124" t="n">
        <v>0</v>
      </c>
      <c r="AM62" s="124" t="n">
        <v>0</v>
      </c>
      <c r="AN62" s="124" t="n">
        <v>0</v>
      </c>
      <c r="AO62" s="124" t="n">
        <v>6</v>
      </c>
      <c r="AP62" s="124" t="n">
        <v>7</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135</v>
      </c>
      <c r="F63" s="138" t="n">
        <v>0</v>
      </c>
      <c r="G63" s="123" t="n">
        <v>0</v>
      </c>
      <c r="H63" s="123" t="n">
        <v>118</v>
      </c>
      <c r="I63" s="123" t="n">
        <v>17</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t="n">
        <v>0</v>
      </c>
      <c r="AL63" s="124" t="n">
        <v>0</v>
      </c>
      <c r="AM63" s="124" t="n">
        <v>10</v>
      </c>
      <c r="AN63" s="124" t="n">
        <v>9</v>
      </c>
      <c r="AO63" s="124" t="n">
        <v>26</v>
      </c>
      <c r="AP63" s="124" t="n">
        <v>16</v>
      </c>
      <c r="AQ63" s="124" t="n">
        <v>25</v>
      </c>
      <c r="AR63" s="124" t="n">
        <v>12</v>
      </c>
      <c r="AS63" s="124" t="n">
        <v>7</v>
      </c>
      <c r="AT63" s="129" t="n">
        <v>13</v>
      </c>
      <c r="AU63" s="128" t="n">
        <v>6</v>
      </c>
      <c r="AV63" s="124" t="n">
        <v>2</v>
      </c>
      <c r="AW63" s="124" t="n">
        <v>4</v>
      </c>
      <c r="AX63" s="124" t="n">
        <v>1</v>
      </c>
      <c r="AY63" s="124" t="n">
        <v>0</v>
      </c>
      <c r="AZ63" s="124" t="n">
        <v>2</v>
      </c>
      <c r="BA63" s="124" t="n">
        <v>0</v>
      </c>
      <c r="BB63" s="124" t="n">
        <v>2</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120</v>
      </c>
      <c r="F64" s="138" t="n">
        <v>0</v>
      </c>
      <c r="G64" s="123" t="n">
        <v>0</v>
      </c>
      <c r="H64" s="123" t="n">
        <v>77</v>
      </c>
      <c r="I64" s="123" t="n">
        <v>43</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t="n">
        <v>0</v>
      </c>
      <c r="AL64" s="124" t="n">
        <v>0</v>
      </c>
      <c r="AM64" s="124" t="n">
        <v>3</v>
      </c>
      <c r="AN64" s="124" t="n">
        <v>6</v>
      </c>
      <c r="AO64" s="124" t="n">
        <v>7</v>
      </c>
      <c r="AP64" s="124" t="n">
        <v>1</v>
      </c>
      <c r="AQ64" s="124" t="n">
        <v>45</v>
      </c>
      <c r="AR64" s="124" t="n">
        <v>3</v>
      </c>
      <c r="AS64" s="124" t="n">
        <v>6</v>
      </c>
      <c r="AT64" s="129" t="n">
        <v>6</v>
      </c>
      <c r="AU64" s="128" t="n">
        <v>8</v>
      </c>
      <c r="AV64" s="124" t="n">
        <v>5</v>
      </c>
      <c r="AW64" s="124" t="n">
        <v>9</v>
      </c>
      <c r="AX64" s="124" t="n">
        <v>5</v>
      </c>
      <c r="AY64" s="124" t="n">
        <v>4</v>
      </c>
      <c r="AZ64" s="124" t="n">
        <v>2</v>
      </c>
      <c r="BA64" s="124" t="n">
        <v>2</v>
      </c>
      <c r="BB64" s="124" t="n">
        <v>6</v>
      </c>
      <c r="BC64" s="124" t="n">
        <v>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224</v>
      </c>
      <c r="F65" s="138" t="n">
        <v>0</v>
      </c>
      <c r="G65" s="123" t="n">
        <v>0</v>
      </c>
      <c r="H65" s="123" t="n">
        <v>156</v>
      </c>
      <c r="I65" s="123" t="n">
        <v>68</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t="n">
        <v>0</v>
      </c>
      <c r="AL65" s="124" t="n">
        <v>0</v>
      </c>
      <c r="AM65" s="124" t="n">
        <v>13</v>
      </c>
      <c r="AN65" s="124" t="n">
        <v>15</v>
      </c>
      <c r="AO65" s="124" t="n">
        <v>14</v>
      </c>
      <c r="AP65" s="124" t="n">
        <v>30</v>
      </c>
      <c r="AQ65" s="124" t="n">
        <v>13</v>
      </c>
      <c r="AR65" s="124" t="n">
        <v>25</v>
      </c>
      <c r="AS65" s="124" t="n">
        <v>21</v>
      </c>
      <c r="AT65" s="129" t="n">
        <v>25</v>
      </c>
      <c r="AU65" s="128" t="n">
        <v>10</v>
      </c>
      <c r="AV65" s="124" t="n">
        <v>22</v>
      </c>
      <c r="AW65" s="124" t="n">
        <v>9</v>
      </c>
      <c r="AX65" s="124" t="n">
        <v>1</v>
      </c>
      <c r="AY65" s="124" t="n">
        <v>9</v>
      </c>
      <c r="AZ65" s="124" t="n">
        <v>4</v>
      </c>
      <c r="BA65" s="124" t="n">
        <v>5</v>
      </c>
      <c r="BB65" s="124" t="n">
        <v>4</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61</v>
      </c>
      <c r="F66" s="138" t="n">
        <v>0</v>
      </c>
      <c r="G66" s="123" t="n">
        <v>0</v>
      </c>
      <c r="H66" s="123" t="n">
        <v>7</v>
      </c>
      <c r="I66" s="123" t="n">
        <v>54</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t="n">
        <v>0</v>
      </c>
      <c r="AL66" s="124" t="n">
        <v>0</v>
      </c>
      <c r="AM66" s="124" t="n">
        <v>0</v>
      </c>
      <c r="AN66" s="124" t="n">
        <v>2</v>
      </c>
      <c r="AO66" s="124" t="n">
        <v>1</v>
      </c>
      <c r="AP66" s="124" t="n">
        <v>1</v>
      </c>
      <c r="AQ66" s="124" t="n">
        <v>2</v>
      </c>
      <c r="AR66" s="124" t="n">
        <v>1</v>
      </c>
      <c r="AS66" s="124" t="n">
        <v>0</v>
      </c>
      <c r="AT66" s="129" t="n">
        <v>0</v>
      </c>
      <c r="AU66" s="128" t="n">
        <v>0</v>
      </c>
      <c r="AV66" s="124" t="n">
        <v>1</v>
      </c>
      <c r="AW66" s="124" t="n">
        <v>0</v>
      </c>
      <c r="AX66" s="124" t="n">
        <v>1</v>
      </c>
      <c r="AY66" s="124" t="n">
        <v>7</v>
      </c>
      <c r="AZ66" s="124" t="n">
        <v>1</v>
      </c>
      <c r="BA66" s="124" t="n">
        <v>0</v>
      </c>
      <c r="BB66" s="124" t="n">
        <v>22</v>
      </c>
      <c r="BC66" s="124" t="n">
        <v>22</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65</v>
      </c>
      <c r="F67" s="138" t="n">
        <v>0</v>
      </c>
      <c r="G67" s="123" t="n">
        <v>0</v>
      </c>
      <c r="H67" s="123" t="n">
        <v>0</v>
      </c>
      <c r="I67" s="123" t="n">
        <v>65</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65</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6331</v>
      </c>
      <c r="F68" s="138" t="n">
        <v>0</v>
      </c>
      <c r="G68" s="123" t="n">
        <v>0</v>
      </c>
      <c r="H68" s="123" t="n">
        <v>4052</v>
      </c>
      <c r="I68" s="123" t="n">
        <v>2279</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t="n">
        <v>161</v>
      </c>
      <c r="AL68" s="124" t="n">
        <v>193</v>
      </c>
      <c r="AM68" s="124" t="n">
        <v>262</v>
      </c>
      <c r="AN68" s="124" t="n">
        <v>360</v>
      </c>
      <c r="AO68" s="124" t="n">
        <v>373</v>
      </c>
      <c r="AP68" s="124" t="n">
        <v>812</v>
      </c>
      <c r="AQ68" s="124" t="n">
        <v>498</v>
      </c>
      <c r="AR68" s="124" t="n">
        <v>449</v>
      </c>
      <c r="AS68" s="124" t="n">
        <v>454</v>
      </c>
      <c r="AT68" s="129" t="n">
        <v>490</v>
      </c>
      <c r="AU68" s="128" t="n">
        <v>415</v>
      </c>
      <c r="AV68" s="124" t="n">
        <v>341</v>
      </c>
      <c r="AW68" s="124" t="n">
        <v>151</v>
      </c>
      <c r="AX68" s="124" t="n">
        <v>173</v>
      </c>
      <c r="AY68" s="124" t="n">
        <v>214</v>
      </c>
      <c r="AZ68" s="124" t="n">
        <v>228</v>
      </c>
      <c r="BA68" s="124" t="n">
        <v>251</v>
      </c>
      <c r="BB68" s="124" t="n">
        <v>280</v>
      </c>
      <c r="BC68" s="124" t="n">
        <v>226</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2175</v>
      </c>
      <c r="F69" s="138" t="n">
        <v>0</v>
      </c>
      <c r="G69" s="123" t="n">
        <v>0</v>
      </c>
      <c r="H69" s="123" t="n">
        <v>1339</v>
      </c>
      <c r="I69" s="123" t="n">
        <v>836</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t="n">
        <v>71</v>
      </c>
      <c r="AL69" s="124" t="n">
        <v>90</v>
      </c>
      <c r="AM69" s="124" t="n">
        <v>81</v>
      </c>
      <c r="AN69" s="124" t="n">
        <v>117</v>
      </c>
      <c r="AO69" s="124" t="n">
        <v>125</v>
      </c>
      <c r="AP69" s="124" t="n">
        <v>264</v>
      </c>
      <c r="AQ69" s="124" t="n">
        <v>156</v>
      </c>
      <c r="AR69" s="124" t="n">
        <v>150</v>
      </c>
      <c r="AS69" s="124" t="n">
        <v>143</v>
      </c>
      <c r="AT69" s="129" t="n">
        <v>142</v>
      </c>
      <c r="AU69" s="128" t="n">
        <v>118</v>
      </c>
      <c r="AV69" s="124" t="n">
        <v>85</v>
      </c>
      <c r="AW69" s="124" t="n">
        <v>37</v>
      </c>
      <c r="AX69" s="124" t="n">
        <v>66</v>
      </c>
      <c r="AY69" s="124" t="n">
        <v>79</v>
      </c>
      <c r="AZ69" s="124" t="n">
        <v>98</v>
      </c>
      <c r="BA69" s="124" t="n">
        <v>114</v>
      </c>
      <c r="BB69" s="124" t="n">
        <v>132</v>
      </c>
      <c r="BC69" s="124" t="n">
        <v>107</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85</v>
      </c>
      <c r="F70" s="138" t="n">
        <v>0</v>
      </c>
      <c r="G70" s="123" t="n">
        <v>0</v>
      </c>
      <c r="H70" s="123" t="n">
        <v>82</v>
      </c>
      <c r="I70" s="123" t="n">
        <v>3</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t="n">
        <v>0</v>
      </c>
      <c r="AL70" s="124" t="n">
        <v>10</v>
      </c>
      <c r="AM70" s="124" t="n">
        <v>22</v>
      </c>
      <c r="AN70" s="124" t="n">
        <v>8</v>
      </c>
      <c r="AO70" s="124" t="n">
        <v>2</v>
      </c>
      <c r="AP70" s="124" t="n">
        <v>11</v>
      </c>
      <c r="AQ70" s="124" t="n">
        <v>3</v>
      </c>
      <c r="AR70" s="124" t="n">
        <v>16</v>
      </c>
      <c r="AS70" s="124" t="n">
        <v>10</v>
      </c>
      <c r="AT70" s="129" t="n">
        <v>0</v>
      </c>
      <c r="AU70" s="128" t="n">
        <v>0</v>
      </c>
      <c r="AV70" s="124" t="n">
        <v>0</v>
      </c>
      <c r="AW70" s="124" t="n">
        <v>1</v>
      </c>
      <c r="AX70" s="124" t="n">
        <v>1</v>
      </c>
      <c r="AY70" s="124" t="n">
        <v>1</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t="n">
        <v>13</v>
      </c>
      <c r="AL71" s="123" t="n">
        <v>12</v>
      </c>
      <c r="AM71" s="123" t="n">
        <v>13</v>
      </c>
      <c r="AN71" s="123" t="n">
        <v>14</v>
      </c>
      <c r="AO71" s="123" t="n">
        <v>16</v>
      </c>
      <c r="AP71" s="123" t="n">
        <v>15</v>
      </c>
      <c r="AQ71" s="123" t="n">
        <v>12</v>
      </c>
      <c r="AR71" s="123" t="n">
        <v>11</v>
      </c>
      <c r="AS71" s="123" t="n">
        <v>13</v>
      </c>
      <c r="AT71" s="131" t="n">
        <v>13</v>
      </c>
      <c r="AU71" s="130" t="n">
        <v>19</v>
      </c>
      <c r="AV71" s="123" t="n">
        <v>19</v>
      </c>
      <c r="AW71" s="123" t="n">
        <v>13</v>
      </c>
      <c r="AX71" s="123" t="n">
        <v>9</v>
      </c>
      <c r="AY71" s="123" t="n">
        <v>11</v>
      </c>
      <c r="AZ71" s="123" t="n">
        <v>12</v>
      </c>
      <c r="BA71" s="123" t="n">
        <v>11</v>
      </c>
      <c r="BB71" s="123" t="n">
        <v>15</v>
      </c>
      <c r="BC71" s="123" t="n">
        <v>20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t="n">
        <v>22</v>
      </c>
      <c r="AL72" s="123" t="n">
        <v>21</v>
      </c>
      <c r="AM72" s="123" t="n">
        <v>15</v>
      </c>
      <c r="AN72" s="123" t="n">
        <v>22</v>
      </c>
      <c r="AO72" s="123" t="n">
        <v>20</v>
      </c>
      <c r="AP72" s="123" t="n">
        <v>21</v>
      </c>
      <c r="AQ72" s="123" t="n">
        <v>21</v>
      </c>
      <c r="AR72" s="123" t="n">
        <v>21</v>
      </c>
      <c r="AS72" s="123" t="n">
        <v>19</v>
      </c>
      <c r="AT72" s="131" t="n">
        <v>20</v>
      </c>
      <c r="AU72" s="130" t="n">
        <v>23</v>
      </c>
      <c r="AV72" s="123" t="n">
        <v>13</v>
      </c>
      <c r="AW72" s="123" t="n">
        <v>17</v>
      </c>
      <c r="AX72" s="123" t="n">
        <v>4</v>
      </c>
      <c r="AY72" s="123" t="n">
        <v>8</v>
      </c>
      <c r="AZ72" s="123" t="n">
        <v>34</v>
      </c>
      <c r="BA72" s="123" t="n">
        <v>21</v>
      </c>
      <c r="BB72" s="123" t="n">
        <v>32</v>
      </c>
      <c r="BC72" s="123" t="n">
        <v>37</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t="n">
        <v>9</v>
      </c>
      <c r="AL73" s="123" t="n">
        <v>5</v>
      </c>
      <c r="AM73" s="123" t="n">
        <v>5</v>
      </c>
      <c r="AN73" s="123" t="n">
        <v>5</v>
      </c>
      <c r="AO73" s="123" t="n">
        <v>5</v>
      </c>
      <c r="AP73" s="123" t="n">
        <v>6</v>
      </c>
      <c r="AQ73" s="123" t="n">
        <v>6</v>
      </c>
      <c r="AR73" s="123" t="n">
        <v>4</v>
      </c>
      <c r="AS73" s="123" t="n">
        <v>9</v>
      </c>
      <c r="AT73" s="131" t="n">
        <v>10</v>
      </c>
      <c r="AU73" s="130" t="n">
        <v>6</v>
      </c>
      <c r="AV73" s="123" t="n">
        <v>8</v>
      </c>
      <c r="AW73" s="123" t="n">
        <v>3</v>
      </c>
      <c r="AX73" s="123" t="n">
        <v>0</v>
      </c>
      <c r="AY73" s="123" t="n">
        <v>0</v>
      </c>
      <c r="AZ73" s="123" t="n">
        <v>18</v>
      </c>
      <c r="BA73" s="123" t="n">
        <v>14</v>
      </c>
      <c r="BB73" s="123" t="n">
        <v>15</v>
      </c>
      <c r="BC73" s="123" t="n">
        <v>22</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t="n">
        <v>0</v>
      </c>
      <c r="AL74" s="123" t="n">
        <v>0</v>
      </c>
      <c r="AM74" s="123" t="n">
        <v>53</v>
      </c>
      <c r="AN74" s="123" t="n">
        <v>29</v>
      </c>
      <c r="AO74" s="123" t="n">
        <v>93</v>
      </c>
      <c r="AP74" s="123" t="n">
        <v>80</v>
      </c>
      <c r="AQ74" s="123" t="n">
        <v>109</v>
      </c>
      <c r="AR74" s="123" t="n">
        <v>159</v>
      </c>
      <c r="AS74" s="123" t="n">
        <v>164</v>
      </c>
      <c r="AT74" s="131" t="n">
        <v>148</v>
      </c>
      <c r="AU74" s="130" t="n">
        <v>159</v>
      </c>
      <c r="AV74" s="123" t="n">
        <v>154</v>
      </c>
      <c r="AW74" s="123" t="n">
        <v>183</v>
      </c>
      <c r="AX74" s="123" t="n">
        <v>171</v>
      </c>
      <c r="AY74" s="123" t="n">
        <v>225</v>
      </c>
      <c r="AZ74" s="123" t="n">
        <v>212</v>
      </c>
      <c r="BA74" s="123" t="n">
        <v>187</v>
      </c>
      <c r="BB74" s="123" t="n">
        <v>203</v>
      </c>
      <c r="BC74" s="123" t="n">
        <v>113</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256</v>
      </c>
      <c r="F75" s="140" t="n">
        <v>0</v>
      </c>
      <c r="G75" s="141" t="n">
        <v>0</v>
      </c>
      <c r="H75" s="141" t="n">
        <v>146</v>
      </c>
      <c r="I75" s="141" t="n">
        <v>110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t="n">
        <v>0</v>
      </c>
      <c r="AL75" s="156" t="n">
        <v>12</v>
      </c>
      <c r="AM75" s="156" t="n">
        <v>12</v>
      </c>
      <c r="AN75" s="156" t="n">
        <v>15</v>
      </c>
      <c r="AO75" s="156" t="n">
        <v>14</v>
      </c>
      <c r="AP75" s="156" t="n">
        <v>19</v>
      </c>
      <c r="AQ75" s="156" t="n">
        <v>14</v>
      </c>
      <c r="AR75" s="156" t="n">
        <v>18</v>
      </c>
      <c r="AS75" s="156" t="n">
        <v>19</v>
      </c>
      <c r="AT75" s="157" t="n">
        <v>23</v>
      </c>
      <c r="AU75" s="158" t="n">
        <v>15</v>
      </c>
      <c r="AV75" s="156" t="n">
        <v>16</v>
      </c>
      <c r="AW75" s="156" t="n">
        <v>21</v>
      </c>
      <c r="AX75" s="156" t="n">
        <v>9</v>
      </c>
      <c r="AY75" s="156" t="n">
        <v>8</v>
      </c>
      <c r="AZ75" s="156" t="n">
        <v>9</v>
      </c>
      <c r="BA75" s="156" t="n">
        <v>8</v>
      </c>
      <c r="BB75" s="156" t="n">
        <v>18</v>
      </c>
      <c r="BC75" s="156" t="n">
        <v>6</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563</v>
      </c>
    </row>
    <row r="4">
      <c r="B4" s="265" t="s">
        <v>176</v>
      </c>
      <c r="C4" s="264" t="s">
        <v>562</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16044</v>
      </c>
      <c r="F25" s="138" t="n">
        <v>5135</v>
      </c>
      <c r="G25" s="123" t="n">
        <v>3131</v>
      </c>
      <c r="H25" s="123" t="n">
        <v>4700</v>
      </c>
      <c r="I25" s="123" t="n">
        <v>3078</v>
      </c>
      <c r="J25" s="139" t="n">
        <v>0</v>
      </c>
      <c r="K25" s="134" t="n">
        <v>5135</v>
      </c>
      <c r="L25" s="124"/>
      <c r="M25" s="124"/>
      <c r="N25" s="124"/>
      <c r="O25" s="124"/>
      <c r="P25" s="124"/>
      <c r="Q25" s="124"/>
      <c r="R25" s="124"/>
      <c r="S25" s="124"/>
      <c r="T25" s="124"/>
      <c r="U25" s="124"/>
      <c r="V25" s="129"/>
      <c r="W25" s="128"/>
      <c r="X25" s="124"/>
      <c r="Y25" s="124"/>
      <c r="Z25" s="124" t="n">
        <v>0</v>
      </c>
      <c r="AA25" s="124" t="n">
        <v>1120</v>
      </c>
      <c r="AB25" s="124" t="n">
        <v>1262</v>
      </c>
      <c r="AC25" s="124" t="n">
        <v>0</v>
      </c>
      <c r="AD25" s="124" t="n">
        <v>0</v>
      </c>
      <c r="AE25" s="124" t="n">
        <v>0</v>
      </c>
      <c r="AF25" s="124" t="n">
        <v>0</v>
      </c>
      <c r="AG25" s="124" t="n">
        <v>0</v>
      </c>
      <c r="AH25" s="129" t="n">
        <v>749</v>
      </c>
      <c r="AI25" s="128" t="n">
        <v>0</v>
      </c>
      <c r="AJ25" s="124" t="n">
        <v>0</v>
      </c>
      <c r="AK25" s="124" t="n">
        <v>0</v>
      </c>
      <c r="AL25" s="124" t="n">
        <v>1017</v>
      </c>
      <c r="AM25" s="124" t="n">
        <v>0</v>
      </c>
      <c r="AN25" s="124" t="n">
        <v>0</v>
      </c>
      <c r="AO25" s="124" t="n">
        <v>0</v>
      </c>
      <c r="AP25" s="124" t="n">
        <v>2077</v>
      </c>
      <c r="AQ25" s="124" t="n">
        <v>0</v>
      </c>
      <c r="AR25" s="124" t="n">
        <v>0</v>
      </c>
      <c r="AS25" s="124" t="n">
        <v>956</v>
      </c>
      <c r="AT25" s="129" t="n">
        <v>650</v>
      </c>
      <c r="AU25" s="128" t="n">
        <v>649</v>
      </c>
      <c r="AV25" s="124" t="n">
        <v>0</v>
      </c>
      <c r="AW25" s="124" t="n">
        <v>0</v>
      </c>
      <c r="AX25" s="124" t="n">
        <v>0</v>
      </c>
      <c r="AY25" s="124" t="n">
        <v>1183</v>
      </c>
      <c r="AZ25" s="124" t="n">
        <v>0</v>
      </c>
      <c r="BA25" s="124" t="n">
        <v>514</v>
      </c>
      <c r="BB25" s="124" t="n">
        <v>732</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3377</v>
      </c>
      <c r="F26" s="138" t="n">
        <v>0</v>
      </c>
      <c r="G26" s="123" t="n">
        <v>0</v>
      </c>
      <c r="H26" s="123" t="n">
        <v>0</v>
      </c>
      <c r="I26" s="123" t="n">
        <v>3377</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586</v>
      </c>
      <c r="AV26" s="124" t="n">
        <v>568</v>
      </c>
      <c r="AW26" s="124" t="n">
        <v>0</v>
      </c>
      <c r="AX26" s="124" t="n">
        <v>0</v>
      </c>
      <c r="AY26" s="124" t="n">
        <v>0</v>
      </c>
      <c r="AZ26" s="124" t="n">
        <v>1087</v>
      </c>
      <c r="BA26" s="124" t="n">
        <v>0</v>
      </c>
      <c r="BB26" s="124" t="n">
        <v>1136</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23957</v>
      </c>
      <c r="F27" s="138" t="n">
        <v>0</v>
      </c>
      <c r="G27" s="123" t="n">
        <v>7998</v>
      </c>
      <c r="H27" s="123" t="n">
        <v>0</v>
      </c>
      <c r="I27" s="123" t="n">
        <v>369</v>
      </c>
      <c r="J27" s="139" t="n">
        <v>0</v>
      </c>
      <c r="K27" s="134" t="n">
        <v>0</v>
      </c>
      <c r="L27" s="124"/>
      <c r="M27" s="124"/>
      <c r="N27" s="124"/>
      <c r="O27" s="124"/>
      <c r="P27" s="124"/>
      <c r="Q27" s="124"/>
      <c r="R27" s="124"/>
      <c r="S27" s="124"/>
      <c r="T27" s="124"/>
      <c r="U27" s="124"/>
      <c r="V27" s="129"/>
      <c r="W27" s="128"/>
      <c r="X27" s="124"/>
      <c r="Y27" s="124"/>
      <c r="Z27" s="124" t="n">
        <v>7998</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59</v>
      </c>
      <c r="AY27" s="124" t="n">
        <v>117</v>
      </c>
      <c r="AZ27" s="124" t="n">
        <v>69</v>
      </c>
      <c r="BA27" s="124" t="n">
        <v>68</v>
      </c>
      <c r="BB27" s="124" t="n">
        <v>56</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3629</v>
      </c>
      <c r="F28" s="138" t="n">
        <v>1047</v>
      </c>
      <c r="G28" s="123" t="n">
        <v>1139</v>
      </c>
      <c r="H28" s="123" t="n">
        <v>873</v>
      </c>
      <c r="I28" s="123" t="n">
        <v>570</v>
      </c>
      <c r="J28" s="139" t="n">
        <v>0</v>
      </c>
      <c r="K28" s="134" t="n">
        <v>1047</v>
      </c>
      <c r="L28" s="124"/>
      <c r="M28" s="124"/>
      <c r="N28" s="124"/>
      <c r="O28" s="124"/>
      <c r="P28" s="124"/>
      <c r="Q28" s="124"/>
      <c r="R28" s="124"/>
      <c r="S28" s="124"/>
      <c r="T28" s="124"/>
      <c r="U28" s="124"/>
      <c r="V28" s="129"/>
      <c r="W28" s="128"/>
      <c r="X28" s="124"/>
      <c r="Y28" s="124"/>
      <c r="Z28" s="124" t="n">
        <v>43</v>
      </c>
      <c r="AA28" s="124" t="n">
        <v>116</v>
      </c>
      <c r="AB28" s="124" t="n">
        <v>205</v>
      </c>
      <c r="AC28" s="124" t="n">
        <v>169</v>
      </c>
      <c r="AD28" s="124" t="n">
        <v>401</v>
      </c>
      <c r="AE28" s="124" t="n">
        <v>190</v>
      </c>
      <c r="AF28" s="124" t="n">
        <v>5</v>
      </c>
      <c r="AG28" s="124" t="n">
        <v>3</v>
      </c>
      <c r="AH28" s="129" t="n">
        <v>7</v>
      </c>
      <c r="AI28" s="128" t="n">
        <v>76</v>
      </c>
      <c r="AJ28" s="124" t="n">
        <v>58</v>
      </c>
      <c r="AK28" s="124" t="n">
        <v>40</v>
      </c>
      <c r="AL28" s="124" t="n">
        <v>122</v>
      </c>
      <c r="AM28" s="124" t="n">
        <v>90</v>
      </c>
      <c r="AN28" s="124" t="n">
        <v>35</v>
      </c>
      <c r="AO28" s="124" t="n">
        <v>36</v>
      </c>
      <c r="AP28" s="124" t="n">
        <v>60</v>
      </c>
      <c r="AQ28" s="124" t="n">
        <v>123</v>
      </c>
      <c r="AR28" s="124" t="n">
        <v>95</v>
      </c>
      <c r="AS28" s="124" t="n">
        <v>72</v>
      </c>
      <c r="AT28" s="129" t="n">
        <v>66</v>
      </c>
      <c r="AU28" s="128" t="n">
        <v>44</v>
      </c>
      <c r="AV28" s="124" t="n">
        <v>57</v>
      </c>
      <c r="AW28" s="124" t="n">
        <v>113</v>
      </c>
      <c r="AX28" s="124" t="n">
        <v>28</v>
      </c>
      <c r="AY28" s="124" t="n">
        <v>122</v>
      </c>
      <c r="AZ28" s="124" t="n">
        <v>56</v>
      </c>
      <c r="BA28" s="124" t="n">
        <v>75</v>
      </c>
      <c r="BB28" s="124" t="n">
        <v>75</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951</v>
      </c>
      <c r="F29" s="138" t="n">
        <v>951</v>
      </c>
      <c r="G29" s="123" t="n">
        <v>0</v>
      </c>
      <c r="H29" s="123" t="n">
        <v>0</v>
      </c>
      <c r="I29" s="123" t="n">
        <v>0</v>
      </c>
      <c r="J29" s="139" t="n">
        <v>0</v>
      </c>
      <c r="K29" s="134" t="n">
        <v>951</v>
      </c>
      <c r="L29" s="124"/>
      <c r="M29" s="124"/>
      <c r="N29" s="124"/>
      <c r="O29" s="124"/>
      <c r="P29" s="124"/>
      <c r="Q29" s="124"/>
      <c r="R29" s="124"/>
      <c r="S29" s="124"/>
      <c r="T29" s="124"/>
      <c r="U29" s="124"/>
      <c r="V29" s="129"/>
      <c r="W29" s="128"/>
      <c r="X29" s="124"/>
      <c r="Y29" s="124"/>
      <c r="Z29" s="124" t="n">
        <v>0</v>
      </c>
      <c r="AA29" s="124" t="n">
        <v>0</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2283</v>
      </c>
      <c r="F30" s="138" t="n">
        <v>0</v>
      </c>
      <c r="G30" s="123" t="n">
        <v>901</v>
      </c>
      <c r="H30" s="123" t="n">
        <v>841</v>
      </c>
      <c r="I30" s="123" t="n">
        <v>541</v>
      </c>
      <c r="J30" s="139" t="n">
        <v>0</v>
      </c>
      <c r="K30" s="134" t="n">
        <v>0</v>
      </c>
      <c r="L30" s="124"/>
      <c r="M30" s="124"/>
      <c r="N30" s="124"/>
      <c r="O30" s="124"/>
      <c r="P30" s="124"/>
      <c r="Q30" s="124"/>
      <c r="R30" s="124"/>
      <c r="S30" s="124"/>
      <c r="T30" s="124"/>
      <c r="U30" s="124"/>
      <c r="V30" s="129"/>
      <c r="W30" s="128"/>
      <c r="X30" s="124"/>
      <c r="Y30" s="124"/>
      <c r="Z30" s="124" t="n">
        <v>36</v>
      </c>
      <c r="AA30" s="124" t="n">
        <v>110</v>
      </c>
      <c r="AB30" s="124" t="n">
        <v>186</v>
      </c>
      <c r="AC30" s="124" t="n">
        <v>152</v>
      </c>
      <c r="AD30" s="124" t="n">
        <v>370</v>
      </c>
      <c r="AE30" s="124" t="n">
        <v>34</v>
      </c>
      <c r="AF30" s="124" t="n">
        <v>4</v>
      </c>
      <c r="AG30" s="124" t="n">
        <v>3</v>
      </c>
      <c r="AH30" s="129" t="n">
        <v>6</v>
      </c>
      <c r="AI30" s="128" t="n">
        <v>70</v>
      </c>
      <c r="AJ30" s="124" t="n">
        <v>60</v>
      </c>
      <c r="AK30" s="124" t="n">
        <v>45</v>
      </c>
      <c r="AL30" s="124" t="n">
        <v>117</v>
      </c>
      <c r="AM30" s="124" t="n">
        <v>88</v>
      </c>
      <c r="AN30" s="124" t="n">
        <v>31</v>
      </c>
      <c r="AO30" s="124" t="n">
        <v>34</v>
      </c>
      <c r="AP30" s="124" t="n">
        <v>56</v>
      </c>
      <c r="AQ30" s="124" t="n">
        <v>119</v>
      </c>
      <c r="AR30" s="124" t="n">
        <v>90</v>
      </c>
      <c r="AS30" s="124" t="n">
        <v>67</v>
      </c>
      <c r="AT30" s="129" t="n">
        <v>64</v>
      </c>
      <c r="AU30" s="128" t="n">
        <v>42</v>
      </c>
      <c r="AV30" s="124" t="n">
        <v>55</v>
      </c>
      <c r="AW30" s="124" t="n">
        <v>106</v>
      </c>
      <c r="AX30" s="124" t="n">
        <v>27</v>
      </c>
      <c r="AY30" s="124" t="n">
        <v>113</v>
      </c>
      <c r="AZ30" s="124" t="n">
        <v>52</v>
      </c>
      <c r="BA30" s="124" t="n">
        <v>74</v>
      </c>
      <c r="BB30" s="124" t="n">
        <v>72</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96</v>
      </c>
      <c r="F31" s="138" t="n">
        <v>96</v>
      </c>
      <c r="G31" s="123" t="n">
        <v>0</v>
      </c>
      <c r="H31" s="123" t="n">
        <v>0</v>
      </c>
      <c r="I31" s="123" t="n">
        <v>0</v>
      </c>
      <c r="J31" s="139" t="n">
        <v>0</v>
      </c>
      <c r="K31" s="134" t="n">
        <v>96</v>
      </c>
      <c r="L31" s="124"/>
      <c r="M31" s="124"/>
      <c r="N31" s="124"/>
      <c r="O31" s="124"/>
      <c r="P31" s="124"/>
      <c r="Q31" s="124"/>
      <c r="R31" s="124"/>
      <c r="S31" s="124"/>
      <c r="T31" s="124"/>
      <c r="U31" s="124"/>
      <c r="V31" s="129"/>
      <c r="W31" s="128"/>
      <c r="X31" s="124"/>
      <c r="Y31" s="124"/>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157</v>
      </c>
      <c r="F32" s="138" t="n">
        <v>0</v>
      </c>
      <c r="G32" s="123" t="n">
        <v>85</v>
      </c>
      <c r="H32" s="123" t="n">
        <v>43</v>
      </c>
      <c r="I32" s="123" t="n">
        <v>29</v>
      </c>
      <c r="J32" s="139" t="n">
        <v>0</v>
      </c>
      <c r="K32" s="134" t="n">
        <v>0</v>
      </c>
      <c r="L32" s="124"/>
      <c r="M32" s="124"/>
      <c r="N32" s="124"/>
      <c r="O32" s="124"/>
      <c r="P32" s="124"/>
      <c r="Q32" s="124"/>
      <c r="R32" s="124"/>
      <c r="S32" s="124"/>
      <c r="T32" s="124"/>
      <c r="U32" s="124"/>
      <c r="V32" s="129"/>
      <c r="W32" s="128"/>
      <c r="X32" s="124"/>
      <c r="Y32" s="124"/>
      <c r="Z32" s="124" t="n">
        <v>7</v>
      </c>
      <c r="AA32" s="124" t="n">
        <v>6</v>
      </c>
      <c r="AB32" s="124" t="n">
        <v>19</v>
      </c>
      <c r="AC32" s="124" t="n">
        <v>17</v>
      </c>
      <c r="AD32" s="124" t="n">
        <v>31</v>
      </c>
      <c r="AE32" s="124" t="n">
        <v>4</v>
      </c>
      <c r="AF32" s="124" t="n">
        <v>1</v>
      </c>
      <c r="AG32" s="124" t="n">
        <v>0</v>
      </c>
      <c r="AH32" s="129" t="n">
        <v>0</v>
      </c>
      <c r="AI32" s="128" t="n">
        <v>2</v>
      </c>
      <c r="AJ32" s="124" t="n">
        <v>1</v>
      </c>
      <c r="AK32" s="124" t="n">
        <v>8</v>
      </c>
      <c r="AL32" s="124" t="n">
        <v>5</v>
      </c>
      <c r="AM32" s="124" t="n">
        <v>2</v>
      </c>
      <c r="AN32" s="124" t="n">
        <v>4</v>
      </c>
      <c r="AO32" s="124" t="n">
        <v>2</v>
      </c>
      <c r="AP32" s="124" t="n">
        <v>4</v>
      </c>
      <c r="AQ32" s="124" t="n">
        <v>4</v>
      </c>
      <c r="AR32" s="124" t="n">
        <v>5</v>
      </c>
      <c r="AS32" s="124" t="n">
        <v>4</v>
      </c>
      <c r="AT32" s="129" t="n">
        <v>2</v>
      </c>
      <c r="AU32" s="128" t="n">
        <v>2</v>
      </c>
      <c r="AV32" s="124" t="n">
        <v>2</v>
      </c>
      <c r="AW32" s="124" t="n">
        <v>7</v>
      </c>
      <c r="AX32" s="124" t="n">
        <v>1</v>
      </c>
      <c r="AY32" s="124" t="n">
        <v>9</v>
      </c>
      <c r="AZ32" s="124" t="n">
        <v>4</v>
      </c>
      <c r="BA32" s="124" t="n">
        <v>1</v>
      </c>
      <c r="BB32" s="124" t="n">
        <v>3</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0</v>
      </c>
      <c r="AX34" s="124" t="n">
        <v>0</v>
      </c>
      <c r="AY34" s="124" t="n">
        <v>0</v>
      </c>
      <c r="AZ34" s="124" t="n">
        <v>0</v>
      </c>
      <c r="BA34" s="124" t="n">
        <v>0</v>
      </c>
      <c r="BB34" s="124" t="n">
        <v>0</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1567</v>
      </c>
      <c r="F35" s="138" t="n">
        <v>656</v>
      </c>
      <c r="G35" s="123" t="n">
        <v>270</v>
      </c>
      <c r="H35" s="123" t="n">
        <v>321</v>
      </c>
      <c r="I35" s="123" t="n">
        <v>320</v>
      </c>
      <c r="J35" s="139" t="n">
        <v>0</v>
      </c>
      <c r="K35" s="134" t="n">
        <v>656</v>
      </c>
      <c r="L35" s="124"/>
      <c r="M35" s="124"/>
      <c r="N35" s="124"/>
      <c r="O35" s="124"/>
      <c r="P35" s="124"/>
      <c r="Q35" s="124"/>
      <c r="R35" s="124"/>
      <c r="S35" s="124"/>
      <c r="T35" s="124"/>
      <c r="U35" s="124"/>
      <c r="V35" s="129"/>
      <c r="W35" s="128"/>
      <c r="X35" s="124"/>
      <c r="Y35" s="124"/>
      <c r="Z35" s="124" t="n">
        <v>10</v>
      </c>
      <c r="AA35" s="124" t="n">
        <v>12</v>
      </c>
      <c r="AB35" s="124" t="n">
        <v>55</v>
      </c>
      <c r="AC35" s="124" t="n">
        <v>51</v>
      </c>
      <c r="AD35" s="124" t="n">
        <v>50</v>
      </c>
      <c r="AE35" s="124" t="n">
        <v>65</v>
      </c>
      <c r="AF35" s="124" t="n">
        <v>21</v>
      </c>
      <c r="AG35" s="124" t="n">
        <v>5</v>
      </c>
      <c r="AH35" s="129" t="n">
        <v>1</v>
      </c>
      <c r="AI35" s="128" t="n">
        <v>11</v>
      </c>
      <c r="AJ35" s="124" t="n">
        <v>21</v>
      </c>
      <c r="AK35" s="124" t="n">
        <v>32</v>
      </c>
      <c r="AL35" s="124" t="n">
        <v>24</v>
      </c>
      <c r="AM35" s="124" t="n">
        <v>44</v>
      </c>
      <c r="AN35" s="124" t="n">
        <v>26</v>
      </c>
      <c r="AO35" s="124" t="n">
        <v>14</v>
      </c>
      <c r="AP35" s="124" t="n">
        <v>15</v>
      </c>
      <c r="AQ35" s="124" t="n">
        <v>24</v>
      </c>
      <c r="AR35" s="124" t="n">
        <v>42</v>
      </c>
      <c r="AS35" s="124" t="n">
        <v>38</v>
      </c>
      <c r="AT35" s="129" t="n">
        <v>30</v>
      </c>
      <c r="AU35" s="128" t="n">
        <v>31</v>
      </c>
      <c r="AV35" s="124" t="n">
        <v>32</v>
      </c>
      <c r="AW35" s="124" t="n">
        <v>75</v>
      </c>
      <c r="AX35" s="124" t="n">
        <v>36</v>
      </c>
      <c r="AY35" s="124" t="n">
        <v>38</v>
      </c>
      <c r="AZ35" s="124" t="n">
        <v>22</v>
      </c>
      <c r="BA35" s="124" t="n">
        <v>59</v>
      </c>
      <c r="BB35" s="124" t="n">
        <v>27</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72</v>
      </c>
      <c r="F36" s="138" t="n">
        <v>0</v>
      </c>
      <c r="G36" s="123" t="n">
        <v>24</v>
      </c>
      <c r="H36" s="123" t="n">
        <v>21</v>
      </c>
      <c r="I36" s="123" t="n">
        <v>27</v>
      </c>
      <c r="J36" s="139" t="n">
        <v>0</v>
      </c>
      <c r="K36" s="134" t="n">
        <v>0</v>
      </c>
      <c r="L36" s="124"/>
      <c r="M36" s="124"/>
      <c r="N36" s="124"/>
      <c r="O36" s="124"/>
      <c r="P36" s="124"/>
      <c r="Q36" s="124"/>
      <c r="R36" s="124"/>
      <c r="S36" s="124"/>
      <c r="T36" s="124"/>
      <c r="U36" s="124"/>
      <c r="V36" s="129"/>
      <c r="W36" s="128"/>
      <c r="X36" s="124"/>
      <c r="Y36" s="124"/>
      <c r="Z36" s="124" t="n">
        <v>0</v>
      </c>
      <c r="AA36" s="124" t="n">
        <v>0</v>
      </c>
      <c r="AB36" s="124" t="n">
        <v>6</v>
      </c>
      <c r="AC36" s="124" t="n">
        <v>2</v>
      </c>
      <c r="AD36" s="124" t="n">
        <v>0</v>
      </c>
      <c r="AE36" s="124" t="n">
        <v>6</v>
      </c>
      <c r="AF36" s="124" t="n">
        <v>3</v>
      </c>
      <c r="AG36" s="124" t="n">
        <v>3</v>
      </c>
      <c r="AH36" s="129" t="n">
        <v>4</v>
      </c>
      <c r="AI36" s="128" t="n">
        <v>4</v>
      </c>
      <c r="AJ36" s="124" t="n">
        <v>1</v>
      </c>
      <c r="AK36" s="124" t="n">
        <v>5</v>
      </c>
      <c r="AL36" s="124" t="n">
        <v>1</v>
      </c>
      <c r="AM36" s="124" t="n">
        <v>2</v>
      </c>
      <c r="AN36" s="124" t="n">
        <v>1</v>
      </c>
      <c r="AO36" s="124" t="n">
        <v>1</v>
      </c>
      <c r="AP36" s="124" t="n">
        <v>1</v>
      </c>
      <c r="AQ36" s="124" t="n">
        <v>0</v>
      </c>
      <c r="AR36" s="124" t="n">
        <v>4</v>
      </c>
      <c r="AS36" s="124" t="n">
        <v>0</v>
      </c>
      <c r="AT36" s="129" t="n">
        <v>1</v>
      </c>
      <c r="AU36" s="128" t="n">
        <v>1</v>
      </c>
      <c r="AV36" s="124" t="n">
        <v>3</v>
      </c>
      <c r="AW36" s="124" t="n">
        <v>1</v>
      </c>
      <c r="AX36" s="124" t="n">
        <v>2</v>
      </c>
      <c r="AY36" s="124" t="n">
        <v>5</v>
      </c>
      <c r="AZ36" s="124" t="n">
        <v>4</v>
      </c>
      <c r="BA36" s="124" t="n">
        <v>6</v>
      </c>
      <c r="BB36" s="124" t="n">
        <v>5</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158</v>
      </c>
      <c r="F37" s="138" t="n">
        <v>61</v>
      </c>
      <c r="G37" s="123" t="n">
        <v>36</v>
      </c>
      <c r="H37" s="123" t="n">
        <v>32</v>
      </c>
      <c r="I37" s="123" t="n">
        <v>29</v>
      </c>
      <c r="J37" s="139" t="n">
        <v>0</v>
      </c>
      <c r="K37" s="134" t="n">
        <v>61</v>
      </c>
      <c r="L37" s="124"/>
      <c r="M37" s="124"/>
      <c r="N37" s="124"/>
      <c r="O37" s="124"/>
      <c r="P37" s="124"/>
      <c r="Q37" s="124"/>
      <c r="R37" s="124"/>
      <c r="S37" s="124"/>
      <c r="T37" s="124"/>
      <c r="U37" s="124"/>
      <c r="V37" s="129"/>
      <c r="W37" s="128"/>
      <c r="X37" s="124"/>
      <c r="Y37" s="124"/>
      <c r="Z37" s="124" t="n">
        <v>3</v>
      </c>
      <c r="AA37" s="124" t="n">
        <v>4</v>
      </c>
      <c r="AB37" s="124" t="n">
        <v>3</v>
      </c>
      <c r="AC37" s="124" t="n">
        <v>2</v>
      </c>
      <c r="AD37" s="124" t="n">
        <v>0</v>
      </c>
      <c r="AE37" s="124" t="n">
        <v>4</v>
      </c>
      <c r="AF37" s="124" t="n">
        <v>10</v>
      </c>
      <c r="AG37" s="124" t="n">
        <v>2</v>
      </c>
      <c r="AH37" s="129" t="n">
        <v>8</v>
      </c>
      <c r="AI37" s="128" t="n">
        <v>7</v>
      </c>
      <c r="AJ37" s="124" t="n">
        <v>1</v>
      </c>
      <c r="AK37" s="124" t="n">
        <v>2</v>
      </c>
      <c r="AL37" s="124" t="n">
        <v>1</v>
      </c>
      <c r="AM37" s="124" t="n">
        <v>2</v>
      </c>
      <c r="AN37" s="124" t="n">
        <v>6</v>
      </c>
      <c r="AO37" s="124" t="n">
        <v>1</v>
      </c>
      <c r="AP37" s="124" t="n">
        <v>3</v>
      </c>
      <c r="AQ37" s="124" t="n">
        <v>4</v>
      </c>
      <c r="AR37" s="124" t="n">
        <v>3</v>
      </c>
      <c r="AS37" s="124" t="n">
        <v>2</v>
      </c>
      <c r="AT37" s="129" t="n">
        <v>0</v>
      </c>
      <c r="AU37" s="128" t="n">
        <v>2</v>
      </c>
      <c r="AV37" s="124" t="n">
        <v>4</v>
      </c>
      <c r="AW37" s="124" t="n">
        <v>2</v>
      </c>
      <c r="AX37" s="124" t="n">
        <v>4</v>
      </c>
      <c r="AY37" s="124" t="n">
        <v>7</v>
      </c>
      <c r="AZ37" s="124" t="n">
        <v>3</v>
      </c>
      <c r="BA37" s="124" t="n">
        <v>4</v>
      </c>
      <c r="BB37" s="124" t="n">
        <v>3</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126</v>
      </c>
      <c r="F38" s="138" t="n">
        <v>60</v>
      </c>
      <c r="G38" s="123" t="n">
        <v>16</v>
      </c>
      <c r="H38" s="123" t="n">
        <v>31</v>
      </c>
      <c r="I38" s="123" t="n">
        <v>19</v>
      </c>
      <c r="J38" s="139" t="n">
        <v>0</v>
      </c>
      <c r="K38" s="134" t="n">
        <v>60</v>
      </c>
      <c r="L38" s="124"/>
      <c r="M38" s="124"/>
      <c r="N38" s="124"/>
      <c r="O38" s="124"/>
      <c r="P38" s="124"/>
      <c r="Q38" s="124"/>
      <c r="R38" s="124"/>
      <c r="S38" s="124"/>
      <c r="T38" s="124"/>
      <c r="U38" s="124"/>
      <c r="V38" s="129"/>
      <c r="W38" s="128"/>
      <c r="X38" s="124"/>
      <c r="Y38" s="124"/>
      <c r="Z38" s="124" t="n">
        <v>1</v>
      </c>
      <c r="AA38" s="124" t="n">
        <v>1</v>
      </c>
      <c r="AB38" s="124" t="n">
        <v>2</v>
      </c>
      <c r="AC38" s="124" t="n">
        <v>0</v>
      </c>
      <c r="AD38" s="124" t="n">
        <v>0</v>
      </c>
      <c r="AE38" s="124" t="n">
        <v>0</v>
      </c>
      <c r="AF38" s="124" t="n">
        <v>3</v>
      </c>
      <c r="AG38" s="124" t="n">
        <v>5</v>
      </c>
      <c r="AH38" s="129" t="n">
        <v>4</v>
      </c>
      <c r="AI38" s="128" t="n">
        <v>0</v>
      </c>
      <c r="AJ38" s="124" t="n">
        <v>0</v>
      </c>
      <c r="AK38" s="124" t="n">
        <v>3</v>
      </c>
      <c r="AL38" s="124" t="n">
        <v>2</v>
      </c>
      <c r="AM38" s="124" t="n">
        <v>0</v>
      </c>
      <c r="AN38" s="124" t="n">
        <v>6</v>
      </c>
      <c r="AO38" s="124" t="n">
        <v>5</v>
      </c>
      <c r="AP38" s="124" t="n">
        <v>9</v>
      </c>
      <c r="AQ38" s="124" t="n">
        <v>5</v>
      </c>
      <c r="AR38" s="124" t="n">
        <v>0</v>
      </c>
      <c r="AS38" s="124" t="n">
        <v>0</v>
      </c>
      <c r="AT38" s="129" t="n">
        <v>1</v>
      </c>
      <c r="AU38" s="128" t="n">
        <v>1</v>
      </c>
      <c r="AV38" s="124" t="n">
        <v>1</v>
      </c>
      <c r="AW38" s="124" t="n">
        <v>3</v>
      </c>
      <c r="AX38" s="124" t="n">
        <v>2</v>
      </c>
      <c r="AY38" s="124" t="n">
        <v>6</v>
      </c>
      <c r="AZ38" s="124" t="n">
        <v>2</v>
      </c>
      <c r="BA38" s="124" t="n">
        <v>1</v>
      </c>
      <c r="BB38" s="124" t="n">
        <v>3</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462</v>
      </c>
      <c r="F39" s="138" t="n">
        <v>422</v>
      </c>
      <c r="G39" s="123" t="n">
        <v>16</v>
      </c>
      <c r="H39" s="123" t="n">
        <v>13</v>
      </c>
      <c r="I39" s="123" t="n">
        <v>11</v>
      </c>
      <c r="J39" s="139" t="n">
        <v>0</v>
      </c>
      <c r="K39" s="134" t="n">
        <v>422</v>
      </c>
      <c r="L39" s="124"/>
      <c r="M39" s="124"/>
      <c r="N39" s="124"/>
      <c r="O39" s="124"/>
      <c r="P39" s="124"/>
      <c r="Q39" s="124"/>
      <c r="R39" s="124"/>
      <c r="S39" s="124"/>
      <c r="T39" s="124"/>
      <c r="U39" s="124"/>
      <c r="V39" s="129"/>
      <c r="W39" s="128"/>
      <c r="X39" s="124"/>
      <c r="Y39" s="124"/>
      <c r="Z39" s="124" t="n">
        <v>0</v>
      </c>
      <c r="AA39" s="124" t="n">
        <v>0</v>
      </c>
      <c r="AB39" s="124" t="n">
        <v>1</v>
      </c>
      <c r="AC39" s="124" t="n">
        <v>0</v>
      </c>
      <c r="AD39" s="124" t="n">
        <v>0</v>
      </c>
      <c r="AE39" s="124" t="n">
        <v>4</v>
      </c>
      <c r="AF39" s="124" t="n">
        <v>2</v>
      </c>
      <c r="AG39" s="124" t="n">
        <v>3</v>
      </c>
      <c r="AH39" s="129" t="n">
        <v>6</v>
      </c>
      <c r="AI39" s="128" t="n">
        <v>3</v>
      </c>
      <c r="AJ39" s="124" t="n">
        <v>0</v>
      </c>
      <c r="AK39" s="124" t="n">
        <v>0</v>
      </c>
      <c r="AL39" s="124" t="n">
        <v>0</v>
      </c>
      <c r="AM39" s="124" t="n">
        <v>0</v>
      </c>
      <c r="AN39" s="124" t="n">
        <v>0</v>
      </c>
      <c r="AO39" s="124" t="n">
        <v>0</v>
      </c>
      <c r="AP39" s="124" t="n">
        <v>0</v>
      </c>
      <c r="AQ39" s="124" t="n">
        <v>3</v>
      </c>
      <c r="AR39" s="124" t="n">
        <v>2</v>
      </c>
      <c r="AS39" s="124" t="n">
        <v>3</v>
      </c>
      <c r="AT39" s="129" t="n">
        <v>2</v>
      </c>
      <c r="AU39" s="128" t="n">
        <v>4</v>
      </c>
      <c r="AV39" s="124" t="n">
        <v>0</v>
      </c>
      <c r="AW39" s="124" t="n">
        <v>0</v>
      </c>
      <c r="AX39" s="124" t="n">
        <v>2</v>
      </c>
      <c r="AY39" s="124" t="n">
        <v>0</v>
      </c>
      <c r="AZ39" s="124" t="n">
        <v>4</v>
      </c>
      <c r="BA39" s="124" t="n">
        <v>1</v>
      </c>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19</v>
      </c>
      <c r="F41" s="138" t="n">
        <v>10</v>
      </c>
      <c r="G41" s="123" t="n">
        <v>2</v>
      </c>
      <c r="H41" s="123" t="n">
        <v>6</v>
      </c>
      <c r="I41" s="123" t="n">
        <v>1</v>
      </c>
      <c r="J41" s="139" t="n">
        <v>0</v>
      </c>
      <c r="K41" s="134" t="n">
        <v>10</v>
      </c>
      <c r="L41" s="124"/>
      <c r="M41" s="124"/>
      <c r="N41" s="124"/>
      <c r="O41" s="124"/>
      <c r="P41" s="124"/>
      <c r="Q41" s="124"/>
      <c r="R41" s="124"/>
      <c r="S41" s="124"/>
      <c r="T41" s="124"/>
      <c r="U41" s="124"/>
      <c r="V41" s="129"/>
      <c r="W41" s="128"/>
      <c r="X41" s="124"/>
      <c r="Y41" s="124"/>
      <c r="Z41" s="124" t="n">
        <v>0</v>
      </c>
      <c r="AA41" s="124" t="n">
        <v>0</v>
      </c>
      <c r="AB41" s="124" t="n">
        <v>1</v>
      </c>
      <c r="AC41" s="124" t="n">
        <v>0</v>
      </c>
      <c r="AD41" s="124" t="n">
        <v>1</v>
      </c>
      <c r="AE41" s="124" t="n">
        <v>0</v>
      </c>
      <c r="AF41" s="124" t="n">
        <v>0</v>
      </c>
      <c r="AG41" s="124" t="n">
        <v>0</v>
      </c>
      <c r="AH41" s="129" t="n">
        <v>0</v>
      </c>
      <c r="AI41" s="128" t="n">
        <v>1</v>
      </c>
      <c r="AJ41" s="124" t="n">
        <v>2</v>
      </c>
      <c r="AK41" s="124" t="n">
        <v>0</v>
      </c>
      <c r="AL41" s="124" t="n">
        <v>0</v>
      </c>
      <c r="AM41" s="124" t="n">
        <v>0</v>
      </c>
      <c r="AN41" s="124" t="n">
        <v>1</v>
      </c>
      <c r="AO41" s="124" t="n">
        <v>2</v>
      </c>
      <c r="AP41" s="124" t="n">
        <v>0</v>
      </c>
      <c r="AQ41" s="124" t="n">
        <v>0</v>
      </c>
      <c r="AR41" s="124" t="n">
        <v>0</v>
      </c>
      <c r="AS41" s="124" t="n">
        <v>0</v>
      </c>
      <c r="AT41" s="129" t="n">
        <v>0</v>
      </c>
      <c r="AU41" s="128" t="n">
        <v>0</v>
      </c>
      <c r="AV41" s="124" t="n">
        <v>0</v>
      </c>
      <c r="AW41" s="124" t="n">
        <v>0</v>
      </c>
      <c r="AX41" s="124" t="n">
        <v>0</v>
      </c>
      <c r="AY41" s="124" t="n">
        <v>1</v>
      </c>
      <c r="AZ41" s="124" t="n">
        <v>0</v>
      </c>
      <c r="BA41" s="124" t="n">
        <v>0</v>
      </c>
      <c r="BB41" s="124" t="n">
        <v>0</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v>
      </c>
      <c r="F42" s="138" t="n">
        <v>2</v>
      </c>
      <c r="G42" s="123" t="n">
        <v>0</v>
      </c>
      <c r="H42" s="123" t="n">
        <v>0</v>
      </c>
      <c r="I42" s="123" t="n">
        <v>0</v>
      </c>
      <c r="J42" s="139" t="n">
        <v>0</v>
      </c>
      <c r="K42" s="134" t="n">
        <v>2</v>
      </c>
      <c r="L42" s="124"/>
      <c r="M42" s="124"/>
      <c r="N42" s="124"/>
      <c r="O42" s="124"/>
      <c r="P42" s="124"/>
      <c r="Q42" s="124"/>
      <c r="R42" s="124"/>
      <c r="S42" s="124"/>
      <c r="T42" s="124"/>
      <c r="U42" s="124"/>
      <c r="V42" s="129"/>
      <c r="W42" s="128"/>
      <c r="X42" s="124"/>
      <c r="Y42" s="124"/>
      <c r="Z42" s="124" t="n">
        <v>0</v>
      </c>
      <c r="AA42" s="124" t="n">
        <v>0</v>
      </c>
      <c r="AB42" s="124" t="n">
        <v>0</v>
      </c>
      <c r="AC42" s="124" t="n">
        <v>0</v>
      </c>
      <c r="AD42" s="124" t="n">
        <v>0</v>
      </c>
      <c r="AE42" s="124" t="n">
        <v>0</v>
      </c>
      <c r="AF42" s="124" t="n">
        <v>0</v>
      </c>
      <c r="AG42" s="124" t="n">
        <v>0</v>
      </c>
      <c r="AH42" s="129" t="n">
        <v>0</v>
      </c>
      <c r="AI42" s="128" t="n">
        <v>0</v>
      </c>
      <c r="AJ42" s="124" t="n">
        <v>0</v>
      </c>
      <c r="AK42" s="124" t="n">
        <v>0</v>
      </c>
      <c r="AL42" s="124" t="n">
        <v>0</v>
      </c>
      <c r="AM42" s="124" t="n">
        <v>0</v>
      </c>
      <c r="AN42" s="124" t="n">
        <v>0</v>
      </c>
      <c r="AO42" s="124" t="n">
        <v>0</v>
      </c>
      <c r="AP42" s="124" t="n">
        <v>0</v>
      </c>
      <c r="AQ42" s="124" t="n">
        <v>0</v>
      </c>
      <c r="AR42" s="124" t="n">
        <v>0</v>
      </c>
      <c r="AS42" s="124" t="n">
        <v>0</v>
      </c>
      <c r="AT42" s="129" t="n">
        <v>0</v>
      </c>
      <c r="AU42" s="128" t="n">
        <v>0</v>
      </c>
      <c r="AV42" s="124" t="n">
        <v>0</v>
      </c>
      <c r="AW42" s="124" t="n">
        <v>0</v>
      </c>
      <c r="AX42" s="124" t="n">
        <v>0</v>
      </c>
      <c r="AY42" s="124" t="n">
        <v>0</v>
      </c>
      <c r="AZ42" s="124" t="n">
        <v>0</v>
      </c>
      <c r="BA42" s="124" t="n">
        <v>0</v>
      </c>
      <c r="BB42" s="124" t="n">
        <v>0</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3</v>
      </c>
      <c r="F43" s="138" t="n">
        <v>3</v>
      </c>
      <c r="G43" s="123" t="n">
        <v>0</v>
      </c>
      <c r="H43" s="123" t="n">
        <v>0</v>
      </c>
      <c r="I43" s="123" t="n">
        <v>0</v>
      </c>
      <c r="J43" s="139" t="n">
        <v>0</v>
      </c>
      <c r="K43" s="134" t="n">
        <v>3</v>
      </c>
      <c r="L43" s="124"/>
      <c r="M43" s="124"/>
      <c r="N43" s="124"/>
      <c r="O43" s="124"/>
      <c r="P43" s="124"/>
      <c r="Q43" s="124"/>
      <c r="R43" s="124"/>
      <c r="S43" s="124"/>
      <c r="T43" s="124"/>
      <c r="U43" s="124"/>
      <c r="V43" s="129"/>
      <c r="W43" s="128"/>
      <c r="X43" s="124"/>
      <c r="Y43" s="124"/>
      <c r="Z43" s="124" t="n">
        <v>0</v>
      </c>
      <c r="AA43" s="124" t="n">
        <v>0</v>
      </c>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0</v>
      </c>
      <c r="AO43" s="124" t="n">
        <v>0</v>
      </c>
      <c r="AP43" s="124" t="n">
        <v>0</v>
      </c>
      <c r="AQ43" s="124" t="n">
        <v>0</v>
      </c>
      <c r="AR43" s="124" t="n">
        <v>0</v>
      </c>
      <c r="AS43" s="124" t="n">
        <v>0</v>
      </c>
      <c r="AT43" s="129" t="n">
        <v>0</v>
      </c>
      <c r="AU43" s="128" t="n">
        <v>0</v>
      </c>
      <c r="AV43" s="124" t="n">
        <v>0</v>
      </c>
      <c r="AW43" s="124" t="n">
        <v>0</v>
      </c>
      <c r="AX43" s="124" t="n">
        <v>0</v>
      </c>
      <c r="AY43" s="124" t="n">
        <v>0</v>
      </c>
      <c r="AZ43" s="124" t="n">
        <v>0</v>
      </c>
      <c r="BA43" s="124" t="n">
        <v>0</v>
      </c>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5</v>
      </c>
      <c r="F44" s="138" t="n">
        <v>4</v>
      </c>
      <c r="G44" s="123" t="n">
        <v>0</v>
      </c>
      <c r="H44" s="123" t="n">
        <v>1</v>
      </c>
      <c r="I44" s="123" t="n">
        <v>0</v>
      </c>
      <c r="J44" s="139" t="n">
        <v>0</v>
      </c>
      <c r="K44" s="134" t="n">
        <v>4</v>
      </c>
      <c r="L44" s="124"/>
      <c r="M44" s="124"/>
      <c r="N44" s="124"/>
      <c r="O44" s="124"/>
      <c r="P44" s="124"/>
      <c r="Q44" s="124"/>
      <c r="R44" s="124"/>
      <c r="S44" s="124"/>
      <c r="T44" s="124"/>
      <c r="U44" s="124"/>
      <c r="V44" s="129"/>
      <c r="W44" s="128"/>
      <c r="X44" s="124"/>
      <c r="Y44" s="124"/>
      <c r="Z44" s="124" t="n">
        <v>0</v>
      </c>
      <c r="AA44" s="124" t="n">
        <v>0</v>
      </c>
      <c r="AB44" s="124" t="n">
        <v>0</v>
      </c>
      <c r="AC44" s="124" t="n">
        <v>0</v>
      </c>
      <c r="AD44" s="124" t="n">
        <v>0</v>
      </c>
      <c r="AE44" s="124" t="n">
        <v>0</v>
      </c>
      <c r="AF44" s="124" t="n">
        <v>0</v>
      </c>
      <c r="AG44" s="124" t="n">
        <v>0</v>
      </c>
      <c r="AH44" s="129" t="n">
        <v>0</v>
      </c>
      <c r="AI44" s="128" t="n">
        <v>0</v>
      </c>
      <c r="AJ44" s="124" t="n">
        <v>0</v>
      </c>
      <c r="AK44" s="124" t="n">
        <v>0</v>
      </c>
      <c r="AL44" s="124" t="n">
        <v>0</v>
      </c>
      <c r="AM44" s="124" t="n">
        <v>0</v>
      </c>
      <c r="AN44" s="124" t="n">
        <v>0</v>
      </c>
      <c r="AO44" s="124" t="n">
        <v>0</v>
      </c>
      <c r="AP44" s="124" t="n">
        <v>0</v>
      </c>
      <c r="AQ44" s="124" t="n">
        <v>0</v>
      </c>
      <c r="AR44" s="124" t="n">
        <v>1</v>
      </c>
      <c r="AS44" s="124" t="n">
        <v>0</v>
      </c>
      <c r="AT44" s="129" t="n">
        <v>0</v>
      </c>
      <c r="AU44" s="128" t="n">
        <v>0</v>
      </c>
      <c r="AV44" s="124" t="n">
        <v>0</v>
      </c>
      <c r="AW44" s="124" t="n">
        <v>0</v>
      </c>
      <c r="AX44" s="124" t="n">
        <v>0</v>
      </c>
      <c r="AY44" s="124" t="n">
        <v>0</v>
      </c>
      <c r="AZ44" s="124" t="n">
        <v>0</v>
      </c>
      <c r="BA44" s="124" t="n">
        <v>0</v>
      </c>
      <c r="BB44" s="124" t="n">
        <v>0</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418</v>
      </c>
      <c r="F46" s="138" t="n">
        <v>249</v>
      </c>
      <c r="G46" s="123" t="n">
        <v>64</v>
      </c>
      <c r="H46" s="123" t="n">
        <v>58</v>
      </c>
      <c r="I46" s="123" t="n">
        <v>47</v>
      </c>
      <c r="J46" s="139" t="n">
        <v>0</v>
      </c>
      <c r="K46" s="134" t="n">
        <v>249</v>
      </c>
      <c r="L46" s="124"/>
      <c r="M46" s="124"/>
      <c r="N46" s="124"/>
      <c r="O46" s="124"/>
      <c r="P46" s="124"/>
      <c r="Q46" s="124"/>
      <c r="R46" s="124"/>
      <c r="S46" s="124"/>
      <c r="T46" s="124"/>
      <c r="U46" s="124"/>
      <c r="V46" s="129"/>
      <c r="W46" s="128"/>
      <c r="X46" s="124"/>
      <c r="Y46" s="124"/>
      <c r="Z46" s="124" t="n">
        <v>0</v>
      </c>
      <c r="AA46" s="124" t="n">
        <v>0</v>
      </c>
      <c r="AB46" s="124" t="n">
        <v>7</v>
      </c>
      <c r="AC46" s="124" t="n">
        <v>12</v>
      </c>
      <c r="AD46" s="124" t="n">
        <v>15</v>
      </c>
      <c r="AE46" s="124" t="n">
        <v>23</v>
      </c>
      <c r="AF46" s="124" t="n">
        <v>5</v>
      </c>
      <c r="AG46" s="124" t="n">
        <v>2</v>
      </c>
      <c r="AH46" s="129" t="n">
        <v>0</v>
      </c>
      <c r="AI46" s="128" t="n">
        <v>5</v>
      </c>
      <c r="AJ46" s="124" t="n">
        <v>5</v>
      </c>
      <c r="AK46" s="124" t="n">
        <v>5</v>
      </c>
      <c r="AL46" s="124" t="n">
        <v>4</v>
      </c>
      <c r="AM46" s="124" t="n">
        <v>7</v>
      </c>
      <c r="AN46" s="124" t="n">
        <v>6</v>
      </c>
      <c r="AO46" s="124" t="n">
        <v>3</v>
      </c>
      <c r="AP46" s="124" t="n">
        <v>3</v>
      </c>
      <c r="AQ46" s="124" t="n">
        <v>4</v>
      </c>
      <c r="AR46" s="124" t="n">
        <v>5</v>
      </c>
      <c r="AS46" s="124" t="n">
        <v>5</v>
      </c>
      <c r="AT46" s="129" t="n">
        <v>6</v>
      </c>
      <c r="AU46" s="128" t="n">
        <v>5</v>
      </c>
      <c r="AV46" s="124" t="n">
        <v>6</v>
      </c>
      <c r="AW46" s="124" t="n">
        <v>5</v>
      </c>
      <c r="AX46" s="124" t="n">
        <v>8</v>
      </c>
      <c r="AY46" s="124" t="n">
        <v>5</v>
      </c>
      <c r="AZ46" s="124" t="n">
        <v>7</v>
      </c>
      <c r="BA46" s="124" t="n">
        <v>5</v>
      </c>
      <c r="BB46" s="124" t="n">
        <v>6</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v>
      </c>
      <c r="F47" s="138" t="n">
        <v>0</v>
      </c>
      <c r="G47" s="123" t="n">
        <v>0</v>
      </c>
      <c r="H47" s="123" t="n">
        <v>1</v>
      </c>
      <c r="I47" s="123" t="n">
        <v>0</v>
      </c>
      <c r="J47" s="139" t="n">
        <v>0</v>
      </c>
      <c r="K47" s="134" t="n">
        <v>0</v>
      </c>
      <c r="L47" s="124"/>
      <c r="M47" s="124"/>
      <c r="N47" s="124"/>
      <c r="O47" s="124"/>
      <c r="P47" s="124"/>
      <c r="Q47" s="124"/>
      <c r="R47" s="124"/>
      <c r="S47" s="124"/>
      <c r="T47" s="124"/>
      <c r="U47" s="124"/>
      <c r="V47" s="129"/>
      <c r="W47" s="128"/>
      <c r="X47" s="124"/>
      <c r="Y47" s="124"/>
      <c r="Z47" s="124" t="n">
        <v>0</v>
      </c>
      <c r="AA47" s="124" t="n">
        <v>0</v>
      </c>
      <c r="AB47" s="124" t="n">
        <v>0</v>
      </c>
      <c r="AC47" s="124" t="n">
        <v>0</v>
      </c>
      <c r="AD47" s="124" t="n">
        <v>0</v>
      </c>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1</v>
      </c>
      <c r="AR47" s="124" t="n">
        <v>0</v>
      </c>
      <c r="AS47" s="124" t="n">
        <v>0</v>
      </c>
      <c r="AT47" s="129" t="n">
        <v>0</v>
      </c>
      <c r="AU47" s="128" t="n">
        <v>0</v>
      </c>
      <c r="AV47" s="124" t="n">
        <v>0</v>
      </c>
      <c r="AW47" s="124" t="n">
        <v>0</v>
      </c>
      <c r="AX47" s="124" t="n">
        <v>0</v>
      </c>
      <c r="AY47" s="124" t="n">
        <v>0</v>
      </c>
      <c r="AZ47" s="124" t="n">
        <v>0</v>
      </c>
      <c r="BA47" s="124" t="n">
        <v>0</v>
      </c>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t="n">
        <v>0</v>
      </c>
      <c r="L48" s="124"/>
      <c r="M48" s="124"/>
      <c r="N48" s="124"/>
      <c r="O48" s="124"/>
      <c r="P48" s="124"/>
      <c r="Q48" s="124"/>
      <c r="R48" s="124"/>
      <c r="S48" s="124"/>
      <c r="T48" s="124"/>
      <c r="U48" s="124"/>
      <c r="V48" s="129"/>
      <c r="W48" s="128"/>
      <c r="X48" s="124"/>
      <c r="Y48" s="124"/>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5</v>
      </c>
      <c r="F49" s="138" t="n">
        <v>4</v>
      </c>
      <c r="G49" s="123" t="n">
        <v>0</v>
      </c>
      <c r="H49" s="123" t="n">
        <v>0</v>
      </c>
      <c r="I49" s="123" t="n">
        <v>1</v>
      </c>
      <c r="J49" s="139" t="n">
        <v>0</v>
      </c>
      <c r="K49" s="134" t="n">
        <v>4</v>
      </c>
      <c r="L49" s="124"/>
      <c r="M49" s="124"/>
      <c r="N49" s="124"/>
      <c r="O49" s="124"/>
      <c r="P49" s="124"/>
      <c r="Q49" s="124"/>
      <c r="R49" s="124"/>
      <c r="S49" s="124"/>
      <c r="T49" s="124"/>
      <c r="U49" s="124"/>
      <c r="V49" s="129"/>
      <c r="W49" s="128"/>
      <c r="X49" s="124"/>
      <c r="Y49" s="124"/>
      <c r="Z49" s="124" t="n">
        <v>0</v>
      </c>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0</v>
      </c>
      <c r="AZ49" s="124" t="n">
        <v>0</v>
      </c>
      <c r="BA49" s="124" t="n">
        <v>0</v>
      </c>
      <c r="BB49" s="124" t="n">
        <v>1</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286</v>
      </c>
      <c r="F50" s="138" t="n">
        <v>142</v>
      </c>
      <c r="G50" s="123" t="n">
        <v>67</v>
      </c>
      <c r="H50" s="123" t="n">
        <v>50</v>
      </c>
      <c r="I50" s="123" t="n">
        <v>27</v>
      </c>
      <c r="J50" s="139" t="n">
        <v>0</v>
      </c>
      <c r="K50" s="134" t="n">
        <v>142</v>
      </c>
      <c r="L50" s="124"/>
      <c r="M50" s="124"/>
      <c r="N50" s="124"/>
      <c r="O50" s="124"/>
      <c r="P50" s="124"/>
      <c r="Q50" s="124"/>
      <c r="R50" s="124"/>
      <c r="S50" s="124"/>
      <c r="T50" s="124"/>
      <c r="U50" s="124"/>
      <c r="V50" s="129"/>
      <c r="W50" s="128"/>
      <c r="X50" s="124"/>
      <c r="Y50" s="124"/>
      <c r="Z50" s="124" t="n">
        <v>2</v>
      </c>
      <c r="AA50" s="124" t="n">
        <v>5</v>
      </c>
      <c r="AB50" s="124" t="n">
        <v>6</v>
      </c>
      <c r="AC50" s="124" t="n">
        <v>11</v>
      </c>
      <c r="AD50" s="124" t="n">
        <v>15</v>
      </c>
      <c r="AE50" s="124" t="n">
        <v>22</v>
      </c>
      <c r="AF50" s="124" t="n">
        <v>4</v>
      </c>
      <c r="AG50" s="124" t="n">
        <v>2</v>
      </c>
      <c r="AH50" s="129" t="n">
        <v>0</v>
      </c>
      <c r="AI50" s="128" t="n">
        <v>5</v>
      </c>
      <c r="AJ50" s="124" t="n">
        <v>5</v>
      </c>
      <c r="AK50" s="124" t="n">
        <v>5</v>
      </c>
      <c r="AL50" s="124" t="n">
        <v>3</v>
      </c>
      <c r="AM50" s="124" t="n">
        <v>6</v>
      </c>
      <c r="AN50" s="124" t="n">
        <v>4</v>
      </c>
      <c r="AO50" s="124" t="n">
        <v>3</v>
      </c>
      <c r="AP50" s="124" t="n">
        <v>3</v>
      </c>
      <c r="AQ50" s="124" t="n">
        <v>3</v>
      </c>
      <c r="AR50" s="124" t="n">
        <v>3</v>
      </c>
      <c r="AS50" s="124" t="n">
        <v>4</v>
      </c>
      <c r="AT50" s="129" t="n">
        <v>6</v>
      </c>
      <c r="AU50" s="128" t="n">
        <v>3</v>
      </c>
      <c r="AV50" s="124" t="n">
        <v>5</v>
      </c>
      <c r="AW50" s="124" t="n">
        <v>3</v>
      </c>
      <c r="AX50" s="124" t="n">
        <v>3</v>
      </c>
      <c r="AY50" s="124" t="n">
        <v>4</v>
      </c>
      <c r="AZ50" s="124" t="n">
        <v>4</v>
      </c>
      <c r="BA50" s="124" t="n">
        <v>3</v>
      </c>
      <c r="BB50" s="124" t="n">
        <v>2</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26</v>
      </c>
      <c r="F51" s="138" t="n">
        <v>15</v>
      </c>
      <c r="G51" s="123" t="n">
        <v>2</v>
      </c>
      <c r="H51" s="123" t="n">
        <v>2</v>
      </c>
      <c r="I51" s="123" t="n">
        <v>7</v>
      </c>
      <c r="J51" s="139" t="n">
        <v>0</v>
      </c>
      <c r="K51" s="134" t="n">
        <v>15</v>
      </c>
      <c r="L51" s="124"/>
      <c r="M51" s="124"/>
      <c r="N51" s="124"/>
      <c r="O51" s="124"/>
      <c r="P51" s="124"/>
      <c r="Q51" s="124"/>
      <c r="R51" s="124"/>
      <c r="S51" s="124"/>
      <c r="T51" s="124"/>
      <c r="U51" s="124"/>
      <c r="V51" s="129"/>
      <c r="W51" s="128"/>
      <c r="X51" s="124"/>
      <c r="Y51" s="124"/>
      <c r="Z51" s="124" t="n">
        <v>0</v>
      </c>
      <c r="AA51" s="124" t="n">
        <v>0</v>
      </c>
      <c r="AB51" s="124" t="n">
        <v>1</v>
      </c>
      <c r="AC51" s="124" t="n">
        <v>0</v>
      </c>
      <c r="AD51" s="124" t="n">
        <v>0</v>
      </c>
      <c r="AE51" s="124" t="n">
        <v>0</v>
      </c>
      <c r="AF51" s="124" t="n">
        <v>1</v>
      </c>
      <c r="AG51" s="124" t="n">
        <v>0</v>
      </c>
      <c r="AH51" s="129" t="n">
        <v>0</v>
      </c>
      <c r="AI51" s="128" t="n">
        <v>0</v>
      </c>
      <c r="AJ51" s="124" t="n">
        <v>0</v>
      </c>
      <c r="AK51" s="124" t="n">
        <v>0</v>
      </c>
      <c r="AL51" s="124" t="n">
        <v>0</v>
      </c>
      <c r="AM51" s="124" t="n">
        <v>0</v>
      </c>
      <c r="AN51" s="124" t="n">
        <v>2</v>
      </c>
      <c r="AO51" s="124" t="n">
        <v>0</v>
      </c>
      <c r="AP51" s="124" t="n">
        <v>0</v>
      </c>
      <c r="AQ51" s="124" t="n">
        <v>0</v>
      </c>
      <c r="AR51" s="124" t="n">
        <v>0</v>
      </c>
      <c r="AS51" s="124" t="n">
        <v>0</v>
      </c>
      <c r="AT51" s="129" t="n">
        <v>0</v>
      </c>
      <c r="AU51" s="128" t="n">
        <v>1</v>
      </c>
      <c r="AV51" s="124" t="n">
        <v>0</v>
      </c>
      <c r="AW51" s="124" t="n">
        <v>1</v>
      </c>
      <c r="AX51" s="124" t="n">
        <v>1</v>
      </c>
      <c r="AY51" s="124" t="n">
        <v>1</v>
      </c>
      <c r="AZ51" s="124" t="n">
        <v>1</v>
      </c>
      <c r="BA51" s="124" t="n">
        <v>1</v>
      </c>
      <c r="BB51" s="124" t="n">
        <v>1</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8</v>
      </c>
      <c r="F52" s="138" t="n">
        <v>3</v>
      </c>
      <c r="G52" s="123" t="n">
        <v>0</v>
      </c>
      <c r="H52" s="123" t="n">
        <v>1</v>
      </c>
      <c r="I52" s="123" t="n">
        <v>4</v>
      </c>
      <c r="J52" s="139" t="n">
        <v>0</v>
      </c>
      <c r="K52" s="134" t="n">
        <v>3</v>
      </c>
      <c r="L52" s="124"/>
      <c r="M52" s="124"/>
      <c r="N52" s="124"/>
      <c r="O52" s="124"/>
      <c r="P52" s="124"/>
      <c r="Q52" s="124"/>
      <c r="R52" s="124"/>
      <c r="S52" s="124"/>
      <c r="T52" s="124"/>
      <c r="U52" s="124"/>
      <c r="V52" s="129"/>
      <c r="W52" s="128"/>
      <c r="X52" s="124"/>
      <c r="Y52" s="124"/>
      <c r="Z52" s="124" t="n">
        <v>0</v>
      </c>
      <c r="AA52" s="124" t="n">
        <v>0</v>
      </c>
      <c r="AB52" s="124" t="n">
        <v>0</v>
      </c>
      <c r="AC52" s="124" t="n">
        <v>0</v>
      </c>
      <c r="AD52" s="124" t="n">
        <v>0</v>
      </c>
      <c r="AE52" s="124" t="n">
        <v>0</v>
      </c>
      <c r="AF52" s="124" t="n">
        <v>0</v>
      </c>
      <c r="AG52" s="124" t="n">
        <v>0</v>
      </c>
      <c r="AH52" s="129" t="n">
        <v>0</v>
      </c>
      <c r="AI52" s="128" t="n">
        <v>0</v>
      </c>
      <c r="AJ52" s="124" t="n">
        <v>1</v>
      </c>
      <c r="AK52" s="124" t="n">
        <v>0</v>
      </c>
      <c r="AL52" s="124" t="n">
        <v>0</v>
      </c>
      <c r="AM52" s="124" t="n">
        <v>0</v>
      </c>
      <c r="AN52" s="124" t="n">
        <v>0</v>
      </c>
      <c r="AO52" s="124" t="n">
        <v>0</v>
      </c>
      <c r="AP52" s="124" t="n">
        <v>0</v>
      </c>
      <c r="AQ52" s="124" t="n">
        <v>0</v>
      </c>
      <c r="AR52" s="124" t="n">
        <v>0</v>
      </c>
      <c r="AS52" s="124" t="n">
        <v>0</v>
      </c>
      <c r="AT52" s="129" t="n">
        <v>0</v>
      </c>
      <c r="AU52" s="128" t="n">
        <v>0</v>
      </c>
      <c r="AV52" s="124" t="n">
        <v>0</v>
      </c>
      <c r="AW52" s="124" t="n">
        <v>1</v>
      </c>
      <c r="AX52" s="124" t="n">
        <v>2</v>
      </c>
      <c r="AY52" s="124" t="n">
        <v>0</v>
      </c>
      <c r="AZ52" s="124" t="n">
        <v>0</v>
      </c>
      <c r="BA52" s="124" t="n">
        <v>0</v>
      </c>
      <c r="BB52" s="124" t="n">
        <v>1</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6</v>
      </c>
      <c r="F53" s="138" t="n">
        <v>3</v>
      </c>
      <c r="G53" s="123" t="n">
        <v>1</v>
      </c>
      <c r="H53" s="123" t="n">
        <v>1</v>
      </c>
      <c r="I53" s="123" t="n">
        <v>1</v>
      </c>
      <c r="J53" s="139" t="n">
        <v>0</v>
      </c>
      <c r="K53" s="134" t="n">
        <v>3</v>
      </c>
      <c r="L53" s="124"/>
      <c r="M53" s="124"/>
      <c r="N53" s="124"/>
      <c r="O53" s="124"/>
      <c r="P53" s="124"/>
      <c r="Q53" s="124"/>
      <c r="R53" s="124"/>
      <c r="S53" s="124"/>
      <c r="T53" s="124"/>
      <c r="U53" s="124"/>
      <c r="V53" s="129"/>
      <c r="W53" s="128"/>
      <c r="X53" s="124"/>
      <c r="Y53" s="124"/>
      <c r="Z53" s="124" t="n">
        <v>0</v>
      </c>
      <c r="AA53" s="124" t="n">
        <v>0</v>
      </c>
      <c r="AB53" s="124" t="n">
        <v>0</v>
      </c>
      <c r="AC53" s="124" t="n">
        <v>1</v>
      </c>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1</v>
      </c>
      <c r="AS53" s="124" t="n">
        <v>0</v>
      </c>
      <c r="AT53" s="129" t="n">
        <v>0</v>
      </c>
      <c r="AU53" s="128" t="n">
        <v>0</v>
      </c>
      <c r="AV53" s="124" t="n">
        <v>0</v>
      </c>
      <c r="AW53" s="124" t="n">
        <v>0</v>
      </c>
      <c r="AX53" s="124" t="n">
        <v>0</v>
      </c>
      <c r="AY53" s="124" t="n">
        <v>1</v>
      </c>
      <c r="AZ53" s="124" t="n">
        <v>0</v>
      </c>
      <c r="BA53" s="124" t="n">
        <v>0</v>
      </c>
      <c r="BB53" s="124" t="n">
        <v>0</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5</v>
      </c>
      <c r="F54" s="138" t="n">
        <v>0</v>
      </c>
      <c r="G54" s="123" t="n">
        <v>0</v>
      </c>
      <c r="H54" s="123" t="n">
        <v>3</v>
      </c>
      <c r="I54" s="123" t="n">
        <v>2</v>
      </c>
      <c r="J54" s="139" t="n">
        <v>0</v>
      </c>
      <c r="K54" s="134" t="n">
        <v>0</v>
      </c>
      <c r="L54" s="124"/>
      <c r="M54" s="124"/>
      <c r="N54" s="124"/>
      <c r="O54" s="124"/>
      <c r="P54" s="124"/>
      <c r="Q54" s="124"/>
      <c r="R54" s="124"/>
      <c r="S54" s="124"/>
      <c r="T54" s="124"/>
      <c r="U54" s="124"/>
      <c r="V54" s="129"/>
      <c r="W54" s="128"/>
      <c r="X54" s="124"/>
      <c r="Y54" s="124"/>
      <c r="Z54" s="124" t="n">
        <v>0</v>
      </c>
      <c r="AA54" s="124" t="n">
        <v>0</v>
      </c>
      <c r="AB54" s="124" t="n">
        <v>0</v>
      </c>
      <c r="AC54" s="124" t="n">
        <v>0</v>
      </c>
      <c r="AD54" s="124" t="n">
        <v>0</v>
      </c>
      <c r="AE54" s="124" t="n">
        <v>0</v>
      </c>
      <c r="AF54" s="124" t="n">
        <v>0</v>
      </c>
      <c r="AG54" s="124" t="n">
        <v>0</v>
      </c>
      <c r="AH54" s="129" t="n">
        <v>0</v>
      </c>
      <c r="AI54" s="128" t="n">
        <v>0</v>
      </c>
      <c r="AJ54" s="124" t="n">
        <v>0</v>
      </c>
      <c r="AK54" s="124" t="n">
        <v>0</v>
      </c>
      <c r="AL54" s="124" t="n">
        <v>0</v>
      </c>
      <c r="AM54" s="124" t="n">
        <v>0</v>
      </c>
      <c r="AN54" s="124" t="n">
        <v>0</v>
      </c>
      <c r="AO54" s="124" t="n">
        <v>1</v>
      </c>
      <c r="AP54" s="124" t="n">
        <v>1</v>
      </c>
      <c r="AQ54" s="124" t="n">
        <v>0</v>
      </c>
      <c r="AR54" s="124" t="n">
        <v>1</v>
      </c>
      <c r="AS54" s="124" t="n">
        <v>0</v>
      </c>
      <c r="AT54" s="129" t="n">
        <v>0</v>
      </c>
      <c r="AU54" s="128" t="n">
        <v>1</v>
      </c>
      <c r="AV54" s="124" t="n">
        <v>0</v>
      </c>
      <c r="AW54" s="124" t="n">
        <v>0</v>
      </c>
      <c r="AX54" s="124" t="n">
        <v>0</v>
      </c>
      <c r="AY54" s="124" t="n">
        <v>0</v>
      </c>
      <c r="AZ54" s="124" t="n">
        <v>0</v>
      </c>
      <c r="BA54" s="124" t="n">
        <v>1</v>
      </c>
      <c r="BB54" s="124" t="n">
        <v>0</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2</v>
      </c>
      <c r="F55" s="138" t="n">
        <v>1</v>
      </c>
      <c r="G55" s="123" t="n">
        <v>0</v>
      </c>
      <c r="H55" s="123" t="n">
        <v>1</v>
      </c>
      <c r="I55" s="123" t="n">
        <v>0</v>
      </c>
      <c r="J55" s="139" t="n">
        <v>0</v>
      </c>
      <c r="K55" s="134" t="n">
        <v>1</v>
      </c>
      <c r="L55" s="124"/>
      <c r="M55" s="124"/>
      <c r="N55" s="124"/>
      <c r="O55" s="124"/>
      <c r="P55" s="124"/>
      <c r="Q55" s="124"/>
      <c r="R55" s="124"/>
      <c r="S55" s="124"/>
      <c r="T55" s="124"/>
      <c r="U55" s="124"/>
      <c r="V55" s="129"/>
      <c r="W55" s="128"/>
      <c r="X55" s="124"/>
      <c r="Y55" s="124"/>
      <c r="Z55" s="124" t="n">
        <v>0</v>
      </c>
      <c r="AA55" s="124" t="n">
        <v>0</v>
      </c>
      <c r="AB55" s="124" t="n">
        <v>0</v>
      </c>
      <c r="AC55" s="124" t="n">
        <v>0</v>
      </c>
      <c r="AD55" s="124" t="n">
        <v>0</v>
      </c>
      <c r="AE55" s="124" t="n">
        <v>0</v>
      </c>
      <c r="AF55" s="124" t="n">
        <v>0</v>
      </c>
      <c r="AG55" s="124" t="n">
        <v>0</v>
      </c>
      <c r="AH55" s="129" t="n">
        <v>0</v>
      </c>
      <c r="AI55" s="128" t="n">
        <v>0</v>
      </c>
      <c r="AJ55" s="124" t="n">
        <v>0</v>
      </c>
      <c r="AK55" s="124" t="n">
        <v>0</v>
      </c>
      <c r="AL55" s="124" t="n">
        <v>1</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4</v>
      </c>
      <c r="F56" s="138" t="n">
        <v>3</v>
      </c>
      <c r="G56" s="123" t="n">
        <v>0</v>
      </c>
      <c r="H56" s="123" t="n">
        <v>0</v>
      </c>
      <c r="I56" s="123" t="n">
        <v>1</v>
      </c>
      <c r="J56" s="139" t="n">
        <v>0</v>
      </c>
      <c r="K56" s="134" t="n">
        <v>3</v>
      </c>
      <c r="L56" s="124"/>
      <c r="M56" s="124"/>
      <c r="N56" s="124"/>
      <c r="O56" s="124"/>
      <c r="P56" s="124"/>
      <c r="Q56" s="124"/>
      <c r="R56" s="124"/>
      <c r="S56" s="124"/>
      <c r="T56" s="124"/>
      <c r="U56" s="124"/>
      <c r="V56" s="129"/>
      <c r="W56" s="128"/>
      <c r="X56" s="124"/>
      <c r="Y56" s="124"/>
      <c r="Z56" s="124" t="n">
        <v>0</v>
      </c>
      <c r="AA56" s="124" t="n">
        <v>0</v>
      </c>
      <c r="AB56" s="124" t="n">
        <v>0</v>
      </c>
      <c r="AC56" s="124" t="n">
        <v>0</v>
      </c>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0</v>
      </c>
      <c r="AY56" s="124" t="n">
        <v>0</v>
      </c>
      <c r="AZ56" s="124" t="n">
        <v>1</v>
      </c>
      <c r="BA56" s="124" t="n">
        <v>0</v>
      </c>
      <c r="BB56" s="124" t="n">
        <v>0</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5</v>
      </c>
      <c r="F57" s="138" t="n">
        <v>3</v>
      </c>
      <c r="G57" s="123" t="n">
        <v>1</v>
      </c>
      <c r="H57" s="123" t="n">
        <v>0</v>
      </c>
      <c r="I57" s="123" t="n">
        <v>1</v>
      </c>
      <c r="J57" s="139" t="n">
        <v>0</v>
      </c>
      <c r="K57" s="134" t="n">
        <v>3</v>
      </c>
      <c r="L57" s="124"/>
      <c r="M57" s="124"/>
      <c r="N57" s="124"/>
      <c r="O57" s="124"/>
      <c r="P57" s="124"/>
      <c r="Q57" s="124"/>
      <c r="R57" s="124"/>
      <c r="S57" s="124"/>
      <c r="T57" s="124"/>
      <c r="U57" s="124"/>
      <c r="V57" s="129"/>
      <c r="W57" s="128"/>
      <c r="X57" s="124"/>
      <c r="Y57" s="124"/>
      <c r="Z57" s="124" t="n">
        <v>0</v>
      </c>
      <c r="AA57" s="124" t="n">
        <v>0</v>
      </c>
      <c r="AB57" s="124" t="n">
        <v>0</v>
      </c>
      <c r="AC57" s="124" t="n">
        <v>0</v>
      </c>
      <c r="AD57" s="124" t="n">
        <v>0</v>
      </c>
      <c r="AE57" s="124" t="n">
        <v>1</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0</v>
      </c>
      <c r="AW57" s="124" t="n">
        <v>0</v>
      </c>
      <c r="AX57" s="124" t="n">
        <v>0</v>
      </c>
      <c r="AY57" s="124" t="n">
        <v>0</v>
      </c>
      <c r="AZ57" s="124" t="n">
        <v>0</v>
      </c>
      <c r="BA57" s="124" t="n">
        <v>1</v>
      </c>
      <c r="BB57" s="124" t="n">
        <v>0</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v>
      </c>
      <c r="F58" s="138" t="n">
        <v>1</v>
      </c>
      <c r="G58" s="123" t="n">
        <v>0</v>
      </c>
      <c r="H58" s="123" t="n">
        <v>1</v>
      </c>
      <c r="I58" s="123" t="n">
        <v>0</v>
      </c>
      <c r="J58" s="139" t="n">
        <v>0</v>
      </c>
      <c r="K58" s="134" t="n">
        <v>1</v>
      </c>
      <c r="L58" s="124"/>
      <c r="M58" s="124"/>
      <c r="N58" s="124"/>
      <c r="O58" s="124"/>
      <c r="P58" s="124"/>
      <c r="Q58" s="124"/>
      <c r="R58" s="124"/>
      <c r="S58" s="124"/>
      <c r="T58" s="124"/>
      <c r="U58" s="124"/>
      <c r="V58" s="129"/>
      <c r="W58" s="128"/>
      <c r="X58" s="124"/>
      <c r="Y58" s="124"/>
      <c r="Z58" s="124" t="n">
        <v>0</v>
      </c>
      <c r="AA58" s="124" t="n">
        <v>0</v>
      </c>
      <c r="AB58" s="124" t="n">
        <v>0</v>
      </c>
      <c r="AC58" s="124" t="n">
        <v>0</v>
      </c>
      <c r="AD58" s="124" t="n">
        <v>0</v>
      </c>
      <c r="AE58" s="124" t="n">
        <v>0</v>
      </c>
      <c r="AF58" s="124" t="n">
        <v>0</v>
      </c>
      <c r="AG58" s="124" t="n">
        <v>0</v>
      </c>
      <c r="AH58" s="129" t="n">
        <v>0</v>
      </c>
      <c r="AI58" s="128" t="n">
        <v>0</v>
      </c>
      <c r="AJ58" s="124" t="n">
        <v>0</v>
      </c>
      <c r="AK58" s="124" t="n">
        <v>0</v>
      </c>
      <c r="AL58" s="124" t="n">
        <v>0</v>
      </c>
      <c r="AM58" s="124" t="n">
        <v>0</v>
      </c>
      <c r="AN58" s="124" t="n">
        <v>1</v>
      </c>
      <c r="AO58" s="124" t="n">
        <v>0</v>
      </c>
      <c r="AP58" s="124" t="n">
        <v>0</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t="n">
        <v>0</v>
      </c>
      <c r="L59" s="124"/>
      <c r="M59" s="124"/>
      <c r="N59" s="124"/>
      <c r="O59" s="124"/>
      <c r="P59" s="124"/>
      <c r="Q59" s="124"/>
      <c r="R59" s="124"/>
      <c r="S59" s="124"/>
      <c r="T59" s="124"/>
      <c r="U59" s="124"/>
      <c r="V59" s="129"/>
      <c r="W59" s="128"/>
      <c r="X59" s="124"/>
      <c r="Y59" s="124"/>
      <c r="Z59" s="124" t="n">
        <v>0</v>
      </c>
      <c r="AA59" s="124" t="n">
        <v>0</v>
      </c>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t="n">
        <v>0</v>
      </c>
      <c r="L60" s="124"/>
      <c r="M60" s="124"/>
      <c r="N60" s="124"/>
      <c r="O60" s="124"/>
      <c r="P60" s="124"/>
      <c r="Q60" s="124"/>
      <c r="R60" s="124"/>
      <c r="S60" s="124"/>
      <c r="T60" s="124"/>
      <c r="U60" s="124"/>
      <c r="V60" s="129"/>
      <c r="W60" s="128"/>
      <c r="X60" s="124"/>
      <c r="Y60" s="124"/>
      <c r="Z60" s="124" t="n">
        <v>0</v>
      </c>
      <c r="AA60" s="124" t="n">
        <v>0</v>
      </c>
      <c r="AB60" s="124" t="n">
        <v>0</v>
      </c>
      <c r="AC60" s="124" t="n">
        <v>0</v>
      </c>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v>
      </c>
      <c r="F61" s="138" t="n">
        <v>0</v>
      </c>
      <c r="G61" s="123" t="n">
        <v>0</v>
      </c>
      <c r="H61" s="123" t="n">
        <v>0</v>
      </c>
      <c r="I61" s="123" t="n">
        <v>1</v>
      </c>
      <c r="J61" s="139" t="n">
        <v>0</v>
      </c>
      <c r="K61" s="134" t="n">
        <v>0</v>
      </c>
      <c r="L61" s="124"/>
      <c r="M61" s="124"/>
      <c r="N61" s="124"/>
      <c r="O61" s="124"/>
      <c r="P61" s="124"/>
      <c r="Q61" s="124"/>
      <c r="R61" s="124"/>
      <c r="S61" s="124"/>
      <c r="T61" s="124"/>
      <c r="U61" s="124"/>
      <c r="V61" s="129"/>
      <c r="W61" s="128"/>
      <c r="X61" s="124"/>
      <c r="Y61" s="124"/>
      <c r="Z61" s="124" t="n">
        <v>0</v>
      </c>
      <c r="AA61" s="124" t="n">
        <v>0</v>
      </c>
      <c r="AB61" s="124" t="n">
        <v>0</v>
      </c>
      <c r="AC61" s="124" t="n">
        <v>0</v>
      </c>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1</v>
      </c>
      <c r="AY61" s="124" t="n">
        <v>0</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v>
      </c>
      <c r="F62" s="138" t="n">
        <v>0</v>
      </c>
      <c r="G62" s="123" t="n">
        <v>0</v>
      </c>
      <c r="H62" s="123" t="n">
        <v>0</v>
      </c>
      <c r="I62" s="123" t="n">
        <v>1</v>
      </c>
      <c r="J62" s="139" t="n">
        <v>0</v>
      </c>
      <c r="K62" s="134" t="n">
        <v>0</v>
      </c>
      <c r="L62" s="124"/>
      <c r="M62" s="124"/>
      <c r="N62" s="124"/>
      <c r="O62" s="124"/>
      <c r="P62" s="124"/>
      <c r="Q62" s="124"/>
      <c r="R62" s="124"/>
      <c r="S62" s="124"/>
      <c r="T62" s="124"/>
      <c r="U62" s="124"/>
      <c r="V62" s="129"/>
      <c r="W62" s="128"/>
      <c r="X62" s="124"/>
      <c r="Y62" s="124"/>
      <c r="Z62" s="124" t="n">
        <v>0</v>
      </c>
      <c r="AA62" s="124" t="n">
        <v>0</v>
      </c>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1</v>
      </c>
      <c r="AY62" s="124" t="n">
        <v>0</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14</v>
      </c>
      <c r="F63" s="138" t="n">
        <v>10</v>
      </c>
      <c r="G63" s="123" t="n">
        <v>0</v>
      </c>
      <c r="H63" s="123" t="n">
        <v>1</v>
      </c>
      <c r="I63" s="123" t="n">
        <v>3</v>
      </c>
      <c r="J63" s="139" t="n">
        <v>0</v>
      </c>
      <c r="K63" s="134" t="n">
        <v>10</v>
      </c>
      <c r="L63" s="124"/>
      <c r="M63" s="124"/>
      <c r="N63" s="124"/>
      <c r="O63" s="124"/>
      <c r="P63" s="124"/>
      <c r="Q63" s="124"/>
      <c r="R63" s="124"/>
      <c r="S63" s="124"/>
      <c r="T63" s="124"/>
      <c r="U63" s="124"/>
      <c r="V63" s="129"/>
      <c r="W63" s="128"/>
      <c r="X63" s="124"/>
      <c r="Y63" s="124"/>
      <c r="Z63" s="124" t="n">
        <v>0</v>
      </c>
      <c r="AA63" s="124" t="n">
        <v>0</v>
      </c>
      <c r="AB63" s="124" t="n">
        <v>0</v>
      </c>
      <c r="AC63" s="124" t="n">
        <v>0</v>
      </c>
      <c r="AD63" s="124" t="n">
        <v>0</v>
      </c>
      <c r="AE63" s="124" t="n">
        <v>0</v>
      </c>
      <c r="AF63" s="124" t="n">
        <v>0</v>
      </c>
      <c r="AG63" s="124" t="n">
        <v>0</v>
      </c>
      <c r="AH63" s="129" t="n">
        <v>0</v>
      </c>
      <c r="AI63" s="128" t="n">
        <v>0</v>
      </c>
      <c r="AJ63" s="124" t="n">
        <v>0</v>
      </c>
      <c r="AK63" s="124" t="n">
        <v>0</v>
      </c>
      <c r="AL63" s="124" t="n">
        <v>0</v>
      </c>
      <c r="AM63" s="124" t="n">
        <v>1</v>
      </c>
      <c r="AN63" s="124" t="n">
        <v>0</v>
      </c>
      <c r="AO63" s="124" t="n">
        <v>0</v>
      </c>
      <c r="AP63" s="124" t="n">
        <v>0</v>
      </c>
      <c r="AQ63" s="124" t="n">
        <v>0</v>
      </c>
      <c r="AR63" s="124" t="n">
        <v>0</v>
      </c>
      <c r="AS63" s="124" t="n">
        <v>0</v>
      </c>
      <c r="AT63" s="129" t="n">
        <v>0</v>
      </c>
      <c r="AU63" s="128" t="n">
        <v>0</v>
      </c>
      <c r="AV63" s="124" t="n">
        <v>1</v>
      </c>
      <c r="AW63" s="124" t="n">
        <v>0</v>
      </c>
      <c r="AX63" s="124" t="n">
        <v>1</v>
      </c>
      <c r="AY63" s="124" t="n">
        <v>0</v>
      </c>
      <c r="AZ63" s="124" t="n">
        <v>1</v>
      </c>
      <c r="BA63" s="124" t="n">
        <v>0</v>
      </c>
      <c r="BB63" s="124" t="n">
        <v>0</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v>
      </c>
      <c r="F64" s="138" t="n">
        <v>0</v>
      </c>
      <c r="G64" s="123" t="n">
        <v>0</v>
      </c>
      <c r="H64" s="123" t="n">
        <v>1</v>
      </c>
      <c r="I64" s="123" t="n">
        <v>0</v>
      </c>
      <c r="J64" s="139" t="n">
        <v>0</v>
      </c>
      <c r="K64" s="134" t="n">
        <v>0</v>
      </c>
      <c r="L64" s="124"/>
      <c r="M64" s="124"/>
      <c r="N64" s="124"/>
      <c r="O64" s="124"/>
      <c r="P64" s="124"/>
      <c r="Q64" s="124"/>
      <c r="R64" s="124"/>
      <c r="S64" s="124"/>
      <c r="T64" s="124"/>
      <c r="U64" s="124"/>
      <c r="V64" s="129"/>
      <c r="W64" s="128"/>
      <c r="X64" s="124"/>
      <c r="Y64" s="124"/>
      <c r="Z64" s="124" t="n">
        <v>0</v>
      </c>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1</v>
      </c>
      <c r="AR64" s="124" t="n">
        <v>0</v>
      </c>
      <c r="AS64" s="124" t="n">
        <v>0</v>
      </c>
      <c r="AT64" s="129" t="n">
        <v>0</v>
      </c>
      <c r="AU64" s="128" t="n">
        <v>0</v>
      </c>
      <c r="AV64" s="124" t="n">
        <v>0</v>
      </c>
      <c r="AW64" s="124" t="n">
        <v>0</v>
      </c>
      <c r="AX64" s="124" t="n">
        <v>0</v>
      </c>
      <c r="AY64" s="124" t="n">
        <v>0</v>
      </c>
      <c r="AZ64" s="124" t="n">
        <v>0</v>
      </c>
      <c r="BA64" s="124" t="n">
        <v>0</v>
      </c>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31</v>
      </c>
      <c r="F65" s="138" t="n">
        <v>24</v>
      </c>
      <c r="G65" s="123" t="n">
        <v>0</v>
      </c>
      <c r="H65" s="123" t="n">
        <v>1</v>
      </c>
      <c r="I65" s="123" t="n">
        <v>6</v>
      </c>
      <c r="J65" s="139" t="n">
        <v>0</v>
      </c>
      <c r="K65" s="134" t="n">
        <v>24</v>
      </c>
      <c r="L65" s="124"/>
      <c r="M65" s="124"/>
      <c r="N65" s="124"/>
      <c r="O65" s="124"/>
      <c r="P65" s="124"/>
      <c r="Q65" s="124"/>
      <c r="R65" s="124"/>
      <c r="S65" s="124"/>
      <c r="T65" s="124"/>
      <c r="U65" s="124"/>
      <c r="V65" s="129"/>
      <c r="W65" s="128"/>
      <c r="X65" s="124"/>
      <c r="Y65" s="124"/>
      <c r="Z65" s="124" t="n">
        <v>0</v>
      </c>
      <c r="AA65" s="124" t="n">
        <v>0</v>
      </c>
      <c r="AB65" s="124" t="n">
        <v>0</v>
      </c>
      <c r="AC65" s="124" t="n">
        <v>0</v>
      </c>
      <c r="AD65" s="124" t="n">
        <v>0</v>
      </c>
      <c r="AE65" s="124" t="n">
        <v>0</v>
      </c>
      <c r="AF65" s="124" t="n">
        <v>0</v>
      </c>
      <c r="AG65" s="124" t="n">
        <v>0</v>
      </c>
      <c r="AH65" s="129" t="n">
        <v>0</v>
      </c>
      <c r="AI65" s="128" t="n">
        <v>0</v>
      </c>
      <c r="AJ65" s="124" t="n">
        <v>0</v>
      </c>
      <c r="AK65" s="124" t="n">
        <v>0</v>
      </c>
      <c r="AL65" s="124" t="n">
        <v>0</v>
      </c>
      <c r="AM65" s="124" t="n">
        <v>0</v>
      </c>
      <c r="AN65" s="124" t="n">
        <v>0</v>
      </c>
      <c r="AO65" s="124" t="n">
        <v>0</v>
      </c>
      <c r="AP65" s="124" t="n">
        <v>0</v>
      </c>
      <c r="AQ65" s="124" t="n">
        <v>0</v>
      </c>
      <c r="AR65" s="124" t="n">
        <v>1</v>
      </c>
      <c r="AS65" s="124" t="n">
        <v>0</v>
      </c>
      <c r="AT65" s="129" t="n">
        <v>0</v>
      </c>
      <c r="AU65" s="128" t="n">
        <v>1</v>
      </c>
      <c r="AV65" s="124" t="n">
        <v>1</v>
      </c>
      <c r="AW65" s="124" t="n">
        <v>0</v>
      </c>
      <c r="AX65" s="124" t="n">
        <v>0</v>
      </c>
      <c r="AY65" s="124" t="n">
        <v>0</v>
      </c>
      <c r="AZ65" s="124" t="n">
        <v>2</v>
      </c>
      <c r="BA65" s="124" t="n">
        <v>1</v>
      </c>
      <c r="BB65" s="124" t="n">
        <v>1</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t="n">
        <v>0</v>
      </c>
      <c r="L66" s="124"/>
      <c r="M66" s="124"/>
      <c r="N66" s="124"/>
      <c r="O66" s="124"/>
      <c r="P66" s="124"/>
      <c r="Q66" s="124"/>
      <c r="R66" s="124"/>
      <c r="S66" s="124"/>
      <c r="T66" s="124"/>
      <c r="U66" s="124"/>
      <c r="V66" s="129"/>
      <c r="W66" s="128"/>
      <c r="X66" s="124"/>
      <c r="Y66" s="124"/>
      <c r="Z66" s="124" t="n">
        <v>0</v>
      </c>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0</v>
      </c>
      <c r="AP66" s="124" t="n">
        <v>0</v>
      </c>
      <c r="AQ66" s="124" t="n">
        <v>0</v>
      </c>
      <c r="AR66" s="124" t="n">
        <v>0</v>
      </c>
      <c r="AS66" s="124" t="n">
        <v>0</v>
      </c>
      <c r="AT66" s="129" t="n">
        <v>0</v>
      </c>
      <c r="AU66" s="128" t="n">
        <v>0</v>
      </c>
      <c r="AV66" s="124" t="n">
        <v>0</v>
      </c>
      <c r="AW66" s="124" t="n">
        <v>0</v>
      </c>
      <c r="AX66" s="124" t="n">
        <v>0</v>
      </c>
      <c r="AY66" s="124" t="n">
        <v>0</v>
      </c>
      <c r="AZ66" s="124" t="n">
        <v>0</v>
      </c>
      <c r="BA66" s="124" t="n">
        <v>0</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686</v>
      </c>
      <c r="F68" s="138" t="n">
        <v>0</v>
      </c>
      <c r="G68" s="123" t="n">
        <v>329</v>
      </c>
      <c r="H68" s="123" t="n">
        <v>227</v>
      </c>
      <c r="I68" s="123" t="n">
        <v>130</v>
      </c>
      <c r="J68" s="139" t="n">
        <v>0</v>
      </c>
      <c r="K68" s="134" t="n">
        <v>0</v>
      </c>
      <c r="L68" s="124"/>
      <c r="M68" s="124"/>
      <c r="N68" s="124"/>
      <c r="O68" s="124"/>
      <c r="P68" s="124"/>
      <c r="Q68" s="124"/>
      <c r="R68" s="124"/>
      <c r="S68" s="124"/>
      <c r="T68" s="124"/>
      <c r="U68" s="124"/>
      <c r="V68" s="129"/>
      <c r="W68" s="128"/>
      <c r="X68" s="124"/>
      <c r="Y68" s="124"/>
      <c r="Z68" s="124" t="n">
        <v>10</v>
      </c>
      <c r="AA68" s="124" t="n">
        <v>48</v>
      </c>
      <c r="AB68" s="124" t="n">
        <v>65</v>
      </c>
      <c r="AC68" s="124" t="n">
        <v>66</v>
      </c>
      <c r="AD68" s="124" t="n">
        <v>113</v>
      </c>
      <c r="AE68" s="124" t="n">
        <v>21</v>
      </c>
      <c r="AF68" s="124" t="n">
        <v>3</v>
      </c>
      <c r="AG68" s="124" t="n">
        <v>2</v>
      </c>
      <c r="AH68" s="129" t="n">
        <v>1</v>
      </c>
      <c r="AI68" s="128" t="n">
        <v>10</v>
      </c>
      <c r="AJ68" s="124" t="n">
        <v>17</v>
      </c>
      <c r="AK68" s="124" t="n">
        <v>13</v>
      </c>
      <c r="AL68" s="124" t="n">
        <v>40</v>
      </c>
      <c r="AM68" s="124" t="n">
        <v>25</v>
      </c>
      <c r="AN68" s="124" t="n">
        <v>6</v>
      </c>
      <c r="AO68" s="124" t="n">
        <v>9</v>
      </c>
      <c r="AP68" s="124" t="n">
        <v>14</v>
      </c>
      <c r="AQ68" s="124" t="n">
        <v>26</v>
      </c>
      <c r="AR68" s="124" t="n">
        <v>27</v>
      </c>
      <c r="AS68" s="124" t="n">
        <v>21</v>
      </c>
      <c r="AT68" s="129" t="n">
        <v>19</v>
      </c>
      <c r="AU68" s="128" t="n">
        <v>8</v>
      </c>
      <c r="AV68" s="124" t="n">
        <v>10</v>
      </c>
      <c r="AW68" s="124" t="n">
        <v>27</v>
      </c>
      <c r="AX68" s="124" t="n">
        <v>9</v>
      </c>
      <c r="AY68" s="124" t="n">
        <v>36</v>
      </c>
      <c r="AZ68" s="124" t="n">
        <v>11</v>
      </c>
      <c r="BA68" s="124" t="n">
        <v>20</v>
      </c>
      <c r="BB68" s="124" t="n">
        <v>9</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269</v>
      </c>
      <c r="F69" s="138" t="n">
        <v>0</v>
      </c>
      <c r="G69" s="123" t="n">
        <v>111</v>
      </c>
      <c r="H69" s="123" t="n">
        <v>87</v>
      </c>
      <c r="I69" s="123" t="n">
        <v>71</v>
      </c>
      <c r="J69" s="139" t="n">
        <v>0</v>
      </c>
      <c r="K69" s="134" t="n">
        <v>0</v>
      </c>
      <c r="L69" s="124"/>
      <c r="M69" s="124"/>
      <c r="N69" s="124"/>
      <c r="O69" s="124"/>
      <c r="P69" s="124"/>
      <c r="Q69" s="124"/>
      <c r="R69" s="124"/>
      <c r="S69" s="124"/>
      <c r="T69" s="124"/>
      <c r="U69" s="124"/>
      <c r="V69" s="129"/>
      <c r="W69" s="128"/>
      <c r="X69" s="124"/>
      <c r="Y69" s="124"/>
      <c r="Z69" s="124" t="n">
        <v>0</v>
      </c>
      <c r="AA69" s="124" t="n">
        <v>0</v>
      </c>
      <c r="AB69" s="124" t="n">
        <v>20</v>
      </c>
      <c r="AC69" s="124" t="n">
        <v>34</v>
      </c>
      <c r="AD69" s="124" t="n">
        <v>49</v>
      </c>
      <c r="AE69" s="124" t="n">
        <v>8</v>
      </c>
      <c r="AF69" s="124" t="n">
        <v>0</v>
      </c>
      <c r="AG69" s="124" t="n">
        <v>0</v>
      </c>
      <c r="AH69" s="129" t="n">
        <v>0</v>
      </c>
      <c r="AI69" s="128" t="n">
        <v>4</v>
      </c>
      <c r="AJ69" s="124" t="n">
        <v>11</v>
      </c>
      <c r="AK69" s="124" t="n">
        <v>5</v>
      </c>
      <c r="AL69" s="124" t="n">
        <v>17</v>
      </c>
      <c r="AM69" s="124" t="n">
        <v>9</v>
      </c>
      <c r="AN69" s="124" t="n">
        <v>3</v>
      </c>
      <c r="AO69" s="124" t="n">
        <v>3</v>
      </c>
      <c r="AP69" s="124" t="n">
        <v>7</v>
      </c>
      <c r="AQ69" s="124" t="n">
        <v>7</v>
      </c>
      <c r="AR69" s="124" t="n">
        <v>4</v>
      </c>
      <c r="AS69" s="124" t="n">
        <v>9</v>
      </c>
      <c r="AT69" s="129" t="n">
        <v>8</v>
      </c>
      <c r="AU69" s="128" t="n">
        <v>5</v>
      </c>
      <c r="AV69" s="124" t="n">
        <v>3</v>
      </c>
      <c r="AW69" s="124" t="n">
        <v>9</v>
      </c>
      <c r="AX69" s="124" t="n">
        <v>2</v>
      </c>
      <c r="AY69" s="124" t="n">
        <v>14</v>
      </c>
      <c r="AZ69" s="124" t="n">
        <v>4</v>
      </c>
      <c r="BA69" s="124" t="n">
        <v>10</v>
      </c>
      <c r="BB69" s="124" t="n">
        <v>24</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t="n">
        <v>0</v>
      </c>
      <c r="L70" s="124"/>
      <c r="M70" s="124"/>
      <c r="N70" s="124"/>
      <c r="O70" s="124"/>
      <c r="P70" s="124"/>
      <c r="Q70" s="124"/>
      <c r="R70" s="124"/>
      <c r="S70" s="124"/>
      <c r="T70" s="124"/>
      <c r="U70" s="124"/>
      <c r="V70" s="129"/>
      <c r="W70" s="128"/>
      <c r="X70" s="124"/>
      <c r="Y70" s="124"/>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c r="M71" s="123"/>
      <c r="N71" s="123"/>
      <c r="O71" s="123"/>
      <c r="P71" s="123"/>
      <c r="Q71" s="123"/>
      <c r="R71" s="123"/>
      <c r="S71" s="123"/>
      <c r="T71" s="123"/>
      <c r="U71" s="123"/>
      <c r="V71" s="131"/>
      <c r="W71" s="130"/>
      <c r="X71" s="123"/>
      <c r="Y71" s="123"/>
      <c r="Z71" s="123" t="n">
        <v>159</v>
      </c>
      <c r="AA71" s="123" t="n">
        <v>168</v>
      </c>
      <c r="AB71" s="123" t="n">
        <v>35</v>
      </c>
      <c r="AC71" s="123" t="n">
        <v>57</v>
      </c>
      <c r="AD71" s="123" t="n">
        <v>62</v>
      </c>
      <c r="AE71" s="123" t="n">
        <v>82</v>
      </c>
      <c r="AF71" s="123" t="n">
        <v>107</v>
      </c>
      <c r="AG71" s="123" t="n">
        <v>189</v>
      </c>
      <c r="AH71" s="131" t="n">
        <v>126</v>
      </c>
      <c r="AI71" s="130" t="n">
        <v>26</v>
      </c>
      <c r="AJ71" s="123" t="n">
        <v>53</v>
      </c>
      <c r="AK71" s="123" t="n">
        <v>81</v>
      </c>
      <c r="AL71" s="123" t="n">
        <v>18</v>
      </c>
      <c r="AM71" s="123" t="n">
        <v>46</v>
      </c>
      <c r="AN71" s="123" t="n">
        <v>74</v>
      </c>
      <c r="AO71" s="123" t="n">
        <v>107</v>
      </c>
      <c r="AP71" s="123" t="n">
        <v>10</v>
      </c>
      <c r="AQ71" s="123" t="n">
        <v>14</v>
      </c>
      <c r="AR71" s="123" t="n">
        <v>54</v>
      </c>
      <c r="AS71" s="123" t="n">
        <v>19</v>
      </c>
      <c r="AT71" s="131" t="n">
        <v>32</v>
      </c>
      <c r="AU71" s="130" t="n">
        <v>34</v>
      </c>
      <c r="AV71" s="123" t="n">
        <v>69</v>
      </c>
      <c r="AW71" s="123" t="n">
        <v>55</v>
      </c>
      <c r="AX71" s="123" t="n">
        <v>90</v>
      </c>
      <c r="AY71" s="123" t="n">
        <v>260</v>
      </c>
      <c r="AZ71" s="123" t="n">
        <v>33</v>
      </c>
      <c r="BA71" s="123" t="n">
        <v>62</v>
      </c>
      <c r="BB71" s="123" t="n">
        <v>148</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c r="M72" s="123"/>
      <c r="N72" s="123"/>
      <c r="O72" s="123"/>
      <c r="P72" s="123"/>
      <c r="Q72" s="123"/>
      <c r="R72" s="123"/>
      <c r="S72" s="123"/>
      <c r="T72" s="123"/>
      <c r="U72" s="123"/>
      <c r="V72" s="131"/>
      <c r="W72" s="130"/>
      <c r="X72" s="123"/>
      <c r="Y72" s="123"/>
      <c r="Z72" s="123" t="n">
        <v>206</v>
      </c>
      <c r="AA72" s="123" t="n">
        <v>195</v>
      </c>
      <c r="AB72" s="123" t="n">
        <v>151</v>
      </c>
      <c r="AC72" s="123" t="n">
        <v>78</v>
      </c>
      <c r="AD72" s="123" t="n">
        <v>91</v>
      </c>
      <c r="AE72" s="123" t="n">
        <v>110</v>
      </c>
      <c r="AF72" s="123" t="n">
        <v>123</v>
      </c>
      <c r="AG72" s="123" t="n">
        <v>225</v>
      </c>
      <c r="AH72" s="131" t="n">
        <v>209</v>
      </c>
      <c r="AI72" s="130" t="n">
        <v>43</v>
      </c>
      <c r="AJ72" s="123" t="n">
        <v>77</v>
      </c>
      <c r="AK72" s="123" t="n">
        <v>105</v>
      </c>
      <c r="AL72" s="123" t="n">
        <v>47</v>
      </c>
      <c r="AM72" s="123" t="n">
        <v>68</v>
      </c>
      <c r="AN72" s="123" t="n">
        <v>93</v>
      </c>
      <c r="AO72" s="123" t="n">
        <v>125</v>
      </c>
      <c r="AP72" s="123" t="n">
        <v>28</v>
      </c>
      <c r="AQ72" s="123" t="n">
        <v>46</v>
      </c>
      <c r="AR72" s="123" t="n">
        <v>83</v>
      </c>
      <c r="AS72" s="123" t="n">
        <v>102</v>
      </c>
      <c r="AT72" s="131" t="n">
        <v>65</v>
      </c>
      <c r="AU72" s="130" t="n">
        <v>91</v>
      </c>
      <c r="AV72" s="123" t="n">
        <v>335</v>
      </c>
      <c r="AW72" s="123" t="n">
        <v>84</v>
      </c>
      <c r="AX72" s="123" t="n">
        <v>101</v>
      </c>
      <c r="AY72" s="123" t="n">
        <v>286</v>
      </c>
      <c r="AZ72" s="123" t="n">
        <v>324</v>
      </c>
      <c r="BA72" s="123" t="n">
        <v>77</v>
      </c>
      <c r="BB72" s="123" t="n">
        <v>115</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c r="M73" s="123"/>
      <c r="N73" s="123"/>
      <c r="O73" s="123"/>
      <c r="P73" s="123"/>
      <c r="Q73" s="123"/>
      <c r="R73" s="123"/>
      <c r="S73" s="123"/>
      <c r="T73" s="123"/>
      <c r="U73" s="123"/>
      <c r="V73" s="131"/>
      <c r="W73" s="130"/>
      <c r="X73" s="123"/>
      <c r="Y73" s="123"/>
      <c r="Z73" s="123" t="n">
        <v>49</v>
      </c>
      <c r="AA73" s="123" t="n">
        <v>28</v>
      </c>
      <c r="AB73" s="123" t="n">
        <v>24</v>
      </c>
      <c r="AC73" s="123" t="n">
        <v>23</v>
      </c>
      <c r="AD73" s="123" t="n">
        <v>24</v>
      </c>
      <c r="AE73" s="123" t="n">
        <v>33</v>
      </c>
      <c r="AF73" s="123" t="n">
        <v>18</v>
      </c>
      <c r="AG73" s="123" t="n">
        <v>36</v>
      </c>
      <c r="AH73" s="131" t="n">
        <v>22</v>
      </c>
      <c r="AI73" s="130" t="n">
        <v>23</v>
      </c>
      <c r="AJ73" s="123" t="n">
        <v>27</v>
      </c>
      <c r="AK73" s="123" t="n">
        <v>22</v>
      </c>
      <c r="AL73" s="123" t="n">
        <v>25</v>
      </c>
      <c r="AM73" s="123" t="n">
        <v>21</v>
      </c>
      <c r="AN73" s="123" t="n">
        <v>22</v>
      </c>
      <c r="AO73" s="123" t="n">
        <v>23</v>
      </c>
      <c r="AP73" s="123" t="n">
        <v>18</v>
      </c>
      <c r="AQ73" s="123" t="n">
        <v>30</v>
      </c>
      <c r="AR73" s="123" t="n">
        <v>34</v>
      </c>
      <c r="AS73" s="123" t="n">
        <v>25</v>
      </c>
      <c r="AT73" s="131" t="n">
        <v>34</v>
      </c>
      <c r="AU73" s="130" t="n">
        <v>18</v>
      </c>
      <c r="AV73" s="123" t="n">
        <v>47</v>
      </c>
      <c r="AW73" s="123" t="n">
        <v>25</v>
      </c>
      <c r="AX73" s="123" t="n">
        <v>14</v>
      </c>
      <c r="AY73" s="123" t="n">
        <v>33</v>
      </c>
      <c r="AZ73" s="123" t="n">
        <v>31</v>
      </c>
      <c r="BA73" s="123" t="n">
        <v>21</v>
      </c>
      <c r="BB73" s="123" t="n">
        <v>38</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c r="M74" s="123"/>
      <c r="N74" s="123"/>
      <c r="O74" s="123"/>
      <c r="P74" s="123"/>
      <c r="Q74" s="123"/>
      <c r="R74" s="123"/>
      <c r="S74" s="123"/>
      <c r="T74" s="123"/>
      <c r="U74" s="123"/>
      <c r="V74" s="131"/>
      <c r="W74" s="130"/>
      <c r="X74" s="123"/>
      <c r="Y74" s="123"/>
      <c r="Z74" s="123" t="n">
        <v>0</v>
      </c>
      <c r="AA74" s="123" t="n">
        <v>0</v>
      </c>
      <c r="AB74" s="123" t="n">
        <v>214</v>
      </c>
      <c r="AC74" s="123" t="n">
        <v>0</v>
      </c>
      <c r="AD74" s="123" t="n">
        <v>22</v>
      </c>
      <c r="AE74" s="123" t="n">
        <v>0</v>
      </c>
      <c r="AF74" s="123" t="n">
        <v>0</v>
      </c>
      <c r="AG74" s="123" t="n">
        <v>0</v>
      </c>
      <c r="AH74" s="131" t="n">
        <v>0</v>
      </c>
      <c r="AI74" s="130" t="n">
        <v>799</v>
      </c>
      <c r="AJ74" s="123" t="n">
        <v>440</v>
      </c>
      <c r="AK74" s="123" t="n">
        <v>0</v>
      </c>
      <c r="AL74" s="123" t="n">
        <v>0</v>
      </c>
      <c r="AM74" s="123" t="n">
        <v>0</v>
      </c>
      <c r="AN74" s="123" t="n">
        <v>87</v>
      </c>
      <c r="AO74" s="123" t="n">
        <v>0</v>
      </c>
      <c r="AP74" s="123" t="n">
        <v>0</v>
      </c>
      <c r="AQ74" s="123" t="n">
        <v>0</v>
      </c>
      <c r="AR74" s="123" t="n">
        <v>290</v>
      </c>
      <c r="AS74" s="123" t="n">
        <v>0</v>
      </c>
      <c r="AT74" s="131" t="n">
        <v>0</v>
      </c>
      <c r="AU74" s="130" t="n">
        <v>0</v>
      </c>
      <c r="AV74" s="123" t="n">
        <v>0</v>
      </c>
      <c r="AW74" s="123" t="n">
        <v>0</v>
      </c>
      <c r="AX74" s="123" t="n">
        <v>0</v>
      </c>
      <c r="AY74" s="123" t="n">
        <v>251</v>
      </c>
      <c r="AZ74" s="123" t="n">
        <v>0</v>
      </c>
      <c r="BA74" s="123" t="n">
        <v>0</v>
      </c>
      <c r="BB74" s="123" t="n">
        <v>0</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34</v>
      </c>
      <c r="F75" s="140" t="n">
        <v>23</v>
      </c>
      <c r="G75" s="141" t="n">
        <v>1</v>
      </c>
      <c r="H75" s="141" t="n">
        <v>5</v>
      </c>
      <c r="I75" s="141" t="n">
        <v>5</v>
      </c>
      <c r="J75" s="142" t="n">
        <v>0</v>
      </c>
      <c r="K75" s="155" t="n">
        <v>23</v>
      </c>
      <c r="L75" s="156"/>
      <c r="M75" s="156"/>
      <c r="N75" s="156"/>
      <c r="O75" s="156"/>
      <c r="P75" s="156"/>
      <c r="Q75" s="156"/>
      <c r="R75" s="156"/>
      <c r="S75" s="156"/>
      <c r="T75" s="156"/>
      <c r="U75" s="156"/>
      <c r="V75" s="157"/>
      <c r="W75" s="158"/>
      <c r="X75" s="156"/>
      <c r="Y75" s="156"/>
      <c r="Z75" s="156" t="n">
        <v>0</v>
      </c>
      <c r="AA75" s="156" t="n">
        <v>0</v>
      </c>
      <c r="AB75" s="156" t="n">
        <v>1</v>
      </c>
      <c r="AC75" s="156" t="n">
        <v>0</v>
      </c>
      <c r="AD75" s="156" t="n">
        <v>0</v>
      </c>
      <c r="AE75" s="156" t="n">
        <v>0</v>
      </c>
      <c r="AF75" s="156" t="n">
        <v>0</v>
      </c>
      <c r="AG75" s="156" t="n">
        <v>0</v>
      </c>
      <c r="AH75" s="157" t="n">
        <v>0</v>
      </c>
      <c r="AI75" s="158" t="n">
        <v>1</v>
      </c>
      <c r="AJ75" s="156" t="n">
        <v>1</v>
      </c>
      <c r="AK75" s="156" t="n">
        <v>0</v>
      </c>
      <c r="AL75" s="156" t="n">
        <v>0</v>
      </c>
      <c r="AM75" s="156" t="n">
        <v>0</v>
      </c>
      <c r="AN75" s="156" t="n">
        <v>1</v>
      </c>
      <c r="AO75" s="156" t="n">
        <v>1</v>
      </c>
      <c r="AP75" s="156" t="n">
        <v>1</v>
      </c>
      <c r="AQ75" s="156" t="n">
        <v>0</v>
      </c>
      <c r="AR75" s="156" t="n">
        <v>0</v>
      </c>
      <c r="AS75" s="156" t="n">
        <v>0</v>
      </c>
      <c r="AT75" s="157" t="n">
        <v>0</v>
      </c>
      <c r="AU75" s="158" t="n">
        <v>1</v>
      </c>
      <c r="AV75" s="156" t="n">
        <v>2</v>
      </c>
      <c r="AW75" s="156" t="n">
        <v>0</v>
      </c>
      <c r="AX75" s="156" t="n">
        <v>0</v>
      </c>
      <c r="AY75" s="156" t="n">
        <v>1</v>
      </c>
      <c r="AZ75" s="156" t="n">
        <v>0</v>
      </c>
      <c r="BA75" s="156" t="n">
        <v>0</v>
      </c>
      <c r="BB75" s="156" t="n">
        <v>1</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566</v>
      </c>
    </row>
    <row r="4">
      <c r="B4" s="265" t="s">
        <v>176</v>
      </c>
      <c r="C4" s="264" t="s">
        <v>565</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23943</v>
      </c>
      <c r="F25" s="138" t="n">
        <v>3231</v>
      </c>
      <c r="G25" s="123" t="n">
        <v>4332</v>
      </c>
      <c r="H25" s="123" t="n">
        <v>6253</v>
      </c>
      <c r="I25" s="123" t="n">
        <v>10127</v>
      </c>
      <c r="J25" s="139" t="n">
        <v>0</v>
      </c>
      <c r="K25" s="134" t="n">
        <v>3231</v>
      </c>
      <c r="L25" s="124"/>
      <c r="M25" s="124"/>
      <c r="N25" s="124"/>
      <c r="O25" s="124"/>
      <c r="P25" s="124"/>
      <c r="Q25" s="124"/>
      <c r="R25" s="124"/>
      <c r="S25" s="124"/>
      <c r="T25" s="124"/>
      <c r="U25" s="124"/>
      <c r="V25" s="129"/>
      <c r="W25" s="128"/>
      <c r="X25" s="124"/>
      <c r="Y25" s="124"/>
      <c r="Z25" s="124"/>
      <c r="AA25" s="124"/>
      <c r="AB25" s="124" t="n">
        <v>0</v>
      </c>
      <c r="AC25" s="124" t="n">
        <v>387</v>
      </c>
      <c r="AD25" s="124" t="n">
        <v>1144</v>
      </c>
      <c r="AE25" s="124" t="n">
        <v>760</v>
      </c>
      <c r="AF25" s="124" t="n">
        <v>0</v>
      </c>
      <c r="AG25" s="124" t="n">
        <v>1217</v>
      </c>
      <c r="AH25" s="129" t="n">
        <v>824</v>
      </c>
      <c r="AI25" s="128" t="n">
        <v>0</v>
      </c>
      <c r="AJ25" s="124" t="n">
        <v>432</v>
      </c>
      <c r="AK25" s="124" t="n">
        <v>688</v>
      </c>
      <c r="AL25" s="124" t="n">
        <v>0</v>
      </c>
      <c r="AM25" s="124" t="n">
        <v>221</v>
      </c>
      <c r="AN25" s="124" t="n">
        <v>1245</v>
      </c>
      <c r="AO25" s="124" t="n">
        <v>0</v>
      </c>
      <c r="AP25" s="124" t="n">
        <v>719</v>
      </c>
      <c r="AQ25" s="124" t="n">
        <v>609</v>
      </c>
      <c r="AR25" s="124" t="n">
        <v>185</v>
      </c>
      <c r="AS25" s="124" t="n">
        <v>1521</v>
      </c>
      <c r="AT25" s="129" t="n">
        <v>633</v>
      </c>
      <c r="AU25" s="128" t="n">
        <v>913</v>
      </c>
      <c r="AV25" s="124" t="n">
        <v>0</v>
      </c>
      <c r="AW25" s="124" t="n">
        <v>0</v>
      </c>
      <c r="AX25" s="124" t="n">
        <v>508</v>
      </c>
      <c r="AY25" s="124" t="n">
        <v>353</v>
      </c>
      <c r="AZ25" s="124" t="n">
        <v>1285</v>
      </c>
      <c r="BA25" s="124" t="n">
        <v>2865</v>
      </c>
      <c r="BB25" s="124" t="n">
        <v>4203</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6233</v>
      </c>
      <c r="F26" s="138" t="n">
        <v>0</v>
      </c>
      <c r="G26" s="123" t="n">
        <v>0</v>
      </c>
      <c r="H26" s="123" t="n">
        <v>0</v>
      </c>
      <c r="I26" s="123" t="n">
        <v>6233</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537</v>
      </c>
      <c r="AV26" s="124" t="n">
        <v>742</v>
      </c>
      <c r="AW26" s="124" t="n">
        <v>0</v>
      </c>
      <c r="AX26" s="124" t="n">
        <v>459</v>
      </c>
      <c r="AY26" s="124" t="n">
        <v>323</v>
      </c>
      <c r="AZ26" s="124" t="n">
        <v>262</v>
      </c>
      <c r="BA26" s="124" t="n">
        <v>854</v>
      </c>
      <c r="BB26" s="124" t="n">
        <v>3056</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9630</v>
      </c>
      <c r="F27" s="138" t="n">
        <v>0</v>
      </c>
      <c r="G27" s="123" t="n">
        <v>22993</v>
      </c>
      <c r="H27" s="123" t="n">
        <v>0</v>
      </c>
      <c r="I27" s="123" t="n">
        <v>1284</v>
      </c>
      <c r="J27" s="139" t="n">
        <v>0</v>
      </c>
      <c r="K27" s="134" t="n">
        <v>0</v>
      </c>
      <c r="L27" s="124"/>
      <c r="M27" s="124"/>
      <c r="N27" s="124"/>
      <c r="O27" s="124"/>
      <c r="P27" s="124"/>
      <c r="Q27" s="124"/>
      <c r="R27" s="124"/>
      <c r="S27" s="124"/>
      <c r="T27" s="124"/>
      <c r="U27" s="124"/>
      <c r="V27" s="129"/>
      <c r="W27" s="128"/>
      <c r="X27" s="124"/>
      <c r="Y27" s="124"/>
      <c r="Z27" s="124"/>
      <c r="AA27" s="124"/>
      <c r="AB27" s="124" t="n">
        <v>0</v>
      </c>
      <c r="AC27" s="124" t="n">
        <v>22993</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174</v>
      </c>
      <c r="AY27" s="124" t="n">
        <v>135</v>
      </c>
      <c r="AZ27" s="124" t="n">
        <v>188</v>
      </c>
      <c r="BA27" s="124" t="n">
        <v>247</v>
      </c>
      <c r="BB27" s="124" t="n">
        <v>540</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5115</v>
      </c>
      <c r="F28" s="138" t="n">
        <v>702</v>
      </c>
      <c r="G28" s="123" t="n">
        <v>1068</v>
      </c>
      <c r="H28" s="123" t="n">
        <v>1714</v>
      </c>
      <c r="I28" s="123" t="n">
        <v>1631</v>
      </c>
      <c r="J28" s="139" t="n">
        <v>0</v>
      </c>
      <c r="K28" s="134" t="n">
        <v>702</v>
      </c>
      <c r="L28" s="124"/>
      <c r="M28" s="124"/>
      <c r="N28" s="124"/>
      <c r="O28" s="124"/>
      <c r="P28" s="124"/>
      <c r="Q28" s="124"/>
      <c r="R28" s="124"/>
      <c r="S28" s="124"/>
      <c r="T28" s="124"/>
      <c r="U28" s="124"/>
      <c r="V28" s="129"/>
      <c r="W28" s="128"/>
      <c r="X28" s="124"/>
      <c r="Y28" s="124"/>
      <c r="Z28" s="124"/>
      <c r="AA28" s="124"/>
      <c r="AB28" s="124" t="n">
        <v>0</v>
      </c>
      <c r="AC28" s="124" t="n">
        <v>7</v>
      </c>
      <c r="AD28" s="124" t="n">
        <v>93</v>
      </c>
      <c r="AE28" s="124" t="n">
        <v>288</v>
      </c>
      <c r="AF28" s="124" t="n">
        <v>220</v>
      </c>
      <c r="AG28" s="124" t="n">
        <v>214</v>
      </c>
      <c r="AH28" s="129" t="n">
        <v>246</v>
      </c>
      <c r="AI28" s="128" t="n">
        <v>300</v>
      </c>
      <c r="AJ28" s="124" t="n">
        <v>37</v>
      </c>
      <c r="AK28" s="124" t="n">
        <v>134</v>
      </c>
      <c r="AL28" s="124" t="n">
        <v>85</v>
      </c>
      <c r="AM28" s="124" t="n">
        <v>119</v>
      </c>
      <c r="AN28" s="124" t="n">
        <v>144</v>
      </c>
      <c r="AO28" s="124" t="n">
        <v>167</v>
      </c>
      <c r="AP28" s="124" t="n">
        <v>149</v>
      </c>
      <c r="AQ28" s="124" t="n">
        <v>85</v>
      </c>
      <c r="AR28" s="124" t="n">
        <v>145</v>
      </c>
      <c r="AS28" s="124" t="n">
        <v>44</v>
      </c>
      <c r="AT28" s="129" t="n">
        <v>305</v>
      </c>
      <c r="AU28" s="128" t="n">
        <v>105</v>
      </c>
      <c r="AV28" s="124" t="n">
        <v>163</v>
      </c>
      <c r="AW28" s="124" t="n">
        <v>256</v>
      </c>
      <c r="AX28" s="124" t="n">
        <v>141</v>
      </c>
      <c r="AY28" s="124" t="n">
        <v>183</v>
      </c>
      <c r="AZ28" s="124" t="n">
        <v>110</v>
      </c>
      <c r="BA28" s="124" t="n">
        <v>217</v>
      </c>
      <c r="BB28" s="124" t="n">
        <v>456</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654</v>
      </c>
      <c r="F29" s="138" t="n">
        <v>654</v>
      </c>
      <c r="G29" s="123" t="n">
        <v>0</v>
      </c>
      <c r="H29" s="123" t="n">
        <v>0</v>
      </c>
      <c r="I29" s="123" t="n">
        <v>0</v>
      </c>
      <c r="J29" s="139" t="n">
        <v>0</v>
      </c>
      <c r="K29" s="134" t="n">
        <v>654</v>
      </c>
      <c r="L29" s="124"/>
      <c r="M29" s="124"/>
      <c r="N29" s="124"/>
      <c r="O29" s="124"/>
      <c r="P29" s="124"/>
      <c r="Q29" s="124"/>
      <c r="R29" s="124"/>
      <c r="S29" s="124"/>
      <c r="T29" s="124"/>
      <c r="U29" s="124"/>
      <c r="V29" s="129"/>
      <c r="W29" s="128"/>
      <c r="X29" s="124"/>
      <c r="Y29" s="124"/>
      <c r="Z29" s="124"/>
      <c r="AA29" s="124"/>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4314</v>
      </c>
      <c r="F30" s="138" t="n">
        <v>0</v>
      </c>
      <c r="G30" s="123" t="n">
        <v>969</v>
      </c>
      <c r="H30" s="123" t="n">
        <v>1769</v>
      </c>
      <c r="I30" s="123" t="n">
        <v>1576</v>
      </c>
      <c r="J30" s="139" t="n">
        <v>0</v>
      </c>
      <c r="K30" s="134" t="n">
        <v>0</v>
      </c>
      <c r="L30" s="124"/>
      <c r="M30" s="124"/>
      <c r="N30" s="124"/>
      <c r="O30" s="124"/>
      <c r="P30" s="124"/>
      <c r="Q30" s="124"/>
      <c r="R30" s="124"/>
      <c r="S30" s="124"/>
      <c r="T30" s="124"/>
      <c r="U30" s="124"/>
      <c r="V30" s="129"/>
      <c r="W30" s="128"/>
      <c r="X30" s="124"/>
      <c r="Y30" s="124"/>
      <c r="Z30" s="124"/>
      <c r="AA30" s="124"/>
      <c r="AB30" s="124" t="n">
        <v>0</v>
      </c>
      <c r="AC30" s="124" t="n">
        <v>0</v>
      </c>
      <c r="AD30" s="124" t="n">
        <v>91</v>
      </c>
      <c r="AE30" s="124" t="n">
        <v>240</v>
      </c>
      <c r="AF30" s="124" t="n">
        <v>214</v>
      </c>
      <c r="AG30" s="124" t="n">
        <v>200</v>
      </c>
      <c r="AH30" s="129" t="n">
        <v>224</v>
      </c>
      <c r="AI30" s="128" t="n">
        <v>289</v>
      </c>
      <c r="AJ30" s="124" t="n">
        <v>141</v>
      </c>
      <c r="AK30" s="124" t="n">
        <v>129</v>
      </c>
      <c r="AL30" s="124" t="n">
        <v>78</v>
      </c>
      <c r="AM30" s="124" t="n">
        <v>106</v>
      </c>
      <c r="AN30" s="124" t="n">
        <v>139</v>
      </c>
      <c r="AO30" s="124" t="n">
        <v>165</v>
      </c>
      <c r="AP30" s="124" t="n">
        <v>141</v>
      </c>
      <c r="AQ30" s="124" t="n">
        <v>97</v>
      </c>
      <c r="AR30" s="124" t="n">
        <v>138</v>
      </c>
      <c r="AS30" s="124" t="n">
        <v>44</v>
      </c>
      <c r="AT30" s="129" t="n">
        <v>302</v>
      </c>
      <c r="AU30" s="128" t="n">
        <v>101</v>
      </c>
      <c r="AV30" s="124" t="n">
        <v>157</v>
      </c>
      <c r="AW30" s="124" t="n">
        <v>246</v>
      </c>
      <c r="AX30" s="124" t="n">
        <v>136</v>
      </c>
      <c r="AY30" s="124" t="n">
        <v>176</v>
      </c>
      <c r="AZ30" s="124" t="n">
        <v>109</v>
      </c>
      <c r="BA30" s="124" t="n">
        <v>209</v>
      </c>
      <c r="BB30" s="124" t="n">
        <v>442</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48</v>
      </c>
      <c r="F31" s="138" t="n">
        <v>48</v>
      </c>
      <c r="G31" s="123" t="n">
        <v>0</v>
      </c>
      <c r="H31" s="123" t="n">
        <v>0</v>
      </c>
      <c r="I31" s="123" t="n">
        <v>0</v>
      </c>
      <c r="J31" s="139" t="n">
        <v>0</v>
      </c>
      <c r="K31" s="134" t="n">
        <v>48</v>
      </c>
      <c r="L31" s="124"/>
      <c r="M31" s="124"/>
      <c r="N31" s="124"/>
      <c r="O31" s="124"/>
      <c r="P31" s="124"/>
      <c r="Q31" s="124"/>
      <c r="R31" s="124"/>
      <c r="S31" s="124"/>
      <c r="T31" s="124"/>
      <c r="U31" s="124"/>
      <c r="V31" s="129"/>
      <c r="W31" s="128"/>
      <c r="X31" s="124"/>
      <c r="Y31" s="124"/>
      <c r="Z31" s="124"/>
      <c r="AA31" s="124"/>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188</v>
      </c>
      <c r="F32" s="138" t="n">
        <v>0</v>
      </c>
      <c r="G32" s="123" t="n">
        <v>59</v>
      </c>
      <c r="H32" s="123" t="n">
        <v>75</v>
      </c>
      <c r="I32" s="123" t="n">
        <v>54</v>
      </c>
      <c r="J32" s="139" t="n">
        <v>0</v>
      </c>
      <c r="K32" s="134" t="n">
        <v>0</v>
      </c>
      <c r="L32" s="124"/>
      <c r="M32" s="124"/>
      <c r="N32" s="124"/>
      <c r="O32" s="124"/>
      <c r="P32" s="124"/>
      <c r="Q32" s="124"/>
      <c r="R32" s="124"/>
      <c r="S32" s="124"/>
      <c r="T32" s="124"/>
      <c r="U32" s="124"/>
      <c r="V32" s="129"/>
      <c r="W32" s="128"/>
      <c r="X32" s="124"/>
      <c r="Y32" s="124"/>
      <c r="Z32" s="124"/>
      <c r="AA32" s="124"/>
      <c r="AB32" s="124" t="n">
        <v>0</v>
      </c>
      <c r="AC32" s="124" t="n">
        <v>0</v>
      </c>
      <c r="AD32" s="124" t="n">
        <v>2</v>
      </c>
      <c r="AE32" s="124" t="n">
        <v>15</v>
      </c>
      <c r="AF32" s="124" t="n">
        <v>6</v>
      </c>
      <c r="AG32" s="124" t="n">
        <v>14</v>
      </c>
      <c r="AH32" s="129" t="n">
        <v>22</v>
      </c>
      <c r="AI32" s="128" t="n">
        <v>11</v>
      </c>
      <c r="AJ32" s="124" t="n">
        <v>8</v>
      </c>
      <c r="AK32" s="124" t="n">
        <v>7</v>
      </c>
      <c r="AL32" s="124" t="n">
        <v>7</v>
      </c>
      <c r="AM32" s="124" t="n">
        <v>14</v>
      </c>
      <c r="AN32" s="124" t="n">
        <v>5</v>
      </c>
      <c r="AO32" s="124" t="n">
        <v>2</v>
      </c>
      <c r="AP32" s="124" t="n">
        <v>8</v>
      </c>
      <c r="AQ32" s="124" t="n">
        <v>3</v>
      </c>
      <c r="AR32" s="124" t="n">
        <v>7</v>
      </c>
      <c r="AS32" s="124" t="n">
        <v>0</v>
      </c>
      <c r="AT32" s="129" t="n">
        <v>3</v>
      </c>
      <c r="AU32" s="128" t="n">
        <v>4</v>
      </c>
      <c r="AV32" s="124" t="n">
        <v>5</v>
      </c>
      <c r="AW32" s="124" t="n">
        <v>10</v>
      </c>
      <c r="AX32" s="124" t="n">
        <v>5</v>
      </c>
      <c r="AY32" s="124" t="n">
        <v>6</v>
      </c>
      <c r="AZ32" s="124" t="n">
        <v>2</v>
      </c>
      <c r="BA32" s="124" t="n">
        <v>8</v>
      </c>
      <c r="BB32" s="124" t="n">
        <v>14</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0</v>
      </c>
      <c r="AX34" s="124" t="n">
        <v>0</v>
      </c>
      <c r="AY34" s="124" t="n">
        <v>0</v>
      </c>
      <c r="AZ34" s="124" t="n">
        <v>0</v>
      </c>
      <c r="BA34" s="124" t="n">
        <v>0</v>
      </c>
      <c r="BB34" s="124" t="n">
        <v>0</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2282</v>
      </c>
      <c r="F35" s="138" t="n">
        <v>491</v>
      </c>
      <c r="G35" s="123" t="n">
        <v>157</v>
      </c>
      <c r="H35" s="123" t="n">
        <v>834</v>
      </c>
      <c r="I35" s="123" t="n">
        <v>800</v>
      </c>
      <c r="J35" s="139" t="n">
        <v>0</v>
      </c>
      <c r="K35" s="134" t="n">
        <v>491</v>
      </c>
      <c r="L35" s="124"/>
      <c r="M35" s="124"/>
      <c r="N35" s="124"/>
      <c r="O35" s="124"/>
      <c r="P35" s="124"/>
      <c r="Q35" s="124"/>
      <c r="R35" s="124"/>
      <c r="S35" s="124"/>
      <c r="T35" s="124"/>
      <c r="U35" s="124"/>
      <c r="V35" s="129"/>
      <c r="W35" s="128"/>
      <c r="X35" s="124"/>
      <c r="Y35" s="124"/>
      <c r="Z35" s="124"/>
      <c r="AA35" s="124"/>
      <c r="AB35" s="124" t="n">
        <v>0</v>
      </c>
      <c r="AC35" s="124" t="n">
        <v>0</v>
      </c>
      <c r="AD35" s="124" t="n">
        <v>25</v>
      </c>
      <c r="AE35" s="124" t="n">
        <v>52</v>
      </c>
      <c r="AF35" s="124" t="n">
        <v>80</v>
      </c>
      <c r="AG35" s="124" t="n">
        <v>0</v>
      </c>
      <c r="AH35" s="129" t="n">
        <v>0</v>
      </c>
      <c r="AI35" s="128" t="n">
        <v>229</v>
      </c>
      <c r="AJ35" s="124" t="n">
        <v>175</v>
      </c>
      <c r="AK35" s="124" t="n">
        <v>55</v>
      </c>
      <c r="AL35" s="124" t="n">
        <v>30</v>
      </c>
      <c r="AM35" s="124" t="n">
        <v>28</v>
      </c>
      <c r="AN35" s="124" t="n">
        <v>25</v>
      </c>
      <c r="AO35" s="124" t="n">
        <v>50</v>
      </c>
      <c r="AP35" s="124" t="n">
        <v>86</v>
      </c>
      <c r="AQ35" s="124" t="n">
        <v>31</v>
      </c>
      <c r="AR35" s="124" t="n">
        <v>71</v>
      </c>
      <c r="AS35" s="124" t="n">
        <v>46</v>
      </c>
      <c r="AT35" s="129" t="n">
        <v>8</v>
      </c>
      <c r="AU35" s="128" t="n">
        <v>92</v>
      </c>
      <c r="AV35" s="124" t="n">
        <v>94</v>
      </c>
      <c r="AW35" s="124" t="n">
        <v>161</v>
      </c>
      <c r="AX35" s="124" t="n">
        <v>78</v>
      </c>
      <c r="AY35" s="124" t="n">
        <v>110</v>
      </c>
      <c r="AZ35" s="124" t="n">
        <v>54</v>
      </c>
      <c r="BA35" s="124" t="n">
        <v>71</v>
      </c>
      <c r="BB35" s="124" t="n">
        <v>140</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349</v>
      </c>
      <c r="F36" s="138" t="n">
        <v>0</v>
      </c>
      <c r="G36" s="123" t="n">
        <v>7</v>
      </c>
      <c r="H36" s="123" t="n">
        <v>271</v>
      </c>
      <c r="I36" s="123" t="n">
        <v>71</v>
      </c>
      <c r="J36" s="139" t="n">
        <v>0</v>
      </c>
      <c r="K36" s="134" t="n">
        <v>0</v>
      </c>
      <c r="L36" s="124"/>
      <c r="M36" s="124"/>
      <c r="N36" s="124"/>
      <c r="O36" s="124"/>
      <c r="P36" s="124"/>
      <c r="Q36" s="124"/>
      <c r="R36" s="124"/>
      <c r="S36" s="124"/>
      <c r="T36" s="124"/>
      <c r="U36" s="124"/>
      <c r="V36" s="129"/>
      <c r="W36" s="128"/>
      <c r="X36" s="124"/>
      <c r="Y36" s="124"/>
      <c r="Z36" s="124"/>
      <c r="AA36" s="124"/>
      <c r="AB36" s="124" t="n">
        <v>0</v>
      </c>
      <c r="AC36" s="124" t="n">
        <v>0</v>
      </c>
      <c r="AD36" s="124" t="n">
        <v>0</v>
      </c>
      <c r="AE36" s="124" t="n">
        <v>2</v>
      </c>
      <c r="AF36" s="124" t="n">
        <v>5</v>
      </c>
      <c r="AG36" s="124" t="n">
        <v>0</v>
      </c>
      <c r="AH36" s="129" t="n">
        <v>0</v>
      </c>
      <c r="AI36" s="128" t="n">
        <v>46</v>
      </c>
      <c r="AJ36" s="124" t="n">
        <v>199</v>
      </c>
      <c r="AK36" s="124" t="n">
        <v>3</v>
      </c>
      <c r="AL36" s="124" t="n">
        <v>1</v>
      </c>
      <c r="AM36" s="124" t="n">
        <v>5</v>
      </c>
      <c r="AN36" s="124" t="n">
        <v>4</v>
      </c>
      <c r="AO36" s="124" t="n">
        <v>0</v>
      </c>
      <c r="AP36" s="124" t="n">
        <v>1</v>
      </c>
      <c r="AQ36" s="124" t="n">
        <v>3</v>
      </c>
      <c r="AR36" s="124" t="n">
        <v>6</v>
      </c>
      <c r="AS36" s="124" t="n">
        <v>2</v>
      </c>
      <c r="AT36" s="129" t="n">
        <v>1</v>
      </c>
      <c r="AU36" s="128" t="n">
        <v>4</v>
      </c>
      <c r="AV36" s="124" t="n">
        <v>4</v>
      </c>
      <c r="AW36" s="124" t="n">
        <v>10</v>
      </c>
      <c r="AX36" s="124" t="n">
        <v>6</v>
      </c>
      <c r="AY36" s="124" t="n">
        <v>9</v>
      </c>
      <c r="AZ36" s="124" t="n">
        <v>8</v>
      </c>
      <c r="BA36" s="124" t="n">
        <v>7</v>
      </c>
      <c r="BB36" s="124" t="n">
        <v>23</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221</v>
      </c>
      <c r="F37" s="138" t="n">
        <v>49</v>
      </c>
      <c r="G37" s="123" t="n">
        <v>2</v>
      </c>
      <c r="H37" s="123" t="n">
        <v>116</v>
      </c>
      <c r="I37" s="123" t="n">
        <v>54</v>
      </c>
      <c r="J37" s="139" t="n">
        <v>0</v>
      </c>
      <c r="K37" s="134" t="n">
        <v>49</v>
      </c>
      <c r="L37" s="124"/>
      <c r="M37" s="124"/>
      <c r="N37" s="124"/>
      <c r="O37" s="124"/>
      <c r="P37" s="124"/>
      <c r="Q37" s="124"/>
      <c r="R37" s="124"/>
      <c r="S37" s="124"/>
      <c r="T37" s="124"/>
      <c r="U37" s="124"/>
      <c r="V37" s="129"/>
      <c r="W37" s="128"/>
      <c r="X37" s="124"/>
      <c r="Y37" s="124"/>
      <c r="Z37" s="124"/>
      <c r="AA37" s="124"/>
      <c r="AB37" s="124" t="n">
        <v>0</v>
      </c>
      <c r="AC37" s="124" t="n">
        <v>0</v>
      </c>
      <c r="AD37" s="124" t="n">
        <v>0</v>
      </c>
      <c r="AE37" s="124" t="n">
        <v>0</v>
      </c>
      <c r="AF37" s="124" t="n">
        <v>2</v>
      </c>
      <c r="AG37" s="124" t="n">
        <v>0</v>
      </c>
      <c r="AH37" s="129" t="n">
        <v>0</v>
      </c>
      <c r="AI37" s="128" t="n">
        <v>7</v>
      </c>
      <c r="AJ37" s="124" t="n">
        <v>2</v>
      </c>
      <c r="AK37" s="124" t="n">
        <v>7</v>
      </c>
      <c r="AL37" s="124" t="n">
        <v>18</v>
      </c>
      <c r="AM37" s="124" t="n">
        <v>29</v>
      </c>
      <c r="AN37" s="124" t="n">
        <v>9</v>
      </c>
      <c r="AO37" s="124" t="n">
        <v>8</v>
      </c>
      <c r="AP37" s="124" t="n">
        <v>12</v>
      </c>
      <c r="AQ37" s="124" t="n">
        <v>8</v>
      </c>
      <c r="AR37" s="124" t="n">
        <v>8</v>
      </c>
      <c r="AS37" s="124" t="n">
        <v>4</v>
      </c>
      <c r="AT37" s="129" t="n">
        <v>4</v>
      </c>
      <c r="AU37" s="128" t="n">
        <v>7</v>
      </c>
      <c r="AV37" s="124" t="n">
        <v>3</v>
      </c>
      <c r="AW37" s="124" t="n">
        <v>6</v>
      </c>
      <c r="AX37" s="124" t="n">
        <v>4</v>
      </c>
      <c r="AY37" s="124" t="n">
        <v>12</v>
      </c>
      <c r="AZ37" s="124" t="n">
        <v>2</v>
      </c>
      <c r="BA37" s="124" t="n">
        <v>11</v>
      </c>
      <c r="BB37" s="124" t="n">
        <v>9</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154</v>
      </c>
      <c r="F38" s="138" t="n">
        <v>50</v>
      </c>
      <c r="G38" s="123" t="n">
        <v>0</v>
      </c>
      <c r="H38" s="123" t="n">
        <v>18</v>
      </c>
      <c r="I38" s="123" t="n">
        <v>86</v>
      </c>
      <c r="J38" s="139" t="n">
        <v>0</v>
      </c>
      <c r="K38" s="134" t="n">
        <v>50</v>
      </c>
      <c r="L38" s="124"/>
      <c r="M38" s="124"/>
      <c r="N38" s="124"/>
      <c r="O38" s="124"/>
      <c r="P38" s="124"/>
      <c r="Q38" s="124"/>
      <c r="R38" s="124"/>
      <c r="S38" s="124"/>
      <c r="T38" s="124"/>
      <c r="U38" s="124"/>
      <c r="V38" s="129"/>
      <c r="W38" s="128"/>
      <c r="X38" s="124"/>
      <c r="Y38" s="124"/>
      <c r="Z38" s="124"/>
      <c r="AA38" s="124"/>
      <c r="AB38" s="124" t="n">
        <v>0</v>
      </c>
      <c r="AC38" s="124" t="n">
        <v>0</v>
      </c>
      <c r="AD38" s="124" t="n">
        <v>0</v>
      </c>
      <c r="AE38" s="124" t="n">
        <v>0</v>
      </c>
      <c r="AF38" s="124" t="n">
        <v>0</v>
      </c>
      <c r="AG38" s="124" t="n">
        <v>0</v>
      </c>
      <c r="AH38" s="129" t="n">
        <v>0</v>
      </c>
      <c r="AI38" s="128" t="n">
        <v>0</v>
      </c>
      <c r="AJ38" s="124" t="n">
        <v>0</v>
      </c>
      <c r="AK38" s="124" t="n">
        <v>0</v>
      </c>
      <c r="AL38" s="124" t="n">
        <v>0</v>
      </c>
      <c r="AM38" s="124" t="n">
        <v>0</v>
      </c>
      <c r="AN38" s="124" t="n">
        <v>0</v>
      </c>
      <c r="AO38" s="124" t="n">
        <v>0</v>
      </c>
      <c r="AP38" s="124" t="n">
        <v>2</v>
      </c>
      <c r="AQ38" s="124" t="n">
        <v>2</v>
      </c>
      <c r="AR38" s="124" t="n">
        <v>12</v>
      </c>
      <c r="AS38" s="124" t="n">
        <v>1</v>
      </c>
      <c r="AT38" s="129" t="n">
        <v>1</v>
      </c>
      <c r="AU38" s="128" t="n">
        <v>12</v>
      </c>
      <c r="AV38" s="124" t="n">
        <v>39</v>
      </c>
      <c r="AW38" s="124" t="n">
        <v>14</v>
      </c>
      <c r="AX38" s="124" t="n">
        <v>4</v>
      </c>
      <c r="AY38" s="124" t="n">
        <v>6</v>
      </c>
      <c r="AZ38" s="124" t="n">
        <v>4</v>
      </c>
      <c r="BA38" s="124" t="n">
        <v>6</v>
      </c>
      <c r="BB38" s="124" t="n">
        <v>1</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347</v>
      </c>
      <c r="F39" s="138" t="n">
        <v>330</v>
      </c>
      <c r="G39" s="123" t="n">
        <v>2</v>
      </c>
      <c r="H39" s="123" t="n">
        <v>11</v>
      </c>
      <c r="I39" s="123" t="n">
        <v>4</v>
      </c>
      <c r="J39" s="139" t="n">
        <v>0</v>
      </c>
      <c r="K39" s="134" t="n">
        <v>330</v>
      </c>
      <c r="L39" s="124"/>
      <c r="M39" s="124"/>
      <c r="N39" s="124"/>
      <c r="O39" s="124"/>
      <c r="P39" s="124"/>
      <c r="Q39" s="124"/>
      <c r="R39" s="124"/>
      <c r="S39" s="124"/>
      <c r="T39" s="124"/>
      <c r="U39" s="124"/>
      <c r="V39" s="129"/>
      <c r="W39" s="128"/>
      <c r="X39" s="124"/>
      <c r="Y39" s="124"/>
      <c r="Z39" s="124"/>
      <c r="AA39" s="124"/>
      <c r="AB39" s="124" t="n">
        <v>0</v>
      </c>
      <c r="AC39" s="124" t="n">
        <v>0</v>
      </c>
      <c r="AD39" s="124" t="n">
        <v>0</v>
      </c>
      <c r="AE39" s="124" t="n">
        <v>0</v>
      </c>
      <c r="AF39" s="124" t="n">
        <v>2</v>
      </c>
      <c r="AG39" s="124" t="n">
        <v>0</v>
      </c>
      <c r="AH39" s="129" t="n">
        <v>0</v>
      </c>
      <c r="AI39" s="128" t="n">
        <v>2</v>
      </c>
      <c r="AJ39" s="124" t="n">
        <v>0</v>
      </c>
      <c r="AK39" s="124" t="n">
        <v>1</v>
      </c>
      <c r="AL39" s="124" t="n">
        <v>1</v>
      </c>
      <c r="AM39" s="124" t="n">
        <v>0</v>
      </c>
      <c r="AN39" s="124" t="n">
        <v>1</v>
      </c>
      <c r="AO39" s="124" t="n">
        <v>0</v>
      </c>
      <c r="AP39" s="124" t="n">
        <v>0</v>
      </c>
      <c r="AQ39" s="124" t="n">
        <v>1</v>
      </c>
      <c r="AR39" s="124" t="n">
        <v>0</v>
      </c>
      <c r="AS39" s="124" t="n">
        <v>1</v>
      </c>
      <c r="AT39" s="129" t="n">
        <v>4</v>
      </c>
      <c r="AU39" s="128" t="n">
        <v>1</v>
      </c>
      <c r="AV39" s="124" t="n">
        <v>1</v>
      </c>
      <c r="AW39" s="124" t="n">
        <v>1</v>
      </c>
      <c r="AX39" s="124" t="n">
        <v>0</v>
      </c>
      <c r="AY39" s="124" t="n">
        <v>0</v>
      </c>
      <c r="AZ39" s="124" t="n">
        <v>0</v>
      </c>
      <c r="BA39" s="124" t="n">
        <v>0</v>
      </c>
      <c r="BB39" s="124" t="n">
        <v>1</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28</v>
      </c>
      <c r="F41" s="138" t="n">
        <v>7</v>
      </c>
      <c r="G41" s="123" t="n">
        <v>4</v>
      </c>
      <c r="H41" s="123" t="n">
        <v>12</v>
      </c>
      <c r="I41" s="123" t="n">
        <v>5</v>
      </c>
      <c r="J41" s="139" t="n">
        <v>0</v>
      </c>
      <c r="K41" s="134" t="n">
        <v>7</v>
      </c>
      <c r="L41" s="124"/>
      <c r="M41" s="124"/>
      <c r="N41" s="124"/>
      <c r="O41" s="124"/>
      <c r="P41" s="124"/>
      <c r="Q41" s="124"/>
      <c r="R41" s="124"/>
      <c r="S41" s="124"/>
      <c r="T41" s="124"/>
      <c r="U41" s="124"/>
      <c r="V41" s="129"/>
      <c r="W41" s="128"/>
      <c r="X41" s="124"/>
      <c r="Y41" s="124"/>
      <c r="Z41" s="124"/>
      <c r="AA41" s="124"/>
      <c r="AB41" s="124" t="n">
        <v>1</v>
      </c>
      <c r="AC41" s="124" t="n">
        <v>1</v>
      </c>
      <c r="AD41" s="124" t="n">
        <v>0</v>
      </c>
      <c r="AE41" s="124" t="n">
        <v>0</v>
      </c>
      <c r="AF41" s="124" t="n">
        <v>2</v>
      </c>
      <c r="AG41" s="124" t="n">
        <v>0</v>
      </c>
      <c r="AH41" s="129" t="n">
        <v>0</v>
      </c>
      <c r="AI41" s="128" t="n">
        <v>1</v>
      </c>
      <c r="AJ41" s="124" t="n">
        <v>1</v>
      </c>
      <c r="AK41" s="124" t="n">
        <v>1</v>
      </c>
      <c r="AL41" s="124" t="n">
        <v>2</v>
      </c>
      <c r="AM41" s="124" t="n">
        <v>0</v>
      </c>
      <c r="AN41" s="124" t="n">
        <v>3</v>
      </c>
      <c r="AO41" s="124" t="n">
        <v>1</v>
      </c>
      <c r="AP41" s="124" t="n">
        <v>1</v>
      </c>
      <c r="AQ41" s="124" t="n">
        <v>0</v>
      </c>
      <c r="AR41" s="124" t="n">
        <v>1</v>
      </c>
      <c r="AS41" s="124" t="n">
        <v>0</v>
      </c>
      <c r="AT41" s="129" t="n">
        <v>1</v>
      </c>
      <c r="AU41" s="128" t="n">
        <v>1</v>
      </c>
      <c r="AV41" s="124" t="n">
        <v>0</v>
      </c>
      <c r="AW41" s="124" t="n">
        <v>1</v>
      </c>
      <c r="AX41" s="124" t="n">
        <v>0</v>
      </c>
      <c r="AY41" s="124" t="n">
        <v>1</v>
      </c>
      <c r="AZ41" s="124" t="n">
        <v>1</v>
      </c>
      <c r="BA41" s="124" t="n">
        <v>0</v>
      </c>
      <c r="BB41" s="124" t="n">
        <v>1</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6</v>
      </c>
      <c r="F42" s="138" t="n">
        <v>0</v>
      </c>
      <c r="G42" s="123" t="n">
        <v>0</v>
      </c>
      <c r="H42" s="123" t="n">
        <v>3</v>
      </c>
      <c r="I42" s="123" t="n">
        <v>3</v>
      </c>
      <c r="J42" s="139" t="n">
        <v>0</v>
      </c>
      <c r="K42" s="134" t="n">
        <v>0</v>
      </c>
      <c r="L42" s="124"/>
      <c r="M42" s="124"/>
      <c r="N42" s="124"/>
      <c r="O42" s="124"/>
      <c r="P42" s="124"/>
      <c r="Q42" s="124"/>
      <c r="R42" s="124"/>
      <c r="S42" s="124"/>
      <c r="T42" s="124"/>
      <c r="U42" s="124"/>
      <c r="V42" s="129"/>
      <c r="W42" s="128"/>
      <c r="X42" s="124"/>
      <c r="Y42" s="124"/>
      <c r="Z42" s="124"/>
      <c r="AA42" s="124"/>
      <c r="AB42" s="124" t="n">
        <v>0</v>
      </c>
      <c r="AC42" s="124" t="n">
        <v>0</v>
      </c>
      <c r="AD42" s="124" t="n">
        <v>0</v>
      </c>
      <c r="AE42" s="124" t="n">
        <v>0</v>
      </c>
      <c r="AF42" s="124" t="n">
        <v>0</v>
      </c>
      <c r="AG42" s="124" t="n">
        <v>0</v>
      </c>
      <c r="AH42" s="129" t="n">
        <v>0</v>
      </c>
      <c r="AI42" s="128" t="n">
        <v>0</v>
      </c>
      <c r="AJ42" s="124" t="n">
        <v>0</v>
      </c>
      <c r="AK42" s="124" t="n">
        <v>0</v>
      </c>
      <c r="AL42" s="124" t="n">
        <v>0</v>
      </c>
      <c r="AM42" s="124" t="n">
        <v>0</v>
      </c>
      <c r="AN42" s="124" t="n">
        <v>0</v>
      </c>
      <c r="AO42" s="124" t="n">
        <v>1</v>
      </c>
      <c r="AP42" s="124" t="n">
        <v>1</v>
      </c>
      <c r="AQ42" s="124" t="n">
        <v>0</v>
      </c>
      <c r="AR42" s="124" t="n">
        <v>0</v>
      </c>
      <c r="AS42" s="124" t="n">
        <v>1</v>
      </c>
      <c r="AT42" s="129" t="n">
        <v>0</v>
      </c>
      <c r="AU42" s="128" t="n">
        <v>0</v>
      </c>
      <c r="AV42" s="124" t="n">
        <v>1</v>
      </c>
      <c r="AW42" s="124" t="n">
        <v>0</v>
      </c>
      <c r="AX42" s="124" t="n">
        <v>0</v>
      </c>
      <c r="AY42" s="124" t="n">
        <v>1</v>
      </c>
      <c r="AZ42" s="124" t="n">
        <v>1</v>
      </c>
      <c r="BA42" s="124" t="n">
        <v>0</v>
      </c>
      <c r="BB42" s="124" t="n">
        <v>0</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5</v>
      </c>
      <c r="F43" s="138" t="n">
        <v>2</v>
      </c>
      <c r="G43" s="123" t="n">
        <v>0</v>
      </c>
      <c r="H43" s="123" t="n">
        <v>0</v>
      </c>
      <c r="I43" s="123" t="n">
        <v>3</v>
      </c>
      <c r="J43" s="139" t="n">
        <v>0</v>
      </c>
      <c r="K43" s="134" t="n">
        <v>2</v>
      </c>
      <c r="L43" s="124"/>
      <c r="M43" s="124"/>
      <c r="N43" s="124"/>
      <c r="O43" s="124"/>
      <c r="P43" s="124"/>
      <c r="Q43" s="124"/>
      <c r="R43" s="124"/>
      <c r="S43" s="124"/>
      <c r="T43" s="124"/>
      <c r="U43" s="124"/>
      <c r="V43" s="129"/>
      <c r="W43" s="128"/>
      <c r="X43" s="124"/>
      <c r="Y43" s="124"/>
      <c r="Z43" s="124"/>
      <c r="AA43" s="124"/>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0</v>
      </c>
      <c r="AO43" s="124" t="n">
        <v>0</v>
      </c>
      <c r="AP43" s="124" t="n">
        <v>0</v>
      </c>
      <c r="AQ43" s="124" t="n">
        <v>0</v>
      </c>
      <c r="AR43" s="124" t="n">
        <v>0</v>
      </c>
      <c r="AS43" s="124" t="n">
        <v>0</v>
      </c>
      <c r="AT43" s="129" t="n">
        <v>0</v>
      </c>
      <c r="AU43" s="128" t="n">
        <v>0</v>
      </c>
      <c r="AV43" s="124" t="n">
        <v>2</v>
      </c>
      <c r="AW43" s="124" t="n">
        <v>0</v>
      </c>
      <c r="AX43" s="124" t="n">
        <v>0</v>
      </c>
      <c r="AY43" s="124" t="n">
        <v>0</v>
      </c>
      <c r="AZ43" s="124" t="n">
        <v>1</v>
      </c>
      <c r="BA43" s="124" t="n">
        <v>0</v>
      </c>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3</v>
      </c>
      <c r="F44" s="138" t="n">
        <v>1</v>
      </c>
      <c r="G44" s="123" t="n">
        <v>0</v>
      </c>
      <c r="H44" s="123" t="n">
        <v>1</v>
      </c>
      <c r="I44" s="123" t="n">
        <v>1</v>
      </c>
      <c r="J44" s="139" t="n">
        <v>0</v>
      </c>
      <c r="K44" s="134" t="n">
        <v>1</v>
      </c>
      <c r="L44" s="124"/>
      <c r="M44" s="124"/>
      <c r="N44" s="124"/>
      <c r="O44" s="124"/>
      <c r="P44" s="124"/>
      <c r="Q44" s="124"/>
      <c r="R44" s="124"/>
      <c r="S44" s="124"/>
      <c r="T44" s="124"/>
      <c r="U44" s="124"/>
      <c r="V44" s="129"/>
      <c r="W44" s="128"/>
      <c r="X44" s="124"/>
      <c r="Y44" s="124"/>
      <c r="Z44" s="124"/>
      <c r="AA44" s="124"/>
      <c r="AB44" s="124" t="n">
        <v>0</v>
      </c>
      <c r="AC44" s="124" t="n">
        <v>0</v>
      </c>
      <c r="AD44" s="124" t="n">
        <v>0</v>
      </c>
      <c r="AE44" s="124" t="n">
        <v>0</v>
      </c>
      <c r="AF44" s="124" t="n">
        <v>0</v>
      </c>
      <c r="AG44" s="124" t="n">
        <v>0</v>
      </c>
      <c r="AH44" s="129" t="n">
        <v>0</v>
      </c>
      <c r="AI44" s="128" t="n">
        <v>0</v>
      </c>
      <c r="AJ44" s="124" t="n">
        <v>0</v>
      </c>
      <c r="AK44" s="124" t="n">
        <v>0</v>
      </c>
      <c r="AL44" s="124" t="n">
        <v>0</v>
      </c>
      <c r="AM44" s="124" t="n">
        <v>0</v>
      </c>
      <c r="AN44" s="124" t="n">
        <v>0</v>
      </c>
      <c r="AO44" s="124" t="n">
        <v>0</v>
      </c>
      <c r="AP44" s="124" t="n">
        <v>1</v>
      </c>
      <c r="AQ44" s="124" t="n">
        <v>0</v>
      </c>
      <c r="AR44" s="124" t="n">
        <v>0</v>
      </c>
      <c r="AS44" s="124" t="n">
        <v>0</v>
      </c>
      <c r="AT44" s="129" t="n">
        <v>0</v>
      </c>
      <c r="AU44" s="128" t="n">
        <v>0</v>
      </c>
      <c r="AV44" s="124" t="n">
        <v>0</v>
      </c>
      <c r="AW44" s="124" t="n">
        <v>0</v>
      </c>
      <c r="AX44" s="124" t="n">
        <v>1</v>
      </c>
      <c r="AY44" s="124" t="n">
        <v>0</v>
      </c>
      <c r="AZ44" s="124" t="n">
        <v>0</v>
      </c>
      <c r="BA44" s="124" t="n">
        <v>0</v>
      </c>
      <c r="BB44" s="124" t="n">
        <v>0</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568</v>
      </c>
      <c r="F46" s="138" t="n">
        <v>183</v>
      </c>
      <c r="G46" s="123" t="n">
        <v>47</v>
      </c>
      <c r="H46" s="123" t="n">
        <v>197</v>
      </c>
      <c r="I46" s="123" t="n">
        <v>141</v>
      </c>
      <c r="J46" s="139" t="n">
        <v>0</v>
      </c>
      <c r="K46" s="134" t="n">
        <v>183</v>
      </c>
      <c r="L46" s="124"/>
      <c r="M46" s="124"/>
      <c r="N46" s="124"/>
      <c r="O46" s="124"/>
      <c r="P46" s="124"/>
      <c r="Q46" s="124"/>
      <c r="R46" s="124"/>
      <c r="S46" s="124"/>
      <c r="T46" s="124"/>
      <c r="U46" s="124"/>
      <c r="V46" s="129"/>
      <c r="W46" s="128"/>
      <c r="X46" s="124"/>
      <c r="Y46" s="124"/>
      <c r="Z46" s="124"/>
      <c r="AA46" s="124"/>
      <c r="AB46" s="124" t="n">
        <v>0</v>
      </c>
      <c r="AC46" s="124" t="n">
        <v>0</v>
      </c>
      <c r="AD46" s="124" t="n">
        <v>4</v>
      </c>
      <c r="AE46" s="124" t="n">
        <v>11</v>
      </c>
      <c r="AF46" s="124" t="n">
        <v>32</v>
      </c>
      <c r="AG46" s="124" t="n">
        <v>0</v>
      </c>
      <c r="AH46" s="129" t="n">
        <v>0</v>
      </c>
      <c r="AI46" s="128" t="n">
        <v>49</v>
      </c>
      <c r="AJ46" s="124" t="n">
        <v>43</v>
      </c>
      <c r="AK46" s="124" t="n">
        <v>18</v>
      </c>
      <c r="AL46" s="124" t="n">
        <v>0</v>
      </c>
      <c r="AM46" s="124" t="n">
        <v>10</v>
      </c>
      <c r="AN46" s="124" t="n">
        <v>6</v>
      </c>
      <c r="AO46" s="124" t="n">
        <v>19</v>
      </c>
      <c r="AP46" s="124" t="n">
        <v>15</v>
      </c>
      <c r="AQ46" s="124" t="n">
        <v>11</v>
      </c>
      <c r="AR46" s="124" t="n">
        <v>15</v>
      </c>
      <c r="AS46" s="124" t="n">
        <v>6</v>
      </c>
      <c r="AT46" s="129" t="n">
        <v>5</v>
      </c>
      <c r="AU46" s="128" t="n">
        <v>22</v>
      </c>
      <c r="AV46" s="124" t="n">
        <v>17</v>
      </c>
      <c r="AW46" s="124" t="n">
        <v>10</v>
      </c>
      <c r="AX46" s="124" t="n">
        <v>20</v>
      </c>
      <c r="AY46" s="124" t="n">
        <v>20</v>
      </c>
      <c r="AZ46" s="124" t="n">
        <v>10</v>
      </c>
      <c r="BA46" s="124" t="n">
        <v>11</v>
      </c>
      <c r="BB46" s="124" t="n">
        <v>31</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6</v>
      </c>
      <c r="F47" s="138" t="n">
        <v>2</v>
      </c>
      <c r="G47" s="123" t="n">
        <v>1</v>
      </c>
      <c r="H47" s="123" t="n">
        <v>1</v>
      </c>
      <c r="I47" s="123" t="n">
        <v>2</v>
      </c>
      <c r="J47" s="139" t="n">
        <v>0</v>
      </c>
      <c r="K47" s="134" t="n">
        <v>2</v>
      </c>
      <c r="L47" s="124"/>
      <c r="M47" s="124"/>
      <c r="N47" s="124"/>
      <c r="O47" s="124"/>
      <c r="P47" s="124"/>
      <c r="Q47" s="124"/>
      <c r="R47" s="124"/>
      <c r="S47" s="124"/>
      <c r="T47" s="124"/>
      <c r="U47" s="124"/>
      <c r="V47" s="129"/>
      <c r="W47" s="128"/>
      <c r="X47" s="124"/>
      <c r="Y47" s="124"/>
      <c r="Z47" s="124"/>
      <c r="AA47" s="124"/>
      <c r="AB47" s="124" t="n">
        <v>0</v>
      </c>
      <c r="AC47" s="124" t="n">
        <v>0</v>
      </c>
      <c r="AD47" s="124" t="n">
        <v>0</v>
      </c>
      <c r="AE47" s="124" t="n">
        <v>0</v>
      </c>
      <c r="AF47" s="124" t="n">
        <v>1</v>
      </c>
      <c r="AG47" s="124" t="n">
        <v>0</v>
      </c>
      <c r="AH47" s="129" t="n">
        <v>0</v>
      </c>
      <c r="AI47" s="128" t="n">
        <v>1</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1</v>
      </c>
      <c r="AY47" s="124" t="n">
        <v>0</v>
      </c>
      <c r="AZ47" s="124" t="n">
        <v>0</v>
      </c>
      <c r="BA47" s="124" t="n">
        <v>1</v>
      </c>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t="n">
        <v>0</v>
      </c>
      <c r="L48" s="124"/>
      <c r="M48" s="124"/>
      <c r="N48" s="124"/>
      <c r="O48" s="124"/>
      <c r="P48" s="124"/>
      <c r="Q48" s="124"/>
      <c r="R48" s="124"/>
      <c r="S48" s="124"/>
      <c r="T48" s="124"/>
      <c r="U48" s="124"/>
      <c r="V48" s="129"/>
      <c r="W48" s="128"/>
      <c r="X48" s="124"/>
      <c r="Y48" s="124"/>
      <c r="Z48" s="124"/>
      <c r="AA48" s="124"/>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5</v>
      </c>
      <c r="F49" s="138" t="n">
        <v>1</v>
      </c>
      <c r="G49" s="123" t="n">
        <v>0</v>
      </c>
      <c r="H49" s="123" t="n">
        <v>2</v>
      </c>
      <c r="I49" s="123" t="n">
        <v>2</v>
      </c>
      <c r="J49" s="139" t="n">
        <v>0</v>
      </c>
      <c r="K49" s="134" t="n">
        <v>1</v>
      </c>
      <c r="L49" s="124"/>
      <c r="M49" s="124"/>
      <c r="N49" s="124"/>
      <c r="O49" s="124"/>
      <c r="P49" s="124"/>
      <c r="Q49" s="124"/>
      <c r="R49" s="124"/>
      <c r="S49" s="124"/>
      <c r="T49" s="124"/>
      <c r="U49" s="124"/>
      <c r="V49" s="129"/>
      <c r="W49" s="128"/>
      <c r="X49" s="124"/>
      <c r="Y49" s="124"/>
      <c r="Z49" s="124"/>
      <c r="AA49" s="124"/>
      <c r="AB49" s="124" t="n">
        <v>0</v>
      </c>
      <c r="AC49" s="124" t="n">
        <v>0</v>
      </c>
      <c r="AD49" s="124" t="n">
        <v>0</v>
      </c>
      <c r="AE49" s="124" t="n">
        <v>0</v>
      </c>
      <c r="AF49" s="124" t="n">
        <v>0</v>
      </c>
      <c r="AG49" s="124" t="n">
        <v>0</v>
      </c>
      <c r="AH49" s="129" t="n">
        <v>0</v>
      </c>
      <c r="AI49" s="128" t="n">
        <v>1</v>
      </c>
      <c r="AJ49" s="124" t="n">
        <v>0</v>
      </c>
      <c r="AK49" s="124" t="n">
        <v>0</v>
      </c>
      <c r="AL49" s="124" t="n">
        <v>0</v>
      </c>
      <c r="AM49" s="124" t="n">
        <v>0</v>
      </c>
      <c r="AN49" s="124" t="n">
        <v>0</v>
      </c>
      <c r="AO49" s="124" t="n">
        <v>0</v>
      </c>
      <c r="AP49" s="124" t="n">
        <v>0</v>
      </c>
      <c r="AQ49" s="124" t="n">
        <v>0</v>
      </c>
      <c r="AR49" s="124" t="n">
        <v>1</v>
      </c>
      <c r="AS49" s="124" t="n">
        <v>0</v>
      </c>
      <c r="AT49" s="129" t="n">
        <v>0</v>
      </c>
      <c r="AU49" s="128" t="n">
        <v>2</v>
      </c>
      <c r="AV49" s="124" t="n">
        <v>0</v>
      </c>
      <c r="AW49" s="124" t="n">
        <v>0</v>
      </c>
      <c r="AX49" s="124" t="n">
        <v>0</v>
      </c>
      <c r="AY49" s="124" t="n">
        <v>0</v>
      </c>
      <c r="AZ49" s="124" t="n">
        <v>0</v>
      </c>
      <c r="BA49" s="124" t="n">
        <v>0</v>
      </c>
      <c r="BB49" s="124" t="n">
        <v>0</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458</v>
      </c>
      <c r="F50" s="138" t="n">
        <v>134</v>
      </c>
      <c r="G50" s="123" t="n">
        <v>42</v>
      </c>
      <c r="H50" s="123" t="n">
        <v>188</v>
      </c>
      <c r="I50" s="123" t="n">
        <v>94</v>
      </c>
      <c r="J50" s="139" t="n">
        <v>0</v>
      </c>
      <c r="K50" s="134" t="n">
        <v>134</v>
      </c>
      <c r="L50" s="124"/>
      <c r="M50" s="124"/>
      <c r="N50" s="124"/>
      <c r="O50" s="124"/>
      <c r="P50" s="124"/>
      <c r="Q50" s="124"/>
      <c r="R50" s="124"/>
      <c r="S50" s="124"/>
      <c r="T50" s="124"/>
      <c r="U50" s="124"/>
      <c r="V50" s="129"/>
      <c r="W50" s="128"/>
      <c r="X50" s="124"/>
      <c r="Y50" s="124"/>
      <c r="Z50" s="124"/>
      <c r="AA50" s="124"/>
      <c r="AB50" s="124" t="n">
        <v>0</v>
      </c>
      <c r="AC50" s="124" t="n">
        <v>0</v>
      </c>
      <c r="AD50" s="124" t="n">
        <v>4</v>
      </c>
      <c r="AE50" s="124" t="n">
        <v>10</v>
      </c>
      <c r="AF50" s="124" t="n">
        <v>28</v>
      </c>
      <c r="AG50" s="124" t="n">
        <v>0</v>
      </c>
      <c r="AH50" s="129" t="n">
        <v>0</v>
      </c>
      <c r="AI50" s="128" t="n">
        <v>51</v>
      </c>
      <c r="AJ50" s="124" t="n">
        <v>38</v>
      </c>
      <c r="AK50" s="124" t="n">
        <v>16</v>
      </c>
      <c r="AL50" s="124" t="n">
        <v>9</v>
      </c>
      <c r="AM50" s="124" t="n">
        <v>8</v>
      </c>
      <c r="AN50" s="124" t="n">
        <v>5</v>
      </c>
      <c r="AO50" s="124" t="n">
        <v>17</v>
      </c>
      <c r="AP50" s="124" t="n">
        <v>14</v>
      </c>
      <c r="AQ50" s="124" t="n">
        <v>10</v>
      </c>
      <c r="AR50" s="124" t="n">
        <v>10</v>
      </c>
      <c r="AS50" s="124" t="n">
        <v>5</v>
      </c>
      <c r="AT50" s="129" t="n">
        <v>5</v>
      </c>
      <c r="AU50" s="128" t="n">
        <v>15</v>
      </c>
      <c r="AV50" s="124" t="n">
        <v>14</v>
      </c>
      <c r="AW50" s="124" t="n">
        <v>7</v>
      </c>
      <c r="AX50" s="124" t="n">
        <v>16</v>
      </c>
      <c r="AY50" s="124" t="n">
        <v>16</v>
      </c>
      <c r="AZ50" s="124" t="n">
        <v>3</v>
      </c>
      <c r="BA50" s="124" t="n">
        <v>4</v>
      </c>
      <c r="BB50" s="124" t="n">
        <v>19</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33</v>
      </c>
      <c r="F51" s="138" t="n">
        <v>7</v>
      </c>
      <c r="G51" s="123" t="n">
        <v>2</v>
      </c>
      <c r="H51" s="123" t="n">
        <v>14</v>
      </c>
      <c r="I51" s="123" t="n">
        <v>10</v>
      </c>
      <c r="J51" s="139" t="n">
        <v>0</v>
      </c>
      <c r="K51" s="134" t="n">
        <v>7</v>
      </c>
      <c r="L51" s="124"/>
      <c r="M51" s="124"/>
      <c r="N51" s="124"/>
      <c r="O51" s="124"/>
      <c r="P51" s="124"/>
      <c r="Q51" s="124"/>
      <c r="R51" s="124"/>
      <c r="S51" s="124"/>
      <c r="T51" s="124"/>
      <c r="U51" s="124"/>
      <c r="V51" s="129"/>
      <c r="W51" s="128"/>
      <c r="X51" s="124"/>
      <c r="Y51" s="124"/>
      <c r="Z51" s="124"/>
      <c r="AA51" s="124"/>
      <c r="AB51" s="124" t="n">
        <v>0</v>
      </c>
      <c r="AC51" s="124" t="n">
        <v>0</v>
      </c>
      <c r="AD51" s="124" t="n">
        <v>0</v>
      </c>
      <c r="AE51" s="124" t="n">
        <v>0</v>
      </c>
      <c r="AF51" s="124" t="n">
        <v>2</v>
      </c>
      <c r="AG51" s="124" t="n">
        <v>0</v>
      </c>
      <c r="AH51" s="129" t="n">
        <v>0</v>
      </c>
      <c r="AI51" s="128" t="n">
        <v>6</v>
      </c>
      <c r="AJ51" s="124" t="n">
        <v>2</v>
      </c>
      <c r="AK51" s="124" t="n">
        <v>1</v>
      </c>
      <c r="AL51" s="124" t="n">
        <v>0</v>
      </c>
      <c r="AM51" s="124" t="n">
        <v>0</v>
      </c>
      <c r="AN51" s="124" t="n">
        <v>0</v>
      </c>
      <c r="AO51" s="124" t="n">
        <v>3</v>
      </c>
      <c r="AP51" s="124" t="n">
        <v>0</v>
      </c>
      <c r="AQ51" s="124" t="n">
        <v>1</v>
      </c>
      <c r="AR51" s="124" t="n">
        <v>0</v>
      </c>
      <c r="AS51" s="124" t="n">
        <v>1</v>
      </c>
      <c r="AT51" s="129" t="n">
        <v>0</v>
      </c>
      <c r="AU51" s="128" t="n">
        <v>0</v>
      </c>
      <c r="AV51" s="124" t="n">
        <v>1</v>
      </c>
      <c r="AW51" s="124" t="n">
        <v>0</v>
      </c>
      <c r="AX51" s="124" t="n">
        <v>0</v>
      </c>
      <c r="AY51" s="124" t="n">
        <v>1</v>
      </c>
      <c r="AZ51" s="124" t="n">
        <v>3</v>
      </c>
      <c r="BA51" s="124" t="n">
        <v>3</v>
      </c>
      <c r="BB51" s="124" t="n">
        <v>2</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7</v>
      </c>
      <c r="F52" s="138" t="n">
        <v>2</v>
      </c>
      <c r="G52" s="123" t="n">
        <v>0</v>
      </c>
      <c r="H52" s="123" t="n">
        <v>2</v>
      </c>
      <c r="I52" s="123" t="n">
        <v>3</v>
      </c>
      <c r="J52" s="139" t="n">
        <v>0</v>
      </c>
      <c r="K52" s="134" t="n">
        <v>2</v>
      </c>
      <c r="L52" s="124"/>
      <c r="M52" s="124"/>
      <c r="N52" s="124"/>
      <c r="O52" s="124"/>
      <c r="P52" s="124"/>
      <c r="Q52" s="124"/>
      <c r="R52" s="124"/>
      <c r="S52" s="124"/>
      <c r="T52" s="124"/>
      <c r="U52" s="124"/>
      <c r="V52" s="129"/>
      <c r="W52" s="128"/>
      <c r="X52" s="124"/>
      <c r="Y52" s="124"/>
      <c r="Z52" s="124"/>
      <c r="AA52" s="124"/>
      <c r="AB52" s="124" t="n">
        <v>0</v>
      </c>
      <c r="AC52" s="124" t="n">
        <v>0</v>
      </c>
      <c r="AD52" s="124" t="n">
        <v>0</v>
      </c>
      <c r="AE52" s="124" t="n">
        <v>0</v>
      </c>
      <c r="AF52" s="124" t="n">
        <v>0</v>
      </c>
      <c r="AG52" s="124" t="n">
        <v>0</v>
      </c>
      <c r="AH52" s="129" t="n">
        <v>0</v>
      </c>
      <c r="AI52" s="128" t="n">
        <v>0</v>
      </c>
      <c r="AJ52" s="124" t="n">
        <v>1</v>
      </c>
      <c r="AK52" s="124" t="n">
        <v>1</v>
      </c>
      <c r="AL52" s="124" t="n">
        <v>0</v>
      </c>
      <c r="AM52" s="124" t="n">
        <v>0</v>
      </c>
      <c r="AN52" s="124" t="n">
        <v>0</v>
      </c>
      <c r="AO52" s="124" t="n">
        <v>0</v>
      </c>
      <c r="AP52" s="124" t="n">
        <v>0</v>
      </c>
      <c r="AQ52" s="124" t="n">
        <v>0</v>
      </c>
      <c r="AR52" s="124" t="n">
        <v>0</v>
      </c>
      <c r="AS52" s="124" t="n">
        <v>0</v>
      </c>
      <c r="AT52" s="129" t="n">
        <v>0</v>
      </c>
      <c r="AU52" s="128" t="n">
        <v>0</v>
      </c>
      <c r="AV52" s="124" t="n">
        <v>0</v>
      </c>
      <c r="AW52" s="124" t="n">
        <v>0</v>
      </c>
      <c r="AX52" s="124" t="n">
        <v>0</v>
      </c>
      <c r="AY52" s="124" t="n">
        <v>1</v>
      </c>
      <c r="AZ52" s="124" t="n">
        <v>1</v>
      </c>
      <c r="BA52" s="124" t="n">
        <v>0</v>
      </c>
      <c r="BB52" s="124" t="n">
        <v>1</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6</v>
      </c>
      <c r="F53" s="138" t="n">
        <v>4</v>
      </c>
      <c r="G53" s="123" t="n">
        <v>1</v>
      </c>
      <c r="H53" s="123" t="n">
        <v>1</v>
      </c>
      <c r="I53" s="123" t="n">
        <v>0</v>
      </c>
      <c r="J53" s="139" t="n">
        <v>0</v>
      </c>
      <c r="K53" s="134" t="n">
        <v>4</v>
      </c>
      <c r="L53" s="124"/>
      <c r="M53" s="124"/>
      <c r="N53" s="124"/>
      <c r="O53" s="124"/>
      <c r="P53" s="124"/>
      <c r="Q53" s="124"/>
      <c r="R53" s="124"/>
      <c r="S53" s="124"/>
      <c r="T53" s="124"/>
      <c r="U53" s="124"/>
      <c r="V53" s="129"/>
      <c r="W53" s="128"/>
      <c r="X53" s="124"/>
      <c r="Y53" s="124"/>
      <c r="Z53" s="124"/>
      <c r="AA53" s="124"/>
      <c r="AB53" s="124" t="n">
        <v>0</v>
      </c>
      <c r="AC53" s="124" t="n">
        <v>0</v>
      </c>
      <c r="AD53" s="124" t="n">
        <v>0</v>
      </c>
      <c r="AE53" s="124" t="n">
        <v>1</v>
      </c>
      <c r="AF53" s="124" t="n">
        <v>0</v>
      </c>
      <c r="AG53" s="124" t="n">
        <v>0</v>
      </c>
      <c r="AH53" s="129" t="n">
        <v>0</v>
      </c>
      <c r="AI53" s="128" t="n">
        <v>0</v>
      </c>
      <c r="AJ53" s="124" t="n">
        <v>0</v>
      </c>
      <c r="AK53" s="124" t="n">
        <v>0</v>
      </c>
      <c r="AL53" s="124" t="n">
        <v>0</v>
      </c>
      <c r="AM53" s="124" t="n">
        <v>1</v>
      </c>
      <c r="AN53" s="124" t="n">
        <v>0</v>
      </c>
      <c r="AO53" s="124" t="n">
        <v>0</v>
      </c>
      <c r="AP53" s="124" t="n">
        <v>0</v>
      </c>
      <c r="AQ53" s="124" t="n">
        <v>0</v>
      </c>
      <c r="AR53" s="124" t="n">
        <v>0</v>
      </c>
      <c r="AS53" s="124" t="n">
        <v>0</v>
      </c>
      <c r="AT53" s="129" t="n">
        <v>0</v>
      </c>
      <c r="AU53" s="128" t="n">
        <v>0</v>
      </c>
      <c r="AV53" s="124" t="n">
        <v>0</v>
      </c>
      <c r="AW53" s="124" t="n">
        <v>0</v>
      </c>
      <c r="AX53" s="124" t="n">
        <v>0</v>
      </c>
      <c r="AY53" s="124" t="n">
        <v>0</v>
      </c>
      <c r="AZ53" s="124" t="n">
        <v>0</v>
      </c>
      <c r="BA53" s="124" t="n">
        <v>0</v>
      </c>
      <c r="BB53" s="124" t="n">
        <v>0</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4</v>
      </c>
      <c r="F54" s="138" t="n">
        <v>0</v>
      </c>
      <c r="G54" s="123" t="n">
        <v>0</v>
      </c>
      <c r="H54" s="123" t="n">
        <v>2</v>
      </c>
      <c r="I54" s="123" t="n">
        <v>2</v>
      </c>
      <c r="J54" s="139" t="n">
        <v>0</v>
      </c>
      <c r="K54" s="134" t="n">
        <v>0</v>
      </c>
      <c r="L54" s="124"/>
      <c r="M54" s="124"/>
      <c r="N54" s="124"/>
      <c r="O54" s="124"/>
      <c r="P54" s="124"/>
      <c r="Q54" s="124"/>
      <c r="R54" s="124"/>
      <c r="S54" s="124"/>
      <c r="T54" s="124"/>
      <c r="U54" s="124"/>
      <c r="V54" s="129"/>
      <c r="W54" s="128"/>
      <c r="X54" s="124"/>
      <c r="Y54" s="124"/>
      <c r="Z54" s="124"/>
      <c r="AA54" s="124"/>
      <c r="AB54" s="124" t="n">
        <v>0</v>
      </c>
      <c r="AC54" s="124" t="n">
        <v>0</v>
      </c>
      <c r="AD54" s="124" t="n">
        <v>0</v>
      </c>
      <c r="AE54" s="124" t="n">
        <v>0</v>
      </c>
      <c r="AF54" s="124" t="n">
        <v>0</v>
      </c>
      <c r="AG54" s="124" t="n">
        <v>0</v>
      </c>
      <c r="AH54" s="129" t="n">
        <v>0</v>
      </c>
      <c r="AI54" s="128" t="n">
        <v>1</v>
      </c>
      <c r="AJ54" s="124" t="n">
        <v>1</v>
      </c>
      <c r="AK54" s="124" t="n">
        <v>0</v>
      </c>
      <c r="AL54" s="124" t="n">
        <v>0</v>
      </c>
      <c r="AM54" s="124" t="n">
        <v>0</v>
      </c>
      <c r="AN54" s="124" t="n">
        <v>0</v>
      </c>
      <c r="AO54" s="124" t="n">
        <v>0</v>
      </c>
      <c r="AP54" s="124" t="n">
        <v>0</v>
      </c>
      <c r="AQ54" s="124" t="n">
        <v>0</v>
      </c>
      <c r="AR54" s="124" t="n">
        <v>0</v>
      </c>
      <c r="AS54" s="124" t="n">
        <v>0</v>
      </c>
      <c r="AT54" s="129" t="n">
        <v>0</v>
      </c>
      <c r="AU54" s="128" t="n">
        <v>1</v>
      </c>
      <c r="AV54" s="124" t="n">
        <v>0</v>
      </c>
      <c r="AW54" s="124" t="n">
        <v>0</v>
      </c>
      <c r="AX54" s="124" t="n">
        <v>1</v>
      </c>
      <c r="AY54" s="124" t="n">
        <v>0</v>
      </c>
      <c r="AZ54" s="124" t="n">
        <v>0</v>
      </c>
      <c r="BA54" s="124" t="n">
        <v>0</v>
      </c>
      <c r="BB54" s="124" t="n">
        <v>0</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6</v>
      </c>
      <c r="F55" s="138" t="n">
        <v>2</v>
      </c>
      <c r="G55" s="123" t="n">
        <v>0</v>
      </c>
      <c r="H55" s="123" t="n">
        <v>4</v>
      </c>
      <c r="I55" s="123" t="n">
        <v>0</v>
      </c>
      <c r="J55" s="139" t="n">
        <v>0</v>
      </c>
      <c r="K55" s="134" t="n">
        <v>2</v>
      </c>
      <c r="L55" s="124"/>
      <c r="M55" s="124"/>
      <c r="N55" s="124"/>
      <c r="O55" s="124"/>
      <c r="P55" s="124"/>
      <c r="Q55" s="124"/>
      <c r="R55" s="124"/>
      <c r="S55" s="124"/>
      <c r="T55" s="124"/>
      <c r="U55" s="124"/>
      <c r="V55" s="129"/>
      <c r="W55" s="128"/>
      <c r="X55" s="124"/>
      <c r="Y55" s="124"/>
      <c r="Z55" s="124"/>
      <c r="AA55" s="124"/>
      <c r="AB55" s="124" t="n">
        <v>0</v>
      </c>
      <c r="AC55" s="124" t="n">
        <v>0</v>
      </c>
      <c r="AD55" s="124" t="n">
        <v>0</v>
      </c>
      <c r="AE55" s="124" t="n">
        <v>0</v>
      </c>
      <c r="AF55" s="124" t="n">
        <v>0</v>
      </c>
      <c r="AG55" s="124" t="n">
        <v>0</v>
      </c>
      <c r="AH55" s="129" t="n">
        <v>0</v>
      </c>
      <c r="AI55" s="128" t="n">
        <v>0</v>
      </c>
      <c r="AJ55" s="124" t="n">
        <v>1</v>
      </c>
      <c r="AK55" s="124" t="n">
        <v>0</v>
      </c>
      <c r="AL55" s="124" t="n">
        <v>0</v>
      </c>
      <c r="AM55" s="124" t="n">
        <v>0</v>
      </c>
      <c r="AN55" s="124" t="n">
        <v>1</v>
      </c>
      <c r="AO55" s="124" t="n">
        <v>1</v>
      </c>
      <c r="AP55" s="124" t="n">
        <v>1</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6</v>
      </c>
      <c r="F56" s="138" t="n">
        <v>3</v>
      </c>
      <c r="G56" s="123" t="n">
        <v>0</v>
      </c>
      <c r="H56" s="123" t="n">
        <v>2</v>
      </c>
      <c r="I56" s="123" t="n">
        <v>1</v>
      </c>
      <c r="J56" s="139" t="n">
        <v>0</v>
      </c>
      <c r="K56" s="134" t="n">
        <v>3</v>
      </c>
      <c r="L56" s="124"/>
      <c r="M56" s="124"/>
      <c r="N56" s="124"/>
      <c r="O56" s="124"/>
      <c r="P56" s="124"/>
      <c r="Q56" s="124"/>
      <c r="R56" s="124"/>
      <c r="S56" s="124"/>
      <c r="T56" s="124"/>
      <c r="U56" s="124"/>
      <c r="V56" s="129"/>
      <c r="W56" s="128"/>
      <c r="X56" s="124"/>
      <c r="Y56" s="124"/>
      <c r="Z56" s="124"/>
      <c r="AA56" s="124"/>
      <c r="AB56" s="124" t="n">
        <v>0</v>
      </c>
      <c r="AC56" s="124" t="n">
        <v>0</v>
      </c>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1</v>
      </c>
      <c r="AQ56" s="124" t="n">
        <v>0</v>
      </c>
      <c r="AR56" s="124" t="n">
        <v>1</v>
      </c>
      <c r="AS56" s="124" t="n">
        <v>0</v>
      </c>
      <c r="AT56" s="129" t="n">
        <v>0</v>
      </c>
      <c r="AU56" s="128" t="n">
        <v>0</v>
      </c>
      <c r="AV56" s="124" t="n">
        <v>0</v>
      </c>
      <c r="AW56" s="124" t="n">
        <v>0</v>
      </c>
      <c r="AX56" s="124" t="n">
        <v>1</v>
      </c>
      <c r="AY56" s="124" t="n">
        <v>0</v>
      </c>
      <c r="AZ56" s="124" t="n">
        <v>0</v>
      </c>
      <c r="BA56" s="124" t="n">
        <v>0</v>
      </c>
      <c r="BB56" s="124" t="n">
        <v>0</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6</v>
      </c>
      <c r="F57" s="138" t="n">
        <v>1</v>
      </c>
      <c r="G57" s="123" t="n">
        <v>0</v>
      </c>
      <c r="H57" s="123" t="n">
        <v>1</v>
      </c>
      <c r="I57" s="123" t="n">
        <v>4</v>
      </c>
      <c r="J57" s="139" t="n">
        <v>0</v>
      </c>
      <c r="K57" s="134" t="n">
        <v>1</v>
      </c>
      <c r="L57" s="124"/>
      <c r="M57" s="124"/>
      <c r="N57" s="124"/>
      <c r="O57" s="124"/>
      <c r="P57" s="124"/>
      <c r="Q57" s="124"/>
      <c r="R57" s="124"/>
      <c r="S57" s="124"/>
      <c r="T57" s="124"/>
      <c r="U57" s="124"/>
      <c r="V57" s="129"/>
      <c r="W57" s="128"/>
      <c r="X57" s="124"/>
      <c r="Y57" s="124"/>
      <c r="Z57" s="124"/>
      <c r="AA57" s="124"/>
      <c r="AB57" s="124" t="n">
        <v>0</v>
      </c>
      <c r="AC57" s="124" t="n">
        <v>0</v>
      </c>
      <c r="AD57" s="124" t="n">
        <v>0</v>
      </c>
      <c r="AE57" s="124" t="n">
        <v>0</v>
      </c>
      <c r="AF57" s="124" t="n">
        <v>0</v>
      </c>
      <c r="AG57" s="124" t="n">
        <v>0</v>
      </c>
      <c r="AH57" s="129" t="n">
        <v>0</v>
      </c>
      <c r="AI57" s="128" t="n">
        <v>0</v>
      </c>
      <c r="AJ57" s="124" t="n">
        <v>0</v>
      </c>
      <c r="AK57" s="124" t="n">
        <v>0</v>
      </c>
      <c r="AL57" s="124" t="n">
        <v>0</v>
      </c>
      <c r="AM57" s="124" t="n">
        <v>1</v>
      </c>
      <c r="AN57" s="124" t="n">
        <v>0</v>
      </c>
      <c r="AO57" s="124" t="n">
        <v>0</v>
      </c>
      <c r="AP57" s="124" t="n">
        <v>0</v>
      </c>
      <c r="AQ57" s="124" t="n">
        <v>0</v>
      </c>
      <c r="AR57" s="124" t="n">
        <v>0</v>
      </c>
      <c r="AS57" s="124" t="n">
        <v>0</v>
      </c>
      <c r="AT57" s="129" t="n">
        <v>0</v>
      </c>
      <c r="AU57" s="128" t="n">
        <v>1</v>
      </c>
      <c r="AV57" s="124" t="n">
        <v>0</v>
      </c>
      <c r="AW57" s="124" t="n">
        <v>0</v>
      </c>
      <c r="AX57" s="124" t="n">
        <v>0</v>
      </c>
      <c r="AY57" s="124" t="n">
        <v>1</v>
      </c>
      <c r="AZ57" s="124" t="n">
        <v>1</v>
      </c>
      <c r="BA57" s="124" t="n">
        <v>0</v>
      </c>
      <c r="BB57" s="124" t="n">
        <v>1</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4</v>
      </c>
      <c r="F58" s="138" t="n">
        <v>2</v>
      </c>
      <c r="G58" s="123" t="n">
        <v>1</v>
      </c>
      <c r="H58" s="123" t="n">
        <v>0</v>
      </c>
      <c r="I58" s="123" t="n">
        <v>1</v>
      </c>
      <c r="J58" s="139" t="n">
        <v>0</v>
      </c>
      <c r="K58" s="134" t="n">
        <v>2</v>
      </c>
      <c r="L58" s="124"/>
      <c r="M58" s="124"/>
      <c r="N58" s="124"/>
      <c r="O58" s="124"/>
      <c r="P58" s="124"/>
      <c r="Q58" s="124"/>
      <c r="R58" s="124"/>
      <c r="S58" s="124"/>
      <c r="T58" s="124"/>
      <c r="U58" s="124"/>
      <c r="V58" s="129"/>
      <c r="W58" s="128"/>
      <c r="X58" s="124"/>
      <c r="Y58" s="124"/>
      <c r="Z58" s="124"/>
      <c r="AA58" s="124"/>
      <c r="AB58" s="124" t="n">
        <v>0</v>
      </c>
      <c r="AC58" s="124" t="n">
        <v>0</v>
      </c>
      <c r="AD58" s="124" t="n">
        <v>0</v>
      </c>
      <c r="AE58" s="124" t="n">
        <v>0</v>
      </c>
      <c r="AF58" s="124" t="n">
        <v>1</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1</v>
      </c>
      <c r="AV58" s="124" t="n">
        <v>0</v>
      </c>
      <c r="AW58" s="124" t="n">
        <v>0</v>
      </c>
      <c r="AX58" s="124" t="n">
        <v>0</v>
      </c>
      <c r="AY58" s="124" t="n">
        <v>0</v>
      </c>
      <c r="AZ58" s="124" t="n">
        <v>0</v>
      </c>
      <c r="BA58" s="124" t="n">
        <v>0</v>
      </c>
      <c r="BB58" s="124" t="n">
        <v>0</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t="n">
        <v>0</v>
      </c>
      <c r="L59" s="124"/>
      <c r="M59" s="124"/>
      <c r="N59" s="124"/>
      <c r="O59" s="124"/>
      <c r="P59" s="124"/>
      <c r="Q59" s="124"/>
      <c r="R59" s="124"/>
      <c r="S59" s="124"/>
      <c r="T59" s="124"/>
      <c r="U59" s="124"/>
      <c r="V59" s="129"/>
      <c r="W59" s="128"/>
      <c r="X59" s="124"/>
      <c r="Y59" s="124"/>
      <c r="Z59" s="124"/>
      <c r="AA59" s="124"/>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v>
      </c>
      <c r="F60" s="138" t="n">
        <v>1</v>
      </c>
      <c r="G60" s="123" t="n">
        <v>0</v>
      </c>
      <c r="H60" s="123" t="n">
        <v>0</v>
      </c>
      <c r="I60" s="123" t="n">
        <v>0</v>
      </c>
      <c r="J60" s="139" t="n">
        <v>0</v>
      </c>
      <c r="K60" s="134" t="n">
        <v>1</v>
      </c>
      <c r="L60" s="124"/>
      <c r="M60" s="124"/>
      <c r="N60" s="124"/>
      <c r="O60" s="124"/>
      <c r="P60" s="124"/>
      <c r="Q60" s="124"/>
      <c r="R60" s="124"/>
      <c r="S60" s="124"/>
      <c r="T60" s="124"/>
      <c r="U60" s="124"/>
      <c r="V60" s="129"/>
      <c r="W60" s="128"/>
      <c r="X60" s="124"/>
      <c r="Y60" s="124"/>
      <c r="Z60" s="124"/>
      <c r="AA60" s="124"/>
      <c r="AB60" s="124" t="n">
        <v>0</v>
      </c>
      <c r="AC60" s="124" t="n">
        <v>0</v>
      </c>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0</v>
      </c>
      <c r="AX60" s="124" t="n">
        <v>0</v>
      </c>
      <c r="AY60" s="124" t="n">
        <v>0</v>
      </c>
      <c r="AZ60" s="124" t="n">
        <v>0</v>
      </c>
      <c r="BA60" s="124" t="n">
        <v>0</v>
      </c>
      <c r="BB60" s="124" t="n">
        <v>0</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2</v>
      </c>
      <c r="F61" s="138" t="n">
        <v>0</v>
      </c>
      <c r="G61" s="123" t="n">
        <v>0</v>
      </c>
      <c r="H61" s="123" t="n">
        <v>1</v>
      </c>
      <c r="I61" s="123" t="n">
        <v>1</v>
      </c>
      <c r="J61" s="139" t="n">
        <v>0</v>
      </c>
      <c r="K61" s="134" t="n">
        <v>0</v>
      </c>
      <c r="L61" s="124"/>
      <c r="M61" s="124"/>
      <c r="N61" s="124"/>
      <c r="O61" s="124"/>
      <c r="P61" s="124"/>
      <c r="Q61" s="124"/>
      <c r="R61" s="124"/>
      <c r="S61" s="124"/>
      <c r="T61" s="124"/>
      <c r="U61" s="124"/>
      <c r="V61" s="129"/>
      <c r="W61" s="128"/>
      <c r="X61" s="124"/>
      <c r="Y61" s="124"/>
      <c r="Z61" s="124"/>
      <c r="AA61" s="124"/>
      <c r="AB61" s="124" t="n">
        <v>0</v>
      </c>
      <c r="AC61" s="124" t="n">
        <v>0</v>
      </c>
      <c r="AD61" s="124" t="n">
        <v>0</v>
      </c>
      <c r="AE61" s="124" t="n">
        <v>0</v>
      </c>
      <c r="AF61" s="124" t="n">
        <v>0</v>
      </c>
      <c r="AG61" s="124" t="n">
        <v>0</v>
      </c>
      <c r="AH61" s="129" t="n">
        <v>0</v>
      </c>
      <c r="AI61" s="128" t="n">
        <v>0</v>
      </c>
      <c r="AJ61" s="124" t="n">
        <v>1</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1</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v>
      </c>
      <c r="F62" s="138" t="n">
        <v>0</v>
      </c>
      <c r="G62" s="123" t="n">
        <v>0</v>
      </c>
      <c r="H62" s="123" t="n">
        <v>0</v>
      </c>
      <c r="I62" s="123" t="n">
        <v>1</v>
      </c>
      <c r="J62" s="139" t="n">
        <v>0</v>
      </c>
      <c r="K62" s="134" t="n">
        <v>0</v>
      </c>
      <c r="L62" s="124"/>
      <c r="M62" s="124"/>
      <c r="N62" s="124"/>
      <c r="O62" s="124"/>
      <c r="P62" s="124"/>
      <c r="Q62" s="124"/>
      <c r="R62" s="124"/>
      <c r="S62" s="124"/>
      <c r="T62" s="124"/>
      <c r="U62" s="124"/>
      <c r="V62" s="129"/>
      <c r="W62" s="128"/>
      <c r="X62" s="124"/>
      <c r="Y62" s="124"/>
      <c r="Z62" s="124"/>
      <c r="AA62" s="124"/>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1</v>
      </c>
      <c r="AX62" s="124" t="n">
        <v>0</v>
      </c>
      <c r="AY62" s="124" t="n">
        <v>0</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39</v>
      </c>
      <c r="F63" s="138" t="n">
        <v>33</v>
      </c>
      <c r="G63" s="123" t="n">
        <v>0</v>
      </c>
      <c r="H63" s="123" t="n">
        <v>0</v>
      </c>
      <c r="I63" s="123" t="n">
        <v>6</v>
      </c>
      <c r="J63" s="139" t="n">
        <v>0</v>
      </c>
      <c r="K63" s="134" t="n">
        <v>33</v>
      </c>
      <c r="L63" s="124"/>
      <c r="M63" s="124"/>
      <c r="N63" s="124"/>
      <c r="O63" s="124"/>
      <c r="P63" s="124"/>
      <c r="Q63" s="124"/>
      <c r="R63" s="124"/>
      <c r="S63" s="124"/>
      <c r="T63" s="124"/>
      <c r="U63" s="124"/>
      <c r="V63" s="129"/>
      <c r="W63" s="128"/>
      <c r="X63" s="124"/>
      <c r="Y63" s="124"/>
      <c r="Z63" s="124"/>
      <c r="AA63" s="124"/>
      <c r="AB63" s="124" t="n">
        <v>0</v>
      </c>
      <c r="AC63" s="124" t="n">
        <v>0</v>
      </c>
      <c r="AD63" s="124" t="n">
        <v>0</v>
      </c>
      <c r="AE63" s="124" t="n">
        <v>0</v>
      </c>
      <c r="AF63" s="124" t="n">
        <v>0</v>
      </c>
      <c r="AG63" s="124" t="n">
        <v>0</v>
      </c>
      <c r="AH63" s="129" t="n">
        <v>0</v>
      </c>
      <c r="AI63" s="128" t="n">
        <v>0</v>
      </c>
      <c r="AJ63" s="124" t="n">
        <v>0</v>
      </c>
      <c r="AK63" s="124" t="n">
        <v>0</v>
      </c>
      <c r="AL63" s="124" t="n">
        <v>0</v>
      </c>
      <c r="AM63" s="124" t="n">
        <v>0</v>
      </c>
      <c r="AN63" s="124" t="n">
        <v>0</v>
      </c>
      <c r="AO63" s="124" t="n">
        <v>0</v>
      </c>
      <c r="AP63" s="124" t="n">
        <v>0</v>
      </c>
      <c r="AQ63" s="124" t="n">
        <v>0</v>
      </c>
      <c r="AR63" s="124" t="n">
        <v>0</v>
      </c>
      <c r="AS63" s="124" t="n">
        <v>0</v>
      </c>
      <c r="AT63" s="129" t="n">
        <v>0</v>
      </c>
      <c r="AU63" s="128" t="n">
        <v>1</v>
      </c>
      <c r="AV63" s="124" t="n">
        <v>0</v>
      </c>
      <c r="AW63" s="124" t="n">
        <v>0</v>
      </c>
      <c r="AX63" s="124" t="n">
        <v>1</v>
      </c>
      <c r="AY63" s="124" t="n">
        <v>2</v>
      </c>
      <c r="AZ63" s="124" t="n">
        <v>0</v>
      </c>
      <c r="BA63" s="124" t="n">
        <v>0</v>
      </c>
      <c r="BB63" s="124" t="n">
        <v>2</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4</v>
      </c>
      <c r="F64" s="138" t="n">
        <v>1</v>
      </c>
      <c r="G64" s="123" t="n">
        <v>0</v>
      </c>
      <c r="H64" s="123" t="n">
        <v>1</v>
      </c>
      <c r="I64" s="123" t="n">
        <v>2</v>
      </c>
      <c r="J64" s="139" t="n">
        <v>0</v>
      </c>
      <c r="K64" s="134" t="n">
        <v>1</v>
      </c>
      <c r="L64" s="124"/>
      <c r="M64" s="124"/>
      <c r="N64" s="124"/>
      <c r="O64" s="124"/>
      <c r="P64" s="124"/>
      <c r="Q64" s="124"/>
      <c r="R64" s="124"/>
      <c r="S64" s="124"/>
      <c r="T64" s="124"/>
      <c r="U64" s="124"/>
      <c r="V64" s="129"/>
      <c r="W64" s="128"/>
      <c r="X64" s="124"/>
      <c r="Y64" s="124"/>
      <c r="Z64" s="124"/>
      <c r="AA64" s="124"/>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0</v>
      </c>
      <c r="AO64" s="124" t="n">
        <v>1</v>
      </c>
      <c r="AP64" s="124" t="n">
        <v>0</v>
      </c>
      <c r="AQ64" s="124" t="n">
        <v>0</v>
      </c>
      <c r="AR64" s="124" t="n">
        <v>0</v>
      </c>
      <c r="AS64" s="124" t="n">
        <v>0</v>
      </c>
      <c r="AT64" s="129" t="n">
        <v>0</v>
      </c>
      <c r="AU64" s="128" t="n">
        <v>0</v>
      </c>
      <c r="AV64" s="124" t="n">
        <v>0</v>
      </c>
      <c r="AW64" s="124" t="n">
        <v>0</v>
      </c>
      <c r="AX64" s="124" t="n">
        <v>0</v>
      </c>
      <c r="AY64" s="124" t="n">
        <v>0</v>
      </c>
      <c r="AZ64" s="124" t="n">
        <v>1</v>
      </c>
      <c r="BA64" s="124" t="n">
        <v>1</v>
      </c>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37</v>
      </c>
      <c r="F65" s="138" t="n">
        <v>0</v>
      </c>
      <c r="G65" s="123" t="n">
        <v>0</v>
      </c>
      <c r="H65" s="123" t="n">
        <v>15</v>
      </c>
      <c r="I65" s="123" t="n">
        <v>22</v>
      </c>
      <c r="J65" s="139" t="n">
        <v>0</v>
      </c>
      <c r="K65" s="134" t="n">
        <v>0</v>
      </c>
      <c r="L65" s="124"/>
      <c r="M65" s="124"/>
      <c r="N65" s="124"/>
      <c r="O65" s="124"/>
      <c r="P65" s="124"/>
      <c r="Q65" s="124"/>
      <c r="R65" s="124"/>
      <c r="S65" s="124"/>
      <c r="T65" s="124"/>
      <c r="U65" s="124"/>
      <c r="V65" s="129"/>
      <c r="W65" s="128"/>
      <c r="X65" s="124"/>
      <c r="Y65" s="124"/>
      <c r="Z65" s="124"/>
      <c r="AA65" s="124"/>
      <c r="AB65" s="124" t="n">
        <v>0</v>
      </c>
      <c r="AC65" s="124" t="n">
        <v>0</v>
      </c>
      <c r="AD65" s="124" t="n">
        <v>0</v>
      </c>
      <c r="AE65" s="124" t="n">
        <v>0</v>
      </c>
      <c r="AF65" s="124" t="n">
        <v>0</v>
      </c>
      <c r="AG65" s="124" t="n">
        <v>0</v>
      </c>
      <c r="AH65" s="129" t="n">
        <v>0</v>
      </c>
      <c r="AI65" s="128" t="n">
        <v>0</v>
      </c>
      <c r="AJ65" s="124" t="n">
        <v>0</v>
      </c>
      <c r="AK65" s="124" t="n">
        <v>0</v>
      </c>
      <c r="AL65" s="124" t="n">
        <v>0</v>
      </c>
      <c r="AM65" s="124" t="n">
        <v>0</v>
      </c>
      <c r="AN65" s="124" t="n">
        <v>0</v>
      </c>
      <c r="AO65" s="124" t="n">
        <v>0</v>
      </c>
      <c r="AP65" s="124" t="n">
        <v>3</v>
      </c>
      <c r="AQ65" s="124" t="n">
        <v>3</v>
      </c>
      <c r="AR65" s="124" t="n">
        <v>4</v>
      </c>
      <c r="AS65" s="124" t="n">
        <v>2</v>
      </c>
      <c r="AT65" s="129" t="n">
        <v>3</v>
      </c>
      <c r="AU65" s="128" t="n">
        <v>2</v>
      </c>
      <c r="AV65" s="124" t="n">
        <v>2</v>
      </c>
      <c r="AW65" s="124" t="n">
        <v>1</v>
      </c>
      <c r="AX65" s="124" t="n">
        <v>2</v>
      </c>
      <c r="AY65" s="124" t="n">
        <v>4</v>
      </c>
      <c r="AZ65" s="124" t="n">
        <v>1</v>
      </c>
      <c r="BA65" s="124" t="n">
        <v>2</v>
      </c>
      <c r="BB65" s="124" t="n">
        <v>8</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2</v>
      </c>
      <c r="F66" s="138" t="n">
        <v>0</v>
      </c>
      <c r="G66" s="123" t="n">
        <v>0</v>
      </c>
      <c r="H66" s="123" t="n">
        <v>0</v>
      </c>
      <c r="I66" s="123" t="n">
        <v>2</v>
      </c>
      <c r="J66" s="139" t="n">
        <v>0</v>
      </c>
      <c r="K66" s="134" t="n">
        <v>0</v>
      </c>
      <c r="L66" s="124"/>
      <c r="M66" s="124"/>
      <c r="N66" s="124"/>
      <c r="O66" s="124"/>
      <c r="P66" s="124"/>
      <c r="Q66" s="124"/>
      <c r="R66" s="124"/>
      <c r="S66" s="124"/>
      <c r="T66" s="124"/>
      <c r="U66" s="124"/>
      <c r="V66" s="129"/>
      <c r="W66" s="128"/>
      <c r="X66" s="124"/>
      <c r="Y66" s="124"/>
      <c r="Z66" s="124"/>
      <c r="AA66" s="124"/>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0</v>
      </c>
      <c r="AP66" s="124" t="n">
        <v>0</v>
      </c>
      <c r="AQ66" s="124" t="n">
        <v>0</v>
      </c>
      <c r="AR66" s="124" t="n">
        <v>0</v>
      </c>
      <c r="AS66" s="124" t="n">
        <v>0</v>
      </c>
      <c r="AT66" s="129" t="n">
        <v>0</v>
      </c>
      <c r="AU66" s="128" t="n">
        <v>0</v>
      </c>
      <c r="AV66" s="124" t="n">
        <v>0</v>
      </c>
      <c r="AW66" s="124" t="n">
        <v>1</v>
      </c>
      <c r="AX66" s="124" t="n">
        <v>0</v>
      </c>
      <c r="AY66" s="124" t="n">
        <v>0</v>
      </c>
      <c r="AZ66" s="124" t="n">
        <v>1</v>
      </c>
      <c r="BA66" s="124" t="n">
        <v>0</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1164</v>
      </c>
      <c r="F68" s="138" t="n">
        <v>0</v>
      </c>
      <c r="G68" s="123" t="n">
        <v>384</v>
      </c>
      <c r="H68" s="123" t="n">
        <v>421</v>
      </c>
      <c r="I68" s="123" t="n">
        <v>359</v>
      </c>
      <c r="J68" s="139" t="n">
        <v>0</v>
      </c>
      <c r="K68" s="134" t="n">
        <v>0</v>
      </c>
      <c r="L68" s="124"/>
      <c r="M68" s="124"/>
      <c r="N68" s="124"/>
      <c r="O68" s="124"/>
      <c r="P68" s="124"/>
      <c r="Q68" s="124"/>
      <c r="R68" s="124"/>
      <c r="S68" s="124"/>
      <c r="T68" s="124"/>
      <c r="U68" s="124"/>
      <c r="V68" s="129"/>
      <c r="W68" s="128"/>
      <c r="X68" s="124"/>
      <c r="Y68" s="124"/>
      <c r="Z68" s="124"/>
      <c r="AA68" s="124"/>
      <c r="AB68" s="124" t="n">
        <v>0</v>
      </c>
      <c r="AC68" s="124" t="n">
        <v>0</v>
      </c>
      <c r="AD68" s="124" t="n">
        <v>27</v>
      </c>
      <c r="AE68" s="124" t="n">
        <v>88</v>
      </c>
      <c r="AF68" s="124" t="n">
        <v>74</v>
      </c>
      <c r="AG68" s="124" t="n">
        <v>82</v>
      </c>
      <c r="AH68" s="129" t="n">
        <v>113</v>
      </c>
      <c r="AI68" s="128" t="n">
        <v>82</v>
      </c>
      <c r="AJ68" s="124" t="n">
        <v>44</v>
      </c>
      <c r="AK68" s="124" t="n">
        <v>28</v>
      </c>
      <c r="AL68" s="124" t="n">
        <v>26</v>
      </c>
      <c r="AM68" s="124" t="n">
        <v>32</v>
      </c>
      <c r="AN68" s="124" t="n">
        <v>24</v>
      </c>
      <c r="AO68" s="124" t="n">
        <v>31</v>
      </c>
      <c r="AP68" s="124" t="n">
        <v>26</v>
      </c>
      <c r="AQ68" s="124" t="n">
        <v>24</v>
      </c>
      <c r="AR68" s="124" t="n">
        <v>31</v>
      </c>
      <c r="AS68" s="124" t="n">
        <v>8</v>
      </c>
      <c r="AT68" s="129" t="n">
        <v>65</v>
      </c>
      <c r="AU68" s="128" t="n">
        <v>19</v>
      </c>
      <c r="AV68" s="124" t="n">
        <v>32</v>
      </c>
      <c r="AW68" s="124" t="n">
        <v>57</v>
      </c>
      <c r="AX68" s="124" t="n">
        <v>19</v>
      </c>
      <c r="AY68" s="124" t="n">
        <v>42</v>
      </c>
      <c r="AZ68" s="124" t="n">
        <v>26</v>
      </c>
      <c r="BA68" s="124" t="n">
        <v>45</v>
      </c>
      <c r="BB68" s="124" t="n">
        <v>119</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457</v>
      </c>
      <c r="F69" s="138" t="n">
        <v>0</v>
      </c>
      <c r="G69" s="123" t="n">
        <v>66</v>
      </c>
      <c r="H69" s="123" t="n">
        <v>184</v>
      </c>
      <c r="I69" s="123" t="n">
        <v>207</v>
      </c>
      <c r="J69" s="139" t="n">
        <v>0</v>
      </c>
      <c r="K69" s="134" t="n">
        <v>0</v>
      </c>
      <c r="L69" s="124"/>
      <c r="M69" s="124"/>
      <c r="N69" s="124"/>
      <c r="O69" s="124"/>
      <c r="P69" s="124"/>
      <c r="Q69" s="124"/>
      <c r="R69" s="124"/>
      <c r="S69" s="124"/>
      <c r="T69" s="124"/>
      <c r="U69" s="124"/>
      <c r="V69" s="129"/>
      <c r="W69" s="128"/>
      <c r="X69" s="124"/>
      <c r="Y69" s="124"/>
      <c r="Z69" s="124"/>
      <c r="AA69" s="124"/>
      <c r="AB69" s="124" t="n">
        <v>0</v>
      </c>
      <c r="AC69" s="124" t="n">
        <v>0</v>
      </c>
      <c r="AD69" s="124" t="n">
        <v>6</v>
      </c>
      <c r="AE69" s="124" t="n">
        <v>19</v>
      </c>
      <c r="AF69" s="124" t="n">
        <v>9</v>
      </c>
      <c r="AG69" s="124" t="n">
        <v>11</v>
      </c>
      <c r="AH69" s="129" t="n">
        <v>21</v>
      </c>
      <c r="AI69" s="128" t="n">
        <v>39</v>
      </c>
      <c r="AJ69" s="124" t="n">
        <v>15</v>
      </c>
      <c r="AK69" s="124" t="n">
        <v>8</v>
      </c>
      <c r="AL69" s="124" t="n">
        <v>9</v>
      </c>
      <c r="AM69" s="124" t="n">
        <v>12</v>
      </c>
      <c r="AN69" s="124" t="n">
        <v>12</v>
      </c>
      <c r="AO69" s="124" t="n">
        <v>20</v>
      </c>
      <c r="AP69" s="124" t="n">
        <v>11</v>
      </c>
      <c r="AQ69" s="124" t="n">
        <v>11</v>
      </c>
      <c r="AR69" s="124" t="n">
        <v>10</v>
      </c>
      <c r="AS69" s="124" t="n">
        <v>4</v>
      </c>
      <c r="AT69" s="129" t="n">
        <v>33</v>
      </c>
      <c r="AU69" s="128" t="n">
        <v>7</v>
      </c>
      <c r="AV69" s="124" t="n">
        <v>16</v>
      </c>
      <c r="AW69" s="124" t="n">
        <v>32</v>
      </c>
      <c r="AX69" s="124" t="n">
        <v>5</v>
      </c>
      <c r="AY69" s="124" t="n">
        <v>27</v>
      </c>
      <c r="AZ69" s="124" t="n">
        <v>16</v>
      </c>
      <c r="BA69" s="124" t="n">
        <v>27</v>
      </c>
      <c r="BB69" s="124" t="n">
        <v>77</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t="n">
        <v>0</v>
      </c>
      <c r="L70" s="124"/>
      <c r="M70" s="124"/>
      <c r="N70" s="124"/>
      <c r="O70" s="124"/>
      <c r="P70" s="124"/>
      <c r="Q70" s="124"/>
      <c r="R70" s="124"/>
      <c r="S70" s="124"/>
      <c r="T70" s="124"/>
      <c r="U70" s="124"/>
      <c r="V70" s="129"/>
      <c r="W70" s="128"/>
      <c r="X70" s="124"/>
      <c r="Y70" s="124"/>
      <c r="Z70" s="124"/>
      <c r="AA70" s="124"/>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c r="M71" s="123"/>
      <c r="N71" s="123"/>
      <c r="O71" s="123"/>
      <c r="P71" s="123"/>
      <c r="Q71" s="123"/>
      <c r="R71" s="123"/>
      <c r="S71" s="123"/>
      <c r="T71" s="123"/>
      <c r="U71" s="123"/>
      <c r="V71" s="131"/>
      <c r="W71" s="130"/>
      <c r="X71" s="123"/>
      <c r="Y71" s="123"/>
      <c r="Z71" s="123"/>
      <c r="AA71" s="123"/>
      <c r="AB71" s="123" t="n">
        <v>0</v>
      </c>
      <c r="AC71" s="123" t="n">
        <v>0</v>
      </c>
      <c r="AD71" s="123" t="n">
        <v>20</v>
      </c>
      <c r="AE71" s="123" t="n">
        <v>37</v>
      </c>
      <c r="AF71" s="123" t="n">
        <v>68</v>
      </c>
      <c r="AG71" s="123" t="n">
        <v>64</v>
      </c>
      <c r="AH71" s="131" t="n">
        <v>42</v>
      </c>
      <c r="AI71" s="130" t="n">
        <v>43</v>
      </c>
      <c r="AJ71" s="123" t="n">
        <v>44</v>
      </c>
      <c r="AK71" s="123" t="n">
        <v>22</v>
      </c>
      <c r="AL71" s="123" t="n">
        <v>50</v>
      </c>
      <c r="AM71" s="123" t="n">
        <v>72</v>
      </c>
      <c r="AN71" s="123" t="n">
        <v>14</v>
      </c>
      <c r="AO71" s="123" t="n">
        <v>39</v>
      </c>
      <c r="AP71" s="123" t="n">
        <v>48</v>
      </c>
      <c r="AQ71" s="123" t="n">
        <v>16</v>
      </c>
      <c r="AR71" s="123" t="n">
        <v>52</v>
      </c>
      <c r="AS71" s="123" t="n">
        <v>82</v>
      </c>
      <c r="AT71" s="131" t="n">
        <v>22</v>
      </c>
      <c r="AU71" s="130" t="n">
        <v>51</v>
      </c>
      <c r="AV71" s="123" t="n">
        <v>36</v>
      </c>
      <c r="AW71" s="123" t="n">
        <v>100</v>
      </c>
      <c r="AX71" s="123" t="n">
        <v>20</v>
      </c>
      <c r="AY71" s="123" t="n">
        <v>32</v>
      </c>
      <c r="AZ71" s="123" t="n">
        <v>40</v>
      </c>
      <c r="BA71" s="123" t="n">
        <v>24</v>
      </c>
      <c r="BB71" s="123" t="n">
        <v>39</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c r="M72" s="123"/>
      <c r="N72" s="123"/>
      <c r="O72" s="123"/>
      <c r="P72" s="123"/>
      <c r="Q72" s="123"/>
      <c r="R72" s="123"/>
      <c r="S72" s="123"/>
      <c r="T72" s="123"/>
      <c r="U72" s="123"/>
      <c r="V72" s="131"/>
      <c r="W72" s="130"/>
      <c r="X72" s="123"/>
      <c r="Y72" s="123"/>
      <c r="Z72" s="123"/>
      <c r="AA72" s="123"/>
      <c r="AB72" s="123" t="n">
        <v>0</v>
      </c>
      <c r="AC72" s="123" t="n">
        <v>0</v>
      </c>
      <c r="AD72" s="123" t="n">
        <v>28</v>
      </c>
      <c r="AE72" s="123" t="n">
        <v>62</v>
      </c>
      <c r="AF72" s="123" t="n">
        <v>70</v>
      </c>
      <c r="AG72" s="123" t="n">
        <v>0</v>
      </c>
      <c r="AH72" s="131" t="n">
        <v>58</v>
      </c>
      <c r="AI72" s="130" t="n">
        <v>71</v>
      </c>
      <c r="AJ72" s="123" t="n">
        <v>55</v>
      </c>
      <c r="AK72" s="123" t="n">
        <v>30</v>
      </c>
      <c r="AL72" s="123" t="n">
        <v>85</v>
      </c>
      <c r="AM72" s="123" t="n">
        <v>92</v>
      </c>
      <c r="AN72" s="123" t="n">
        <v>31</v>
      </c>
      <c r="AO72" s="123" t="n">
        <v>48</v>
      </c>
      <c r="AP72" s="123" t="n">
        <v>20</v>
      </c>
      <c r="AQ72" s="123" t="n">
        <v>27</v>
      </c>
      <c r="AR72" s="123" t="n">
        <v>62</v>
      </c>
      <c r="AS72" s="123" t="n">
        <v>90</v>
      </c>
      <c r="AT72" s="131" t="n">
        <v>40</v>
      </c>
      <c r="AU72" s="130" t="n">
        <v>69</v>
      </c>
      <c r="AV72" s="123" t="n">
        <v>41</v>
      </c>
      <c r="AW72" s="123" t="n">
        <v>131</v>
      </c>
      <c r="AX72" s="123" t="n">
        <v>26</v>
      </c>
      <c r="AY72" s="123" t="n">
        <v>47</v>
      </c>
      <c r="AZ72" s="123" t="n">
        <v>48</v>
      </c>
      <c r="BA72" s="123" t="n">
        <v>36</v>
      </c>
      <c r="BB72" s="123" t="n">
        <v>52</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c r="M73" s="123"/>
      <c r="N73" s="123"/>
      <c r="O73" s="123"/>
      <c r="P73" s="123"/>
      <c r="Q73" s="123"/>
      <c r="R73" s="123"/>
      <c r="S73" s="123"/>
      <c r="T73" s="123"/>
      <c r="U73" s="123"/>
      <c r="V73" s="131"/>
      <c r="W73" s="130"/>
      <c r="X73" s="123"/>
      <c r="Y73" s="123"/>
      <c r="Z73" s="123"/>
      <c r="AA73" s="123"/>
      <c r="AB73" s="123" t="n">
        <v>0</v>
      </c>
      <c r="AC73" s="123" t="n">
        <v>0</v>
      </c>
      <c r="AD73" s="123" t="n">
        <v>9</v>
      </c>
      <c r="AE73" s="123" t="n">
        <v>22</v>
      </c>
      <c r="AF73" s="123" t="n">
        <v>3</v>
      </c>
      <c r="AG73" s="123" t="n">
        <v>0</v>
      </c>
      <c r="AH73" s="131" t="n">
        <v>32</v>
      </c>
      <c r="AI73" s="130" t="n">
        <v>24</v>
      </c>
      <c r="AJ73" s="123" t="n">
        <v>8</v>
      </c>
      <c r="AK73" s="123" t="n">
        <v>7</v>
      </c>
      <c r="AL73" s="123" t="n">
        <v>12</v>
      </c>
      <c r="AM73" s="123" t="n">
        <v>15</v>
      </c>
      <c r="AN73" s="123" t="n">
        <v>9</v>
      </c>
      <c r="AO73" s="123" t="n">
        <v>18</v>
      </c>
      <c r="AP73" s="123" t="n">
        <v>8</v>
      </c>
      <c r="AQ73" s="123" t="n">
        <v>21</v>
      </c>
      <c r="AR73" s="123" t="n">
        <v>15</v>
      </c>
      <c r="AS73" s="123" t="n">
        <v>16</v>
      </c>
      <c r="AT73" s="131" t="n">
        <v>14</v>
      </c>
      <c r="AU73" s="130" t="n">
        <v>26</v>
      </c>
      <c r="AV73" s="123" t="n">
        <v>13</v>
      </c>
      <c r="AW73" s="123" t="n">
        <v>14</v>
      </c>
      <c r="AX73" s="123" t="n">
        <v>11</v>
      </c>
      <c r="AY73" s="123" t="n">
        <v>13</v>
      </c>
      <c r="AZ73" s="123" t="n">
        <v>15</v>
      </c>
      <c r="BA73" s="123" t="n">
        <v>14</v>
      </c>
      <c r="BB73" s="123" t="n">
        <v>11</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c r="M74" s="123"/>
      <c r="N74" s="123"/>
      <c r="O74" s="123"/>
      <c r="P74" s="123"/>
      <c r="Q74" s="123"/>
      <c r="R74" s="123"/>
      <c r="S74" s="123"/>
      <c r="T74" s="123"/>
      <c r="U74" s="123"/>
      <c r="V74" s="131"/>
      <c r="W74" s="130"/>
      <c r="X74" s="123"/>
      <c r="Y74" s="123"/>
      <c r="Z74" s="123"/>
      <c r="AA74" s="123"/>
      <c r="AB74" s="123" t="n">
        <v>0</v>
      </c>
      <c r="AC74" s="123" t="n">
        <v>0</v>
      </c>
      <c r="AD74" s="123" t="n">
        <v>0</v>
      </c>
      <c r="AE74" s="123" t="n">
        <v>0</v>
      </c>
      <c r="AF74" s="123" t="n">
        <v>71</v>
      </c>
      <c r="AG74" s="123" t="n">
        <v>0</v>
      </c>
      <c r="AH74" s="131" t="n">
        <v>0</v>
      </c>
      <c r="AI74" s="130" t="n">
        <v>161</v>
      </c>
      <c r="AJ74" s="123" t="n">
        <v>171</v>
      </c>
      <c r="AK74" s="123" t="n">
        <v>193</v>
      </c>
      <c r="AL74" s="123" t="n">
        <v>517</v>
      </c>
      <c r="AM74" s="123" t="n">
        <v>0</v>
      </c>
      <c r="AN74" s="123" t="n">
        <v>324</v>
      </c>
      <c r="AO74" s="123" t="n">
        <v>84</v>
      </c>
      <c r="AP74" s="123" t="n">
        <v>85</v>
      </c>
      <c r="AQ74" s="123" t="n">
        <v>0</v>
      </c>
      <c r="AR74" s="123" t="n">
        <v>123</v>
      </c>
      <c r="AS74" s="123" t="n">
        <v>334</v>
      </c>
      <c r="AT74" s="131" t="n">
        <v>70</v>
      </c>
      <c r="AU74" s="130" t="n">
        <v>63</v>
      </c>
      <c r="AV74" s="123" t="n">
        <v>74</v>
      </c>
      <c r="AW74" s="123" t="n">
        <v>0</v>
      </c>
      <c r="AX74" s="123" t="n">
        <v>77</v>
      </c>
      <c r="AY74" s="123" t="n">
        <v>145</v>
      </c>
      <c r="AZ74" s="123" t="n">
        <v>56</v>
      </c>
      <c r="BA74" s="123" t="n">
        <v>0</v>
      </c>
      <c r="BB74" s="123" t="n">
        <v>163</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58</v>
      </c>
      <c r="F75" s="140" t="n">
        <v>14</v>
      </c>
      <c r="G75" s="141" t="n">
        <v>0</v>
      </c>
      <c r="H75" s="141" t="n">
        <v>23</v>
      </c>
      <c r="I75" s="141" t="n">
        <v>21</v>
      </c>
      <c r="J75" s="142" t="n">
        <v>0</v>
      </c>
      <c r="K75" s="155" t="n">
        <v>14</v>
      </c>
      <c r="L75" s="156"/>
      <c r="M75" s="156"/>
      <c r="N75" s="156"/>
      <c r="O75" s="156"/>
      <c r="P75" s="156"/>
      <c r="Q75" s="156"/>
      <c r="R75" s="156"/>
      <c r="S75" s="156"/>
      <c r="T75" s="156"/>
      <c r="U75" s="156"/>
      <c r="V75" s="157"/>
      <c r="W75" s="158"/>
      <c r="X75" s="156"/>
      <c r="Y75" s="156"/>
      <c r="Z75" s="156"/>
      <c r="AA75" s="156"/>
      <c r="AB75" s="156" t="n">
        <v>0</v>
      </c>
      <c r="AC75" s="156" t="n">
        <v>0</v>
      </c>
      <c r="AD75" s="156" t="n">
        <v>0</v>
      </c>
      <c r="AE75" s="156" t="n">
        <v>0</v>
      </c>
      <c r="AF75" s="156" t="n">
        <v>0</v>
      </c>
      <c r="AG75" s="156" t="n">
        <v>0</v>
      </c>
      <c r="AH75" s="157" t="n">
        <v>0</v>
      </c>
      <c r="AI75" s="158" t="n">
        <v>2</v>
      </c>
      <c r="AJ75" s="156" t="n">
        <v>3</v>
      </c>
      <c r="AK75" s="156" t="n">
        <v>2</v>
      </c>
      <c r="AL75" s="156" t="n">
        <v>2</v>
      </c>
      <c r="AM75" s="156" t="n">
        <v>0</v>
      </c>
      <c r="AN75" s="156" t="n">
        <v>3</v>
      </c>
      <c r="AO75" s="156" t="n">
        <v>3</v>
      </c>
      <c r="AP75" s="156" t="n">
        <v>3</v>
      </c>
      <c r="AQ75" s="156" t="n">
        <v>1</v>
      </c>
      <c r="AR75" s="156" t="n">
        <v>1</v>
      </c>
      <c r="AS75" s="156" t="n">
        <v>2</v>
      </c>
      <c r="AT75" s="157" t="n">
        <v>1</v>
      </c>
      <c r="AU75" s="158" t="n">
        <v>4</v>
      </c>
      <c r="AV75" s="156" t="n">
        <v>3</v>
      </c>
      <c r="AW75" s="156" t="n">
        <v>2</v>
      </c>
      <c r="AX75" s="156" t="n">
        <v>2</v>
      </c>
      <c r="AY75" s="156" t="n">
        <v>4</v>
      </c>
      <c r="AZ75" s="156" t="n">
        <v>3</v>
      </c>
      <c r="BA75" s="156" t="n">
        <v>1</v>
      </c>
      <c r="BB75" s="156" t="n">
        <v>2</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568</v>
      </c>
    </row>
    <row r="4">
      <c r="B4" s="265" t="s">
        <v>176</v>
      </c>
      <c r="C4" s="264" t="s">
        <v>567</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36571</v>
      </c>
      <c r="F25" s="138" t="n">
        <v>36571</v>
      </c>
      <c r="G25" s="123" t="n">
        <v>0</v>
      </c>
      <c r="H25" s="123" t="n">
        <v>0</v>
      </c>
      <c r="I25" s="123" t="n">
        <v>0</v>
      </c>
      <c r="J25" s="139" t="n">
        <v>0</v>
      </c>
      <c r="K25" s="134" t="n">
        <v>36571</v>
      </c>
      <c r="L25" s="124" t="n">
        <v>0</v>
      </c>
      <c r="M25" s="124" t="n">
        <v>0</v>
      </c>
      <c r="N25" s="124" t="n">
        <v>0</v>
      </c>
      <c r="O25" s="124" t="n">
        <v>0</v>
      </c>
      <c r="P25" s="124" t="n">
        <v>0</v>
      </c>
      <c r="Q25" s="124" t="n">
        <v>0</v>
      </c>
      <c r="R25" s="124" t="n">
        <v>0</v>
      </c>
      <c r="S25" s="124" t="n">
        <v>0</v>
      </c>
      <c r="T25" s="124" t="n">
        <v>0</v>
      </c>
      <c r="U25" s="124" t="n">
        <v>0</v>
      </c>
      <c r="V25" s="129" t="n">
        <v>0</v>
      </c>
      <c r="W25" s="128" t="n">
        <v>0</v>
      </c>
      <c r="X25" s="124" t="n">
        <v>0</v>
      </c>
      <c r="Y25" s="124" t="n">
        <v>0</v>
      </c>
      <c r="Z25" s="124" t="n">
        <v>0</v>
      </c>
      <c r="AA25" s="124" t="n">
        <v>0</v>
      </c>
      <c r="AB25" s="124" t="n">
        <v>0</v>
      </c>
      <c r="AC25" s="124" t="n">
        <v>0</v>
      </c>
      <c r="AD25" s="124" t="n">
        <v>0</v>
      </c>
      <c r="AE25" s="124" t="n">
        <v>0</v>
      </c>
      <c r="AF25" s="124" t="n">
        <v>0</v>
      </c>
      <c r="AG25" s="124" t="n">
        <v>0</v>
      </c>
      <c r="AH25" s="129" t="n">
        <v>0</v>
      </c>
      <c r="AI25" s="128" t="n">
        <v>0</v>
      </c>
      <c r="AJ25" s="124" t="n">
        <v>0</v>
      </c>
      <c r="AK25" s="124" t="n">
        <v>0</v>
      </c>
      <c r="AL25" s="124" t="n">
        <v>0</v>
      </c>
      <c r="AM25" s="124" t="n">
        <v>0</v>
      </c>
      <c r="AN25" s="124" t="n">
        <v>0</v>
      </c>
      <c r="AO25" s="124" t="n">
        <v>0</v>
      </c>
      <c r="AP25" s="124" t="n">
        <v>0</v>
      </c>
      <c r="AQ25" s="124" t="n">
        <v>0</v>
      </c>
      <c r="AR25" s="124" t="n">
        <v>0</v>
      </c>
      <c r="AS25" s="124" t="n">
        <v>0</v>
      </c>
      <c r="AT25" s="129" t="n">
        <v>0</v>
      </c>
      <c r="AU25" s="128" t="n">
        <v>0</v>
      </c>
      <c r="AV25" s="124" t="n">
        <v>0</v>
      </c>
      <c r="AW25" s="124" t="n">
        <v>0</v>
      </c>
      <c r="AX25" s="124" t="n">
        <v>0</v>
      </c>
      <c r="AY25" s="124" t="n">
        <v>0</v>
      </c>
      <c r="AZ25" s="124" t="n">
        <v>0</v>
      </c>
      <c r="BA25" s="124" t="n">
        <v>0</v>
      </c>
      <c r="BB25" s="124" t="n">
        <v>0</v>
      </c>
      <c r="BC25" s="124" t="n">
        <v>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0</v>
      </c>
      <c r="AV26" s="124" t="n">
        <v>0</v>
      </c>
      <c r="AW26" s="124" t="n">
        <v>0</v>
      </c>
      <c r="AX26" s="124" t="n">
        <v>0</v>
      </c>
      <c r="AY26" s="124" t="n">
        <v>0</v>
      </c>
      <c r="AZ26" s="124" t="n">
        <v>0</v>
      </c>
      <c r="BA26" s="124" t="n">
        <v>0</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20849</v>
      </c>
      <c r="F27" s="138" t="n">
        <v>20849</v>
      </c>
      <c r="G27" s="123" t="n">
        <v>0</v>
      </c>
      <c r="H27" s="123" t="n">
        <v>0</v>
      </c>
      <c r="I27" s="123" t="n">
        <v>0</v>
      </c>
      <c r="J27" s="139" t="n">
        <v>0</v>
      </c>
      <c r="K27" s="134" t="n">
        <v>20849</v>
      </c>
      <c r="L27" s="124" t="n">
        <v>0</v>
      </c>
      <c r="M27" s="124" t="n">
        <v>0</v>
      </c>
      <c r="N27" s="124" t="n">
        <v>0</v>
      </c>
      <c r="O27" s="124" t="n">
        <v>0</v>
      </c>
      <c r="P27" s="124" t="n">
        <v>0</v>
      </c>
      <c r="Q27" s="124" t="n">
        <v>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9943</v>
      </c>
      <c r="F28" s="138" t="n">
        <v>9943</v>
      </c>
      <c r="G28" s="123" t="n">
        <v>0</v>
      </c>
      <c r="H28" s="123" t="n">
        <v>0</v>
      </c>
      <c r="I28" s="123" t="n">
        <v>0</v>
      </c>
      <c r="J28" s="139" t="n">
        <v>0</v>
      </c>
      <c r="K28" s="134" t="n">
        <v>9943</v>
      </c>
      <c r="L28" s="124" t="n">
        <v>0</v>
      </c>
      <c r="M28" s="124" t="n">
        <v>0</v>
      </c>
      <c r="N28" s="124" t="n">
        <v>0</v>
      </c>
      <c r="O28" s="124" t="n">
        <v>0</v>
      </c>
      <c r="P28" s="124" t="n">
        <v>0</v>
      </c>
      <c r="Q28" s="124" t="n">
        <v>0</v>
      </c>
      <c r="R28" s="124" t="n">
        <v>0</v>
      </c>
      <c r="S28" s="124" t="n">
        <v>0</v>
      </c>
      <c r="T28" s="124" t="n">
        <v>0</v>
      </c>
      <c r="U28" s="124" t="n">
        <v>0</v>
      </c>
      <c r="V28" s="129" t="n">
        <v>0</v>
      </c>
      <c r="W28" s="128" t="n">
        <v>0</v>
      </c>
      <c r="X28" s="124" t="n">
        <v>0</v>
      </c>
      <c r="Y28" s="124" t="n">
        <v>0</v>
      </c>
      <c r="Z28" s="124" t="n">
        <v>0</v>
      </c>
      <c r="AA28" s="124" t="n">
        <v>0</v>
      </c>
      <c r="AB28" s="124" t="n">
        <v>0</v>
      </c>
      <c r="AC28" s="124" t="n">
        <v>0</v>
      </c>
      <c r="AD28" s="124" t="n">
        <v>0</v>
      </c>
      <c r="AE28" s="124" t="n">
        <v>0</v>
      </c>
      <c r="AF28" s="124" t="n">
        <v>0</v>
      </c>
      <c r="AG28" s="124" t="n">
        <v>0</v>
      </c>
      <c r="AH28" s="129" t="n">
        <v>0</v>
      </c>
      <c r="AI28" s="128" t="n">
        <v>0</v>
      </c>
      <c r="AJ28" s="124" t="n">
        <v>0</v>
      </c>
      <c r="AK28" s="124" t="n">
        <v>0</v>
      </c>
      <c r="AL28" s="124" t="n">
        <v>0</v>
      </c>
      <c r="AM28" s="124" t="n">
        <v>0</v>
      </c>
      <c r="AN28" s="124" t="n">
        <v>0</v>
      </c>
      <c r="AO28" s="124" t="n">
        <v>0</v>
      </c>
      <c r="AP28" s="124" t="n">
        <v>0</v>
      </c>
      <c r="AQ28" s="124" t="n">
        <v>0</v>
      </c>
      <c r="AR28" s="124" t="n">
        <v>0</v>
      </c>
      <c r="AS28" s="124" t="n">
        <v>0</v>
      </c>
      <c r="AT28" s="129" t="n">
        <v>0</v>
      </c>
      <c r="AU28" s="128" t="n">
        <v>0</v>
      </c>
      <c r="AV28" s="124" t="n">
        <v>0</v>
      </c>
      <c r="AW28" s="124" t="n">
        <v>0</v>
      </c>
      <c r="AX28" s="124" t="n">
        <v>0</v>
      </c>
      <c r="AY28" s="124" t="n">
        <v>0</v>
      </c>
      <c r="AZ28" s="124" t="n">
        <v>0</v>
      </c>
      <c r="BA28" s="124" t="n">
        <v>0</v>
      </c>
      <c r="BB28" s="124" t="n">
        <v>0</v>
      </c>
      <c r="BC28" s="124" t="n">
        <v>0</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8924</v>
      </c>
      <c r="F29" s="138" t="n">
        <v>8844</v>
      </c>
      <c r="G29" s="123" t="n">
        <v>73</v>
      </c>
      <c r="H29" s="123" t="n">
        <v>7</v>
      </c>
      <c r="I29" s="123" t="n">
        <v>0</v>
      </c>
      <c r="J29" s="139" t="n">
        <v>0</v>
      </c>
      <c r="K29" s="134" t="n">
        <v>446</v>
      </c>
      <c r="L29" s="124" t="n">
        <v>724</v>
      </c>
      <c r="M29" s="124" t="n">
        <v>804</v>
      </c>
      <c r="N29" s="124" t="n">
        <v>887</v>
      </c>
      <c r="O29" s="124" t="n">
        <v>1043</v>
      </c>
      <c r="P29" s="124" t="n">
        <v>747</v>
      </c>
      <c r="Q29" s="124" t="n">
        <v>827</v>
      </c>
      <c r="R29" s="124" t="n">
        <v>988</v>
      </c>
      <c r="S29" s="124" t="n">
        <v>0</v>
      </c>
      <c r="T29" s="124" t="n">
        <v>877</v>
      </c>
      <c r="U29" s="124" t="n">
        <v>748</v>
      </c>
      <c r="V29" s="129" t="n">
        <v>753</v>
      </c>
      <c r="W29" s="128" t="n">
        <v>0</v>
      </c>
      <c r="X29" s="124" t="n">
        <v>1</v>
      </c>
      <c r="Y29" s="124" t="n">
        <v>0</v>
      </c>
      <c r="Z29" s="124" t="n">
        <v>68</v>
      </c>
      <c r="AA29" s="124" t="n">
        <v>2</v>
      </c>
      <c r="AB29" s="124" t="n">
        <v>1</v>
      </c>
      <c r="AC29" s="124" t="n">
        <v>0</v>
      </c>
      <c r="AD29" s="124" t="n">
        <v>1</v>
      </c>
      <c r="AE29" s="124" t="n">
        <v>0</v>
      </c>
      <c r="AF29" s="124" t="n">
        <v>0</v>
      </c>
      <c r="AG29" s="124" t="n">
        <v>0</v>
      </c>
      <c r="AH29" s="129" t="n">
        <v>0</v>
      </c>
      <c r="AI29" s="128" t="n">
        <v>0</v>
      </c>
      <c r="AJ29" s="124" t="n">
        <v>0</v>
      </c>
      <c r="AK29" s="124" t="n">
        <v>0</v>
      </c>
      <c r="AL29" s="124" t="n">
        <v>7</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139</v>
      </c>
      <c r="F30" s="138" t="n">
        <v>0</v>
      </c>
      <c r="G30" s="123" t="n">
        <v>139</v>
      </c>
      <c r="H30" s="123" t="n">
        <v>0</v>
      </c>
      <c r="I30" s="123" t="n">
        <v>0</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0</v>
      </c>
      <c r="AA30" s="124" t="n">
        <v>0</v>
      </c>
      <c r="AB30" s="124" t="n">
        <v>0</v>
      </c>
      <c r="AC30" s="124" t="n">
        <v>0</v>
      </c>
      <c r="AD30" s="124" t="n">
        <v>0</v>
      </c>
      <c r="AE30" s="124" t="n">
        <v>0</v>
      </c>
      <c r="AF30" s="124" t="n">
        <v>0</v>
      </c>
      <c r="AG30" s="124" t="n">
        <v>0</v>
      </c>
      <c r="AH30" s="129" t="n">
        <v>139</v>
      </c>
      <c r="AI30" s="128" t="n">
        <v>0</v>
      </c>
      <c r="AJ30" s="124" t="n">
        <v>0</v>
      </c>
      <c r="AK30" s="124" t="n">
        <v>0</v>
      </c>
      <c r="AL30" s="124" t="n">
        <v>0</v>
      </c>
      <c r="AM30" s="124" t="n">
        <v>0</v>
      </c>
      <c r="AN30" s="124" t="n">
        <v>0</v>
      </c>
      <c r="AO30" s="124" t="n">
        <v>0</v>
      </c>
      <c r="AP30" s="124" t="n">
        <v>0</v>
      </c>
      <c r="AQ30" s="124" t="n">
        <v>0</v>
      </c>
      <c r="AR30" s="124" t="n">
        <v>0</v>
      </c>
      <c r="AS30" s="124" t="n">
        <v>0</v>
      </c>
      <c r="AT30" s="129" t="n">
        <v>0</v>
      </c>
      <c r="AU30" s="128" t="n">
        <v>0</v>
      </c>
      <c r="AV30" s="124" t="n">
        <v>0</v>
      </c>
      <c r="AW30" s="124" t="n">
        <v>0</v>
      </c>
      <c r="AX30" s="124" t="n">
        <v>0</v>
      </c>
      <c r="AY30" s="124" t="n">
        <v>0</v>
      </c>
      <c r="AZ30" s="124" t="n">
        <v>0</v>
      </c>
      <c r="BA30" s="124" t="n">
        <v>0</v>
      </c>
      <c r="BB30" s="124" t="n">
        <v>0</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971</v>
      </c>
      <c r="F31" s="138" t="n">
        <v>971</v>
      </c>
      <c r="G31" s="123" t="n">
        <v>0</v>
      </c>
      <c r="H31" s="123" t="n">
        <v>0</v>
      </c>
      <c r="I31" s="123" t="n">
        <v>0</v>
      </c>
      <c r="J31" s="139" t="n">
        <v>0</v>
      </c>
      <c r="K31" s="134" t="n">
        <v>971</v>
      </c>
      <c r="L31" s="124" t="n">
        <v>0</v>
      </c>
      <c r="M31" s="124" t="n">
        <v>0</v>
      </c>
      <c r="N31" s="124" t="n">
        <v>0</v>
      </c>
      <c r="O31" s="124" t="n">
        <v>0</v>
      </c>
      <c r="P31" s="124" t="n">
        <v>0</v>
      </c>
      <c r="Q31" s="124" t="n">
        <v>0</v>
      </c>
      <c r="R31" s="124" t="n">
        <v>0</v>
      </c>
      <c r="S31" s="124" t="n">
        <v>0</v>
      </c>
      <c r="T31" s="124" t="n">
        <v>0</v>
      </c>
      <c r="U31" s="124" t="n">
        <v>0</v>
      </c>
      <c r="V31" s="129" t="n">
        <v>0</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v>
      </c>
      <c r="F32" s="138" t="n">
        <v>0</v>
      </c>
      <c r="G32" s="123" t="n">
        <v>1</v>
      </c>
      <c r="H32" s="123" t="n">
        <v>0</v>
      </c>
      <c r="I32" s="123" t="n">
        <v>0</v>
      </c>
      <c r="J32" s="139" t="n">
        <v>0</v>
      </c>
      <c r="K32" s="134" t="n">
        <v>0</v>
      </c>
      <c r="L32" s="124" t="n">
        <v>0</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1</v>
      </c>
      <c r="AI32" s="128" t="n">
        <v>0</v>
      </c>
      <c r="AJ32" s="124" t="n">
        <v>0</v>
      </c>
      <c r="AK32" s="124" t="n">
        <v>0</v>
      </c>
      <c r="AL32" s="124" t="n">
        <v>0</v>
      </c>
      <c r="AM32" s="124" t="n">
        <v>0</v>
      </c>
      <c r="AN32" s="124" t="n">
        <v>0</v>
      </c>
      <c r="AO32" s="124" t="n">
        <v>0</v>
      </c>
      <c r="AP32" s="124" t="n">
        <v>0</v>
      </c>
      <c r="AQ32" s="124" t="n">
        <v>0</v>
      </c>
      <c r="AR32" s="124" t="n">
        <v>0</v>
      </c>
      <c r="AS32" s="124" t="n">
        <v>0</v>
      </c>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0</v>
      </c>
      <c r="AX34" s="124" t="n">
        <v>0</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4340</v>
      </c>
      <c r="F35" s="138" t="n">
        <v>4295</v>
      </c>
      <c r="G35" s="123" t="n">
        <v>44</v>
      </c>
      <c r="H35" s="123" t="n">
        <v>1</v>
      </c>
      <c r="I35" s="123" t="n">
        <v>0</v>
      </c>
      <c r="J35" s="139" t="n">
        <v>0</v>
      </c>
      <c r="K35" s="134" t="n">
        <v>239</v>
      </c>
      <c r="L35" s="124" t="n">
        <v>387</v>
      </c>
      <c r="M35" s="124" t="n">
        <v>422</v>
      </c>
      <c r="N35" s="124" t="n">
        <v>401</v>
      </c>
      <c r="O35" s="124" t="n">
        <v>439</v>
      </c>
      <c r="P35" s="124" t="n">
        <v>354</v>
      </c>
      <c r="Q35" s="124" t="n">
        <v>414</v>
      </c>
      <c r="R35" s="124" t="n">
        <v>508</v>
      </c>
      <c r="S35" s="124" t="n">
        <v>0</v>
      </c>
      <c r="T35" s="124" t="n">
        <v>445</v>
      </c>
      <c r="U35" s="124" t="n">
        <v>343</v>
      </c>
      <c r="V35" s="129" t="n">
        <v>343</v>
      </c>
      <c r="W35" s="128" t="n">
        <v>0</v>
      </c>
      <c r="X35" s="124" t="n">
        <v>1</v>
      </c>
      <c r="Y35" s="124" t="n">
        <v>0</v>
      </c>
      <c r="Z35" s="124" t="n">
        <v>41</v>
      </c>
      <c r="AA35" s="124" t="n">
        <v>1</v>
      </c>
      <c r="AB35" s="124" t="n">
        <v>0</v>
      </c>
      <c r="AC35" s="124" t="n">
        <v>0</v>
      </c>
      <c r="AD35" s="124" t="n">
        <v>1</v>
      </c>
      <c r="AE35" s="124" t="n">
        <v>0</v>
      </c>
      <c r="AF35" s="124" t="n">
        <v>0</v>
      </c>
      <c r="AG35" s="124" t="n">
        <v>0</v>
      </c>
      <c r="AH35" s="129" t="n">
        <v>0</v>
      </c>
      <c r="AI35" s="128" t="n">
        <v>0</v>
      </c>
      <c r="AJ35" s="124" t="n">
        <v>0</v>
      </c>
      <c r="AK35" s="124" t="n">
        <v>0</v>
      </c>
      <c r="AL35" s="124" t="n">
        <v>1</v>
      </c>
      <c r="AM35" s="124" t="n">
        <v>0</v>
      </c>
      <c r="AN35" s="124" t="n">
        <v>0</v>
      </c>
      <c r="AO35" s="124" t="n">
        <v>0</v>
      </c>
      <c r="AP35" s="124" t="n">
        <v>0</v>
      </c>
      <c r="AQ35" s="124" t="n">
        <v>0</v>
      </c>
      <c r="AR35" s="124" t="n">
        <v>0</v>
      </c>
      <c r="AS35" s="124" t="n">
        <v>0</v>
      </c>
      <c r="AT35" s="129" t="n">
        <v>0</v>
      </c>
      <c r="AU35" s="128" t="n">
        <v>0</v>
      </c>
      <c r="AV35" s="124" t="n">
        <v>0</v>
      </c>
      <c r="AW35" s="124" t="n">
        <v>0</v>
      </c>
      <c r="AX35" s="124" t="n">
        <v>0</v>
      </c>
      <c r="AY35" s="124" t="n">
        <v>0</v>
      </c>
      <c r="AZ35" s="124" t="n">
        <v>0</v>
      </c>
      <c r="BA35" s="124" t="n">
        <v>0</v>
      </c>
      <c r="BB35" s="124" t="n">
        <v>0</v>
      </c>
      <c r="BC35" s="124" t="n">
        <v>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54</v>
      </c>
      <c r="F36" s="138" t="n">
        <v>53</v>
      </c>
      <c r="G36" s="123" t="n">
        <v>1</v>
      </c>
      <c r="H36" s="123" t="n">
        <v>0</v>
      </c>
      <c r="I36" s="123" t="n">
        <v>0</v>
      </c>
      <c r="J36" s="139" t="n">
        <v>0</v>
      </c>
      <c r="K36" s="134" t="n">
        <v>0</v>
      </c>
      <c r="L36" s="124" t="n">
        <v>4</v>
      </c>
      <c r="M36" s="124" t="n">
        <v>5</v>
      </c>
      <c r="N36" s="124" t="n">
        <v>3</v>
      </c>
      <c r="O36" s="124" t="n">
        <v>5</v>
      </c>
      <c r="P36" s="124" t="n">
        <v>4</v>
      </c>
      <c r="Q36" s="124" t="n">
        <v>6</v>
      </c>
      <c r="R36" s="124" t="n">
        <v>4</v>
      </c>
      <c r="S36" s="124" t="n">
        <v>0</v>
      </c>
      <c r="T36" s="124" t="n">
        <v>7</v>
      </c>
      <c r="U36" s="124" t="n">
        <v>8</v>
      </c>
      <c r="V36" s="129" t="n">
        <v>7</v>
      </c>
      <c r="W36" s="128" t="n">
        <v>0</v>
      </c>
      <c r="X36" s="124" t="n">
        <v>0</v>
      </c>
      <c r="Y36" s="124" t="n">
        <v>0</v>
      </c>
      <c r="Z36" s="124" t="n">
        <v>1</v>
      </c>
      <c r="AA36" s="124" t="n">
        <v>0</v>
      </c>
      <c r="AB36" s="124" t="n">
        <v>0</v>
      </c>
      <c r="AC36" s="124" t="n">
        <v>0</v>
      </c>
      <c r="AD36" s="124" t="n">
        <v>0</v>
      </c>
      <c r="AE36" s="124" t="n">
        <v>0</v>
      </c>
      <c r="AF36" s="124" t="n">
        <v>0</v>
      </c>
      <c r="AG36" s="124" t="n">
        <v>0</v>
      </c>
      <c r="AH36" s="129" t="n">
        <v>0</v>
      </c>
      <c r="AI36" s="128" t="n">
        <v>0</v>
      </c>
      <c r="AJ36" s="124" t="n">
        <v>0</v>
      </c>
      <c r="AK36" s="124" t="n">
        <v>0</v>
      </c>
      <c r="AL36" s="124" t="n">
        <v>0</v>
      </c>
      <c r="AM36" s="124" t="n">
        <v>0</v>
      </c>
      <c r="AN36" s="124" t="n">
        <v>0</v>
      </c>
      <c r="AO36" s="124" t="n">
        <v>0</v>
      </c>
      <c r="AP36" s="124" t="n">
        <v>0</v>
      </c>
      <c r="AQ36" s="124" t="n">
        <v>0</v>
      </c>
      <c r="AR36" s="124" t="n">
        <v>0</v>
      </c>
      <c r="AS36" s="124" t="n">
        <v>0</v>
      </c>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480</v>
      </c>
      <c r="F37" s="138" t="n">
        <v>317</v>
      </c>
      <c r="G37" s="123" t="n">
        <v>79</v>
      </c>
      <c r="H37" s="123" t="n">
        <v>13</v>
      </c>
      <c r="I37" s="123" t="n">
        <v>71</v>
      </c>
      <c r="J37" s="139" t="n">
        <v>0</v>
      </c>
      <c r="K37" s="134" t="n">
        <v>0</v>
      </c>
      <c r="L37" s="124" t="n">
        <v>0</v>
      </c>
      <c r="M37" s="124" t="n">
        <v>0</v>
      </c>
      <c r="N37" s="124" t="n">
        <v>9</v>
      </c>
      <c r="O37" s="124" t="n">
        <v>35</v>
      </c>
      <c r="P37" s="124" t="n">
        <v>58</v>
      </c>
      <c r="Q37" s="124" t="n">
        <v>13</v>
      </c>
      <c r="R37" s="124" t="n">
        <v>75</v>
      </c>
      <c r="S37" s="124" t="n">
        <v>0</v>
      </c>
      <c r="T37" s="124" t="n">
        <v>36</v>
      </c>
      <c r="U37" s="124" t="n">
        <v>85</v>
      </c>
      <c r="V37" s="129" t="n">
        <v>6</v>
      </c>
      <c r="W37" s="128" t="n">
        <v>0</v>
      </c>
      <c r="X37" s="124" t="n">
        <v>0</v>
      </c>
      <c r="Y37" s="124" t="n">
        <v>0</v>
      </c>
      <c r="Z37" s="124" t="n">
        <v>38</v>
      </c>
      <c r="AA37" s="124" t="n">
        <v>40</v>
      </c>
      <c r="AB37" s="124" t="n">
        <v>0</v>
      </c>
      <c r="AC37" s="124" t="n">
        <v>0</v>
      </c>
      <c r="AD37" s="124" t="n">
        <v>1</v>
      </c>
      <c r="AE37" s="124" t="n">
        <v>0</v>
      </c>
      <c r="AF37" s="124" t="n">
        <v>0</v>
      </c>
      <c r="AG37" s="124" t="n">
        <v>0</v>
      </c>
      <c r="AH37" s="129" t="n">
        <v>0</v>
      </c>
      <c r="AI37" s="128" t="n">
        <v>0</v>
      </c>
      <c r="AJ37" s="124" t="n">
        <v>6</v>
      </c>
      <c r="AK37" s="124" t="n">
        <v>0</v>
      </c>
      <c r="AL37" s="124" t="n">
        <v>0</v>
      </c>
      <c r="AM37" s="124" t="n">
        <v>7</v>
      </c>
      <c r="AN37" s="124" t="n">
        <v>0</v>
      </c>
      <c r="AO37" s="124" t="n">
        <v>0</v>
      </c>
      <c r="AP37" s="124" t="n">
        <v>0</v>
      </c>
      <c r="AQ37" s="124" t="n">
        <v>0</v>
      </c>
      <c r="AR37" s="124" t="n">
        <v>0</v>
      </c>
      <c r="AS37" s="124" t="n">
        <v>0</v>
      </c>
      <c r="AT37" s="129" t="n">
        <v>0</v>
      </c>
      <c r="AU37" s="128" t="n">
        <v>33</v>
      </c>
      <c r="AV37" s="124" t="n">
        <v>0</v>
      </c>
      <c r="AW37" s="124" t="n">
        <v>2</v>
      </c>
      <c r="AX37" s="124" t="n">
        <v>25</v>
      </c>
      <c r="AY37" s="124" t="n">
        <v>11</v>
      </c>
      <c r="AZ37" s="124" t="n">
        <v>0</v>
      </c>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3625</v>
      </c>
      <c r="F38" s="138" t="n">
        <v>0</v>
      </c>
      <c r="G38" s="123" t="n">
        <v>3404</v>
      </c>
      <c r="H38" s="123" t="n">
        <v>195</v>
      </c>
      <c r="I38" s="123" t="n">
        <v>26</v>
      </c>
      <c r="J38" s="139" t="n">
        <v>0</v>
      </c>
      <c r="K38" s="134" t="n">
        <v>0</v>
      </c>
      <c r="L38" s="124" t="n">
        <v>0</v>
      </c>
      <c r="M38" s="124" t="n">
        <v>0</v>
      </c>
      <c r="N38" s="124" t="n">
        <v>0</v>
      </c>
      <c r="O38" s="124" t="n">
        <v>0</v>
      </c>
      <c r="P38" s="124" t="n">
        <v>0</v>
      </c>
      <c r="Q38" s="124" t="n">
        <v>0</v>
      </c>
      <c r="R38" s="124" t="n">
        <v>0</v>
      </c>
      <c r="S38" s="124" t="n">
        <v>0</v>
      </c>
      <c r="T38" s="124" t="n">
        <v>0</v>
      </c>
      <c r="U38" s="124" t="n">
        <v>0</v>
      </c>
      <c r="V38" s="129" t="n">
        <v>0</v>
      </c>
      <c r="W38" s="128" t="n">
        <v>0</v>
      </c>
      <c r="X38" s="124" t="n">
        <v>0</v>
      </c>
      <c r="Y38" s="124" t="n">
        <v>0</v>
      </c>
      <c r="Z38" s="124" t="n">
        <v>1</v>
      </c>
      <c r="AA38" s="124" t="n">
        <v>714</v>
      </c>
      <c r="AB38" s="124" t="n">
        <v>784</v>
      </c>
      <c r="AC38" s="124" t="n">
        <v>487</v>
      </c>
      <c r="AD38" s="124" t="n">
        <v>529</v>
      </c>
      <c r="AE38" s="124" t="n">
        <v>2</v>
      </c>
      <c r="AF38" s="124" t="n">
        <v>291</v>
      </c>
      <c r="AG38" s="124" t="n">
        <v>289</v>
      </c>
      <c r="AH38" s="129" t="n">
        <v>307</v>
      </c>
      <c r="AI38" s="128" t="n">
        <v>143</v>
      </c>
      <c r="AJ38" s="124" t="n">
        <v>0</v>
      </c>
      <c r="AK38" s="124" t="n">
        <v>15</v>
      </c>
      <c r="AL38" s="124" t="n">
        <v>0</v>
      </c>
      <c r="AM38" s="124" t="n">
        <v>12</v>
      </c>
      <c r="AN38" s="124" t="n">
        <v>2</v>
      </c>
      <c r="AO38" s="124" t="n">
        <v>14</v>
      </c>
      <c r="AP38" s="124" t="n">
        <v>4</v>
      </c>
      <c r="AQ38" s="124" t="n">
        <v>5</v>
      </c>
      <c r="AR38" s="124" t="n">
        <v>0</v>
      </c>
      <c r="AS38" s="124" t="n">
        <v>0</v>
      </c>
      <c r="AT38" s="129" t="n">
        <v>0</v>
      </c>
      <c r="AU38" s="128" t="n">
        <v>0</v>
      </c>
      <c r="AV38" s="124" t="n">
        <v>0</v>
      </c>
      <c r="AW38" s="124" t="n">
        <v>0</v>
      </c>
      <c r="AX38" s="124" t="n">
        <v>0</v>
      </c>
      <c r="AY38" s="124" t="n">
        <v>26</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3915</v>
      </c>
      <c r="F39" s="138" t="n">
        <v>0</v>
      </c>
      <c r="G39" s="123" t="n">
        <v>0</v>
      </c>
      <c r="H39" s="123" t="n">
        <v>3533</v>
      </c>
      <c r="I39" s="123" t="n">
        <v>382</v>
      </c>
      <c r="J39" s="139" t="n">
        <v>0</v>
      </c>
      <c r="K39" s="134" t="n">
        <v>0</v>
      </c>
      <c r="L39" s="124" t="n">
        <v>0</v>
      </c>
      <c r="M39" s="124" t="n">
        <v>0</v>
      </c>
      <c r="N39" s="124" t="n">
        <v>0</v>
      </c>
      <c r="O39" s="124" t="n">
        <v>0</v>
      </c>
      <c r="P39" s="124" t="n">
        <v>0</v>
      </c>
      <c r="Q39" s="124" t="n">
        <v>0</v>
      </c>
      <c r="R39" s="124" t="n">
        <v>0</v>
      </c>
      <c r="S39" s="124" t="n">
        <v>0</v>
      </c>
      <c r="T39" s="124" t="n">
        <v>0</v>
      </c>
      <c r="U39" s="124" t="n">
        <v>0</v>
      </c>
      <c r="V39" s="129" t="n">
        <v>0</v>
      </c>
      <c r="W39" s="128" t="n">
        <v>0</v>
      </c>
      <c r="X39" s="124" t="n">
        <v>0</v>
      </c>
      <c r="Y39" s="124" t="n">
        <v>0</v>
      </c>
      <c r="Z39" s="124" t="n">
        <v>0</v>
      </c>
      <c r="AA39" s="124" t="n">
        <v>0</v>
      </c>
      <c r="AB39" s="124" t="n">
        <v>0</v>
      </c>
      <c r="AC39" s="124" t="n">
        <v>0</v>
      </c>
      <c r="AD39" s="124" t="n">
        <v>0</v>
      </c>
      <c r="AE39" s="124" t="n">
        <v>0</v>
      </c>
      <c r="AF39" s="124" t="n">
        <v>0</v>
      </c>
      <c r="AG39" s="124" t="n">
        <v>0</v>
      </c>
      <c r="AH39" s="129" t="n">
        <v>0</v>
      </c>
      <c r="AI39" s="128" t="n">
        <v>0</v>
      </c>
      <c r="AJ39" s="124" t="n">
        <v>0</v>
      </c>
      <c r="AK39" s="124" t="n">
        <v>14</v>
      </c>
      <c r="AL39" s="124" t="n">
        <v>10</v>
      </c>
      <c r="AM39" s="124" t="n">
        <v>554</v>
      </c>
      <c r="AN39" s="124" t="n">
        <v>320</v>
      </c>
      <c r="AO39" s="124" t="n">
        <v>637</v>
      </c>
      <c r="AP39" s="124" t="n">
        <v>560</v>
      </c>
      <c r="AQ39" s="124" t="n">
        <v>560</v>
      </c>
      <c r="AR39" s="124" t="n">
        <v>343</v>
      </c>
      <c r="AS39" s="124" t="n">
        <v>308</v>
      </c>
      <c r="AT39" s="129" t="n">
        <v>227</v>
      </c>
      <c r="AU39" s="128" t="n">
        <v>164</v>
      </c>
      <c r="AV39" s="124" t="n">
        <v>91</v>
      </c>
      <c r="AW39" s="124" t="n">
        <v>100</v>
      </c>
      <c r="AX39" s="124" t="n">
        <v>23</v>
      </c>
      <c r="AY39" s="124" t="n">
        <v>0</v>
      </c>
      <c r="AZ39" s="124" t="n">
        <v>0</v>
      </c>
      <c r="BA39" s="124" t="n">
        <v>2</v>
      </c>
      <c r="BB39" s="124" t="n">
        <v>2</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138</v>
      </c>
      <c r="F41" s="138" t="n">
        <v>52</v>
      </c>
      <c r="G41" s="123" t="n">
        <v>30</v>
      </c>
      <c r="H41" s="123" t="n">
        <v>44</v>
      </c>
      <c r="I41" s="123" t="n">
        <v>12</v>
      </c>
      <c r="J41" s="139" t="n">
        <v>0</v>
      </c>
      <c r="K41" s="134" t="n">
        <v>0</v>
      </c>
      <c r="L41" s="124" t="n">
        <v>3</v>
      </c>
      <c r="M41" s="124" t="n">
        <v>4</v>
      </c>
      <c r="N41" s="124" t="n">
        <v>3</v>
      </c>
      <c r="O41" s="124" t="n">
        <v>7</v>
      </c>
      <c r="P41" s="124" t="n">
        <v>5</v>
      </c>
      <c r="Q41" s="124" t="n">
        <v>1</v>
      </c>
      <c r="R41" s="124" t="n">
        <v>5</v>
      </c>
      <c r="S41" s="124" t="n">
        <v>6</v>
      </c>
      <c r="T41" s="124" t="n">
        <v>1</v>
      </c>
      <c r="U41" s="124" t="n">
        <v>10</v>
      </c>
      <c r="V41" s="129" t="n">
        <v>7</v>
      </c>
      <c r="W41" s="128" t="n">
        <v>4</v>
      </c>
      <c r="X41" s="124" t="n">
        <v>0</v>
      </c>
      <c r="Y41" s="124" t="n">
        <v>0</v>
      </c>
      <c r="Z41" s="124" t="n">
        <v>1</v>
      </c>
      <c r="AA41" s="124" t="n">
        <v>0</v>
      </c>
      <c r="AB41" s="124" t="n">
        <v>2</v>
      </c>
      <c r="AC41" s="124" t="n">
        <v>1</v>
      </c>
      <c r="AD41" s="124" t="n">
        <v>0</v>
      </c>
      <c r="AE41" s="124" t="n">
        <v>5</v>
      </c>
      <c r="AF41" s="124" t="n">
        <v>5</v>
      </c>
      <c r="AG41" s="124" t="n">
        <v>1</v>
      </c>
      <c r="AH41" s="129" t="n">
        <v>11</v>
      </c>
      <c r="AI41" s="128" t="n">
        <v>7</v>
      </c>
      <c r="AJ41" s="124" t="n">
        <v>0</v>
      </c>
      <c r="AK41" s="124" t="n">
        <v>2</v>
      </c>
      <c r="AL41" s="124" t="n">
        <v>2</v>
      </c>
      <c r="AM41" s="124" t="n">
        <v>0</v>
      </c>
      <c r="AN41" s="124" t="n">
        <v>2</v>
      </c>
      <c r="AO41" s="124" t="n">
        <v>7</v>
      </c>
      <c r="AP41" s="124" t="n">
        <v>7</v>
      </c>
      <c r="AQ41" s="124" t="n">
        <v>6</v>
      </c>
      <c r="AR41" s="124" t="n">
        <v>3</v>
      </c>
      <c r="AS41" s="124" t="n">
        <v>2</v>
      </c>
      <c r="AT41" s="129" t="n">
        <v>6</v>
      </c>
      <c r="AU41" s="128" t="n">
        <v>4</v>
      </c>
      <c r="AV41" s="124" t="n">
        <v>3</v>
      </c>
      <c r="AW41" s="124" t="n">
        <v>1</v>
      </c>
      <c r="AX41" s="124" t="n">
        <v>1</v>
      </c>
      <c r="AY41" s="124" t="n">
        <v>0</v>
      </c>
      <c r="AZ41" s="124" t="n">
        <v>1</v>
      </c>
      <c r="BA41" s="124" t="n">
        <v>0</v>
      </c>
      <c r="BB41" s="124" t="n">
        <v>2</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17</v>
      </c>
      <c r="F42" s="138" t="n">
        <v>6</v>
      </c>
      <c r="G42" s="123" t="n">
        <v>7</v>
      </c>
      <c r="H42" s="123" t="n">
        <v>4</v>
      </c>
      <c r="I42" s="123" t="n">
        <v>0</v>
      </c>
      <c r="J42" s="139" t="n">
        <v>0</v>
      </c>
      <c r="K42" s="134" t="n">
        <v>0</v>
      </c>
      <c r="L42" s="124" t="n">
        <v>0</v>
      </c>
      <c r="M42" s="124" t="n">
        <v>1</v>
      </c>
      <c r="N42" s="124" t="n">
        <v>0</v>
      </c>
      <c r="O42" s="124" t="n">
        <v>1</v>
      </c>
      <c r="P42" s="124" t="n">
        <v>0</v>
      </c>
      <c r="Q42" s="124" t="n">
        <v>1</v>
      </c>
      <c r="R42" s="124" t="n">
        <v>1</v>
      </c>
      <c r="S42" s="124" t="n">
        <v>2</v>
      </c>
      <c r="T42" s="124" t="n">
        <v>0</v>
      </c>
      <c r="U42" s="124" t="n">
        <v>0</v>
      </c>
      <c r="V42" s="129" t="n">
        <v>0</v>
      </c>
      <c r="W42" s="128" t="n">
        <v>1</v>
      </c>
      <c r="X42" s="124" t="n">
        <v>0</v>
      </c>
      <c r="Y42" s="124" t="n">
        <v>0</v>
      </c>
      <c r="Z42" s="124" t="n">
        <v>0</v>
      </c>
      <c r="AA42" s="124" t="n">
        <v>0</v>
      </c>
      <c r="AB42" s="124" t="n">
        <v>1</v>
      </c>
      <c r="AC42" s="124" t="n">
        <v>0</v>
      </c>
      <c r="AD42" s="124" t="n">
        <v>2</v>
      </c>
      <c r="AE42" s="124" t="n">
        <v>2</v>
      </c>
      <c r="AF42" s="124" t="n">
        <v>0</v>
      </c>
      <c r="AG42" s="124" t="n">
        <v>0</v>
      </c>
      <c r="AH42" s="129" t="n">
        <v>1</v>
      </c>
      <c r="AI42" s="128" t="n">
        <v>0</v>
      </c>
      <c r="AJ42" s="124" t="n">
        <v>1</v>
      </c>
      <c r="AK42" s="124" t="n">
        <v>1</v>
      </c>
      <c r="AL42" s="124" t="n">
        <v>1</v>
      </c>
      <c r="AM42" s="124" t="n">
        <v>0</v>
      </c>
      <c r="AN42" s="124" t="n">
        <v>0</v>
      </c>
      <c r="AO42" s="124" t="n">
        <v>0</v>
      </c>
      <c r="AP42" s="124" t="n">
        <v>0</v>
      </c>
      <c r="AQ42" s="124" t="n">
        <v>1</v>
      </c>
      <c r="AR42" s="124" t="n">
        <v>0</v>
      </c>
      <c r="AS42" s="124" t="n">
        <v>0</v>
      </c>
      <c r="AT42" s="129" t="n">
        <v>0</v>
      </c>
      <c r="AU42" s="128" t="n">
        <v>0</v>
      </c>
      <c r="AV42" s="124" t="n">
        <v>0</v>
      </c>
      <c r="AW42" s="124" t="n">
        <v>0</v>
      </c>
      <c r="AX42" s="124" t="n">
        <v>0</v>
      </c>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22</v>
      </c>
      <c r="F43" s="138" t="n">
        <v>11</v>
      </c>
      <c r="G43" s="123" t="n">
        <v>6</v>
      </c>
      <c r="H43" s="123" t="n">
        <v>3</v>
      </c>
      <c r="I43" s="123" t="n">
        <v>2</v>
      </c>
      <c r="J43" s="139" t="n">
        <v>0</v>
      </c>
      <c r="K43" s="134" t="n">
        <v>0</v>
      </c>
      <c r="L43" s="124" t="n">
        <v>0</v>
      </c>
      <c r="M43" s="124" t="n">
        <v>1</v>
      </c>
      <c r="N43" s="124" t="n">
        <v>1</v>
      </c>
      <c r="O43" s="124" t="n">
        <v>3</v>
      </c>
      <c r="P43" s="124" t="n">
        <v>0</v>
      </c>
      <c r="Q43" s="124" t="n">
        <v>0</v>
      </c>
      <c r="R43" s="124" t="n">
        <v>2</v>
      </c>
      <c r="S43" s="124" t="n">
        <v>2</v>
      </c>
      <c r="T43" s="124" t="n">
        <v>1</v>
      </c>
      <c r="U43" s="124" t="n">
        <v>1</v>
      </c>
      <c r="V43" s="129" t="n">
        <v>0</v>
      </c>
      <c r="W43" s="128" t="n">
        <v>1</v>
      </c>
      <c r="X43" s="124" t="n">
        <v>1</v>
      </c>
      <c r="Y43" s="124" t="n">
        <v>0</v>
      </c>
      <c r="Z43" s="124" t="n">
        <v>0</v>
      </c>
      <c r="AA43" s="124" t="n">
        <v>0</v>
      </c>
      <c r="AB43" s="124" t="n">
        <v>1</v>
      </c>
      <c r="AC43" s="124" t="n">
        <v>0</v>
      </c>
      <c r="AD43" s="124" t="n">
        <v>0</v>
      </c>
      <c r="AE43" s="124" t="n">
        <v>1</v>
      </c>
      <c r="AF43" s="124" t="n">
        <v>1</v>
      </c>
      <c r="AG43" s="124" t="n">
        <v>0</v>
      </c>
      <c r="AH43" s="129" t="n">
        <v>1</v>
      </c>
      <c r="AI43" s="128" t="n">
        <v>1</v>
      </c>
      <c r="AJ43" s="124" t="n">
        <v>1</v>
      </c>
      <c r="AK43" s="124" t="n">
        <v>0</v>
      </c>
      <c r="AL43" s="124" t="n">
        <v>0</v>
      </c>
      <c r="AM43" s="124" t="n">
        <v>0</v>
      </c>
      <c r="AN43" s="124" t="n">
        <v>0</v>
      </c>
      <c r="AO43" s="124" t="n">
        <v>1</v>
      </c>
      <c r="AP43" s="124" t="n">
        <v>0</v>
      </c>
      <c r="AQ43" s="124" t="n">
        <v>0</v>
      </c>
      <c r="AR43" s="124" t="n">
        <v>0</v>
      </c>
      <c r="AS43" s="124" t="n">
        <v>0</v>
      </c>
      <c r="AT43" s="129" t="n">
        <v>0</v>
      </c>
      <c r="AU43" s="128" t="n">
        <v>0</v>
      </c>
      <c r="AV43" s="124" t="n">
        <v>1</v>
      </c>
      <c r="AW43" s="124" t="n">
        <v>0</v>
      </c>
      <c r="AX43" s="124" t="n">
        <v>0</v>
      </c>
      <c r="AY43" s="124" t="n">
        <v>0</v>
      </c>
      <c r="AZ43" s="124" t="n">
        <v>1</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16</v>
      </c>
      <c r="F44" s="138" t="n">
        <v>7</v>
      </c>
      <c r="G44" s="123" t="n">
        <v>6</v>
      </c>
      <c r="H44" s="123" t="n">
        <v>3</v>
      </c>
      <c r="I44" s="123" t="n">
        <v>0</v>
      </c>
      <c r="J44" s="139" t="n">
        <v>0</v>
      </c>
      <c r="K44" s="134" t="n">
        <v>0</v>
      </c>
      <c r="L44" s="124" t="n">
        <v>0</v>
      </c>
      <c r="M44" s="124" t="n">
        <v>2</v>
      </c>
      <c r="N44" s="124" t="n">
        <v>1</v>
      </c>
      <c r="O44" s="124" t="n">
        <v>2</v>
      </c>
      <c r="P44" s="124" t="n">
        <v>0</v>
      </c>
      <c r="Q44" s="124" t="n">
        <v>1</v>
      </c>
      <c r="R44" s="124" t="n">
        <v>0</v>
      </c>
      <c r="S44" s="124" t="n">
        <v>0</v>
      </c>
      <c r="T44" s="124" t="n">
        <v>0</v>
      </c>
      <c r="U44" s="124" t="n">
        <v>1</v>
      </c>
      <c r="V44" s="129" t="n">
        <v>0</v>
      </c>
      <c r="W44" s="128" t="n">
        <v>3</v>
      </c>
      <c r="X44" s="124" t="n">
        <v>0</v>
      </c>
      <c r="Y44" s="124" t="n">
        <v>0</v>
      </c>
      <c r="Z44" s="124" t="n">
        <v>0</v>
      </c>
      <c r="AA44" s="124" t="n">
        <v>0</v>
      </c>
      <c r="AB44" s="124" t="n">
        <v>0</v>
      </c>
      <c r="AC44" s="124" t="n">
        <v>0</v>
      </c>
      <c r="AD44" s="124" t="n">
        <v>0</v>
      </c>
      <c r="AE44" s="124" t="n">
        <v>1</v>
      </c>
      <c r="AF44" s="124" t="n">
        <v>1</v>
      </c>
      <c r="AG44" s="124" t="n">
        <v>1</v>
      </c>
      <c r="AH44" s="129" t="n">
        <v>0</v>
      </c>
      <c r="AI44" s="128" t="n">
        <v>0</v>
      </c>
      <c r="AJ44" s="124" t="n">
        <v>0</v>
      </c>
      <c r="AK44" s="124" t="n">
        <v>1</v>
      </c>
      <c r="AL44" s="124" t="n">
        <v>0</v>
      </c>
      <c r="AM44" s="124" t="n">
        <v>0</v>
      </c>
      <c r="AN44" s="124" t="n">
        <v>0</v>
      </c>
      <c r="AO44" s="124" t="n">
        <v>0</v>
      </c>
      <c r="AP44" s="124" t="n">
        <v>1</v>
      </c>
      <c r="AQ44" s="124" t="n">
        <v>1</v>
      </c>
      <c r="AR44" s="124" t="n">
        <v>0</v>
      </c>
      <c r="AS44" s="124" t="n">
        <v>0</v>
      </c>
      <c r="AT44" s="129" t="n">
        <v>0</v>
      </c>
      <c r="AU44" s="128" t="n">
        <v>0</v>
      </c>
      <c r="AV44" s="124" t="n">
        <v>0</v>
      </c>
      <c r="AW44" s="124" t="n">
        <v>0</v>
      </c>
      <c r="AX44" s="124" t="n">
        <v>0</v>
      </c>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1034</v>
      </c>
      <c r="F46" s="138" t="n">
        <v>274</v>
      </c>
      <c r="G46" s="123" t="n">
        <v>76</v>
      </c>
      <c r="H46" s="123" t="n">
        <v>660</v>
      </c>
      <c r="I46" s="123" t="n">
        <v>24</v>
      </c>
      <c r="J46" s="139" t="n">
        <v>0</v>
      </c>
      <c r="K46" s="134" t="n">
        <v>10</v>
      </c>
      <c r="L46" s="124" t="n">
        <v>33</v>
      </c>
      <c r="M46" s="124" t="n">
        <v>20</v>
      </c>
      <c r="N46" s="124" t="n">
        <v>29</v>
      </c>
      <c r="O46" s="124" t="n">
        <v>31</v>
      </c>
      <c r="P46" s="124" t="n">
        <v>30</v>
      </c>
      <c r="Q46" s="124" t="n">
        <v>39</v>
      </c>
      <c r="R46" s="124" t="n">
        <v>19</v>
      </c>
      <c r="S46" s="124" t="n">
        <v>0</v>
      </c>
      <c r="T46" s="124" t="n">
        <v>29</v>
      </c>
      <c r="U46" s="124" t="n">
        <v>23</v>
      </c>
      <c r="V46" s="129" t="n">
        <v>11</v>
      </c>
      <c r="W46" s="128" t="n">
        <v>0</v>
      </c>
      <c r="X46" s="124" t="n">
        <v>0</v>
      </c>
      <c r="Y46" s="124" t="n">
        <v>0</v>
      </c>
      <c r="Z46" s="124" t="n">
        <v>1</v>
      </c>
      <c r="AA46" s="124" t="n">
        <v>17</v>
      </c>
      <c r="AB46" s="124" t="n">
        <v>15</v>
      </c>
      <c r="AC46" s="124" t="n">
        <v>9</v>
      </c>
      <c r="AD46" s="124" t="n">
        <v>11</v>
      </c>
      <c r="AE46" s="124" t="n">
        <v>4</v>
      </c>
      <c r="AF46" s="124" t="n">
        <v>5</v>
      </c>
      <c r="AG46" s="124" t="n">
        <v>9</v>
      </c>
      <c r="AH46" s="129" t="n">
        <v>5</v>
      </c>
      <c r="AI46" s="128" t="n">
        <v>7</v>
      </c>
      <c r="AJ46" s="124" t="n">
        <v>0</v>
      </c>
      <c r="AK46" s="124" t="n">
        <v>2</v>
      </c>
      <c r="AL46" s="124" t="n">
        <v>0</v>
      </c>
      <c r="AM46" s="124" t="n">
        <v>17</v>
      </c>
      <c r="AN46" s="124" t="n">
        <v>14</v>
      </c>
      <c r="AO46" s="124" t="n">
        <v>32</v>
      </c>
      <c r="AP46" s="124" t="n">
        <v>27</v>
      </c>
      <c r="AQ46" s="124" t="n">
        <v>345</v>
      </c>
      <c r="AR46" s="124" t="n">
        <v>118</v>
      </c>
      <c r="AS46" s="124" t="n">
        <v>56</v>
      </c>
      <c r="AT46" s="129" t="n">
        <v>42</v>
      </c>
      <c r="AU46" s="128" t="n">
        <v>16</v>
      </c>
      <c r="AV46" s="124" t="n">
        <v>2</v>
      </c>
      <c r="AW46" s="124" t="n">
        <v>4</v>
      </c>
      <c r="AX46" s="124" t="n">
        <v>0</v>
      </c>
      <c r="AY46" s="124" t="n">
        <v>1</v>
      </c>
      <c r="AZ46" s="124" t="n">
        <v>0</v>
      </c>
      <c r="BA46" s="124" t="n">
        <v>1</v>
      </c>
      <c r="BB46" s="124" t="n">
        <v>0</v>
      </c>
      <c r="BC46" s="124" t="n">
        <v>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20</v>
      </c>
      <c r="F47" s="138" t="n">
        <v>5</v>
      </c>
      <c r="G47" s="123" t="n">
        <v>9</v>
      </c>
      <c r="H47" s="123" t="n">
        <v>6</v>
      </c>
      <c r="I47" s="123" t="n">
        <v>0</v>
      </c>
      <c r="J47" s="139" t="n">
        <v>0</v>
      </c>
      <c r="K47" s="134" t="n">
        <v>0</v>
      </c>
      <c r="L47" s="124" t="n">
        <v>0</v>
      </c>
      <c r="M47" s="124" t="n">
        <v>0</v>
      </c>
      <c r="N47" s="124" t="n">
        <v>0</v>
      </c>
      <c r="O47" s="124" t="n">
        <v>1</v>
      </c>
      <c r="P47" s="124" t="n">
        <v>0</v>
      </c>
      <c r="Q47" s="124" t="n">
        <v>0</v>
      </c>
      <c r="R47" s="124" t="n">
        <v>1</v>
      </c>
      <c r="S47" s="124" t="n">
        <v>0</v>
      </c>
      <c r="T47" s="124" t="n">
        <v>0</v>
      </c>
      <c r="U47" s="124" t="n">
        <v>3</v>
      </c>
      <c r="V47" s="129" t="n">
        <v>0</v>
      </c>
      <c r="W47" s="128" t="n">
        <v>0</v>
      </c>
      <c r="X47" s="124" t="n">
        <v>0</v>
      </c>
      <c r="Y47" s="124" t="n">
        <v>0</v>
      </c>
      <c r="Z47" s="124" t="n">
        <v>0</v>
      </c>
      <c r="AA47" s="124" t="n">
        <v>2</v>
      </c>
      <c r="AB47" s="124" t="n">
        <v>0</v>
      </c>
      <c r="AC47" s="124" t="n">
        <v>1</v>
      </c>
      <c r="AD47" s="124" t="n">
        <v>1</v>
      </c>
      <c r="AE47" s="124" t="n">
        <v>2</v>
      </c>
      <c r="AF47" s="124" t="n">
        <v>0</v>
      </c>
      <c r="AG47" s="124" t="n">
        <v>2</v>
      </c>
      <c r="AH47" s="129" t="n">
        <v>1</v>
      </c>
      <c r="AI47" s="128" t="n">
        <v>0</v>
      </c>
      <c r="AJ47" s="124" t="n">
        <v>0</v>
      </c>
      <c r="AK47" s="124" t="n">
        <v>0</v>
      </c>
      <c r="AL47" s="124" t="n">
        <v>0</v>
      </c>
      <c r="AM47" s="124" t="n">
        <v>1</v>
      </c>
      <c r="AN47" s="124" t="n">
        <v>0</v>
      </c>
      <c r="AO47" s="124" t="n">
        <v>1</v>
      </c>
      <c r="AP47" s="124" t="n">
        <v>1</v>
      </c>
      <c r="AQ47" s="124" t="n">
        <v>2</v>
      </c>
      <c r="AR47" s="124" t="n">
        <v>0</v>
      </c>
      <c r="AS47" s="124" t="n">
        <v>0</v>
      </c>
      <c r="AT47" s="129" t="n">
        <v>1</v>
      </c>
      <c r="AU47" s="128" t="n">
        <v>0</v>
      </c>
      <c r="AV47" s="124" t="n">
        <v>0</v>
      </c>
      <c r="AW47" s="124" t="n">
        <v>0</v>
      </c>
      <c r="AX47" s="124" t="n">
        <v>0</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1</v>
      </c>
      <c r="F48" s="138" t="n">
        <v>1</v>
      </c>
      <c r="G48" s="123" t="n">
        <v>0</v>
      </c>
      <c r="H48" s="123" t="n">
        <v>0</v>
      </c>
      <c r="I48" s="123" t="n">
        <v>0</v>
      </c>
      <c r="J48" s="139" t="n">
        <v>0</v>
      </c>
      <c r="K48" s="134" t="n">
        <v>0</v>
      </c>
      <c r="L48" s="124" t="n">
        <v>1</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11</v>
      </c>
      <c r="F49" s="138" t="n">
        <v>3</v>
      </c>
      <c r="G49" s="123" t="n">
        <v>4</v>
      </c>
      <c r="H49" s="123" t="n">
        <v>3</v>
      </c>
      <c r="I49" s="123" t="n">
        <v>1</v>
      </c>
      <c r="J49" s="139" t="n">
        <v>0</v>
      </c>
      <c r="K49" s="134" t="n">
        <v>0</v>
      </c>
      <c r="L49" s="124" t="n">
        <v>0</v>
      </c>
      <c r="M49" s="124" t="n">
        <v>0</v>
      </c>
      <c r="N49" s="124" t="n">
        <v>0</v>
      </c>
      <c r="O49" s="124" t="n">
        <v>1</v>
      </c>
      <c r="P49" s="124" t="n">
        <v>1</v>
      </c>
      <c r="Q49" s="124" t="n">
        <v>0</v>
      </c>
      <c r="R49" s="124" t="n">
        <v>0</v>
      </c>
      <c r="S49" s="124" t="n">
        <v>0</v>
      </c>
      <c r="T49" s="124" t="n">
        <v>1</v>
      </c>
      <c r="U49" s="124" t="n">
        <v>0</v>
      </c>
      <c r="V49" s="129" t="n">
        <v>0</v>
      </c>
      <c r="W49" s="128" t="n">
        <v>0</v>
      </c>
      <c r="X49" s="124" t="n">
        <v>0</v>
      </c>
      <c r="Y49" s="124" t="n">
        <v>0</v>
      </c>
      <c r="Z49" s="124" t="n">
        <v>0</v>
      </c>
      <c r="AA49" s="124" t="n">
        <v>1</v>
      </c>
      <c r="AB49" s="124" t="n">
        <v>0</v>
      </c>
      <c r="AC49" s="124" t="n">
        <v>1</v>
      </c>
      <c r="AD49" s="124" t="n">
        <v>0</v>
      </c>
      <c r="AE49" s="124" t="n">
        <v>1</v>
      </c>
      <c r="AF49" s="124" t="n">
        <v>1</v>
      </c>
      <c r="AG49" s="124" t="n">
        <v>0</v>
      </c>
      <c r="AH49" s="129" t="n">
        <v>0</v>
      </c>
      <c r="AI49" s="128" t="n">
        <v>0</v>
      </c>
      <c r="AJ49" s="124" t="n">
        <v>0</v>
      </c>
      <c r="AK49" s="124" t="n">
        <v>0</v>
      </c>
      <c r="AL49" s="124" t="n">
        <v>0</v>
      </c>
      <c r="AM49" s="124" t="n">
        <v>0</v>
      </c>
      <c r="AN49" s="124" t="n">
        <v>0</v>
      </c>
      <c r="AO49" s="124" t="n">
        <v>1</v>
      </c>
      <c r="AP49" s="124" t="n">
        <v>1</v>
      </c>
      <c r="AQ49" s="124" t="n">
        <v>1</v>
      </c>
      <c r="AR49" s="124" t="n">
        <v>0</v>
      </c>
      <c r="AS49" s="124" t="n">
        <v>0</v>
      </c>
      <c r="AT49" s="129" t="n">
        <v>0</v>
      </c>
      <c r="AU49" s="128" t="n">
        <v>0</v>
      </c>
      <c r="AV49" s="124" t="n">
        <v>1</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1194</v>
      </c>
      <c r="F50" s="138" t="n">
        <v>9</v>
      </c>
      <c r="G50" s="123" t="n">
        <v>21</v>
      </c>
      <c r="H50" s="123" t="n">
        <v>1161</v>
      </c>
      <c r="I50" s="123" t="n">
        <v>3</v>
      </c>
      <c r="J50" s="139" t="n">
        <v>0</v>
      </c>
      <c r="K50" s="134" t="n">
        <v>1</v>
      </c>
      <c r="L50" s="124" t="n">
        <v>4</v>
      </c>
      <c r="M50" s="124" t="n">
        <v>0</v>
      </c>
      <c r="N50" s="124" t="n">
        <v>0</v>
      </c>
      <c r="O50" s="124" t="n">
        <v>0</v>
      </c>
      <c r="P50" s="124" t="n">
        <v>1</v>
      </c>
      <c r="Q50" s="124" t="n">
        <v>0</v>
      </c>
      <c r="R50" s="124" t="n">
        <v>3</v>
      </c>
      <c r="S50" s="124" t="n">
        <v>0</v>
      </c>
      <c r="T50" s="124" t="n">
        <v>0</v>
      </c>
      <c r="U50" s="124" t="n">
        <v>0</v>
      </c>
      <c r="V50" s="129" t="n">
        <v>0</v>
      </c>
      <c r="W50" s="128" t="n">
        <v>0</v>
      </c>
      <c r="X50" s="124" t="n">
        <v>0</v>
      </c>
      <c r="Y50" s="124" t="n">
        <v>0</v>
      </c>
      <c r="Z50" s="124" t="n">
        <v>1</v>
      </c>
      <c r="AA50" s="124" t="n">
        <v>0</v>
      </c>
      <c r="AB50" s="124" t="n">
        <v>1</v>
      </c>
      <c r="AC50" s="124" t="n">
        <v>0</v>
      </c>
      <c r="AD50" s="124" t="n">
        <v>0</v>
      </c>
      <c r="AE50" s="124" t="n">
        <v>0</v>
      </c>
      <c r="AF50" s="124" t="n">
        <v>1</v>
      </c>
      <c r="AG50" s="124" t="n">
        <v>9</v>
      </c>
      <c r="AH50" s="129" t="n">
        <v>9</v>
      </c>
      <c r="AI50" s="128" t="n">
        <v>0</v>
      </c>
      <c r="AJ50" s="124" t="n">
        <v>27</v>
      </c>
      <c r="AK50" s="124" t="n">
        <v>11</v>
      </c>
      <c r="AL50" s="124" t="n">
        <v>0</v>
      </c>
      <c r="AM50" s="124" t="n">
        <v>93</v>
      </c>
      <c r="AN50" s="124" t="n">
        <v>102</v>
      </c>
      <c r="AO50" s="124" t="n">
        <v>250</v>
      </c>
      <c r="AP50" s="124" t="n">
        <v>251</v>
      </c>
      <c r="AQ50" s="124" t="n">
        <v>251</v>
      </c>
      <c r="AR50" s="124" t="n">
        <v>102</v>
      </c>
      <c r="AS50" s="124" t="n">
        <v>46</v>
      </c>
      <c r="AT50" s="129" t="n">
        <v>28</v>
      </c>
      <c r="AU50" s="128" t="n">
        <v>3</v>
      </c>
      <c r="AV50" s="124" t="n">
        <v>0</v>
      </c>
      <c r="AW50" s="124" t="n">
        <v>0</v>
      </c>
      <c r="AX50" s="124" t="n">
        <v>0</v>
      </c>
      <c r="AY50" s="124" t="n">
        <v>0</v>
      </c>
      <c r="AZ50" s="124" t="n">
        <v>0</v>
      </c>
      <c r="BA50" s="124" t="n">
        <v>0</v>
      </c>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126</v>
      </c>
      <c r="F51" s="138" t="n">
        <v>12</v>
      </c>
      <c r="G51" s="123" t="n">
        <v>12</v>
      </c>
      <c r="H51" s="123" t="n">
        <v>93</v>
      </c>
      <c r="I51" s="123" t="n">
        <v>9</v>
      </c>
      <c r="J51" s="139" t="n">
        <v>0</v>
      </c>
      <c r="K51" s="134" t="n">
        <v>0</v>
      </c>
      <c r="L51" s="124" t="n">
        <v>2</v>
      </c>
      <c r="M51" s="124" t="n">
        <v>0</v>
      </c>
      <c r="N51" s="124" t="n">
        <v>0</v>
      </c>
      <c r="O51" s="124" t="n">
        <v>1</v>
      </c>
      <c r="P51" s="124" t="n">
        <v>2</v>
      </c>
      <c r="Q51" s="124" t="n">
        <v>1</v>
      </c>
      <c r="R51" s="124" t="n">
        <v>0</v>
      </c>
      <c r="S51" s="124" t="n">
        <v>0</v>
      </c>
      <c r="T51" s="124" t="n">
        <v>1</v>
      </c>
      <c r="U51" s="124" t="n">
        <v>4</v>
      </c>
      <c r="V51" s="129" t="n">
        <v>1</v>
      </c>
      <c r="W51" s="128" t="n">
        <v>0</v>
      </c>
      <c r="X51" s="124" t="n">
        <v>0</v>
      </c>
      <c r="Y51" s="124" t="n">
        <v>0</v>
      </c>
      <c r="Z51" s="124" t="n">
        <v>0</v>
      </c>
      <c r="AA51" s="124" t="n">
        <v>1</v>
      </c>
      <c r="AB51" s="124" t="n">
        <v>1</v>
      </c>
      <c r="AC51" s="124" t="n">
        <v>0</v>
      </c>
      <c r="AD51" s="124" t="n">
        <v>0</v>
      </c>
      <c r="AE51" s="124" t="n">
        <v>0</v>
      </c>
      <c r="AF51" s="124" t="n">
        <v>1</v>
      </c>
      <c r="AG51" s="124" t="n">
        <v>4</v>
      </c>
      <c r="AH51" s="129" t="n">
        <v>5</v>
      </c>
      <c r="AI51" s="128" t="n">
        <v>0</v>
      </c>
      <c r="AJ51" s="124" t="n">
        <v>3</v>
      </c>
      <c r="AK51" s="124" t="n">
        <v>1</v>
      </c>
      <c r="AL51" s="124" t="n">
        <v>0</v>
      </c>
      <c r="AM51" s="124" t="n">
        <v>12</v>
      </c>
      <c r="AN51" s="124" t="n">
        <v>6</v>
      </c>
      <c r="AO51" s="124" t="n">
        <v>22</v>
      </c>
      <c r="AP51" s="124" t="n">
        <v>15</v>
      </c>
      <c r="AQ51" s="124" t="n">
        <v>20</v>
      </c>
      <c r="AR51" s="124" t="n">
        <v>5</v>
      </c>
      <c r="AS51" s="124" t="n">
        <v>4</v>
      </c>
      <c r="AT51" s="129" t="n">
        <v>5</v>
      </c>
      <c r="AU51" s="128" t="n">
        <v>5</v>
      </c>
      <c r="AV51" s="124" t="n">
        <v>1</v>
      </c>
      <c r="AW51" s="124" t="n">
        <v>2</v>
      </c>
      <c r="AX51" s="124" t="n">
        <v>0</v>
      </c>
      <c r="AY51" s="124" t="n">
        <v>1</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91</v>
      </c>
      <c r="F52" s="138" t="n">
        <v>52</v>
      </c>
      <c r="G52" s="123" t="n">
        <v>1</v>
      </c>
      <c r="H52" s="123" t="n">
        <v>37</v>
      </c>
      <c r="I52" s="123" t="n">
        <v>1</v>
      </c>
      <c r="J52" s="139" t="n">
        <v>0</v>
      </c>
      <c r="K52" s="134" t="n">
        <v>4</v>
      </c>
      <c r="L52" s="124" t="n">
        <v>4</v>
      </c>
      <c r="M52" s="124" t="n">
        <v>2</v>
      </c>
      <c r="N52" s="124" t="n">
        <v>5</v>
      </c>
      <c r="O52" s="124" t="n">
        <v>4</v>
      </c>
      <c r="P52" s="124" t="n">
        <v>4</v>
      </c>
      <c r="Q52" s="124" t="n">
        <v>6</v>
      </c>
      <c r="R52" s="124" t="n">
        <v>5</v>
      </c>
      <c r="S52" s="124" t="n">
        <v>0</v>
      </c>
      <c r="T52" s="124" t="n">
        <v>4</v>
      </c>
      <c r="U52" s="124" t="n">
        <v>5</v>
      </c>
      <c r="V52" s="129" t="n">
        <v>9</v>
      </c>
      <c r="W52" s="128" t="n">
        <v>0</v>
      </c>
      <c r="X52" s="124" t="n">
        <v>0</v>
      </c>
      <c r="Y52" s="124" t="n">
        <v>0</v>
      </c>
      <c r="Z52" s="124" t="n">
        <v>0</v>
      </c>
      <c r="AA52" s="124" t="n">
        <v>1</v>
      </c>
      <c r="AB52" s="124" t="n">
        <v>0</v>
      </c>
      <c r="AC52" s="124" t="n">
        <v>0</v>
      </c>
      <c r="AD52" s="124" t="n">
        <v>0</v>
      </c>
      <c r="AE52" s="124" t="n">
        <v>0</v>
      </c>
      <c r="AF52" s="124" t="n">
        <v>0</v>
      </c>
      <c r="AG52" s="124" t="n">
        <v>0</v>
      </c>
      <c r="AH52" s="129" t="n">
        <v>0</v>
      </c>
      <c r="AI52" s="128" t="n">
        <v>0</v>
      </c>
      <c r="AJ52" s="124" t="n">
        <v>0</v>
      </c>
      <c r="AK52" s="124" t="n">
        <v>0</v>
      </c>
      <c r="AL52" s="124" t="n">
        <v>0</v>
      </c>
      <c r="AM52" s="124" t="n">
        <v>7</v>
      </c>
      <c r="AN52" s="124" t="n">
        <v>5</v>
      </c>
      <c r="AO52" s="124" t="n">
        <v>4</v>
      </c>
      <c r="AP52" s="124" t="n">
        <v>9</v>
      </c>
      <c r="AQ52" s="124" t="n">
        <v>9</v>
      </c>
      <c r="AR52" s="124" t="n">
        <v>3</v>
      </c>
      <c r="AS52" s="124" t="n">
        <v>0</v>
      </c>
      <c r="AT52" s="129" t="n">
        <v>0</v>
      </c>
      <c r="AU52" s="128" t="n">
        <v>0</v>
      </c>
      <c r="AV52" s="124" t="n">
        <v>0</v>
      </c>
      <c r="AW52" s="124" t="n">
        <v>1</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12</v>
      </c>
      <c r="F53" s="138" t="n">
        <v>2</v>
      </c>
      <c r="G53" s="123" t="n">
        <v>1</v>
      </c>
      <c r="H53" s="123" t="n">
        <v>8</v>
      </c>
      <c r="I53" s="123" t="n">
        <v>1</v>
      </c>
      <c r="J53" s="139" t="n">
        <v>0</v>
      </c>
      <c r="K53" s="134" t="n">
        <v>1</v>
      </c>
      <c r="L53" s="124" t="n">
        <v>0</v>
      </c>
      <c r="M53" s="124" t="n">
        <v>0</v>
      </c>
      <c r="N53" s="124" t="n">
        <v>0</v>
      </c>
      <c r="O53" s="124" t="n">
        <v>0</v>
      </c>
      <c r="P53" s="124" t="n">
        <v>0</v>
      </c>
      <c r="Q53" s="124" t="n">
        <v>0</v>
      </c>
      <c r="R53" s="124" t="n">
        <v>0</v>
      </c>
      <c r="S53" s="124" t="n">
        <v>0</v>
      </c>
      <c r="T53" s="124" t="n">
        <v>1</v>
      </c>
      <c r="U53" s="124" t="n">
        <v>0</v>
      </c>
      <c r="V53" s="129" t="n">
        <v>0</v>
      </c>
      <c r="W53" s="128" t="n">
        <v>0</v>
      </c>
      <c r="X53" s="124" t="n">
        <v>0</v>
      </c>
      <c r="Y53" s="124" t="n">
        <v>0</v>
      </c>
      <c r="Z53" s="124" t="n">
        <v>0</v>
      </c>
      <c r="AA53" s="124" t="n">
        <v>0</v>
      </c>
      <c r="AB53" s="124" t="n">
        <v>0</v>
      </c>
      <c r="AC53" s="124" t="n">
        <v>0</v>
      </c>
      <c r="AD53" s="124" t="n">
        <v>0</v>
      </c>
      <c r="AE53" s="124" t="n">
        <v>0</v>
      </c>
      <c r="AF53" s="124" t="n">
        <v>0</v>
      </c>
      <c r="AG53" s="124" t="n">
        <v>0</v>
      </c>
      <c r="AH53" s="129" t="n">
        <v>1</v>
      </c>
      <c r="AI53" s="128" t="n">
        <v>0</v>
      </c>
      <c r="AJ53" s="124" t="n">
        <v>0</v>
      </c>
      <c r="AK53" s="124" t="n">
        <v>0</v>
      </c>
      <c r="AL53" s="124" t="n">
        <v>0</v>
      </c>
      <c r="AM53" s="124" t="n">
        <v>2</v>
      </c>
      <c r="AN53" s="124" t="n">
        <v>3</v>
      </c>
      <c r="AO53" s="124" t="n">
        <v>1</v>
      </c>
      <c r="AP53" s="124" t="n">
        <v>0</v>
      </c>
      <c r="AQ53" s="124" t="n">
        <v>0</v>
      </c>
      <c r="AR53" s="124" t="n">
        <v>1</v>
      </c>
      <c r="AS53" s="124" t="n">
        <v>1</v>
      </c>
      <c r="AT53" s="129" t="n">
        <v>0</v>
      </c>
      <c r="AU53" s="128" t="n">
        <v>0</v>
      </c>
      <c r="AV53" s="124" t="n">
        <v>0</v>
      </c>
      <c r="AW53" s="124" t="n">
        <v>1</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38</v>
      </c>
      <c r="F54" s="138" t="n">
        <v>31</v>
      </c>
      <c r="G54" s="123" t="n">
        <v>3</v>
      </c>
      <c r="H54" s="123" t="n">
        <v>4</v>
      </c>
      <c r="I54" s="123" t="n">
        <v>0</v>
      </c>
      <c r="J54" s="139" t="n">
        <v>0</v>
      </c>
      <c r="K54" s="134" t="n">
        <v>0</v>
      </c>
      <c r="L54" s="124" t="n">
        <v>5</v>
      </c>
      <c r="M54" s="124" t="n">
        <v>4</v>
      </c>
      <c r="N54" s="124" t="n">
        <v>1</v>
      </c>
      <c r="O54" s="124" t="n">
        <v>5</v>
      </c>
      <c r="P54" s="124" t="n">
        <v>0</v>
      </c>
      <c r="Q54" s="124" t="n">
        <v>7</v>
      </c>
      <c r="R54" s="124" t="n">
        <v>3</v>
      </c>
      <c r="S54" s="124" t="n">
        <v>0</v>
      </c>
      <c r="T54" s="124" t="n">
        <v>3</v>
      </c>
      <c r="U54" s="124" t="n">
        <v>2</v>
      </c>
      <c r="V54" s="129" t="n">
        <v>1</v>
      </c>
      <c r="W54" s="128" t="n">
        <v>0</v>
      </c>
      <c r="X54" s="124" t="n">
        <v>0</v>
      </c>
      <c r="Y54" s="124" t="n">
        <v>0</v>
      </c>
      <c r="Z54" s="124" t="n">
        <v>0</v>
      </c>
      <c r="AA54" s="124" t="n">
        <v>0</v>
      </c>
      <c r="AB54" s="124" t="n">
        <v>1</v>
      </c>
      <c r="AC54" s="124" t="n">
        <v>1</v>
      </c>
      <c r="AD54" s="124" t="n">
        <v>1</v>
      </c>
      <c r="AE54" s="124" t="n">
        <v>0</v>
      </c>
      <c r="AF54" s="124" t="n">
        <v>0</v>
      </c>
      <c r="AG54" s="124" t="n">
        <v>0</v>
      </c>
      <c r="AH54" s="129" t="n">
        <v>0</v>
      </c>
      <c r="AI54" s="128" t="n">
        <v>0</v>
      </c>
      <c r="AJ54" s="124" t="n">
        <v>0</v>
      </c>
      <c r="AK54" s="124" t="n">
        <v>0</v>
      </c>
      <c r="AL54" s="124" t="n">
        <v>0</v>
      </c>
      <c r="AM54" s="124" t="n">
        <v>1</v>
      </c>
      <c r="AN54" s="124" t="n">
        <v>0</v>
      </c>
      <c r="AO54" s="124" t="n">
        <v>0</v>
      </c>
      <c r="AP54" s="124" t="n">
        <v>1</v>
      </c>
      <c r="AQ54" s="124" t="n">
        <v>1</v>
      </c>
      <c r="AR54" s="124" t="n">
        <v>0</v>
      </c>
      <c r="AS54" s="124" t="n">
        <v>0</v>
      </c>
      <c r="AT54" s="129" t="n">
        <v>1</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30</v>
      </c>
      <c r="F55" s="138" t="n">
        <v>28</v>
      </c>
      <c r="G55" s="123" t="n">
        <v>2</v>
      </c>
      <c r="H55" s="123" t="n">
        <v>0</v>
      </c>
      <c r="I55" s="123" t="n">
        <v>0</v>
      </c>
      <c r="J55" s="139" t="n">
        <v>0</v>
      </c>
      <c r="K55" s="134" t="n">
        <v>2</v>
      </c>
      <c r="L55" s="124" t="n">
        <v>5</v>
      </c>
      <c r="M55" s="124" t="n">
        <v>2</v>
      </c>
      <c r="N55" s="124" t="n">
        <v>1</v>
      </c>
      <c r="O55" s="124" t="n">
        <v>4</v>
      </c>
      <c r="P55" s="124" t="n">
        <v>3</v>
      </c>
      <c r="Q55" s="124" t="n">
        <v>5</v>
      </c>
      <c r="R55" s="124" t="n">
        <v>0</v>
      </c>
      <c r="S55" s="124" t="n">
        <v>0</v>
      </c>
      <c r="T55" s="124" t="n">
        <v>3</v>
      </c>
      <c r="U55" s="124" t="n">
        <v>3</v>
      </c>
      <c r="V55" s="129" t="n">
        <v>0</v>
      </c>
      <c r="W55" s="128" t="n">
        <v>0</v>
      </c>
      <c r="X55" s="124" t="n">
        <v>0</v>
      </c>
      <c r="Y55" s="124" t="n">
        <v>0</v>
      </c>
      <c r="Z55" s="124" t="n">
        <v>0</v>
      </c>
      <c r="AA55" s="124" t="n">
        <v>0</v>
      </c>
      <c r="AB55" s="124" t="n">
        <v>0</v>
      </c>
      <c r="AC55" s="124" t="n">
        <v>1</v>
      </c>
      <c r="AD55" s="124" t="n">
        <v>1</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22</v>
      </c>
      <c r="F56" s="138" t="n">
        <v>9</v>
      </c>
      <c r="G56" s="123" t="n">
        <v>12</v>
      </c>
      <c r="H56" s="123" t="n">
        <v>1</v>
      </c>
      <c r="I56" s="123" t="n">
        <v>0</v>
      </c>
      <c r="J56" s="139" t="n">
        <v>0</v>
      </c>
      <c r="K56" s="134" t="n">
        <v>0</v>
      </c>
      <c r="L56" s="124" t="n">
        <v>0</v>
      </c>
      <c r="M56" s="124" t="n">
        <v>2</v>
      </c>
      <c r="N56" s="124" t="n">
        <v>1</v>
      </c>
      <c r="O56" s="124" t="n">
        <v>0</v>
      </c>
      <c r="P56" s="124" t="n">
        <v>2</v>
      </c>
      <c r="Q56" s="124" t="n">
        <v>1</v>
      </c>
      <c r="R56" s="124" t="n">
        <v>0</v>
      </c>
      <c r="S56" s="124" t="n">
        <v>0</v>
      </c>
      <c r="T56" s="124" t="n">
        <v>1</v>
      </c>
      <c r="U56" s="124" t="n">
        <v>2</v>
      </c>
      <c r="V56" s="129" t="n">
        <v>0</v>
      </c>
      <c r="W56" s="128" t="n">
        <v>0</v>
      </c>
      <c r="X56" s="124" t="n">
        <v>0</v>
      </c>
      <c r="Y56" s="124" t="n">
        <v>0</v>
      </c>
      <c r="Z56" s="124" t="n">
        <v>0</v>
      </c>
      <c r="AA56" s="124" t="n">
        <v>7</v>
      </c>
      <c r="AB56" s="124" t="n">
        <v>2</v>
      </c>
      <c r="AC56" s="124" t="n">
        <v>0</v>
      </c>
      <c r="AD56" s="124" t="n">
        <v>1</v>
      </c>
      <c r="AE56" s="124" t="n">
        <v>1</v>
      </c>
      <c r="AF56" s="124" t="n">
        <v>0</v>
      </c>
      <c r="AG56" s="124" t="n">
        <v>1</v>
      </c>
      <c r="AH56" s="129" t="n">
        <v>0</v>
      </c>
      <c r="AI56" s="128" t="n">
        <v>0</v>
      </c>
      <c r="AJ56" s="124" t="n">
        <v>0</v>
      </c>
      <c r="AK56" s="124" t="n">
        <v>0</v>
      </c>
      <c r="AL56" s="124" t="n">
        <v>0</v>
      </c>
      <c r="AM56" s="124" t="n">
        <v>0</v>
      </c>
      <c r="AN56" s="124" t="n">
        <v>0</v>
      </c>
      <c r="AO56" s="124" t="n">
        <v>1</v>
      </c>
      <c r="AP56" s="124" t="n">
        <v>0</v>
      </c>
      <c r="AQ56" s="124" t="n">
        <v>0</v>
      </c>
      <c r="AR56" s="124" t="n">
        <v>0</v>
      </c>
      <c r="AS56" s="124" t="n">
        <v>0</v>
      </c>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31</v>
      </c>
      <c r="F57" s="138" t="n">
        <v>22</v>
      </c>
      <c r="G57" s="123" t="n">
        <v>5</v>
      </c>
      <c r="H57" s="123" t="n">
        <v>3</v>
      </c>
      <c r="I57" s="123" t="n">
        <v>1</v>
      </c>
      <c r="J57" s="139" t="n">
        <v>0</v>
      </c>
      <c r="K57" s="134" t="n">
        <v>0</v>
      </c>
      <c r="L57" s="124" t="n">
        <v>3</v>
      </c>
      <c r="M57" s="124" t="n">
        <v>1</v>
      </c>
      <c r="N57" s="124" t="n">
        <v>4</v>
      </c>
      <c r="O57" s="124" t="n">
        <v>4</v>
      </c>
      <c r="P57" s="124" t="n">
        <v>3</v>
      </c>
      <c r="Q57" s="124" t="n">
        <v>1</v>
      </c>
      <c r="R57" s="124" t="n">
        <v>2</v>
      </c>
      <c r="S57" s="124" t="n">
        <v>0</v>
      </c>
      <c r="T57" s="124" t="n">
        <v>3</v>
      </c>
      <c r="U57" s="124" t="n">
        <v>1</v>
      </c>
      <c r="V57" s="129" t="n">
        <v>0</v>
      </c>
      <c r="W57" s="128" t="n">
        <v>0</v>
      </c>
      <c r="X57" s="124" t="n">
        <v>0</v>
      </c>
      <c r="Y57" s="124" t="n">
        <v>0</v>
      </c>
      <c r="Z57" s="124" t="n">
        <v>0</v>
      </c>
      <c r="AA57" s="124" t="n">
        <v>1</v>
      </c>
      <c r="AB57" s="124" t="n">
        <v>2</v>
      </c>
      <c r="AC57" s="124" t="n">
        <v>0</v>
      </c>
      <c r="AD57" s="124" t="n">
        <v>1</v>
      </c>
      <c r="AE57" s="124" t="n">
        <v>0</v>
      </c>
      <c r="AF57" s="124" t="n">
        <v>0</v>
      </c>
      <c r="AG57" s="124" t="n">
        <v>1</v>
      </c>
      <c r="AH57" s="129" t="n">
        <v>0</v>
      </c>
      <c r="AI57" s="128" t="n">
        <v>0</v>
      </c>
      <c r="AJ57" s="124" t="n">
        <v>0</v>
      </c>
      <c r="AK57" s="124" t="n">
        <v>0</v>
      </c>
      <c r="AL57" s="124" t="n">
        <v>0</v>
      </c>
      <c r="AM57" s="124" t="n">
        <v>0</v>
      </c>
      <c r="AN57" s="124" t="n">
        <v>1</v>
      </c>
      <c r="AO57" s="124" t="n">
        <v>0</v>
      </c>
      <c r="AP57" s="124" t="n">
        <v>0</v>
      </c>
      <c r="AQ57" s="124" t="n">
        <v>2</v>
      </c>
      <c r="AR57" s="124" t="n">
        <v>0</v>
      </c>
      <c r="AS57" s="124" t="n">
        <v>0</v>
      </c>
      <c r="AT57" s="129" t="n">
        <v>0</v>
      </c>
      <c r="AU57" s="128" t="n">
        <v>1</v>
      </c>
      <c r="AV57" s="124" t="n">
        <v>0</v>
      </c>
      <c r="AW57" s="124" t="n">
        <v>0</v>
      </c>
      <c r="AX57" s="124" t="n">
        <v>0</v>
      </c>
      <c r="AY57" s="124" t="n">
        <v>0</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11</v>
      </c>
      <c r="F58" s="138" t="n">
        <v>5</v>
      </c>
      <c r="G58" s="123" t="n">
        <v>0</v>
      </c>
      <c r="H58" s="123" t="n">
        <v>5</v>
      </c>
      <c r="I58" s="123" t="n">
        <v>1</v>
      </c>
      <c r="J58" s="139" t="n">
        <v>0</v>
      </c>
      <c r="K58" s="134" t="n">
        <v>0</v>
      </c>
      <c r="L58" s="124" t="n">
        <v>1</v>
      </c>
      <c r="M58" s="124" t="n">
        <v>1</v>
      </c>
      <c r="N58" s="124" t="n">
        <v>1</v>
      </c>
      <c r="O58" s="124" t="n">
        <v>0</v>
      </c>
      <c r="P58" s="124" t="n">
        <v>0</v>
      </c>
      <c r="Q58" s="124" t="n">
        <v>1</v>
      </c>
      <c r="R58" s="124" t="n">
        <v>1</v>
      </c>
      <c r="S58" s="124" t="n">
        <v>0</v>
      </c>
      <c r="T58" s="124" t="n">
        <v>0</v>
      </c>
      <c r="U58" s="124" t="n">
        <v>0</v>
      </c>
      <c r="V58" s="129" t="n">
        <v>0</v>
      </c>
      <c r="W58" s="128" t="n">
        <v>0</v>
      </c>
      <c r="X58" s="124" t="n">
        <v>0</v>
      </c>
      <c r="Y58" s="124" t="n">
        <v>0</v>
      </c>
      <c r="Z58" s="124" t="n">
        <v>0</v>
      </c>
      <c r="AA58" s="124" t="n">
        <v>0</v>
      </c>
      <c r="AB58" s="124" t="n">
        <v>0</v>
      </c>
      <c r="AC58" s="124" t="n">
        <v>0</v>
      </c>
      <c r="AD58" s="124" t="n">
        <v>0</v>
      </c>
      <c r="AE58" s="124" t="n">
        <v>0</v>
      </c>
      <c r="AF58" s="124" t="n">
        <v>0</v>
      </c>
      <c r="AG58" s="124" t="n">
        <v>0</v>
      </c>
      <c r="AH58" s="129" t="n">
        <v>0</v>
      </c>
      <c r="AI58" s="128" t="n">
        <v>0</v>
      </c>
      <c r="AJ58" s="124" t="n">
        <v>0</v>
      </c>
      <c r="AK58" s="124" t="n">
        <v>0</v>
      </c>
      <c r="AL58" s="124" t="n">
        <v>0</v>
      </c>
      <c r="AM58" s="124" t="n">
        <v>0</v>
      </c>
      <c r="AN58" s="124" t="n">
        <v>1</v>
      </c>
      <c r="AO58" s="124" t="n">
        <v>2</v>
      </c>
      <c r="AP58" s="124" t="n">
        <v>0</v>
      </c>
      <c r="AQ58" s="124" t="n">
        <v>2</v>
      </c>
      <c r="AR58" s="124" t="n">
        <v>0</v>
      </c>
      <c r="AS58" s="124" t="n">
        <v>0</v>
      </c>
      <c r="AT58" s="129" t="n">
        <v>0</v>
      </c>
      <c r="AU58" s="128" t="n">
        <v>1</v>
      </c>
      <c r="AV58" s="124" t="n">
        <v>0</v>
      </c>
      <c r="AW58" s="124" t="n">
        <v>0</v>
      </c>
      <c r="AX58" s="124" t="n">
        <v>0</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18</v>
      </c>
      <c r="F59" s="138" t="n">
        <v>12</v>
      </c>
      <c r="G59" s="123" t="n">
        <v>3</v>
      </c>
      <c r="H59" s="123" t="n">
        <v>2</v>
      </c>
      <c r="I59" s="123" t="n">
        <v>1</v>
      </c>
      <c r="J59" s="139" t="n">
        <v>0</v>
      </c>
      <c r="K59" s="134" t="n">
        <v>0</v>
      </c>
      <c r="L59" s="124" t="n">
        <v>0</v>
      </c>
      <c r="M59" s="124" t="n">
        <v>0</v>
      </c>
      <c r="N59" s="124" t="n">
        <v>3</v>
      </c>
      <c r="O59" s="124" t="n">
        <v>0</v>
      </c>
      <c r="P59" s="124" t="n">
        <v>4</v>
      </c>
      <c r="Q59" s="124" t="n">
        <v>1</v>
      </c>
      <c r="R59" s="124" t="n">
        <v>1</v>
      </c>
      <c r="S59" s="124" t="n">
        <v>0</v>
      </c>
      <c r="T59" s="124" t="n">
        <v>2</v>
      </c>
      <c r="U59" s="124" t="n">
        <v>1</v>
      </c>
      <c r="V59" s="129" t="n">
        <v>0</v>
      </c>
      <c r="W59" s="128" t="n">
        <v>0</v>
      </c>
      <c r="X59" s="124" t="n">
        <v>0</v>
      </c>
      <c r="Y59" s="124" t="n">
        <v>0</v>
      </c>
      <c r="Z59" s="124" t="n">
        <v>0</v>
      </c>
      <c r="AA59" s="124" t="n">
        <v>1</v>
      </c>
      <c r="AB59" s="124" t="n">
        <v>1</v>
      </c>
      <c r="AC59" s="124" t="n">
        <v>0</v>
      </c>
      <c r="AD59" s="124" t="n">
        <v>0</v>
      </c>
      <c r="AE59" s="124" t="n">
        <v>0</v>
      </c>
      <c r="AF59" s="124" t="n">
        <v>1</v>
      </c>
      <c r="AG59" s="124" t="n">
        <v>0</v>
      </c>
      <c r="AH59" s="129" t="n">
        <v>0</v>
      </c>
      <c r="AI59" s="128" t="n">
        <v>0</v>
      </c>
      <c r="AJ59" s="124" t="n">
        <v>0</v>
      </c>
      <c r="AK59" s="124" t="n">
        <v>0</v>
      </c>
      <c r="AL59" s="124" t="n">
        <v>0</v>
      </c>
      <c r="AM59" s="124" t="n">
        <v>0</v>
      </c>
      <c r="AN59" s="124" t="n">
        <v>0</v>
      </c>
      <c r="AO59" s="124" t="n">
        <v>0</v>
      </c>
      <c r="AP59" s="124" t="n">
        <v>0</v>
      </c>
      <c r="AQ59" s="124" t="n">
        <v>2</v>
      </c>
      <c r="AR59" s="124" t="n">
        <v>0</v>
      </c>
      <c r="AS59" s="124" t="n">
        <v>0</v>
      </c>
      <c r="AT59" s="129" t="n">
        <v>0</v>
      </c>
      <c r="AU59" s="128" t="n">
        <v>1</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17</v>
      </c>
      <c r="F60" s="138" t="n">
        <v>4</v>
      </c>
      <c r="G60" s="123" t="n">
        <v>2</v>
      </c>
      <c r="H60" s="123" t="n">
        <v>11</v>
      </c>
      <c r="I60" s="123" t="n">
        <v>0</v>
      </c>
      <c r="J60" s="139" t="n">
        <v>0</v>
      </c>
      <c r="K60" s="134" t="n">
        <v>0</v>
      </c>
      <c r="L60" s="124" t="n">
        <v>0</v>
      </c>
      <c r="M60" s="124" t="n">
        <v>0</v>
      </c>
      <c r="N60" s="124" t="n">
        <v>1</v>
      </c>
      <c r="O60" s="124" t="n">
        <v>0</v>
      </c>
      <c r="P60" s="124" t="n">
        <v>1</v>
      </c>
      <c r="Q60" s="124" t="n">
        <v>1</v>
      </c>
      <c r="R60" s="124" t="n">
        <v>1</v>
      </c>
      <c r="S60" s="124" t="n">
        <v>0</v>
      </c>
      <c r="T60" s="124" t="n">
        <v>0</v>
      </c>
      <c r="U60" s="124" t="n">
        <v>0</v>
      </c>
      <c r="V60" s="129" t="n">
        <v>0</v>
      </c>
      <c r="W60" s="128" t="n">
        <v>0</v>
      </c>
      <c r="X60" s="124" t="n">
        <v>0</v>
      </c>
      <c r="Y60" s="124" t="n">
        <v>0</v>
      </c>
      <c r="Z60" s="124" t="n">
        <v>0</v>
      </c>
      <c r="AA60" s="124" t="n">
        <v>0</v>
      </c>
      <c r="AB60" s="124" t="n">
        <v>0</v>
      </c>
      <c r="AC60" s="124" t="n">
        <v>1</v>
      </c>
      <c r="AD60" s="124" t="n">
        <v>1</v>
      </c>
      <c r="AE60" s="124" t="n">
        <v>0</v>
      </c>
      <c r="AF60" s="124" t="n">
        <v>0</v>
      </c>
      <c r="AG60" s="124" t="n">
        <v>0</v>
      </c>
      <c r="AH60" s="129" t="n">
        <v>0</v>
      </c>
      <c r="AI60" s="128" t="n">
        <v>0</v>
      </c>
      <c r="AJ60" s="124" t="n">
        <v>0</v>
      </c>
      <c r="AK60" s="124" t="n">
        <v>0</v>
      </c>
      <c r="AL60" s="124" t="n">
        <v>0</v>
      </c>
      <c r="AM60" s="124" t="n">
        <v>0</v>
      </c>
      <c r="AN60" s="124" t="n">
        <v>0</v>
      </c>
      <c r="AO60" s="124" t="n">
        <v>1</v>
      </c>
      <c r="AP60" s="124" t="n">
        <v>0</v>
      </c>
      <c r="AQ60" s="124" t="n">
        <v>10</v>
      </c>
      <c r="AR60" s="124" t="n">
        <v>0</v>
      </c>
      <c r="AS60" s="124" t="n">
        <v>0</v>
      </c>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59</v>
      </c>
      <c r="F61" s="138" t="n">
        <v>9</v>
      </c>
      <c r="G61" s="123" t="n">
        <v>5</v>
      </c>
      <c r="H61" s="123" t="n">
        <v>42</v>
      </c>
      <c r="I61" s="123" t="n">
        <v>3</v>
      </c>
      <c r="J61" s="139" t="n">
        <v>0</v>
      </c>
      <c r="K61" s="134" t="n">
        <v>0</v>
      </c>
      <c r="L61" s="124" t="n">
        <v>0</v>
      </c>
      <c r="M61" s="124" t="n">
        <v>1</v>
      </c>
      <c r="N61" s="124" t="n">
        <v>2</v>
      </c>
      <c r="O61" s="124" t="n">
        <v>0</v>
      </c>
      <c r="P61" s="124" t="n">
        <v>1</v>
      </c>
      <c r="Q61" s="124" t="n">
        <v>4</v>
      </c>
      <c r="R61" s="124" t="n">
        <v>1</v>
      </c>
      <c r="S61" s="124" t="n">
        <v>0</v>
      </c>
      <c r="T61" s="124" t="n">
        <v>0</v>
      </c>
      <c r="U61" s="124" t="n">
        <v>0</v>
      </c>
      <c r="V61" s="129" t="n">
        <v>0</v>
      </c>
      <c r="W61" s="128" t="n">
        <v>0</v>
      </c>
      <c r="X61" s="124" t="n">
        <v>0</v>
      </c>
      <c r="Y61" s="124" t="n">
        <v>0</v>
      </c>
      <c r="Z61" s="124" t="n">
        <v>0</v>
      </c>
      <c r="AA61" s="124" t="n">
        <v>1</v>
      </c>
      <c r="AB61" s="124" t="n">
        <v>2</v>
      </c>
      <c r="AC61" s="124" t="n">
        <v>1</v>
      </c>
      <c r="AD61" s="124" t="n">
        <v>1</v>
      </c>
      <c r="AE61" s="124" t="n">
        <v>0</v>
      </c>
      <c r="AF61" s="124" t="n">
        <v>0</v>
      </c>
      <c r="AG61" s="124" t="n">
        <v>0</v>
      </c>
      <c r="AH61" s="129" t="n">
        <v>0</v>
      </c>
      <c r="AI61" s="128" t="n">
        <v>0</v>
      </c>
      <c r="AJ61" s="124" t="n">
        <v>5</v>
      </c>
      <c r="AK61" s="124" t="n">
        <v>0</v>
      </c>
      <c r="AL61" s="124" t="n">
        <v>0</v>
      </c>
      <c r="AM61" s="124" t="n">
        <v>2</v>
      </c>
      <c r="AN61" s="124" t="n">
        <v>5</v>
      </c>
      <c r="AO61" s="124" t="n">
        <v>8</v>
      </c>
      <c r="AP61" s="124" t="n">
        <v>10</v>
      </c>
      <c r="AQ61" s="124" t="n">
        <v>10</v>
      </c>
      <c r="AR61" s="124" t="n">
        <v>1</v>
      </c>
      <c r="AS61" s="124" t="n">
        <v>0</v>
      </c>
      <c r="AT61" s="129" t="n">
        <v>1</v>
      </c>
      <c r="AU61" s="128" t="n">
        <v>2</v>
      </c>
      <c r="AV61" s="124" t="n">
        <v>0</v>
      </c>
      <c r="AW61" s="124" t="n">
        <v>0</v>
      </c>
      <c r="AX61" s="124" t="n">
        <v>0</v>
      </c>
      <c r="AY61" s="124" t="n">
        <v>0</v>
      </c>
      <c r="AZ61" s="124" t="n">
        <v>0</v>
      </c>
      <c r="BA61" s="124" t="n">
        <v>1</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56</v>
      </c>
      <c r="F62" s="138" t="n">
        <v>6</v>
      </c>
      <c r="G62" s="123" t="n">
        <v>6</v>
      </c>
      <c r="H62" s="123" t="n">
        <v>42</v>
      </c>
      <c r="I62" s="123" t="n">
        <v>2</v>
      </c>
      <c r="J62" s="139" t="n">
        <v>0</v>
      </c>
      <c r="K62" s="134" t="n">
        <v>0</v>
      </c>
      <c r="L62" s="124" t="n">
        <v>0</v>
      </c>
      <c r="M62" s="124" t="n">
        <v>0</v>
      </c>
      <c r="N62" s="124" t="n">
        <v>1</v>
      </c>
      <c r="O62" s="124" t="n">
        <v>0</v>
      </c>
      <c r="P62" s="124" t="n">
        <v>1</v>
      </c>
      <c r="Q62" s="124" t="n">
        <v>4</v>
      </c>
      <c r="R62" s="124" t="n">
        <v>0</v>
      </c>
      <c r="S62" s="124" t="n">
        <v>0</v>
      </c>
      <c r="T62" s="124" t="n">
        <v>0</v>
      </c>
      <c r="U62" s="124" t="n">
        <v>0</v>
      </c>
      <c r="V62" s="129" t="n">
        <v>0</v>
      </c>
      <c r="W62" s="128" t="n">
        <v>0</v>
      </c>
      <c r="X62" s="124" t="n">
        <v>0</v>
      </c>
      <c r="Y62" s="124" t="n">
        <v>0</v>
      </c>
      <c r="Z62" s="124" t="n">
        <v>0</v>
      </c>
      <c r="AA62" s="124" t="n">
        <v>1</v>
      </c>
      <c r="AB62" s="124" t="n">
        <v>2</v>
      </c>
      <c r="AC62" s="124" t="n">
        <v>1</v>
      </c>
      <c r="AD62" s="124" t="n">
        <v>1</v>
      </c>
      <c r="AE62" s="124" t="n">
        <v>0</v>
      </c>
      <c r="AF62" s="124" t="n">
        <v>0</v>
      </c>
      <c r="AG62" s="124" t="n">
        <v>1</v>
      </c>
      <c r="AH62" s="129" t="n">
        <v>0</v>
      </c>
      <c r="AI62" s="128" t="n">
        <v>0</v>
      </c>
      <c r="AJ62" s="124" t="n">
        <v>5</v>
      </c>
      <c r="AK62" s="124" t="n">
        <v>0</v>
      </c>
      <c r="AL62" s="124" t="n">
        <v>0</v>
      </c>
      <c r="AM62" s="124" t="n">
        <v>2</v>
      </c>
      <c r="AN62" s="124" t="n">
        <v>5</v>
      </c>
      <c r="AO62" s="124" t="n">
        <v>8</v>
      </c>
      <c r="AP62" s="124" t="n">
        <v>10</v>
      </c>
      <c r="AQ62" s="124" t="n">
        <v>10</v>
      </c>
      <c r="AR62" s="124" t="n">
        <v>1</v>
      </c>
      <c r="AS62" s="124" t="n">
        <v>0</v>
      </c>
      <c r="AT62" s="129" t="n">
        <v>1</v>
      </c>
      <c r="AU62" s="128" t="n">
        <v>2</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27</v>
      </c>
      <c r="F63" s="138" t="n">
        <v>15</v>
      </c>
      <c r="G63" s="123" t="n">
        <v>3</v>
      </c>
      <c r="H63" s="123" t="n">
        <v>9</v>
      </c>
      <c r="I63" s="123" t="n">
        <v>0</v>
      </c>
      <c r="J63" s="139" t="n">
        <v>0</v>
      </c>
      <c r="K63" s="134" t="n">
        <v>1</v>
      </c>
      <c r="L63" s="124" t="n">
        <v>2</v>
      </c>
      <c r="M63" s="124" t="n">
        <v>3</v>
      </c>
      <c r="N63" s="124" t="n">
        <v>3</v>
      </c>
      <c r="O63" s="124" t="n">
        <v>2</v>
      </c>
      <c r="P63" s="124" t="n">
        <v>4</v>
      </c>
      <c r="Q63" s="124" t="n">
        <v>0</v>
      </c>
      <c r="R63" s="124" t="n">
        <v>0</v>
      </c>
      <c r="S63" s="124" t="n">
        <v>0</v>
      </c>
      <c r="T63" s="124" t="n">
        <v>0</v>
      </c>
      <c r="U63" s="124" t="n">
        <v>0</v>
      </c>
      <c r="V63" s="129" t="n">
        <v>0</v>
      </c>
      <c r="W63" s="128" t="n">
        <v>0</v>
      </c>
      <c r="X63" s="124" t="n">
        <v>0</v>
      </c>
      <c r="Y63" s="124" t="n">
        <v>0</v>
      </c>
      <c r="Z63" s="124" t="n">
        <v>0</v>
      </c>
      <c r="AA63" s="124" t="n">
        <v>0</v>
      </c>
      <c r="AB63" s="124" t="n">
        <v>2</v>
      </c>
      <c r="AC63" s="124" t="n">
        <v>1</v>
      </c>
      <c r="AD63" s="124" t="n">
        <v>0</v>
      </c>
      <c r="AE63" s="124" t="n">
        <v>0</v>
      </c>
      <c r="AF63" s="124" t="n">
        <v>0</v>
      </c>
      <c r="AG63" s="124" t="n">
        <v>0</v>
      </c>
      <c r="AH63" s="129" t="n">
        <v>0</v>
      </c>
      <c r="AI63" s="128" t="n">
        <v>0</v>
      </c>
      <c r="AJ63" s="124" t="n">
        <v>0</v>
      </c>
      <c r="AK63" s="124" t="n">
        <v>0</v>
      </c>
      <c r="AL63" s="124" t="n">
        <v>0</v>
      </c>
      <c r="AM63" s="124" t="n">
        <v>0</v>
      </c>
      <c r="AN63" s="124" t="n">
        <v>1</v>
      </c>
      <c r="AO63" s="124" t="n">
        <v>1</v>
      </c>
      <c r="AP63" s="124" t="n">
        <v>1</v>
      </c>
      <c r="AQ63" s="124" t="n">
        <v>4</v>
      </c>
      <c r="AR63" s="124" t="n">
        <v>1</v>
      </c>
      <c r="AS63" s="124" t="n">
        <v>1</v>
      </c>
      <c r="AT63" s="129" t="n">
        <v>0</v>
      </c>
      <c r="AU63" s="128" t="n">
        <v>0</v>
      </c>
      <c r="AV63" s="124" t="n">
        <v>0</v>
      </c>
      <c r="AW63" s="124" t="n">
        <v>0</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56</v>
      </c>
      <c r="F64" s="138" t="n">
        <v>3</v>
      </c>
      <c r="G64" s="123" t="n">
        <v>8</v>
      </c>
      <c r="H64" s="123" t="n">
        <v>45</v>
      </c>
      <c r="I64" s="123" t="n">
        <v>0</v>
      </c>
      <c r="J64" s="139" t="n">
        <v>0</v>
      </c>
      <c r="K64" s="134" t="n">
        <v>0</v>
      </c>
      <c r="L64" s="124" t="n">
        <v>2</v>
      </c>
      <c r="M64" s="124" t="n">
        <v>0</v>
      </c>
      <c r="N64" s="124" t="n">
        <v>1</v>
      </c>
      <c r="O64" s="124" t="n">
        <v>0</v>
      </c>
      <c r="P64" s="124" t="n">
        <v>0</v>
      </c>
      <c r="Q64" s="124" t="n">
        <v>0</v>
      </c>
      <c r="R64" s="124" t="n">
        <v>0</v>
      </c>
      <c r="S64" s="124" t="n">
        <v>0</v>
      </c>
      <c r="T64" s="124" t="n">
        <v>0</v>
      </c>
      <c r="U64" s="124" t="n">
        <v>0</v>
      </c>
      <c r="V64" s="129" t="n">
        <v>0</v>
      </c>
      <c r="W64" s="128" t="n">
        <v>0</v>
      </c>
      <c r="X64" s="124" t="n">
        <v>0</v>
      </c>
      <c r="Y64" s="124" t="n">
        <v>0</v>
      </c>
      <c r="Z64" s="124" t="n">
        <v>0</v>
      </c>
      <c r="AA64" s="124" t="n">
        <v>0</v>
      </c>
      <c r="AB64" s="124" t="n">
        <v>0</v>
      </c>
      <c r="AC64" s="124" t="n">
        <v>1</v>
      </c>
      <c r="AD64" s="124" t="n">
        <v>1</v>
      </c>
      <c r="AE64" s="124" t="n">
        <v>0</v>
      </c>
      <c r="AF64" s="124" t="n">
        <v>0</v>
      </c>
      <c r="AG64" s="124" t="n">
        <v>4</v>
      </c>
      <c r="AH64" s="129" t="n">
        <v>2</v>
      </c>
      <c r="AI64" s="128" t="n">
        <v>0</v>
      </c>
      <c r="AJ64" s="124" t="n">
        <v>4</v>
      </c>
      <c r="AK64" s="124" t="n">
        <v>1</v>
      </c>
      <c r="AL64" s="124" t="n">
        <v>0</v>
      </c>
      <c r="AM64" s="124" t="n">
        <v>6</v>
      </c>
      <c r="AN64" s="124" t="n">
        <v>4</v>
      </c>
      <c r="AO64" s="124" t="n">
        <v>6</v>
      </c>
      <c r="AP64" s="124" t="n">
        <v>10</v>
      </c>
      <c r="AQ64" s="124" t="n">
        <v>10</v>
      </c>
      <c r="AR64" s="124" t="n">
        <v>1</v>
      </c>
      <c r="AS64" s="124" t="n">
        <v>0</v>
      </c>
      <c r="AT64" s="129" t="n">
        <v>3</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80</v>
      </c>
      <c r="F65" s="138" t="n">
        <v>47</v>
      </c>
      <c r="G65" s="123" t="n">
        <v>3</v>
      </c>
      <c r="H65" s="123" t="n">
        <v>29</v>
      </c>
      <c r="I65" s="123" t="n">
        <v>1</v>
      </c>
      <c r="J65" s="139" t="n">
        <v>0</v>
      </c>
      <c r="K65" s="134" t="n">
        <v>1</v>
      </c>
      <c r="L65" s="124" t="n">
        <v>5</v>
      </c>
      <c r="M65" s="124" t="n">
        <v>4</v>
      </c>
      <c r="N65" s="124" t="n">
        <v>5</v>
      </c>
      <c r="O65" s="124" t="n">
        <v>9</v>
      </c>
      <c r="P65" s="124" t="n">
        <v>3</v>
      </c>
      <c r="Q65" s="124" t="n">
        <v>7</v>
      </c>
      <c r="R65" s="124" t="n">
        <v>1</v>
      </c>
      <c r="S65" s="124" t="n">
        <v>0</v>
      </c>
      <c r="T65" s="124" t="n">
        <v>10</v>
      </c>
      <c r="U65" s="124" t="n">
        <v>2</v>
      </c>
      <c r="V65" s="129" t="n">
        <v>0</v>
      </c>
      <c r="W65" s="128" t="n">
        <v>0</v>
      </c>
      <c r="X65" s="124" t="n">
        <v>0</v>
      </c>
      <c r="Y65" s="124" t="n">
        <v>0</v>
      </c>
      <c r="Z65" s="124" t="n">
        <v>0</v>
      </c>
      <c r="AA65" s="124" t="n">
        <v>1</v>
      </c>
      <c r="AB65" s="124" t="n">
        <v>1</v>
      </c>
      <c r="AC65" s="124" t="n">
        <v>0</v>
      </c>
      <c r="AD65" s="124" t="n">
        <v>1</v>
      </c>
      <c r="AE65" s="124" t="n">
        <v>0</v>
      </c>
      <c r="AF65" s="124" t="n">
        <v>0</v>
      </c>
      <c r="AG65" s="124" t="n">
        <v>0</v>
      </c>
      <c r="AH65" s="129" t="n">
        <v>0</v>
      </c>
      <c r="AI65" s="128" t="n">
        <v>0</v>
      </c>
      <c r="AJ65" s="124" t="n">
        <v>0</v>
      </c>
      <c r="AK65" s="124" t="n">
        <v>0</v>
      </c>
      <c r="AL65" s="124" t="n">
        <v>0</v>
      </c>
      <c r="AM65" s="124" t="n">
        <v>0</v>
      </c>
      <c r="AN65" s="124" t="n">
        <v>3</v>
      </c>
      <c r="AO65" s="124" t="n">
        <v>5</v>
      </c>
      <c r="AP65" s="124" t="n">
        <v>2</v>
      </c>
      <c r="AQ65" s="124" t="n">
        <v>10</v>
      </c>
      <c r="AR65" s="124" t="n">
        <v>3</v>
      </c>
      <c r="AS65" s="124" t="n">
        <v>4</v>
      </c>
      <c r="AT65" s="129" t="n">
        <v>2</v>
      </c>
      <c r="AU65" s="128" t="n">
        <v>1</v>
      </c>
      <c r="AV65" s="124" t="n">
        <v>0</v>
      </c>
      <c r="AW65" s="124" t="n">
        <v>0</v>
      </c>
      <c r="AX65" s="124" t="n">
        <v>0</v>
      </c>
      <c r="AY65" s="124" t="n">
        <v>0</v>
      </c>
      <c r="AZ65" s="124" t="n">
        <v>0</v>
      </c>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16</v>
      </c>
      <c r="F66" s="138" t="n">
        <v>7</v>
      </c>
      <c r="G66" s="123" t="n">
        <v>6</v>
      </c>
      <c r="H66" s="123" t="n">
        <v>3</v>
      </c>
      <c r="I66" s="123" t="n">
        <v>0</v>
      </c>
      <c r="J66" s="139" t="n">
        <v>0</v>
      </c>
      <c r="K66" s="134" t="n">
        <v>1</v>
      </c>
      <c r="L66" s="124" t="n">
        <v>0</v>
      </c>
      <c r="M66" s="124" t="n">
        <v>1</v>
      </c>
      <c r="N66" s="124" t="n">
        <v>0</v>
      </c>
      <c r="O66" s="124" t="n">
        <v>0</v>
      </c>
      <c r="P66" s="124" t="n">
        <v>1</v>
      </c>
      <c r="Q66" s="124" t="n">
        <v>0</v>
      </c>
      <c r="R66" s="124" t="n">
        <v>1</v>
      </c>
      <c r="S66" s="124" t="n">
        <v>0</v>
      </c>
      <c r="T66" s="124" t="n">
        <v>2</v>
      </c>
      <c r="U66" s="124" t="n">
        <v>1</v>
      </c>
      <c r="V66" s="129" t="n">
        <v>0</v>
      </c>
      <c r="W66" s="128" t="n">
        <v>2</v>
      </c>
      <c r="X66" s="124" t="n">
        <v>0</v>
      </c>
      <c r="Y66" s="124" t="n">
        <v>0</v>
      </c>
      <c r="Z66" s="124" t="n">
        <v>0</v>
      </c>
      <c r="AA66" s="124" t="n">
        <v>0</v>
      </c>
      <c r="AB66" s="124" t="n">
        <v>1</v>
      </c>
      <c r="AC66" s="124" t="n">
        <v>0</v>
      </c>
      <c r="AD66" s="124" t="n">
        <v>1</v>
      </c>
      <c r="AE66" s="124" t="n">
        <v>1</v>
      </c>
      <c r="AF66" s="124" t="n">
        <v>0</v>
      </c>
      <c r="AG66" s="124" t="n">
        <v>1</v>
      </c>
      <c r="AH66" s="129" t="n">
        <v>0</v>
      </c>
      <c r="AI66" s="128" t="n">
        <v>0</v>
      </c>
      <c r="AJ66" s="124" t="n">
        <v>0</v>
      </c>
      <c r="AK66" s="124" t="n">
        <v>0</v>
      </c>
      <c r="AL66" s="124" t="n">
        <v>0</v>
      </c>
      <c r="AM66" s="124" t="n">
        <v>0</v>
      </c>
      <c r="AN66" s="124" t="n">
        <v>0</v>
      </c>
      <c r="AO66" s="124" t="n">
        <v>1</v>
      </c>
      <c r="AP66" s="124" t="n">
        <v>1</v>
      </c>
      <c r="AQ66" s="124" t="n">
        <v>1</v>
      </c>
      <c r="AR66" s="124" t="n">
        <v>0</v>
      </c>
      <c r="AS66" s="124" t="n">
        <v>0</v>
      </c>
      <c r="AT66" s="129" t="n">
        <v>0</v>
      </c>
      <c r="AU66" s="128" t="n">
        <v>0</v>
      </c>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1070</v>
      </c>
      <c r="F68" s="138" t="n">
        <v>0</v>
      </c>
      <c r="G68" s="123" t="n">
        <v>460</v>
      </c>
      <c r="H68" s="123" t="n">
        <v>370</v>
      </c>
      <c r="I68" s="123" t="n">
        <v>240</v>
      </c>
      <c r="J68" s="139" t="n">
        <v>0</v>
      </c>
      <c r="K68" s="134" t="n">
        <v>0</v>
      </c>
      <c r="L68" s="124" t="n">
        <v>0</v>
      </c>
      <c r="M68" s="124" t="n">
        <v>0</v>
      </c>
      <c r="N68" s="124" t="n">
        <v>0</v>
      </c>
      <c r="O68" s="124" t="n">
        <v>0</v>
      </c>
      <c r="P68" s="124" t="n">
        <v>0</v>
      </c>
      <c r="Q68" s="124" t="n">
        <v>0</v>
      </c>
      <c r="R68" s="124" t="n">
        <v>0</v>
      </c>
      <c r="S68" s="124" t="n">
        <v>0</v>
      </c>
      <c r="T68" s="124" t="n">
        <v>0</v>
      </c>
      <c r="U68" s="124" t="n">
        <v>0</v>
      </c>
      <c r="V68" s="129" t="n">
        <v>0</v>
      </c>
      <c r="W68" s="128" t="n">
        <v>0</v>
      </c>
      <c r="X68" s="124" t="n">
        <v>0</v>
      </c>
      <c r="Y68" s="124" t="n">
        <v>0</v>
      </c>
      <c r="Z68" s="124" t="n">
        <v>0</v>
      </c>
      <c r="AA68" s="124" t="n">
        <v>0</v>
      </c>
      <c r="AB68" s="124" t="n">
        <v>0</v>
      </c>
      <c r="AC68" s="124" t="n">
        <v>0</v>
      </c>
      <c r="AD68" s="124" t="n">
        <v>0</v>
      </c>
      <c r="AE68" s="124" t="n">
        <v>0</v>
      </c>
      <c r="AF68" s="124" t="n">
        <v>0</v>
      </c>
      <c r="AG68" s="124" t="n">
        <v>0</v>
      </c>
      <c r="AH68" s="129" t="n">
        <v>460</v>
      </c>
      <c r="AI68" s="128" t="n">
        <v>14</v>
      </c>
      <c r="AJ68" s="124" t="n">
        <v>9</v>
      </c>
      <c r="AK68" s="124" t="n">
        <v>0</v>
      </c>
      <c r="AL68" s="124" t="n">
        <v>0</v>
      </c>
      <c r="AM68" s="124" t="n">
        <v>0</v>
      </c>
      <c r="AN68" s="124" t="n">
        <v>92</v>
      </c>
      <c r="AO68" s="124" t="n">
        <v>0</v>
      </c>
      <c r="AP68" s="124" t="n">
        <v>0</v>
      </c>
      <c r="AQ68" s="124" t="n">
        <v>14</v>
      </c>
      <c r="AR68" s="124" t="n">
        <v>78</v>
      </c>
      <c r="AS68" s="124" t="n">
        <v>71</v>
      </c>
      <c r="AT68" s="129" t="n">
        <v>92</v>
      </c>
      <c r="AU68" s="128" t="n">
        <v>125</v>
      </c>
      <c r="AV68" s="124" t="n">
        <v>41</v>
      </c>
      <c r="AW68" s="124" t="n">
        <v>36</v>
      </c>
      <c r="AX68" s="124" t="n">
        <v>19</v>
      </c>
      <c r="AY68" s="124" t="n">
        <v>1</v>
      </c>
      <c r="AZ68" s="124" t="n">
        <v>0</v>
      </c>
      <c r="BA68" s="124" t="n">
        <v>17</v>
      </c>
      <c r="BB68" s="124" t="n">
        <v>0</v>
      </c>
      <c r="BC68" s="124" t="n">
        <v>1</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871</v>
      </c>
      <c r="F69" s="138" t="n">
        <v>0</v>
      </c>
      <c r="G69" s="123" t="n">
        <v>462</v>
      </c>
      <c r="H69" s="123" t="n">
        <v>350</v>
      </c>
      <c r="I69" s="123" t="n">
        <v>59</v>
      </c>
      <c r="J69" s="139" t="n">
        <v>0</v>
      </c>
      <c r="K69" s="134" t="n">
        <v>0</v>
      </c>
      <c r="L69" s="124" t="n">
        <v>0</v>
      </c>
      <c r="M69" s="124" t="n">
        <v>0</v>
      </c>
      <c r="N69" s="124" t="n">
        <v>0</v>
      </c>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462</v>
      </c>
      <c r="AI69" s="128" t="n">
        <v>0</v>
      </c>
      <c r="AJ69" s="124" t="n">
        <v>0</v>
      </c>
      <c r="AK69" s="124" t="n">
        <v>9</v>
      </c>
      <c r="AL69" s="124" t="n">
        <v>0</v>
      </c>
      <c r="AM69" s="124" t="n">
        <v>148</v>
      </c>
      <c r="AN69" s="124" t="n">
        <v>92</v>
      </c>
      <c r="AO69" s="124" t="n">
        <v>0</v>
      </c>
      <c r="AP69" s="124" t="n">
        <v>0</v>
      </c>
      <c r="AQ69" s="124" t="n">
        <v>5</v>
      </c>
      <c r="AR69" s="124" t="n">
        <v>51</v>
      </c>
      <c r="AS69" s="124" t="n">
        <v>24</v>
      </c>
      <c r="AT69" s="129" t="n">
        <v>21</v>
      </c>
      <c r="AU69" s="128" t="n">
        <v>37</v>
      </c>
      <c r="AV69" s="124" t="n">
        <v>8</v>
      </c>
      <c r="AW69" s="124" t="n">
        <v>0</v>
      </c>
      <c r="AX69" s="124" t="n">
        <v>2</v>
      </c>
      <c r="AY69" s="124" t="n">
        <v>1</v>
      </c>
      <c r="AZ69" s="124" t="n">
        <v>0</v>
      </c>
      <c r="BA69" s="124" t="n">
        <v>9</v>
      </c>
      <c r="BB69" s="124" t="n">
        <v>0</v>
      </c>
      <c r="BC69" s="124" t="n">
        <v>2</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121</v>
      </c>
      <c r="F70" s="138" t="n">
        <v>0</v>
      </c>
      <c r="G70" s="123" t="n">
        <v>0</v>
      </c>
      <c r="H70" s="123" t="n">
        <v>102</v>
      </c>
      <c r="I70" s="123" t="n">
        <v>19</v>
      </c>
      <c r="J70" s="139" t="n">
        <v>0</v>
      </c>
      <c r="K70" s="134" t="n">
        <v>0</v>
      </c>
      <c r="L70" s="124" t="n">
        <v>0</v>
      </c>
      <c r="M70" s="124" t="n">
        <v>0</v>
      </c>
      <c r="N70" s="124" t="n">
        <v>0</v>
      </c>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64</v>
      </c>
      <c r="AO70" s="124" t="n">
        <v>0</v>
      </c>
      <c r="AP70" s="124" t="n">
        <v>0</v>
      </c>
      <c r="AQ70" s="124" t="n">
        <v>5</v>
      </c>
      <c r="AR70" s="124" t="n">
        <v>18</v>
      </c>
      <c r="AS70" s="124" t="n">
        <v>8</v>
      </c>
      <c r="AT70" s="129" t="n">
        <v>7</v>
      </c>
      <c r="AU70" s="128" t="n">
        <v>13</v>
      </c>
      <c r="AV70" s="124" t="n">
        <v>3</v>
      </c>
      <c r="AW70" s="124" t="n">
        <v>0</v>
      </c>
      <c r="AX70" s="124" t="n">
        <v>0</v>
      </c>
      <c r="AY70" s="124" t="n">
        <v>1</v>
      </c>
      <c r="AZ70" s="124" t="n">
        <v>0</v>
      </c>
      <c r="BA70" s="124" t="n">
        <v>1</v>
      </c>
      <c r="BB70" s="124" t="n">
        <v>0</v>
      </c>
      <c r="BC70" s="124" t="n">
        <v>1</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t="n">
        <v>0</v>
      </c>
      <c r="M71" s="123" t="n">
        <v>0</v>
      </c>
      <c r="N71" s="123" t="n">
        <v>0</v>
      </c>
      <c r="O71" s="123" t="n">
        <v>0</v>
      </c>
      <c r="P71" s="123" t="n">
        <v>0</v>
      </c>
      <c r="Q71" s="123" t="n">
        <v>0</v>
      </c>
      <c r="R71" s="123" t="n">
        <v>0</v>
      </c>
      <c r="S71" s="123" t="n">
        <v>0</v>
      </c>
      <c r="T71" s="123" t="n">
        <v>0</v>
      </c>
      <c r="U71" s="123" t="n">
        <v>0</v>
      </c>
      <c r="V71" s="131" t="n">
        <v>0</v>
      </c>
      <c r="W71" s="130" t="n">
        <v>0</v>
      </c>
      <c r="X71" s="123" t="n">
        <v>0</v>
      </c>
      <c r="Y71" s="123" t="n">
        <v>0</v>
      </c>
      <c r="Z71" s="123" t="n">
        <v>0</v>
      </c>
      <c r="AA71" s="123" t="n">
        <v>0</v>
      </c>
      <c r="AB71" s="123" t="n">
        <v>0</v>
      </c>
      <c r="AC71" s="123" t="n">
        <v>0</v>
      </c>
      <c r="AD71" s="123" t="n">
        <v>0</v>
      </c>
      <c r="AE71" s="123" t="n">
        <v>0</v>
      </c>
      <c r="AF71" s="123" t="n">
        <v>0</v>
      </c>
      <c r="AG71" s="123" t="n">
        <v>0</v>
      </c>
      <c r="AH71" s="131" t="n">
        <v>0</v>
      </c>
      <c r="AI71" s="130" t="n">
        <v>0</v>
      </c>
      <c r="AJ71" s="123" t="n">
        <v>0</v>
      </c>
      <c r="AK71" s="123" t="n">
        <v>0</v>
      </c>
      <c r="AL71" s="123" t="n">
        <v>0</v>
      </c>
      <c r="AM71" s="123" t="n">
        <v>0</v>
      </c>
      <c r="AN71" s="123" t="n">
        <v>0</v>
      </c>
      <c r="AO71" s="123" t="n">
        <v>0</v>
      </c>
      <c r="AP71" s="123" t="n">
        <v>0</v>
      </c>
      <c r="AQ71" s="123" t="n">
        <v>0</v>
      </c>
      <c r="AR71" s="123" t="n">
        <v>0</v>
      </c>
      <c r="AS71" s="123" t="n">
        <v>0</v>
      </c>
      <c r="AT71" s="131" t="n">
        <v>0</v>
      </c>
      <c r="AU71" s="130" t="n">
        <v>0</v>
      </c>
      <c r="AV71" s="123" t="n">
        <v>0</v>
      </c>
      <c r="AW71" s="123" t="n">
        <v>0</v>
      </c>
      <c r="AX71" s="123" t="n">
        <v>0</v>
      </c>
      <c r="AY71" s="123" t="n">
        <v>0</v>
      </c>
      <c r="AZ71" s="123" t="n">
        <v>0</v>
      </c>
      <c r="BA71" s="123" t="n">
        <v>0</v>
      </c>
      <c r="BB71" s="123" t="n">
        <v>0</v>
      </c>
      <c r="BC71" s="123" t="n">
        <v>0</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t="n">
        <v>0</v>
      </c>
      <c r="M72" s="123" t="n">
        <v>0</v>
      </c>
      <c r="N72" s="123" t="n">
        <v>0</v>
      </c>
      <c r="O72" s="123" t="n">
        <v>0</v>
      </c>
      <c r="P72" s="123" t="n">
        <v>0</v>
      </c>
      <c r="Q72" s="123" t="n">
        <v>0</v>
      </c>
      <c r="R72" s="123" t="n">
        <v>0</v>
      </c>
      <c r="S72" s="123" t="n">
        <v>0</v>
      </c>
      <c r="T72" s="123" t="n">
        <v>0</v>
      </c>
      <c r="U72" s="123" t="n">
        <v>0</v>
      </c>
      <c r="V72" s="131" t="n">
        <v>0</v>
      </c>
      <c r="W72" s="130" t="n">
        <v>0</v>
      </c>
      <c r="X72" s="123" t="n">
        <v>0</v>
      </c>
      <c r="Y72" s="123" t="n">
        <v>0</v>
      </c>
      <c r="Z72" s="123" t="n">
        <v>0</v>
      </c>
      <c r="AA72" s="123" t="n">
        <v>0</v>
      </c>
      <c r="AB72" s="123" t="n">
        <v>0</v>
      </c>
      <c r="AC72" s="123" t="n">
        <v>0</v>
      </c>
      <c r="AD72" s="123" t="n">
        <v>0</v>
      </c>
      <c r="AE72" s="123" t="n">
        <v>0</v>
      </c>
      <c r="AF72" s="123" t="n">
        <v>0</v>
      </c>
      <c r="AG72" s="123" t="n">
        <v>0</v>
      </c>
      <c r="AH72" s="131" t="n">
        <v>0</v>
      </c>
      <c r="AI72" s="130" t="n">
        <v>0</v>
      </c>
      <c r="AJ72" s="123" t="n">
        <v>0</v>
      </c>
      <c r="AK72" s="123" t="n">
        <v>0</v>
      </c>
      <c r="AL72" s="123" t="n">
        <v>0</v>
      </c>
      <c r="AM72" s="123" t="n">
        <v>0</v>
      </c>
      <c r="AN72" s="123" t="n">
        <v>0</v>
      </c>
      <c r="AO72" s="123" t="n">
        <v>0</v>
      </c>
      <c r="AP72" s="123" t="n">
        <v>0</v>
      </c>
      <c r="AQ72" s="123" t="n">
        <v>0</v>
      </c>
      <c r="AR72" s="123" t="n">
        <v>0</v>
      </c>
      <c r="AS72" s="123" t="n">
        <v>0</v>
      </c>
      <c r="AT72" s="131" t="n">
        <v>0</v>
      </c>
      <c r="AU72" s="130" t="n">
        <v>0</v>
      </c>
      <c r="AV72" s="123" t="n">
        <v>0</v>
      </c>
      <c r="AW72" s="123" t="n">
        <v>0</v>
      </c>
      <c r="AX72" s="123" t="n">
        <v>0</v>
      </c>
      <c r="AY72" s="123" t="n">
        <v>0</v>
      </c>
      <c r="AZ72" s="123" t="n">
        <v>0</v>
      </c>
      <c r="BA72" s="123" t="n">
        <v>0</v>
      </c>
      <c r="BB72" s="123" t="n">
        <v>0</v>
      </c>
      <c r="BC72" s="123" t="n">
        <v>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t="n">
        <v>0</v>
      </c>
      <c r="M73" s="123" t="n">
        <v>0</v>
      </c>
      <c r="N73" s="123" t="n">
        <v>0</v>
      </c>
      <c r="O73" s="123" t="n">
        <v>0</v>
      </c>
      <c r="P73" s="123" t="n">
        <v>0</v>
      </c>
      <c r="Q73" s="123" t="n">
        <v>0</v>
      </c>
      <c r="R73" s="123" t="n">
        <v>0</v>
      </c>
      <c r="S73" s="123" t="n">
        <v>0</v>
      </c>
      <c r="T73" s="123" t="n">
        <v>0</v>
      </c>
      <c r="U73" s="123" t="n">
        <v>0</v>
      </c>
      <c r="V73" s="131" t="n">
        <v>0</v>
      </c>
      <c r="W73" s="130" t="n">
        <v>0</v>
      </c>
      <c r="X73" s="123" t="n">
        <v>0</v>
      </c>
      <c r="Y73" s="123" t="n">
        <v>0</v>
      </c>
      <c r="Z73" s="123" t="n">
        <v>0</v>
      </c>
      <c r="AA73" s="123" t="n">
        <v>0</v>
      </c>
      <c r="AB73" s="123" t="n">
        <v>0</v>
      </c>
      <c r="AC73" s="123" t="n">
        <v>0</v>
      </c>
      <c r="AD73" s="123" t="n">
        <v>0</v>
      </c>
      <c r="AE73" s="123" t="n">
        <v>0</v>
      </c>
      <c r="AF73" s="123" t="n">
        <v>0</v>
      </c>
      <c r="AG73" s="123" t="n">
        <v>0</v>
      </c>
      <c r="AH73" s="131" t="n">
        <v>0</v>
      </c>
      <c r="AI73" s="130" t="n">
        <v>0</v>
      </c>
      <c r="AJ73" s="123" t="n">
        <v>0</v>
      </c>
      <c r="AK73" s="123" t="n">
        <v>0</v>
      </c>
      <c r="AL73" s="123" t="n">
        <v>0</v>
      </c>
      <c r="AM73" s="123" t="n">
        <v>0</v>
      </c>
      <c r="AN73" s="123" t="n">
        <v>0</v>
      </c>
      <c r="AO73" s="123" t="n">
        <v>0</v>
      </c>
      <c r="AP73" s="123" t="n">
        <v>0</v>
      </c>
      <c r="AQ73" s="123" t="n">
        <v>0</v>
      </c>
      <c r="AR73" s="123" t="n">
        <v>0</v>
      </c>
      <c r="AS73" s="123" t="n">
        <v>0</v>
      </c>
      <c r="AT73" s="131" t="n">
        <v>0</v>
      </c>
      <c r="AU73" s="130" t="n">
        <v>0</v>
      </c>
      <c r="AV73" s="123" t="n">
        <v>0</v>
      </c>
      <c r="AW73" s="123" t="n">
        <v>0</v>
      </c>
      <c r="AX73" s="123" t="n">
        <v>0</v>
      </c>
      <c r="AY73" s="123" t="n">
        <v>0</v>
      </c>
      <c r="AZ73" s="123" t="n">
        <v>0</v>
      </c>
      <c r="BA73" s="123" t="n">
        <v>0</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t="n">
        <v>0</v>
      </c>
      <c r="M74" s="123" t="n">
        <v>0</v>
      </c>
      <c r="N74" s="123" t="n">
        <v>0</v>
      </c>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0</v>
      </c>
      <c r="AO74" s="123" t="n">
        <v>0</v>
      </c>
      <c r="AP74" s="123" t="n">
        <v>0</v>
      </c>
      <c r="AQ74" s="123" t="n">
        <v>0</v>
      </c>
      <c r="AR74" s="123" t="n">
        <v>0</v>
      </c>
      <c r="AS74" s="123" t="n">
        <v>0</v>
      </c>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341</v>
      </c>
      <c r="F75" s="140" t="n">
        <v>133</v>
      </c>
      <c r="G75" s="141" t="n">
        <v>95</v>
      </c>
      <c r="H75" s="141" t="n">
        <v>104</v>
      </c>
      <c r="I75" s="141" t="n">
        <v>9</v>
      </c>
      <c r="J75" s="142" t="n">
        <v>0</v>
      </c>
      <c r="K75" s="155" t="n">
        <v>4</v>
      </c>
      <c r="L75" s="156" t="n">
        <v>7</v>
      </c>
      <c r="M75" s="156" t="n">
        <v>8</v>
      </c>
      <c r="N75" s="156" t="n">
        <v>14</v>
      </c>
      <c r="O75" s="156" t="n">
        <v>13</v>
      </c>
      <c r="P75" s="156" t="n">
        <v>9</v>
      </c>
      <c r="Q75" s="156" t="n">
        <v>10</v>
      </c>
      <c r="R75" s="156" t="n">
        <v>16</v>
      </c>
      <c r="S75" s="156" t="n">
        <v>9</v>
      </c>
      <c r="T75" s="156" t="n">
        <v>18</v>
      </c>
      <c r="U75" s="156" t="n">
        <v>9</v>
      </c>
      <c r="V75" s="157" t="n">
        <v>16</v>
      </c>
      <c r="W75" s="158" t="n">
        <v>7</v>
      </c>
      <c r="X75" s="156" t="n">
        <v>0</v>
      </c>
      <c r="Y75" s="156" t="n">
        <v>1</v>
      </c>
      <c r="Z75" s="156" t="n">
        <v>3</v>
      </c>
      <c r="AA75" s="156" t="n">
        <v>5</v>
      </c>
      <c r="AB75" s="156" t="n">
        <v>6</v>
      </c>
      <c r="AC75" s="156" t="n">
        <v>5</v>
      </c>
      <c r="AD75" s="156" t="n">
        <v>9</v>
      </c>
      <c r="AE75" s="156" t="n">
        <v>14</v>
      </c>
      <c r="AF75" s="156" t="n">
        <v>8</v>
      </c>
      <c r="AG75" s="156" t="n">
        <v>18</v>
      </c>
      <c r="AH75" s="157" t="n">
        <v>19</v>
      </c>
      <c r="AI75" s="158" t="n">
        <v>6</v>
      </c>
      <c r="AJ75" s="156" t="n">
        <v>6</v>
      </c>
      <c r="AK75" s="156" t="n">
        <v>2</v>
      </c>
      <c r="AL75" s="156" t="n">
        <v>3</v>
      </c>
      <c r="AM75" s="156" t="n">
        <v>3</v>
      </c>
      <c r="AN75" s="156" t="n">
        <v>13</v>
      </c>
      <c r="AO75" s="156" t="n">
        <v>15</v>
      </c>
      <c r="AP75" s="156" t="n">
        <v>19</v>
      </c>
      <c r="AQ75" s="156" t="n">
        <v>15</v>
      </c>
      <c r="AR75" s="156" t="n">
        <v>7</v>
      </c>
      <c r="AS75" s="156" t="n">
        <v>5</v>
      </c>
      <c r="AT75" s="157" t="n">
        <v>10</v>
      </c>
      <c r="AU75" s="158" t="n">
        <v>4</v>
      </c>
      <c r="AV75" s="156" t="n">
        <v>3</v>
      </c>
      <c r="AW75" s="156" t="n">
        <v>1</v>
      </c>
      <c r="AX75" s="156" t="n">
        <v>0</v>
      </c>
      <c r="AY75" s="156" t="n">
        <v>0</v>
      </c>
      <c r="AZ75" s="156" t="n">
        <v>0</v>
      </c>
      <c r="BA75" s="156" t="n">
        <v>0</v>
      </c>
      <c r="BB75" s="156" t="n">
        <v>0</v>
      </c>
      <c r="BC75" s="156" t="n">
        <v>1</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570</v>
      </c>
    </row>
    <row r="4">
      <c r="B4" s="265" t="s">
        <v>176</v>
      </c>
      <c r="C4" s="264" t="s">
        <v>569</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21364</v>
      </c>
      <c r="F25" s="138" t="n">
        <v>0</v>
      </c>
      <c r="G25" s="123" t="n">
        <v>9103</v>
      </c>
      <c r="H25" s="123" t="n">
        <v>7431</v>
      </c>
      <c r="I25" s="123" t="n">
        <v>4830</v>
      </c>
      <c r="J25" s="139" t="n">
        <v>0</v>
      </c>
      <c r="K25" s="134"/>
      <c r="L25" s="124"/>
      <c r="M25" s="124"/>
      <c r="N25" s="124"/>
      <c r="O25" s="124"/>
      <c r="P25" s="124"/>
      <c r="Q25" s="124"/>
      <c r="R25" s="124"/>
      <c r="S25" s="124"/>
      <c r="T25" s="124"/>
      <c r="U25" s="124"/>
      <c r="V25" s="129"/>
      <c r="W25" s="128" t="n">
        <v>0</v>
      </c>
      <c r="X25" s="124"/>
      <c r="Y25" s="124"/>
      <c r="Z25" s="124"/>
      <c r="AA25" s="124" t="n">
        <v>6176</v>
      </c>
      <c r="AB25" s="124" t="n">
        <v>9</v>
      </c>
      <c r="AC25" s="124" t="n">
        <v>1004</v>
      </c>
      <c r="AD25" s="124" t="n">
        <v>554</v>
      </c>
      <c r="AE25" s="124" t="n">
        <v>694</v>
      </c>
      <c r="AF25" s="124" t="n">
        <v>10</v>
      </c>
      <c r="AG25" s="124" t="n">
        <v>631</v>
      </c>
      <c r="AH25" s="129" t="n">
        <v>25</v>
      </c>
      <c r="AI25" s="128" t="n">
        <v>795</v>
      </c>
      <c r="AJ25" s="124" t="n">
        <v>642</v>
      </c>
      <c r="AK25" s="124" t="n">
        <v>803</v>
      </c>
      <c r="AL25" s="124" t="n">
        <v>547</v>
      </c>
      <c r="AM25" s="124" t="n">
        <v>500</v>
      </c>
      <c r="AN25" s="124" t="n">
        <v>604</v>
      </c>
      <c r="AO25" s="124" t="n">
        <v>514</v>
      </c>
      <c r="AP25" s="124" t="n">
        <v>456</v>
      </c>
      <c r="AQ25" s="124" t="n">
        <v>632</v>
      </c>
      <c r="AR25" s="124" t="n">
        <v>701</v>
      </c>
      <c r="AS25" s="124" t="n">
        <v>594</v>
      </c>
      <c r="AT25" s="129" t="n">
        <v>643</v>
      </c>
      <c r="AU25" s="128" t="n">
        <v>711</v>
      </c>
      <c r="AV25" s="124" t="n">
        <v>203</v>
      </c>
      <c r="AW25" s="124" t="n">
        <v>465</v>
      </c>
      <c r="AX25" s="124" t="n">
        <v>683</v>
      </c>
      <c r="AY25" s="124" t="n">
        <v>309</v>
      </c>
      <c r="AZ25" s="124" t="n">
        <v>597</v>
      </c>
      <c r="BA25" s="124" t="n">
        <v>1004</v>
      </c>
      <c r="BB25" s="124" t="n">
        <v>521</v>
      </c>
      <c r="BC25" s="124" t="n">
        <v>337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0</v>
      </c>
      <c r="AV26" s="124" t="n">
        <v>0</v>
      </c>
      <c r="AW26" s="124" t="n">
        <v>0</v>
      </c>
      <c r="AX26" s="124" t="n">
        <v>0</v>
      </c>
      <c r="AY26" s="124" t="n">
        <v>0</v>
      </c>
      <c r="AZ26" s="124" t="n">
        <v>0</v>
      </c>
      <c r="BA26" s="124" t="n">
        <v>0</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17117</v>
      </c>
      <c r="F27" s="138" t="n">
        <v>0</v>
      </c>
      <c r="G27" s="123" t="n">
        <v>17117</v>
      </c>
      <c r="H27" s="123" t="n">
        <v>0</v>
      </c>
      <c r="I27" s="123" t="n">
        <v>0</v>
      </c>
      <c r="J27" s="139" t="n">
        <v>0</v>
      </c>
      <c r="K27" s="134"/>
      <c r="L27" s="124"/>
      <c r="M27" s="124"/>
      <c r="N27" s="124"/>
      <c r="O27" s="124"/>
      <c r="P27" s="124"/>
      <c r="Q27" s="124"/>
      <c r="R27" s="124"/>
      <c r="S27" s="124"/>
      <c r="T27" s="124"/>
      <c r="U27" s="124"/>
      <c r="V27" s="129"/>
      <c r="W27" s="128" t="n">
        <v>17117</v>
      </c>
      <c r="X27" s="124"/>
      <c r="Y27" s="124"/>
      <c r="Z27" s="124"/>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11342</v>
      </c>
      <c r="F28" s="138" t="n">
        <v>0</v>
      </c>
      <c r="G28" s="123" t="n">
        <v>4678</v>
      </c>
      <c r="H28" s="123" t="n">
        <v>3983</v>
      </c>
      <c r="I28" s="123" t="n">
        <v>2681</v>
      </c>
      <c r="J28" s="139" t="n">
        <v>0</v>
      </c>
      <c r="K28" s="134"/>
      <c r="L28" s="124"/>
      <c r="M28" s="124"/>
      <c r="N28" s="124"/>
      <c r="O28" s="124"/>
      <c r="P28" s="124"/>
      <c r="Q28" s="124"/>
      <c r="R28" s="124"/>
      <c r="S28" s="124"/>
      <c r="T28" s="124"/>
      <c r="U28" s="124"/>
      <c r="V28" s="129"/>
      <c r="W28" s="128" t="n">
        <v>0</v>
      </c>
      <c r="X28" s="124"/>
      <c r="Y28" s="124"/>
      <c r="Z28" s="124"/>
      <c r="AA28" s="124" t="n">
        <v>2881</v>
      </c>
      <c r="AB28" s="124" t="n">
        <v>131</v>
      </c>
      <c r="AC28" s="124" t="n">
        <v>256</v>
      </c>
      <c r="AD28" s="124" t="n">
        <v>214</v>
      </c>
      <c r="AE28" s="124" t="n">
        <v>236</v>
      </c>
      <c r="AF28" s="124" t="n">
        <v>286</v>
      </c>
      <c r="AG28" s="124" t="n">
        <v>277</v>
      </c>
      <c r="AH28" s="129" t="n">
        <v>397</v>
      </c>
      <c r="AI28" s="128" t="n">
        <v>385</v>
      </c>
      <c r="AJ28" s="124" t="n">
        <v>365</v>
      </c>
      <c r="AK28" s="124" t="n">
        <v>415</v>
      </c>
      <c r="AL28" s="124" t="n">
        <v>405</v>
      </c>
      <c r="AM28" s="124" t="n">
        <v>411</v>
      </c>
      <c r="AN28" s="124" t="n">
        <v>357</v>
      </c>
      <c r="AO28" s="124" t="n">
        <v>316</v>
      </c>
      <c r="AP28" s="124" t="n">
        <v>369</v>
      </c>
      <c r="AQ28" s="124" t="n">
        <v>287</v>
      </c>
      <c r="AR28" s="124" t="n">
        <v>381</v>
      </c>
      <c r="AS28" s="124" t="n">
        <v>147</v>
      </c>
      <c r="AT28" s="129" t="n">
        <v>145</v>
      </c>
      <c r="AU28" s="128" t="n">
        <v>349</v>
      </c>
      <c r="AV28" s="124" t="n">
        <v>386</v>
      </c>
      <c r="AW28" s="124" t="n">
        <v>302</v>
      </c>
      <c r="AX28" s="124" t="n">
        <v>369</v>
      </c>
      <c r="AY28" s="124" t="n">
        <v>317</v>
      </c>
      <c r="AZ28" s="124" t="n">
        <v>211</v>
      </c>
      <c r="BA28" s="124" t="n">
        <v>236</v>
      </c>
      <c r="BB28" s="124" t="n">
        <v>323</v>
      </c>
      <c r="BC28" s="124" t="n">
        <v>188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2908</v>
      </c>
      <c r="F29" s="138" t="n">
        <v>0</v>
      </c>
      <c r="G29" s="123" t="n">
        <v>2428</v>
      </c>
      <c r="H29" s="123" t="n">
        <v>0</v>
      </c>
      <c r="I29" s="123" t="n">
        <v>480</v>
      </c>
      <c r="J29" s="139" t="n">
        <v>0</v>
      </c>
      <c r="K29" s="134"/>
      <c r="L29" s="124"/>
      <c r="M29" s="124"/>
      <c r="N29" s="124"/>
      <c r="O29" s="124"/>
      <c r="P29" s="124"/>
      <c r="Q29" s="124"/>
      <c r="R29" s="124"/>
      <c r="S29" s="124"/>
      <c r="T29" s="124"/>
      <c r="U29" s="124"/>
      <c r="V29" s="129"/>
      <c r="W29" s="128" t="n">
        <v>0</v>
      </c>
      <c r="X29" s="124"/>
      <c r="Y29" s="124"/>
      <c r="Z29" s="124"/>
      <c r="AA29" s="124" t="n">
        <v>2428</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1</v>
      </c>
      <c r="AV29" s="124" t="n">
        <v>1</v>
      </c>
      <c r="AW29" s="124" t="n">
        <v>7</v>
      </c>
      <c r="AX29" s="124" t="n">
        <v>7</v>
      </c>
      <c r="AY29" s="124" t="n">
        <v>0</v>
      </c>
      <c r="AZ29" s="124" t="n">
        <v>1</v>
      </c>
      <c r="BA29" s="124" t="n">
        <v>108</v>
      </c>
      <c r="BB29" s="124" t="n">
        <v>238</v>
      </c>
      <c r="BC29" s="124" t="n">
        <v>117</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7413</v>
      </c>
      <c r="F30" s="138" t="n">
        <v>0</v>
      </c>
      <c r="G30" s="123" t="n">
        <v>1746</v>
      </c>
      <c r="H30" s="123" t="n">
        <v>3610</v>
      </c>
      <c r="I30" s="123" t="n">
        <v>2057</v>
      </c>
      <c r="J30" s="139" t="n">
        <v>0</v>
      </c>
      <c r="K30" s="134"/>
      <c r="L30" s="124"/>
      <c r="M30" s="124"/>
      <c r="N30" s="124"/>
      <c r="O30" s="124"/>
      <c r="P30" s="124"/>
      <c r="Q30" s="124"/>
      <c r="R30" s="124"/>
      <c r="S30" s="124"/>
      <c r="T30" s="124"/>
      <c r="U30" s="124"/>
      <c r="V30" s="129"/>
      <c r="W30" s="128" t="n">
        <v>0</v>
      </c>
      <c r="X30" s="124"/>
      <c r="Y30" s="124"/>
      <c r="Z30" s="124"/>
      <c r="AA30" s="124" t="n">
        <v>208</v>
      </c>
      <c r="AB30" s="124" t="n">
        <v>115</v>
      </c>
      <c r="AC30" s="124" t="n">
        <v>219</v>
      </c>
      <c r="AD30" s="124" t="n">
        <v>189</v>
      </c>
      <c r="AE30" s="124" t="n">
        <v>200</v>
      </c>
      <c r="AF30" s="124" t="n">
        <v>239</v>
      </c>
      <c r="AG30" s="124" t="n">
        <v>244</v>
      </c>
      <c r="AH30" s="129" t="n">
        <v>332</v>
      </c>
      <c r="AI30" s="128" t="n">
        <v>362</v>
      </c>
      <c r="AJ30" s="124" t="n">
        <v>340</v>
      </c>
      <c r="AK30" s="124" t="n">
        <v>404</v>
      </c>
      <c r="AL30" s="124" t="n">
        <v>388</v>
      </c>
      <c r="AM30" s="124" t="n">
        <v>389</v>
      </c>
      <c r="AN30" s="124" t="n">
        <v>337</v>
      </c>
      <c r="AO30" s="124" t="n">
        <v>292</v>
      </c>
      <c r="AP30" s="124" t="n">
        <v>358</v>
      </c>
      <c r="AQ30" s="124" t="n">
        <v>279</v>
      </c>
      <c r="AR30" s="124" t="n">
        <v>204</v>
      </c>
      <c r="AS30" s="124" t="n">
        <v>118</v>
      </c>
      <c r="AT30" s="129" t="n">
        <v>139</v>
      </c>
      <c r="AU30" s="128" t="n">
        <v>333</v>
      </c>
      <c r="AV30" s="124" t="n">
        <v>367</v>
      </c>
      <c r="AW30" s="124" t="n">
        <v>282</v>
      </c>
      <c r="AX30" s="124" t="n">
        <v>358</v>
      </c>
      <c r="AY30" s="124" t="n">
        <v>296</v>
      </c>
      <c r="AZ30" s="124" t="n">
        <v>196</v>
      </c>
      <c r="BA30" s="124" t="n">
        <v>109</v>
      </c>
      <c r="BB30" s="124" t="n">
        <v>85</v>
      </c>
      <c r="BC30" s="124" t="n">
        <v>31</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176</v>
      </c>
      <c r="F31" s="138" t="n">
        <v>0</v>
      </c>
      <c r="G31" s="123" t="n">
        <v>116</v>
      </c>
      <c r="H31" s="123" t="n">
        <v>0</v>
      </c>
      <c r="I31" s="123" t="n">
        <v>60</v>
      </c>
      <c r="J31" s="139" t="n">
        <v>0</v>
      </c>
      <c r="K31" s="134"/>
      <c r="L31" s="124"/>
      <c r="M31" s="124"/>
      <c r="N31" s="124"/>
      <c r="O31" s="124"/>
      <c r="P31" s="124"/>
      <c r="Q31" s="124"/>
      <c r="R31" s="124"/>
      <c r="S31" s="124"/>
      <c r="T31" s="124"/>
      <c r="U31" s="124"/>
      <c r="V31" s="129"/>
      <c r="W31" s="128" t="n">
        <v>0</v>
      </c>
      <c r="X31" s="124"/>
      <c r="Y31" s="124"/>
      <c r="Z31" s="124"/>
      <c r="AA31" s="124" t="n">
        <v>116</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1</v>
      </c>
      <c r="AX31" s="124" t="n">
        <v>1</v>
      </c>
      <c r="AY31" s="124" t="n">
        <v>0</v>
      </c>
      <c r="AZ31" s="124" t="n">
        <v>0</v>
      </c>
      <c r="BA31" s="124" t="n">
        <v>5</v>
      </c>
      <c r="BB31" s="124" t="n">
        <v>19</v>
      </c>
      <c r="BC31" s="124" t="n">
        <v>34</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410</v>
      </c>
      <c r="F32" s="138" t="n">
        <v>0</v>
      </c>
      <c r="G32" s="123" t="n">
        <v>74</v>
      </c>
      <c r="H32" s="123" t="n">
        <v>252</v>
      </c>
      <c r="I32" s="123" t="n">
        <v>84</v>
      </c>
      <c r="J32" s="139" t="n">
        <v>0</v>
      </c>
      <c r="K32" s="134"/>
      <c r="L32" s="124"/>
      <c r="M32" s="124"/>
      <c r="N32" s="124"/>
      <c r="O32" s="124"/>
      <c r="P32" s="124"/>
      <c r="Q32" s="124"/>
      <c r="R32" s="124"/>
      <c r="S32" s="124"/>
      <c r="T32" s="124"/>
      <c r="U32" s="124"/>
      <c r="V32" s="129"/>
      <c r="W32" s="128" t="n">
        <v>0</v>
      </c>
      <c r="X32" s="124"/>
      <c r="Y32" s="124"/>
      <c r="Z32" s="124"/>
      <c r="AA32" s="124" t="n">
        <v>2</v>
      </c>
      <c r="AB32" s="124" t="n">
        <v>5</v>
      </c>
      <c r="AC32" s="124" t="n">
        <v>16</v>
      </c>
      <c r="AD32" s="124" t="n">
        <v>15</v>
      </c>
      <c r="AE32" s="124" t="n">
        <v>9</v>
      </c>
      <c r="AF32" s="124" t="n">
        <v>11</v>
      </c>
      <c r="AG32" s="124" t="n">
        <v>8</v>
      </c>
      <c r="AH32" s="129" t="n">
        <v>8</v>
      </c>
      <c r="AI32" s="128" t="n">
        <v>39</v>
      </c>
      <c r="AJ32" s="124" t="n">
        <v>51</v>
      </c>
      <c r="AK32" s="124" t="n">
        <v>43</v>
      </c>
      <c r="AL32" s="124" t="n">
        <v>11</v>
      </c>
      <c r="AM32" s="124" t="n">
        <v>29</v>
      </c>
      <c r="AN32" s="124" t="n">
        <v>16</v>
      </c>
      <c r="AO32" s="124" t="n">
        <v>34</v>
      </c>
      <c r="AP32" s="124" t="n">
        <v>10</v>
      </c>
      <c r="AQ32" s="124" t="n">
        <v>8</v>
      </c>
      <c r="AR32" s="124" t="n">
        <v>4</v>
      </c>
      <c r="AS32" s="124" t="n">
        <v>4</v>
      </c>
      <c r="AT32" s="129" t="n">
        <v>3</v>
      </c>
      <c r="AU32" s="128" t="n">
        <v>9</v>
      </c>
      <c r="AV32" s="124" t="n">
        <v>15</v>
      </c>
      <c r="AW32" s="124" t="n">
        <v>11</v>
      </c>
      <c r="AX32" s="124" t="n">
        <v>6</v>
      </c>
      <c r="AY32" s="124" t="n">
        <v>19</v>
      </c>
      <c r="AZ32" s="124" t="n">
        <v>10</v>
      </c>
      <c r="BA32" s="124" t="n">
        <v>4</v>
      </c>
      <c r="BB32" s="124" t="n">
        <v>4</v>
      </c>
      <c r="BC32" s="124" t="n">
        <v>6</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72</v>
      </c>
      <c r="F33" s="138" t="n">
        <v>0</v>
      </c>
      <c r="G33" s="123" t="n">
        <v>0</v>
      </c>
      <c r="H33" s="123" t="n">
        <v>0</v>
      </c>
      <c r="I33" s="123" t="n">
        <v>72</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72</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0</v>
      </c>
      <c r="AX34" s="124" t="n">
        <v>0</v>
      </c>
      <c r="AY34" s="124" t="n">
        <v>0</v>
      </c>
      <c r="AZ34" s="124" t="n">
        <v>0</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4813</v>
      </c>
      <c r="F35" s="138" t="n">
        <v>0</v>
      </c>
      <c r="G35" s="123" t="n">
        <v>1870</v>
      </c>
      <c r="H35" s="123" t="n">
        <v>1749</v>
      </c>
      <c r="I35" s="123" t="n">
        <v>1194</v>
      </c>
      <c r="J35" s="139" t="n">
        <v>0</v>
      </c>
      <c r="K35" s="134"/>
      <c r="L35" s="124"/>
      <c r="M35" s="124"/>
      <c r="N35" s="124"/>
      <c r="O35" s="124"/>
      <c r="P35" s="124"/>
      <c r="Q35" s="124"/>
      <c r="R35" s="124"/>
      <c r="S35" s="124"/>
      <c r="T35" s="124"/>
      <c r="U35" s="124"/>
      <c r="V35" s="129"/>
      <c r="W35" s="128" t="n">
        <v>0</v>
      </c>
      <c r="X35" s="124"/>
      <c r="Y35" s="124"/>
      <c r="Z35" s="124"/>
      <c r="AA35" s="124" t="n">
        <v>1119</v>
      </c>
      <c r="AB35" s="124" t="n">
        <v>55</v>
      </c>
      <c r="AC35" s="124" t="n">
        <v>78</v>
      </c>
      <c r="AD35" s="124" t="n">
        <v>117</v>
      </c>
      <c r="AE35" s="124" t="n">
        <v>80</v>
      </c>
      <c r="AF35" s="124" t="n">
        <v>138</v>
      </c>
      <c r="AG35" s="124" t="n">
        <v>110</v>
      </c>
      <c r="AH35" s="129" t="n">
        <v>173</v>
      </c>
      <c r="AI35" s="128" t="n">
        <v>156</v>
      </c>
      <c r="AJ35" s="124" t="n">
        <v>188</v>
      </c>
      <c r="AK35" s="124" t="n">
        <v>175</v>
      </c>
      <c r="AL35" s="124" t="n">
        <v>147</v>
      </c>
      <c r="AM35" s="124" t="n">
        <v>262</v>
      </c>
      <c r="AN35" s="124" t="n">
        <v>104</v>
      </c>
      <c r="AO35" s="124" t="n">
        <v>190</v>
      </c>
      <c r="AP35" s="124" t="n">
        <v>210</v>
      </c>
      <c r="AQ35" s="124" t="n">
        <v>119</v>
      </c>
      <c r="AR35" s="124" t="n">
        <v>164</v>
      </c>
      <c r="AS35" s="124" t="n">
        <v>25</v>
      </c>
      <c r="AT35" s="129" t="n">
        <v>9</v>
      </c>
      <c r="AU35" s="128" t="n">
        <v>252</v>
      </c>
      <c r="AV35" s="124" t="n">
        <v>126</v>
      </c>
      <c r="AW35" s="124" t="n">
        <v>144</v>
      </c>
      <c r="AX35" s="124" t="n">
        <v>160</v>
      </c>
      <c r="AY35" s="124" t="n">
        <v>128</v>
      </c>
      <c r="AZ35" s="124" t="n">
        <v>105</v>
      </c>
      <c r="BA35" s="124" t="n">
        <v>83</v>
      </c>
      <c r="BB35" s="124" t="n">
        <v>129</v>
      </c>
      <c r="BC35" s="124" t="n">
        <v>67</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211</v>
      </c>
      <c r="F36" s="138" t="n">
        <v>0</v>
      </c>
      <c r="G36" s="123" t="n">
        <v>64</v>
      </c>
      <c r="H36" s="123" t="n">
        <v>91</v>
      </c>
      <c r="I36" s="123" t="n">
        <v>56</v>
      </c>
      <c r="J36" s="139" t="n">
        <v>0</v>
      </c>
      <c r="K36" s="134"/>
      <c r="L36" s="124"/>
      <c r="M36" s="124"/>
      <c r="N36" s="124"/>
      <c r="O36" s="124"/>
      <c r="P36" s="124"/>
      <c r="Q36" s="124"/>
      <c r="R36" s="124"/>
      <c r="S36" s="124"/>
      <c r="T36" s="124"/>
      <c r="U36" s="124"/>
      <c r="V36" s="129"/>
      <c r="W36" s="128" t="n">
        <v>0</v>
      </c>
      <c r="X36" s="124"/>
      <c r="Y36" s="124"/>
      <c r="Z36" s="124"/>
      <c r="AA36" s="124" t="n">
        <v>31</v>
      </c>
      <c r="AB36" s="124" t="n">
        <v>3</v>
      </c>
      <c r="AC36" s="124" t="n">
        <v>1</v>
      </c>
      <c r="AD36" s="124" t="n">
        <v>3</v>
      </c>
      <c r="AE36" s="124" t="n">
        <v>0</v>
      </c>
      <c r="AF36" s="124" t="n">
        <v>9</v>
      </c>
      <c r="AG36" s="124" t="n">
        <v>4</v>
      </c>
      <c r="AH36" s="129" t="n">
        <v>13</v>
      </c>
      <c r="AI36" s="128" t="n">
        <v>17</v>
      </c>
      <c r="AJ36" s="124" t="n">
        <v>1</v>
      </c>
      <c r="AK36" s="124" t="n">
        <v>12</v>
      </c>
      <c r="AL36" s="124" t="n">
        <v>12</v>
      </c>
      <c r="AM36" s="124" t="n">
        <v>14</v>
      </c>
      <c r="AN36" s="124" t="n">
        <v>4</v>
      </c>
      <c r="AO36" s="124" t="n">
        <v>10</v>
      </c>
      <c r="AP36" s="124" t="n">
        <v>7</v>
      </c>
      <c r="AQ36" s="124" t="n">
        <v>8</v>
      </c>
      <c r="AR36" s="124" t="n">
        <v>1</v>
      </c>
      <c r="AS36" s="124" t="n">
        <v>4</v>
      </c>
      <c r="AT36" s="129" t="n">
        <v>1</v>
      </c>
      <c r="AU36" s="128" t="n">
        <v>15</v>
      </c>
      <c r="AV36" s="124" t="n">
        <v>4</v>
      </c>
      <c r="AW36" s="124" t="n">
        <v>2</v>
      </c>
      <c r="AX36" s="124" t="n">
        <v>6</v>
      </c>
      <c r="AY36" s="124" t="n">
        <v>6</v>
      </c>
      <c r="AZ36" s="124" t="n">
        <v>9</v>
      </c>
      <c r="BA36" s="124" t="n">
        <v>4</v>
      </c>
      <c r="BB36" s="124" t="n">
        <v>5</v>
      </c>
      <c r="BC36" s="124" t="n">
        <v>5</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352</v>
      </c>
      <c r="F37" s="138" t="n">
        <v>0</v>
      </c>
      <c r="G37" s="123" t="n">
        <v>199</v>
      </c>
      <c r="H37" s="123" t="n">
        <v>81</v>
      </c>
      <c r="I37" s="123" t="n">
        <v>72</v>
      </c>
      <c r="J37" s="139" t="n">
        <v>0</v>
      </c>
      <c r="K37" s="134"/>
      <c r="L37" s="124"/>
      <c r="M37" s="124"/>
      <c r="N37" s="124"/>
      <c r="O37" s="124"/>
      <c r="P37" s="124"/>
      <c r="Q37" s="124"/>
      <c r="R37" s="124"/>
      <c r="S37" s="124"/>
      <c r="T37" s="124"/>
      <c r="U37" s="124"/>
      <c r="V37" s="129"/>
      <c r="W37" s="128" t="n">
        <v>0</v>
      </c>
      <c r="X37" s="124"/>
      <c r="Y37" s="124"/>
      <c r="Z37" s="124"/>
      <c r="AA37" s="124" t="n">
        <v>166</v>
      </c>
      <c r="AB37" s="124" t="n">
        <v>4</v>
      </c>
      <c r="AC37" s="124" t="n">
        <v>2</v>
      </c>
      <c r="AD37" s="124" t="n">
        <v>0</v>
      </c>
      <c r="AE37" s="124" t="n">
        <v>2</v>
      </c>
      <c r="AF37" s="124" t="n">
        <v>6</v>
      </c>
      <c r="AG37" s="124" t="n">
        <v>11</v>
      </c>
      <c r="AH37" s="129" t="n">
        <v>8</v>
      </c>
      <c r="AI37" s="128" t="n">
        <v>11</v>
      </c>
      <c r="AJ37" s="124" t="n">
        <v>9</v>
      </c>
      <c r="AK37" s="124" t="n">
        <v>8</v>
      </c>
      <c r="AL37" s="124" t="n">
        <v>8</v>
      </c>
      <c r="AM37" s="124" t="n">
        <v>13</v>
      </c>
      <c r="AN37" s="124" t="n">
        <v>10</v>
      </c>
      <c r="AO37" s="124" t="n">
        <v>4</v>
      </c>
      <c r="AP37" s="124" t="n">
        <v>16</v>
      </c>
      <c r="AQ37" s="124" t="n">
        <v>2</v>
      </c>
      <c r="AR37" s="124" t="n">
        <v>0</v>
      </c>
      <c r="AS37" s="124" t="n">
        <v>0</v>
      </c>
      <c r="AT37" s="129" t="n">
        <v>0</v>
      </c>
      <c r="AU37" s="128" t="n">
        <v>8</v>
      </c>
      <c r="AV37" s="124" t="n">
        <v>8</v>
      </c>
      <c r="AW37" s="124" t="n">
        <v>9</v>
      </c>
      <c r="AX37" s="124" t="n">
        <v>9</v>
      </c>
      <c r="AY37" s="124" t="n">
        <v>1</v>
      </c>
      <c r="AZ37" s="124" t="n">
        <v>0</v>
      </c>
      <c r="BA37" s="124" t="n">
        <v>15</v>
      </c>
      <c r="BB37" s="124" t="n">
        <v>11</v>
      </c>
      <c r="BC37" s="124" t="n">
        <v>11</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147</v>
      </c>
      <c r="F38" s="138" t="n">
        <v>0</v>
      </c>
      <c r="G38" s="123" t="n">
        <v>76</v>
      </c>
      <c r="H38" s="123" t="n">
        <v>25</v>
      </c>
      <c r="I38" s="123" t="n">
        <v>46</v>
      </c>
      <c r="J38" s="139" t="n">
        <v>0</v>
      </c>
      <c r="K38" s="134"/>
      <c r="L38" s="124"/>
      <c r="M38" s="124"/>
      <c r="N38" s="124"/>
      <c r="O38" s="124"/>
      <c r="P38" s="124"/>
      <c r="Q38" s="124"/>
      <c r="R38" s="124"/>
      <c r="S38" s="124"/>
      <c r="T38" s="124"/>
      <c r="U38" s="124"/>
      <c r="V38" s="129"/>
      <c r="W38" s="128" t="n">
        <v>0</v>
      </c>
      <c r="X38" s="124"/>
      <c r="Y38" s="124"/>
      <c r="Z38" s="124"/>
      <c r="AA38" s="124" t="n">
        <v>0</v>
      </c>
      <c r="AB38" s="124" t="n">
        <v>0</v>
      </c>
      <c r="AC38" s="124" t="n">
        <v>22</v>
      </c>
      <c r="AD38" s="124" t="n">
        <v>21</v>
      </c>
      <c r="AE38" s="124" t="n">
        <v>10</v>
      </c>
      <c r="AF38" s="124" t="n">
        <v>6</v>
      </c>
      <c r="AG38" s="124" t="n">
        <v>9</v>
      </c>
      <c r="AH38" s="129" t="n">
        <v>8</v>
      </c>
      <c r="AI38" s="128" t="n">
        <v>0</v>
      </c>
      <c r="AJ38" s="124" t="n">
        <v>0</v>
      </c>
      <c r="AK38" s="124" t="n">
        <v>0</v>
      </c>
      <c r="AL38" s="124" t="n">
        <v>2</v>
      </c>
      <c r="AM38" s="124" t="n">
        <v>2</v>
      </c>
      <c r="AN38" s="124" t="n">
        <v>1</v>
      </c>
      <c r="AO38" s="124" t="n">
        <v>2</v>
      </c>
      <c r="AP38" s="124" t="n">
        <v>0</v>
      </c>
      <c r="AQ38" s="124" t="n">
        <v>0</v>
      </c>
      <c r="AR38" s="124" t="n">
        <v>4</v>
      </c>
      <c r="AS38" s="124" t="n">
        <v>4</v>
      </c>
      <c r="AT38" s="129" t="n">
        <v>10</v>
      </c>
      <c r="AU38" s="128" t="n">
        <v>1</v>
      </c>
      <c r="AV38" s="124" t="n">
        <v>1</v>
      </c>
      <c r="AW38" s="124" t="n">
        <v>3</v>
      </c>
      <c r="AX38" s="124" t="n">
        <v>7</v>
      </c>
      <c r="AY38" s="124" t="n">
        <v>7</v>
      </c>
      <c r="AZ38" s="124" t="n">
        <v>5</v>
      </c>
      <c r="BA38" s="124" t="n">
        <v>9</v>
      </c>
      <c r="BB38" s="124" t="n">
        <v>11</v>
      </c>
      <c r="BC38" s="124" t="n">
        <v>2</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691</v>
      </c>
      <c r="F39" s="138" t="n">
        <v>0</v>
      </c>
      <c r="G39" s="123" t="n">
        <v>0</v>
      </c>
      <c r="H39" s="123" t="n">
        <v>418</v>
      </c>
      <c r="I39" s="123" t="n">
        <v>273</v>
      </c>
      <c r="J39" s="139" t="n">
        <v>0</v>
      </c>
      <c r="K39" s="134"/>
      <c r="L39" s="124"/>
      <c r="M39" s="124"/>
      <c r="N39" s="124"/>
      <c r="O39" s="124"/>
      <c r="P39" s="124"/>
      <c r="Q39" s="124"/>
      <c r="R39" s="124"/>
      <c r="S39" s="124"/>
      <c r="T39" s="124"/>
      <c r="U39" s="124"/>
      <c r="V39" s="129"/>
      <c r="W39" s="128" t="n">
        <v>0</v>
      </c>
      <c r="X39" s="124"/>
      <c r="Y39" s="124"/>
      <c r="Z39" s="124"/>
      <c r="AA39" s="124" t="n">
        <v>0</v>
      </c>
      <c r="AB39" s="124" t="n">
        <v>0</v>
      </c>
      <c r="AC39" s="124" t="n">
        <v>0</v>
      </c>
      <c r="AD39" s="124" t="n">
        <v>0</v>
      </c>
      <c r="AE39" s="124" t="n">
        <v>0</v>
      </c>
      <c r="AF39" s="124" t="n">
        <v>0</v>
      </c>
      <c r="AG39" s="124" t="n">
        <v>0</v>
      </c>
      <c r="AH39" s="129" t="n">
        <v>0</v>
      </c>
      <c r="AI39" s="128" t="n">
        <v>0</v>
      </c>
      <c r="AJ39" s="124" t="n">
        <v>0</v>
      </c>
      <c r="AK39" s="124" t="n">
        <v>0</v>
      </c>
      <c r="AL39" s="124" t="n">
        <v>0</v>
      </c>
      <c r="AM39" s="124" t="n">
        <v>0</v>
      </c>
      <c r="AN39" s="124" t="n">
        <v>43</v>
      </c>
      <c r="AO39" s="124" t="n">
        <v>53</v>
      </c>
      <c r="AP39" s="124" t="n">
        <v>71</v>
      </c>
      <c r="AQ39" s="124" t="n">
        <v>58</v>
      </c>
      <c r="AR39" s="124" t="n">
        <v>33</v>
      </c>
      <c r="AS39" s="124" t="n">
        <v>49</v>
      </c>
      <c r="AT39" s="129" t="n">
        <v>111</v>
      </c>
      <c r="AU39" s="128" t="n">
        <v>0</v>
      </c>
      <c r="AV39" s="124" t="n">
        <v>0</v>
      </c>
      <c r="AW39" s="124" t="n">
        <v>0</v>
      </c>
      <c r="AX39" s="124" t="n">
        <v>0</v>
      </c>
      <c r="AY39" s="124" t="n">
        <v>19</v>
      </c>
      <c r="AZ39" s="124" t="n">
        <v>40</v>
      </c>
      <c r="BA39" s="124" t="n">
        <v>58</v>
      </c>
      <c r="BB39" s="124" t="n">
        <v>121</v>
      </c>
      <c r="BC39" s="124" t="n">
        <v>35</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57</v>
      </c>
      <c r="F41" s="138" t="n">
        <v>0</v>
      </c>
      <c r="G41" s="123" t="n">
        <v>19</v>
      </c>
      <c r="H41" s="123" t="n">
        <v>24</v>
      </c>
      <c r="I41" s="123" t="n">
        <v>14</v>
      </c>
      <c r="J41" s="139" t="n">
        <v>0</v>
      </c>
      <c r="K41" s="134"/>
      <c r="L41" s="124"/>
      <c r="M41" s="124"/>
      <c r="N41" s="124"/>
      <c r="O41" s="124"/>
      <c r="P41" s="124"/>
      <c r="Q41" s="124"/>
      <c r="R41" s="124"/>
      <c r="S41" s="124"/>
      <c r="T41" s="124"/>
      <c r="U41" s="124"/>
      <c r="V41" s="129"/>
      <c r="W41" s="128" t="n">
        <v>0</v>
      </c>
      <c r="X41" s="124"/>
      <c r="Y41" s="124"/>
      <c r="Z41" s="124"/>
      <c r="AA41" s="124" t="n">
        <v>11</v>
      </c>
      <c r="AB41" s="124" t="n">
        <v>1</v>
      </c>
      <c r="AC41" s="124" t="n">
        <v>0</v>
      </c>
      <c r="AD41" s="124" t="n">
        <v>2</v>
      </c>
      <c r="AE41" s="124" t="n">
        <v>1</v>
      </c>
      <c r="AF41" s="124" t="n">
        <v>1</v>
      </c>
      <c r="AG41" s="124" t="n">
        <v>2</v>
      </c>
      <c r="AH41" s="129" t="n">
        <v>1</v>
      </c>
      <c r="AI41" s="128" t="n">
        <v>2</v>
      </c>
      <c r="AJ41" s="124" t="n">
        <v>2</v>
      </c>
      <c r="AK41" s="124" t="n">
        <v>1</v>
      </c>
      <c r="AL41" s="124" t="n">
        <v>4</v>
      </c>
      <c r="AM41" s="124" t="n">
        <v>1</v>
      </c>
      <c r="AN41" s="124" t="n">
        <v>2</v>
      </c>
      <c r="AO41" s="124" t="n">
        <v>1</v>
      </c>
      <c r="AP41" s="124" t="n">
        <v>2</v>
      </c>
      <c r="AQ41" s="124" t="n">
        <v>1</v>
      </c>
      <c r="AR41" s="124" t="n">
        <v>0</v>
      </c>
      <c r="AS41" s="124" t="n">
        <v>4</v>
      </c>
      <c r="AT41" s="129" t="n">
        <v>4</v>
      </c>
      <c r="AU41" s="128" t="n">
        <v>2</v>
      </c>
      <c r="AV41" s="124" t="n">
        <v>1</v>
      </c>
      <c r="AW41" s="124" t="n">
        <v>2</v>
      </c>
      <c r="AX41" s="124" t="n">
        <v>1</v>
      </c>
      <c r="AY41" s="124" t="n">
        <v>1</v>
      </c>
      <c r="AZ41" s="124" t="n">
        <v>2</v>
      </c>
      <c r="BA41" s="124" t="n">
        <v>3</v>
      </c>
      <c r="BB41" s="124" t="n">
        <v>1</v>
      </c>
      <c r="BC41" s="124" t="n">
        <v>1</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12</v>
      </c>
      <c r="F42" s="138" t="n">
        <v>0</v>
      </c>
      <c r="G42" s="123" t="n">
        <v>7</v>
      </c>
      <c r="H42" s="123" t="n">
        <v>5</v>
      </c>
      <c r="I42" s="123" t="n">
        <v>0</v>
      </c>
      <c r="J42" s="139" t="n">
        <v>0</v>
      </c>
      <c r="K42" s="134"/>
      <c r="L42" s="124"/>
      <c r="M42" s="124"/>
      <c r="N42" s="124"/>
      <c r="O42" s="124"/>
      <c r="P42" s="124"/>
      <c r="Q42" s="124"/>
      <c r="R42" s="124"/>
      <c r="S42" s="124"/>
      <c r="T42" s="124"/>
      <c r="U42" s="124"/>
      <c r="V42" s="129"/>
      <c r="W42" s="128" t="n">
        <v>0</v>
      </c>
      <c r="X42" s="124"/>
      <c r="Y42" s="124"/>
      <c r="Z42" s="124"/>
      <c r="AA42" s="124" t="n">
        <v>3</v>
      </c>
      <c r="AB42" s="124" t="n">
        <v>0</v>
      </c>
      <c r="AC42" s="124" t="n">
        <v>0</v>
      </c>
      <c r="AD42" s="124" t="n">
        <v>0</v>
      </c>
      <c r="AE42" s="124" t="n">
        <v>0</v>
      </c>
      <c r="AF42" s="124" t="n">
        <v>1</v>
      </c>
      <c r="AG42" s="124" t="n">
        <v>2</v>
      </c>
      <c r="AH42" s="129" t="n">
        <v>1</v>
      </c>
      <c r="AI42" s="128" t="n">
        <v>0</v>
      </c>
      <c r="AJ42" s="124" t="n">
        <v>0</v>
      </c>
      <c r="AK42" s="124" t="n">
        <v>1</v>
      </c>
      <c r="AL42" s="124" t="n">
        <v>0</v>
      </c>
      <c r="AM42" s="124" t="n">
        <v>0</v>
      </c>
      <c r="AN42" s="124" t="n">
        <v>0</v>
      </c>
      <c r="AO42" s="124" t="n">
        <v>0</v>
      </c>
      <c r="AP42" s="124" t="n">
        <v>0</v>
      </c>
      <c r="AQ42" s="124" t="n">
        <v>0</v>
      </c>
      <c r="AR42" s="124" t="n">
        <v>0</v>
      </c>
      <c r="AS42" s="124" t="n">
        <v>2</v>
      </c>
      <c r="AT42" s="129" t="n">
        <v>2</v>
      </c>
      <c r="AU42" s="128" t="n">
        <v>0</v>
      </c>
      <c r="AV42" s="124" t="n">
        <v>0</v>
      </c>
      <c r="AW42" s="124" t="n">
        <v>0</v>
      </c>
      <c r="AX42" s="124" t="n">
        <v>0</v>
      </c>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9</v>
      </c>
      <c r="F43" s="138" t="n">
        <v>0</v>
      </c>
      <c r="G43" s="123" t="n">
        <v>4</v>
      </c>
      <c r="H43" s="123" t="n">
        <v>5</v>
      </c>
      <c r="I43" s="123" t="n">
        <v>0</v>
      </c>
      <c r="J43" s="139" t="n">
        <v>0</v>
      </c>
      <c r="K43" s="134"/>
      <c r="L43" s="124"/>
      <c r="M43" s="124"/>
      <c r="N43" s="124"/>
      <c r="O43" s="124"/>
      <c r="P43" s="124"/>
      <c r="Q43" s="124"/>
      <c r="R43" s="124"/>
      <c r="S43" s="124"/>
      <c r="T43" s="124"/>
      <c r="U43" s="124"/>
      <c r="V43" s="129"/>
      <c r="W43" s="128" t="n">
        <v>0</v>
      </c>
      <c r="X43" s="124"/>
      <c r="Y43" s="124"/>
      <c r="Z43" s="124"/>
      <c r="AA43" s="124" t="n">
        <v>2</v>
      </c>
      <c r="AB43" s="124" t="n">
        <v>0</v>
      </c>
      <c r="AC43" s="124" t="n">
        <v>0</v>
      </c>
      <c r="AD43" s="124" t="n">
        <v>0</v>
      </c>
      <c r="AE43" s="124" t="n">
        <v>1</v>
      </c>
      <c r="AF43" s="124" t="n">
        <v>0</v>
      </c>
      <c r="AG43" s="124" t="n">
        <v>1</v>
      </c>
      <c r="AH43" s="129" t="n">
        <v>0</v>
      </c>
      <c r="AI43" s="128" t="n">
        <v>1</v>
      </c>
      <c r="AJ43" s="124" t="n">
        <v>0</v>
      </c>
      <c r="AK43" s="124" t="n">
        <v>1</v>
      </c>
      <c r="AL43" s="124" t="n">
        <v>0</v>
      </c>
      <c r="AM43" s="124" t="n">
        <v>0</v>
      </c>
      <c r="AN43" s="124" t="n">
        <v>1</v>
      </c>
      <c r="AO43" s="124" t="n">
        <v>1</v>
      </c>
      <c r="AP43" s="124" t="n">
        <v>1</v>
      </c>
      <c r="AQ43" s="124" t="n">
        <v>0</v>
      </c>
      <c r="AR43" s="124" t="n">
        <v>0</v>
      </c>
      <c r="AS43" s="124" t="n">
        <v>0</v>
      </c>
      <c r="AT43" s="129" t="n">
        <v>0</v>
      </c>
      <c r="AU43" s="128" t="n">
        <v>0</v>
      </c>
      <c r="AV43" s="124" t="n">
        <v>0</v>
      </c>
      <c r="AW43" s="124" t="n">
        <v>0</v>
      </c>
      <c r="AX43" s="124" t="n">
        <v>0</v>
      </c>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6</v>
      </c>
      <c r="F44" s="138" t="n">
        <v>0</v>
      </c>
      <c r="G44" s="123" t="n">
        <v>2</v>
      </c>
      <c r="H44" s="123" t="n">
        <v>1</v>
      </c>
      <c r="I44" s="123" t="n">
        <v>3</v>
      </c>
      <c r="J44" s="139" t="n">
        <v>0</v>
      </c>
      <c r="K44" s="134"/>
      <c r="L44" s="124"/>
      <c r="M44" s="124"/>
      <c r="N44" s="124"/>
      <c r="O44" s="124"/>
      <c r="P44" s="124"/>
      <c r="Q44" s="124"/>
      <c r="R44" s="124"/>
      <c r="S44" s="124"/>
      <c r="T44" s="124"/>
      <c r="U44" s="124"/>
      <c r="V44" s="129"/>
      <c r="W44" s="128" t="n">
        <v>0</v>
      </c>
      <c r="X44" s="124"/>
      <c r="Y44" s="124"/>
      <c r="Z44" s="124"/>
      <c r="AA44" s="124" t="n">
        <v>2</v>
      </c>
      <c r="AB44" s="124" t="n">
        <v>0</v>
      </c>
      <c r="AC44" s="124" t="n">
        <v>0</v>
      </c>
      <c r="AD44" s="124" t="n">
        <v>0</v>
      </c>
      <c r="AE44" s="124" t="n">
        <v>0</v>
      </c>
      <c r="AF44" s="124" t="n">
        <v>0</v>
      </c>
      <c r="AG44" s="124" t="n">
        <v>0</v>
      </c>
      <c r="AH44" s="129" t="n">
        <v>0</v>
      </c>
      <c r="AI44" s="128" t="n">
        <v>0</v>
      </c>
      <c r="AJ44" s="124" t="n">
        <v>0</v>
      </c>
      <c r="AK44" s="124" t="n">
        <v>0</v>
      </c>
      <c r="AL44" s="124" t="n">
        <v>0</v>
      </c>
      <c r="AM44" s="124" t="n">
        <v>1</v>
      </c>
      <c r="AN44" s="124" t="n">
        <v>0</v>
      </c>
      <c r="AO44" s="124" t="n">
        <v>0</v>
      </c>
      <c r="AP44" s="124" t="n">
        <v>0</v>
      </c>
      <c r="AQ44" s="124" t="n">
        <v>0</v>
      </c>
      <c r="AR44" s="124" t="n">
        <v>0</v>
      </c>
      <c r="AS44" s="124" t="n">
        <v>0</v>
      </c>
      <c r="AT44" s="129" t="n">
        <v>0</v>
      </c>
      <c r="AU44" s="128" t="n">
        <v>0</v>
      </c>
      <c r="AV44" s="124" t="n">
        <v>0</v>
      </c>
      <c r="AW44" s="124" t="n">
        <v>0</v>
      </c>
      <c r="AX44" s="124" t="n">
        <v>0</v>
      </c>
      <c r="AY44" s="124" t="n">
        <v>0</v>
      </c>
      <c r="AZ44" s="124" t="n">
        <v>1</v>
      </c>
      <c r="BA44" s="124" t="n">
        <v>1</v>
      </c>
      <c r="BB44" s="124" t="n">
        <v>1</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0</v>
      </c>
      <c r="F46" s="138" t="n">
        <v>0</v>
      </c>
      <c r="G46" s="123" t="n">
        <v>0</v>
      </c>
      <c r="H46" s="123" t="n">
        <v>0</v>
      </c>
      <c r="I46" s="123" t="n">
        <v>0</v>
      </c>
      <c r="J46" s="139" t="n">
        <v>0</v>
      </c>
      <c r="K46" s="134"/>
      <c r="L46" s="124"/>
      <c r="M46" s="124"/>
      <c r="N46" s="124"/>
      <c r="O46" s="124"/>
      <c r="P46" s="124"/>
      <c r="Q46" s="124"/>
      <c r="R46" s="124"/>
      <c r="S46" s="124"/>
      <c r="T46" s="124"/>
      <c r="U46" s="124"/>
      <c r="V46" s="129"/>
      <c r="W46" s="128" t="n">
        <v>0</v>
      </c>
      <c r="X46" s="124"/>
      <c r="Y46" s="124"/>
      <c r="Z46" s="124"/>
      <c r="AA46" s="124" t="n">
        <v>0</v>
      </c>
      <c r="AB46" s="124" t="n">
        <v>0</v>
      </c>
      <c r="AC46" s="124" t="n">
        <v>0</v>
      </c>
      <c r="AD46" s="124" t="n">
        <v>0</v>
      </c>
      <c r="AE46" s="124" t="n">
        <v>0</v>
      </c>
      <c r="AF46" s="124" t="n">
        <v>0</v>
      </c>
      <c r="AG46" s="124" t="n">
        <v>0</v>
      </c>
      <c r="AH46" s="129" t="n">
        <v>0</v>
      </c>
      <c r="AI46" s="128" t="n">
        <v>0</v>
      </c>
      <c r="AJ46" s="124" t="n">
        <v>0</v>
      </c>
      <c r="AK46" s="124" t="n">
        <v>0</v>
      </c>
      <c r="AL46" s="124" t="n">
        <v>0</v>
      </c>
      <c r="AM46" s="124" t="n">
        <v>0</v>
      </c>
      <c r="AN46" s="124" t="n">
        <v>0</v>
      </c>
      <c r="AO46" s="124" t="n">
        <v>0</v>
      </c>
      <c r="AP46" s="124" t="n">
        <v>0</v>
      </c>
      <c r="AQ46" s="124" t="n">
        <v>0</v>
      </c>
      <c r="AR46" s="124" t="n">
        <v>0</v>
      </c>
      <c r="AS46" s="124" t="n">
        <v>0</v>
      </c>
      <c r="AT46" s="129" t="n">
        <v>0</v>
      </c>
      <c r="AU46" s="128" t="n">
        <v>0</v>
      </c>
      <c r="AV46" s="124" t="n">
        <v>0</v>
      </c>
      <c r="AW46" s="124" t="n">
        <v>0</v>
      </c>
      <c r="AX46" s="124" t="n">
        <v>0</v>
      </c>
      <c r="AY46" s="124" t="n">
        <v>0</v>
      </c>
      <c r="AZ46" s="124" t="n">
        <v>0</v>
      </c>
      <c r="BA46" s="124" t="n">
        <v>0</v>
      </c>
      <c r="BB46" s="124" t="n">
        <v>0</v>
      </c>
      <c r="BC46" s="124" t="n">
        <v>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6</v>
      </c>
      <c r="F47" s="138" t="n">
        <v>0</v>
      </c>
      <c r="G47" s="123" t="n">
        <v>0</v>
      </c>
      <c r="H47" s="123" t="n">
        <v>0</v>
      </c>
      <c r="I47" s="123" t="n">
        <v>6</v>
      </c>
      <c r="J47" s="139" t="n">
        <v>0</v>
      </c>
      <c r="K47" s="134"/>
      <c r="L47" s="124"/>
      <c r="M47" s="124"/>
      <c r="N47" s="124"/>
      <c r="O47" s="124"/>
      <c r="P47" s="124"/>
      <c r="Q47" s="124"/>
      <c r="R47" s="124"/>
      <c r="S47" s="124"/>
      <c r="T47" s="124"/>
      <c r="U47" s="124"/>
      <c r="V47" s="129"/>
      <c r="W47" s="128" t="n">
        <v>0</v>
      </c>
      <c r="X47" s="124"/>
      <c r="Y47" s="124"/>
      <c r="Z47" s="124"/>
      <c r="AA47" s="124" t="n">
        <v>0</v>
      </c>
      <c r="AB47" s="124" t="n">
        <v>0</v>
      </c>
      <c r="AC47" s="124" t="n">
        <v>0</v>
      </c>
      <c r="AD47" s="124" t="n">
        <v>0</v>
      </c>
      <c r="AE47" s="124" t="n">
        <v>0</v>
      </c>
      <c r="AF47" s="124" t="n">
        <v>0</v>
      </c>
      <c r="AG47" s="124" t="n">
        <v>0</v>
      </c>
      <c r="AH47" s="129" t="n">
        <v>0</v>
      </c>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3</v>
      </c>
      <c r="AX47" s="124" t="n">
        <v>1</v>
      </c>
      <c r="AY47" s="124" t="n">
        <v>2</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t="n">
        <v>0</v>
      </c>
      <c r="X48" s="124"/>
      <c r="Y48" s="124"/>
      <c r="Z48" s="124"/>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t="n">
        <v>0</v>
      </c>
      <c r="X49" s="124"/>
      <c r="Y49" s="124"/>
      <c r="Z49" s="124"/>
      <c r="AA49" s="124" t="n">
        <v>0</v>
      </c>
      <c r="AB49" s="124" t="n">
        <v>0</v>
      </c>
      <c r="AC49" s="124" t="n">
        <v>0</v>
      </c>
      <c r="AD49" s="124" t="n">
        <v>0</v>
      </c>
      <c r="AE49" s="124" t="n">
        <v>0</v>
      </c>
      <c r="AF49" s="124" t="n">
        <v>0</v>
      </c>
      <c r="AG49" s="124" t="n">
        <v>0</v>
      </c>
      <c r="AH49" s="129" t="n">
        <v>0</v>
      </c>
      <c r="AI49" s="128" t="n">
        <v>0</v>
      </c>
      <c r="AJ49" s="124" t="n">
        <v>0</v>
      </c>
      <c r="AK49" s="124" t="n">
        <v>0</v>
      </c>
      <c r="AL49" s="124" t="n">
        <v>0</v>
      </c>
      <c r="AM49" s="124" t="n">
        <v>0</v>
      </c>
      <c r="AN49" s="124" t="n">
        <v>0</v>
      </c>
      <c r="AO49" s="124" t="n">
        <v>0</v>
      </c>
      <c r="AP49" s="124" t="n">
        <v>0</v>
      </c>
      <c r="AQ49" s="124" t="n">
        <v>0</v>
      </c>
      <c r="AR49" s="124" t="n">
        <v>0</v>
      </c>
      <c r="AS49" s="124" t="n">
        <v>0</v>
      </c>
      <c r="AT49" s="129" t="n">
        <v>0</v>
      </c>
      <c r="AU49" s="128" t="n">
        <v>0</v>
      </c>
      <c r="AV49" s="124" t="n">
        <v>0</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t="n">
        <v>0</v>
      </c>
      <c r="X50" s="124"/>
      <c r="Y50" s="124"/>
      <c r="Z50" s="124"/>
      <c r="AA50" s="124" t="n">
        <v>0</v>
      </c>
      <c r="AB50" s="124" t="n">
        <v>0</v>
      </c>
      <c r="AC50" s="124" t="n">
        <v>0</v>
      </c>
      <c r="AD50" s="124" t="n">
        <v>0</v>
      </c>
      <c r="AE50" s="124" t="n">
        <v>0</v>
      </c>
      <c r="AF50" s="124" t="n">
        <v>0</v>
      </c>
      <c r="AG50" s="124" t="n">
        <v>0</v>
      </c>
      <c r="AH50" s="129" t="n">
        <v>0</v>
      </c>
      <c r="AI50" s="128" t="n">
        <v>0</v>
      </c>
      <c r="AJ50" s="124" t="n">
        <v>0</v>
      </c>
      <c r="AK50" s="124" t="n">
        <v>0</v>
      </c>
      <c r="AL50" s="124" t="n">
        <v>0</v>
      </c>
      <c r="AM50" s="124" t="n">
        <v>0</v>
      </c>
      <c r="AN50" s="124" t="n">
        <v>0</v>
      </c>
      <c r="AO50" s="124" t="n">
        <v>0</v>
      </c>
      <c r="AP50" s="124" t="n">
        <v>0</v>
      </c>
      <c r="AQ50" s="124" t="n">
        <v>0</v>
      </c>
      <c r="AR50" s="124" t="n">
        <v>0</v>
      </c>
      <c r="AS50" s="124" t="n">
        <v>0</v>
      </c>
      <c r="AT50" s="129" t="n">
        <v>0</v>
      </c>
      <c r="AU50" s="128" t="n">
        <v>0</v>
      </c>
      <c r="AV50" s="124" t="n">
        <v>0</v>
      </c>
      <c r="AW50" s="124" t="n">
        <v>0</v>
      </c>
      <c r="AX50" s="124" t="n">
        <v>0</v>
      </c>
      <c r="AY50" s="124" t="n">
        <v>0</v>
      </c>
      <c r="AZ50" s="124" t="n">
        <v>0</v>
      </c>
      <c r="BA50" s="124" t="n">
        <v>0</v>
      </c>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t="n">
        <v>0</v>
      </c>
      <c r="X51" s="124"/>
      <c r="Y51" s="124"/>
      <c r="Z51" s="124"/>
      <c r="AA51" s="124" t="n">
        <v>0</v>
      </c>
      <c r="AB51" s="124" t="n">
        <v>0</v>
      </c>
      <c r="AC51" s="124" t="n">
        <v>0</v>
      </c>
      <c r="AD51" s="124" t="n">
        <v>0</v>
      </c>
      <c r="AE51" s="124" t="n">
        <v>0</v>
      </c>
      <c r="AF51" s="124" t="n">
        <v>0</v>
      </c>
      <c r="AG51" s="124" t="n">
        <v>0</v>
      </c>
      <c r="AH51" s="129" t="n">
        <v>0</v>
      </c>
      <c r="AI51" s="128" t="n">
        <v>0</v>
      </c>
      <c r="AJ51" s="124" t="n">
        <v>0</v>
      </c>
      <c r="AK51" s="124" t="n">
        <v>0</v>
      </c>
      <c r="AL51" s="124" t="n">
        <v>0</v>
      </c>
      <c r="AM51" s="124" t="n">
        <v>0</v>
      </c>
      <c r="AN51" s="124" t="n">
        <v>0</v>
      </c>
      <c r="AO51" s="124" t="n">
        <v>0</v>
      </c>
      <c r="AP51" s="124" t="n">
        <v>0</v>
      </c>
      <c r="AQ51" s="124" t="n">
        <v>0</v>
      </c>
      <c r="AR51" s="124" t="n">
        <v>0</v>
      </c>
      <c r="AS51" s="124" t="n">
        <v>0</v>
      </c>
      <c r="AT51" s="129" t="n">
        <v>0</v>
      </c>
      <c r="AU51" s="128" t="n">
        <v>0</v>
      </c>
      <c r="AV51" s="124" t="n">
        <v>0</v>
      </c>
      <c r="AW51" s="124" t="n">
        <v>0</v>
      </c>
      <c r="AX51" s="124" t="n">
        <v>0</v>
      </c>
      <c r="AY51" s="124" t="n">
        <v>0</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v>
      </c>
      <c r="F52" s="138" t="n">
        <v>0</v>
      </c>
      <c r="G52" s="123" t="n">
        <v>0</v>
      </c>
      <c r="H52" s="123" t="n">
        <v>0</v>
      </c>
      <c r="I52" s="123" t="n">
        <v>1</v>
      </c>
      <c r="J52" s="139" t="n">
        <v>0</v>
      </c>
      <c r="K52" s="134"/>
      <c r="L52" s="124"/>
      <c r="M52" s="124"/>
      <c r="N52" s="124"/>
      <c r="O52" s="124"/>
      <c r="P52" s="124"/>
      <c r="Q52" s="124"/>
      <c r="R52" s="124"/>
      <c r="S52" s="124"/>
      <c r="T52" s="124"/>
      <c r="U52" s="124"/>
      <c r="V52" s="129"/>
      <c r="W52" s="128" t="n">
        <v>0</v>
      </c>
      <c r="X52" s="124"/>
      <c r="Y52" s="124"/>
      <c r="Z52" s="124"/>
      <c r="AA52" s="124" t="n">
        <v>0</v>
      </c>
      <c r="AB52" s="124" t="n">
        <v>0</v>
      </c>
      <c r="AC52" s="124" t="n">
        <v>0</v>
      </c>
      <c r="AD52" s="124" t="n">
        <v>0</v>
      </c>
      <c r="AE52" s="124" t="n">
        <v>0</v>
      </c>
      <c r="AF52" s="124" t="n">
        <v>0</v>
      </c>
      <c r="AG52" s="124" t="n">
        <v>0</v>
      </c>
      <c r="AH52" s="129" t="n">
        <v>0</v>
      </c>
      <c r="AI52" s="128" t="n">
        <v>0</v>
      </c>
      <c r="AJ52" s="124" t="n">
        <v>0</v>
      </c>
      <c r="AK52" s="124" t="n">
        <v>0</v>
      </c>
      <c r="AL52" s="124" t="n">
        <v>0</v>
      </c>
      <c r="AM52" s="124" t="n">
        <v>0</v>
      </c>
      <c r="AN52" s="124" t="n">
        <v>0</v>
      </c>
      <c r="AO52" s="124" t="n">
        <v>0</v>
      </c>
      <c r="AP52" s="124" t="n">
        <v>0</v>
      </c>
      <c r="AQ52" s="124" t="n">
        <v>0</v>
      </c>
      <c r="AR52" s="124" t="n">
        <v>0</v>
      </c>
      <c r="AS52" s="124" t="n">
        <v>0</v>
      </c>
      <c r="AT52" s="129" t="n">
        <v>0</v>
      </c>
      <c r="AU52" s="128" t="n">
        <v>0</v>
      </c>
      <c r="AV52" s="124" t="n">
        <v>0</v>
      </c>
      <c r="AW52" s="124" t="n">
        <v>1</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t="n">
        <v>0</v>
      </c>
      <c r="X53" s="124"/>
      <c r="Y53" s="124"/>
      <c r="Z53" s="124"/>
      <c r="AA53" s="124" t="n">
        <v>0</v>
      </c>
      <c r="AB53" s="124" t="n">
        <v>0</v>
      </c>
      <c r="AC53" s="124" t="n">
        <v>0</v>
      </c>
      <c r="AD53" s="124" t="n">
        <v>0</v>
      </c>
      <c r="AE53" s="124" t="n">
        <v>0</v>
      </c>
      <c r="AF53" s="124" t="n">
        <v>0</v>
      </c>
      <c r="AG53" s="124" t="n">
        <v>0</v>
      </c>
      <c r="AH53" s="129" t="n">
        <v>0</v>
      </c>
      <c r="AI53" s="128" t="n">
        <v>0</v>
      </c>
      <c r="AJ53" s="124" t="n">
        <v>0</v>
      </c>
      <c r="AK53" s="124" t="n">
        <v>0</v>
      </c>
      <c r="AL53" s="124" t="n">
        <v>0</v>
      </c>
      <c r="AM53" s="124" t="n">
        <v>0</v>
      </c>
      <c r="AN53" s="124" t="n">
        <v>0</v>
      </c>
      <c r="AO53" s="124" t="n">
        <v>0</v>
      </c>
      <c r="AP53" s="124" t="n">
        <v>0</v>
      </c>
      <c r="AQ53" s="124" t="n">
        <v>0</v>
      </c>
      <c r="AR53" s="124" t="n">
        <v>0</v>
      </c>
      <c r="AS53" s="124" t="n">
        <v>0</v>
      </c>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4</v>
      </c>
      <c r="F54" s="138" t="n">
        <v>0</v>
      </c>
      <c r="G54" s="123" t="n">
        <v>0</v>
      </c>
      <c r="H54" s="123" t="n">
        <v>0</v>
      </c>
      <c r="I54" s="123" t="n">
        <v>4</v>
      </c>
      <c r="J54" s="139" t="n">
        <v>0</v>
      </c>
      <c r="K54" s="134"/>
      <c r="L54" s="124"/>
      <c r="M54" s="124"/>
      <c r="N54" s="124"/>
      <c r="O54" s="124"/>
      <c r="P54" s="124"/>
      <c r="Q54" s="124"/>
      <c r="R54" s="124"/>
      <c r="S54" s="124"/>
      <c r="T54" s="124"/>
      <c r="U54" s="124"/>
      <c r="V54" s="129"/>
      <c r="W54" s="128" t="n">
        <v>0</v>
      </c>
      <c r="X54" s="124"/>
      <c r="Y54" s="124"/>
      <c r="Z54" s="124"/>
      <c r="AA54" s="124" t="n">
        <v>0</v>
      </c>
      <c r="AB54" s="124" t="n">
        <v>0</v>
      </c>
      <c r="AC54" s="124" t="n">
        <v>0</v>
      </c>
      <c r="AD54" s="124" t="n">
        <v>0</v>
      </c>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0</v>
      </c>
      <c r="AR54" s="124" t="n">
        <v>0</v>
      </c>
      <c r="AS54" s="124" t="n">
        <v>0</v>
      </c>
      <c r="AT54" s="129" t="n">
        <v>0</v>
      </c>
      <c r="AU54" s="128" t="n">
        <v>0</v>
      </c>
      <c r="AV54" s="124" t="n">
        <v>0</v>
      </c>
      <c r="AW54" s="124" t="n">
        <v>3</v>
      </c>
      <c r="AX54" s="124" t="n">
        <v>1</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2</v>
      </c>
      <c r="F55" s="138" t="n">
        <v>0</v>
      </c>
      <c r="G55" s="123" t="n">
        <v>0</v>
      </c>
      <c r="H55" s="123" t="n">
        <v>0</v>
      </c>
      <c r="I55" s="123" t="n">
        <v>2</v>
      </c>
      <c r="J55" s="139" t="n">
        <v>0</v>
      </c>
      <c r="K55" s="134"/>
      <c r="L55" s="124"/>
      <c r="M55" s="124"/>
      <c r="N55" s="124"/>
      <c r="O55" s="124"/>
      <c r="P55" s="124"/>
      <c r="Q55" s="124"/>
      <c r="R55" s="124"/>
      <c r="S55" s="124"/>
      <c r="T55" s="124"/>
      <c r="U55" s="124"/>
      <c r="V55" s="129"/>
      <c r="W55" s="128" t="n">
        <v>0</v>
      </c>
      <c r="X55" s="124"/>
      <c r="Y55" s="124"/>
      <c r="Z55" s="124"/>
      <c r="AA55" s="124" t="n">
        <v>0</v>
      </c>
      <c r="AB55" s="124" t="n">
        <v>0</v>
      </c>
      <c r="AC55" s="124" t="n">
        <v>0</v>
      </c>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2</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t="n">
        <v>0</v>
      </c>
      <c r="X56" s="124"/>
      <c r="Y56" s="124"/>
      <c r="Z56" s="124"/>
      <c r="AA56" s="124" t="n">
        <v>0</v>
      </c>
      <c r="AB56" s="124" t="n">
        <v>0</v>
      </c>
      <c r="AC56" s="124" t="n">
        <v>0</v>
      </c>
      <c r="AD56" s="124" t="n">
        <v>0</v>
      </c>
      <c r="AE56" s="124" t="n">
        <v>0</v>
      </c>
      <c r="AF56" s="124" t="n">
        <v>0</v>
      </c>
      <c r="AG56" s="124" t="n">
        <v>0</v>
      </c>
      <c r="AH56" s="129" t="n">
        <v>0</v>
      </c>
      <c r="AI56" s="128" t="n">
        <v>0</v>
      </c>
      <c r="AJ56" s="124" t="n">
        <v>0</v>
      </c>
      <c r="AK56" s="124" t="n">
        <v>0</v>
      </c>
      <c r="AL56" s="124" t="n">
        <v>0</v>
      </c>
      <c r="AM56" s="124" t="n">
        <v>0</v>
      </c>
      <c r="AN56" s="124" t="n">
        <v>0</v>
      </c>
      <c r="AO56" s="124" t="n">
        <v>0</v>
      </c>
      <c r="AP56" s="124" t="n">
        <v>0</v>
      </c>
      <c r="AQ56" s="124" t="n">
        <v>0</v>
      </c>
      <c r="AR56" s="124" t="n">
        <v>0</v>
      </c>
      <c r="AS56" s="124" t="n">
        <v>0</v>
      </c>
      <c r="AT56" s="129" t="n">
        <v>0</v>
      </c>
      <c r="AU56" s="128" t="n">
        <v>0</v>
      </c>
      <c r="AV56" s="124" t="n">
        <v>0</v>
      </c>
      <c r="AW56" s="124" t="n">
        <v>0</v>
      </c>
      <c r="AX56" s="124" t="n">
        <v>2</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v>
      </c>
      <c r="F57" s="138" t="n">
        <v>0</v>
      </c>
      <c r="G57" s="123" t="n">
        <v>0</v>
      </c>
      <c r="H57" s="123" t="n">
        <v>0</v>
      </c>
      <c r="I57" s="123" t="n">
        <v>1</v>
      </c>
      <c r="J57" s="139" t="n">
        <v>0</v>
      </c>
      <c r="K57" s="134"/>
      <c r="L57" s="124"/>
      <c r="M57" s="124"/>
      <c r="N57" s="124"/>
      <c r="O57" s="124"/>
      <c r="P57" s="124"/>
      <c r="Q57" s="124"/>
      <c r="R57" s="124"/>
      <c r="S57" s="124"/>
      <c r="T57" s="124"/>
      <c r="U57" s="124"/>
      <c r="V57" s="129"/>
      <c r="W57" s="128" t="n">
        <v>0</v>
      </c>
      <c r="X57" s="124"/>
      <c r="Y57" s="124"/>
      <c r="Z57" s="124"/>
      <c r="AA57" s="124" t="n">
        <v>0</v>
      </c>
      <c r="AB57" s="124" t="n">
        <v>0</v>
      </c>
      <c r="AC57" s="124" t="n">
        <v>0</v>
      </c>
      <c r="AD57" s="124" t="n">
        <v>0</v>
      </c>
      <c r="AE57" s="124" t="n">
        <v>0</v>
      </c>
      <c r="AF57" s="124" t="n">
        <v>0</v>
      </c>
      <c r="AG57" s="124" t="n">
        <v>0</v>
      </c>
      <c r="AH57" s="129" t="n">
        <v>0</v>
      </c>
      <c r="AI57" s="128" t="n">
        <v>0</v>
      </c>
      <c r="AJ57" s="124" t="n">
        <v>0</v>
      </c>
      <c r="AK57" s="124" t="n">
        <v>0</v>
      </c>
      <c r="AL57" s="124" t="n">
        <v>0</v>
      </c>
      <c r="AM57" s="124" t="n">
        <v>0</v>
      </c>
      <c r="AN57" s="124" t="n">
        <v>0</v>
      </c>
      <c r="AO57" s="124" t="n">
        <v>0</v>
      </c>
      <c r="AP57" s="124" t="n">
        <v>0</v>
      </c>
      <c r="AQ57" s="124" t="n">
        <v>0</v>
      </c>
      <c r="AR57" s="124" t="n">
        <v>0</v>
      </c>
      <c r="AS57" s="124" t="n">
        <v>0</v>
      </c>
      <c r="AT57" s="129" t="n">
        <v>0</v>
      </c>
      <c r="AU57" s="128" t="n">
        <v>0</v>
      </c>
      <c r="AV57" s="124" t="n">
        <v>0</v>
      </c>
      <c r="AW57" s="124" t="n">
        <v>0</v>
      </c>
      <c r="AX57" s="124" t="n">
        <v>0</v>
      </c>
      <c r="AY57" s="124" t="n">
        <v>1</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7</v>
      </c>
      <c r="F58" s="138" t="n">
        <v>0</v>
      </c>
      <c r="G58" s="123" t="n">
        <v>0</v>
      </c>
      <c r="H58" s="123" t="n">
        <v>0</v>
      </c>
      <c r="I58" s="123" t="n">
        <v>7</v>
      </c>
      <c r="J58" s="139" t="n">
        <v>0</v>
      </c>
      <c r="K58" s="134"/>
      <c r="L58" s="124"/>
      <c r="M58" s="124"/>
      <c r="N58" s="124"/>
      <c r="O58" s="124"/>
      <c r="P58" s="124"/>
      <c r="Q58" s="124"/>
      <c r="R58" s="124"/>
      <c r="S58" s="124"/>
      <c r="T58" s="124"/>
      <c r="U58" s="124"/>
      <c r="V58" s="129"/>
      <c r="W58" s="128" t="n">
        <v>0</v>
      </c>
      <c r="X58" s="124"/>
      <c r="Y58" s="124"/>
      <c r="Z58" s="124"/>
      <c r="AA58" s="124" t="n">
        <v>0</v>
      </c>
      <c r="AB58" s="124" t="n">
        <v>0</v>
      </c>
      <c r="AC58" s="124" t="n">
        <v>0</v>
      </c>
      <c r="AD58" s="124" t="n">
        <v>0</v>
      </c>
      <c r="AE58" s="124" t="n">
        <v>0</v>
      </c>
      <c r="AF58" s="124" t="n">
        <v>0</v>
      </c>
      <c r="AG58" s="124" t="n">
        <v>0</v>
      </c>
      <c r="AH58" s="129" t="n">
        <v>0</v>
      </c>
      <c r="AI58" s="128" t="n">
        <v>0</v>
      </c>
      <c r="AJ58" s="124" t="n">
        <v>0</v>
      </c>
      <c r="AK58" s="124" t="n">
        <v>0</v>
      </c>
      <c r="AL58" s="124" t="n">
        <v>0</v>
      </c>
      <c r="AM58" s="124" t="n">
        <v>0</v>
      </c>
      <c r="AN58" s="124" t="n">
        <v>0</v>
      </c>
      <c r="AO58" s="124" t="n">
        <v>0</v>
      </c>
      <c r="AP58" s="124" t="n">
        <v>0</v>
      </c>
      <c r="AQ58" s="124" t="n">
        <v>0</v>
      </c>
      <c r="AR58" s="124" t="n">
        <v>0</v>
      </c>
      <c r="AS58" s="124" t="n">
        <v>0</v>
      </c>
      <c r="AT58" s="129" t="n">
        <v>0</v>
      </c>
      <c r="AU58" s="128" t="n">
        <v>0</v>
      </c>
      <c r="AV58" s="124" t="n">
        <v>0</v>
      </c>
      <c r="AW58" s="124" t="n">
        <v>4</v>
      </c>
      <c r="AX58" s="124" t="n">
        <v>2</v>
      </c>
      <c r="AY58" s="124" t="n">
        <v>1</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t="n">
        <v>0</v>
      </c>
      <c r="X59" s="124"/>
      <c r="Y59" s="124"/>
      <c r="Z59" s="124"/>
      <c r="AA59" s="124" t="n">
        <v>0</v>
      </c>
      <c r="AB59" s="124" t="n">
        <v>0</v>
      </c>
      <c r="AC59" s="124" t="n">
        <v>0</v>
      </c>
      <c r="AD59" s="124" t="n">
        <v>0</v>
      </c>
      <c r="AE59" s="124" t="n">
        <v>0</v>
      </c>
      <c r="AF59" s="124" t="n">
        <v>0</v>
      </c>
      <c r="AG59" s="124" t="n">
        <v>0</v>
      </c>
      <c r="AH59" s="129" t="n">
        <v>0</v>
      </c>
      <c r="AI59" s="128" t="n">
        <v>0</v>
      </c>
      <c r="AJ59" s="124" t="n">
        <v>0</v>
      </c>
      <c r="AK59" s="124" t="n">
        <v>0</v>
      </c>
      <c r="AL59" s="124" t="n">
        <v>0</v>
      </c>
      <c r="AM59" s="124" t="n">
        <v>0</v>
      </c>
      <c r="AN59" s="124" t="n">
        <v>0</v>
      </c>
      <c r="AO59" s="124" t="n">
        <v>0</v>
      </c>
      <c r="AP59" s="124" t="n">
        <v>0</v>
      </c>
      <c r="AQ59" s="124" t="n">
        <v>0</v>
      </c>
      <c r="AR59" s="124" t="n">
        <v>0</v>
      </c>
      <c r="AS59" s="124" t="n">
        <v>0</v>
      </c>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v>
      </c>
      <c r="F60" s="138" t="n">
        <v>0</v>
      </c>
      <c r="G60" s="123" t="n">
        <v>0</v>
      </c>
      <c r="H60" s="123" t="n">
        <v>0</v>
      </c>
      <c r="I60" s="123" t="n">
        <v>2</v>
      </c>
      <c r="J60" s="139" t="n">
        <v>0</v>
      </c>
      <c r="K60" s="134"/>
      <c r="L60" s="124"/>
      <c r="M60" s="124"/>
      <c r="N60" s="124"/>
      <c r="O60" s="124"/>
      <c r="P60" s="124"/>
      <c r="Q60" s="124"/>
      <c r="R60" s="124"/>
      <c r="S60" s="124"/>
      <c r="T60" s="124"/>
      <c r="U60" s="124"/>
      <c r="V60" s="129"/>
      <c r="W60" s="128" t="n">
        <v>0</v>
      </c>
      <c r="X60" s="124"/>
      <c r="Y60" s="124"/>
      <c r="Z60" s="124"/>
      <c r="AA60" s="124" t="n">
        <v>0</v>
      </c>
      <c r="AB60" s="124" t="n">
        <v>0</v>
      </c>
      <c r="AC60" s="124" t="n">
        <v>0</v>
      </c>
      <c r="AD60" s="124" t="n">
        <v>0</v>
      </c>
      <c r="AE60" s="124" t="n">
        <v>0</v>
      </c>
      <c r="AF60" s="124" t="n">
        <v>0</v>
      </c>
      <c r="AG60" s="124" t="n">
        <v>0</v>
      </c>
      <c r="AH60" s="129" t="n">
        <v>0</v>
      </c>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1</v>
      </c>
      <c r="AX60" s="124" t="n">
        <v>1</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t="n">
        <v>0</v>
      </c>
      <c r="X61" s="124"/>
      <c r="Y61" s="124"/>
      <c r="Z61" s="124"/>
      <c r="AA61" s="124" t="n">
        <v>0</v>
      </c>
      <c r="AB61" s="124" t="n">
        <v>0</v>
      </c>
      <c r="AC61" s="124" t="n">
        <v>0</v>
      </c>
      <c r="AD61" s="124" t="n">
        <v>0</v>
      </c>
      <c r="AE61" s="124" t="n">
        <v>0</v>
      </c>
      <c r="AF61" s="124" t="n">
        <v>0</v>
      </c>
      <c r="AG61" s="124" t="n">
        <v>0</v>
      </c>
      <c r="AH61" s="129" t="n">
        <v>0</v>
      </c>
      <c r="AI61" s="128" t="n">
        <v>0</v>
      </c>
      <c r="AJ61" s="124" t="n">
        <v>0</v>
      </c>
      <c r="AK61" s="124" t="n">
        <v>0</v>
      </c>
      <c r="AL61" s="124" t="n">
        <v>0</v>
      </c>
      <c r="AM61" s="124" t="n">
        <v>0</v>
      </c>
      <c r="AN61" s="124" t="n">
        <v>0</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t="n">
        <v>0</v>
      </c>
      <c r="X62" s="124"/>
      <c r="Y62" s="124"/>
      <c r="Z62" s="124"/>
      <c r="AA62" s="124" t="n">
        <v>0</v>
      </c>
      <c r="AB62" s="124" t="n">
        <v>0</v>
      </c>
      <c r="AC62" s="124" t="n">
        <v>0</v>
      </c>
      <c r="AD62" s="124" t="n">
        <v>0</v>
      </c>
      <c r="AE62" s="124" t="n">
        <v>0</v>
      </c>
      <c r="AF62" s="124" t="n">
        <v>0</v>
      </c>
      <c r="AG62" s="124" t="n">
        <v>0</v>
      </c>
      <c r="AH62" s="129" t="n">
        <v>0</v>
      </c>
      <c r="AI62" s="128" t="n">
        <v>0</v>
      </c>
      <c r="AJ62" s="124" t="n">
        <v>0</v>
      </c>
      <c r="AK62" s="124" t="n">
        <v>0</v>
      </c>
      <c r="AL62" s="124" t="n">
        <v>0</v>
      </c>
      <c r="AM62" s="124" t="n">
        <v>0</v>
      </c>
      <c r="AN62" s="124" t="n">
        <v>0</v>
      </c>
      <c r="AO62" s="124" t="n">
        <v>0</v>
      </c>
      <c r="AP62" s="124" t="n">
        <v>0</v>
      </c>
      <c r="AQ62" s="124" t="n">
        <v>0</v>
      </c>
      <c r="AR62" s="124" t="n">
        <v>0</v>
      </c>
      <c r="AS62" s="124" t="n">
        <v>0</v>
      </c>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77</v>
      </c>
      <c r="F63" s="138" t="n">
        <v>0</v>
      </c>
      <c r="G63" s="123" t="n">
        <v>0</v>
      </c>
      <c r="H63" s="123" t="n">
        <v>47</v>
      </c>
      <c r="I63" s="123" t="n">
        <v>30</v>
      </c>
      <c r="J63" s="139" t="n">
        <v>0</v>
      </c>
      <c r="K63" s="134"/>
      <c r="L63" s="124"/>
      <c r="M63" s="124"/>
      <c r="N63" s="124"/>
      <c r="O63" s="124"/>
      <c r="P63" s="124"/>
      <c r="Q63" s="124"/>
      <c r="R63" s="124"/>
      <c r="S63" s="124"/>
      <c r="T63" s="124"/>
      <c r="U63" s="124"/>
      <c r="V63" s="129"/>
      <c r="W63" s="128" t="n">
        <v>0</v>
      </c>
      <c r="X63" s="124"/>
      <c r="Y63" s="124"/>
      <c r="Z63" s="124"/>
      <c r="AA63" s="124" t="n">
        <v>0</v>
      </c>
      <c r="AB63" s="124" t="n">
        <v>0</v>
      </c>
      <c r="AC63" s="124" t="n">
        <v>0</v>
      </c>
      <c r="AD63" s="124" t="n">
        <v>0</v>
      </c>
      <c r="AE63" s="124" t="n">
        <v>0</v>
      </c>
      <c r="AF63" s="124" t="n">
        <v>0</v>
      </c>
      <c r="AG63" s="124" t="n">
        <v>0</v>
      </c>
      <c r="AH63" s="129" t="n">
        <v>0</v>
      </c>
      <c r="AI63" s="128" t="n">
        <v>0</v>
      </c>
      <c r="AJ63" s="124" t="n">
        <v>0</v>
      </c>
      <c r="AK63" s="124" t="n">
        <v>0</v>
      </c>
      <c r="AL63" s="124" t="n">
        <v>0</v>
      </c>
      <c r="AM63" s="124" t="n">
        <v>0</v>
      </c>
      <c r="AN63" s="124" t="n">
        <v>9</v>
      </c>
      <c r="AO63" s="124" t="n">
        <v>6</v>
      </c>
      <c r="AP63" s="124" t="n">
        <v>15</v>
      </c>
      <c r="AQ63" s="124" t="n">
        <v>5</v>
      </c>
      <c r="AR63" s="124" t="n">
        <v>3</v>
      </c>
      <c r="AS63" s="124" t="n">
        <v>9</v>
      </c>
      <c r="AT63" s="129" t="n">
        <v>0</v>
      </c>
      <c r="AU63" s="128" t="n">
        <v>8</v>
      </c>
      <c r="AV63" s="124" t="n">
        <v>8</v>
      </c>
      <c r="AW63" s="124" t="n">
        <v>9</v>
      </c>
      <c r="AX63" s="124" t="n">
        <v>1</v>
      </c>
      <c r="AY63" s="124" t="n">
        <v>4</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v>
      </c>
      <c r="F64" s="138" t="n">
        <v>0</v>
      </c>
      <c r="G64" s="123" t="n">
        <v>0</v>
      </c>
      <c r="H64" s="123" t="n">
        <v>0</v>
      </c>
      <c r="I64" s="123" t="n">
        <v>1</v>
      </c>
      <c r="J64" s="139" t="n">
        <v>0</v>
      </c>
      <c r="K64" s="134"/>
      <c r="L64" s="124"/>
      <c r="M64" s="124"/>
      <c r="N64" s="124"/>
      <c r="O64" s="124"/>
      <c r="P64" s="124"/>
      <c r="Q64" s="124"/>
      <c r="R64" s="124"/>
      <c r="S64" s="124"/>
      <c r="T64" s="124"/>
      <c r="U64" s="124"/>
      <c r="V64" s="129"/>
      <c r="W64" s="128" t="n">
        <v>0</v>
      </c>
      <c r="X64" s="124"/>
      <c r="Y64" s="124"/>
      <c r="Z64" s="124"/>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0</v>
      </c>
      <c r="AV64" s="124" t="n">
        <v>0</v>
      </c>
      <c r="AW64" s="124" t="n">
        <v>0</v>
      </c>
      <c r="AX64" s="124" t="n">
        <v>0</v>
      </c>
      <c r="AY64" s="124" t="n">
        <v>1</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8</v>
      </c>
      <c r="F65" s="138" t="n">
        <v>0</v>
      </c>
      <c r="G65" s="123" t="n">
        <v>0</v>
      </c>
      <c r="H65" s="123" t="n">
        <v>6</v>
      </c>
      <c r="I65" s="123" t="n">
        <v>2</v>
      </c>
      <c r="J65" s="139" t="n">
        <v>0</v>
      </c>
      <c r="K65" s="134"/>
      <c r="L65" s="124"/>
      <c r="M65" s="124"/>
      <c r="N65" s="124"/>
      <c r="O65" s="124"/>
      <c r="P65" s="124"/>
      <c r="Q65" s="124"/>
      <c r="R65" s="124"/>
      <c r="S65" s="124"/>
      <c r="T65" s="124"/>
      <c r="U65" s="124"/>
      <c r="V65" s="129"/>
      <c r="W65" s="128" t="n">
        <v>0</v>
      </c>
      <c r="X65" s="124"/>
      <c r="Y65" s="124"/>
      <c r="Z65" s="124"/>
      <c r="AA65" s="124" t="n">
        <v>0</v>
      </c>
      <c r="AB65" s="124" t="n">
        <v>0</v>
      </c>
      <c r="AC65" s="124" t="n">
        <v>0</v>
      </c>
      <c r="AD65" s="124" t="n">
        <v>0</v>
      </c>
      <c r="AE65" s="124" t="n">
        <v>0</v>
      </c>
      <c r="AF65" s="124" t="n">
        <v>0</v>
      </c>
      <c r="AG65" s="124" t="n">
        <v>0</v>
      </c>
      <c r="AH65" s="129" t="n">
        <v>0</v>
      </c>
      <c r="AI65" s="128" t="n">
        <v>0</v>
      </c>
      <c r="AJ65" s="124" t="n">
        <v>0</v>
      </c>
      <c r="AK65" s="124" t="n">
        <v>0</v>
      </c>
      <c r="AL65" s="124" t="n">
        <v>0</v>
      </c>
      <c r="AM65" s="124" t="n">
        <v>0</v>
      </c>
      <c r="AN65" s="124" t="n">
        <v>1</v>
      </c>
      <c r="AO65" s="124" t="n">
        <v>0</v>
      </c>
      <c r="AP65" s="124" t="n">
        <v>0</v>
      </c>
      <c r="AQ65" s="124" t="n">
        <v>0</v>
      </c>
      <c r="AR65" s="124" t="n">
        <v>0</v>
      </c>
      <c r="AS65" s="124" t="n">
        <v>5</v>
      </c>
      <c r="AT65" s="129" t="n">
        <v>0</v>
      </c>
      <c r="AU65" s="128" t="n">
        <v>1</v>
      </c>
      <c r="AV65" s="124" t="n">
        <v>1</v>
      </c>
      <c r="AW65" s="124" t="n">
        <v>0</v>
      </c>
      <c r="AX65" s="124" t="n">
        <v>0</v>
      </c>
      <c r="AY65" s="124" t="n">
        <v>0</v>
      </c>
      <c r="AZ65" s="124" t="n">
        <v>0</v>
      </c>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5</v>
      </c>
      <c r="F66" s="138" t="n">
        <v>0</v>
      </c>
      <c r="G66" s="123" t="n">
        <v>0</v>
      </c>
      <c r="H66" s="123" t="n">
        <v>3</v>
      </c>
      <c r="I66" s="123" t="n">
        <v>2</v>
      </c>
      <c r="J66" s="139" t="n">
        <v>0</v>
      </c>
      <c r="K66" s="134"/>
      <c r="L66" s="124"/>
      <c r="M66" s="124"/>
      <c r="N66" s="124"/>
      <c r="O66" s="124"/>
      <c r="P66" s="124"/>
      <c r="Q66" s="124"/>
      <c r="R66" s="124"/>
      <c r="S66" s="124"/>
      <c r="T66" s="124"/>
      <c r="U66" s="124"/>
      <c r="V66" s="129"/>
      <c r="W66" s="128" t="n">
        <v>0</v>
      </c>
      <c r="X66" s="124"/>
      <c r="Y66" s="124"/>
      <c r="Z66" s="124"/>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1</v>
      </c>
      <c r="AP66" s="124" t="n">
        <v>1</v>
      </c>
      <c r="AQ66" s="124" t="n">
        <v>0</v>
      </c>
      <c r="AR66" s="124" t="n">
        <v>1</v>
      </c>
      <c r="AS66" s="124" t="n">
        <v>0</v>
      </c>
      <c r="AT66" s="129" t="n">
        <v>0</v>
      </c>
      <c r="AU66" s="128" t="n">
        <v>0</v>
      </c>
      <c r="AV66" s="124" t="n">
        <v>0</v>
      </c>
      <c r="AW66" s="124" t="n">
        <v>0</v>
      </c>
      <c r="AX66" s="124" t="n">
        <v>0</v>
      </c>
      <c r="AY66" s="124" t="n">
        <v>2</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4025</v>
      </c>
      <c r="F68" s="138" t="n">
        <v>0</v>
      </c>
      <c r="G68" s="123" t="n">
        <v>3115</v>
      </c>
      <c r="H68" s="123" t="n">
        <v>803</v>
      </c>
      <c r="I68" s="123" t="n">
        <v>107</v>
      </c>
      <c r="J68" s="139" t="n">
        <v>0</v>
      </c>
      <c r="K68" s="134"/>
      <c r="L68" s="124"/>
      <c r="M68" s="124"/>
      <c r="N68" s="124"/>
      <c r="O68" s="124"/>
      <c r="P68" s="124"/>
      <c r="Q68" s="124"/>
      <c r="R68" s="124"/>
      <c r="S68" s="124"/>
      <c r="T68" s="124"/>
      <c r="U68" s="124"/>
      <c r="V68" s="129"/>
      <c r="W68" s="128" t="n">
        <v>0</v>
      </c>
      <c r="X68" s="124"/>
      <c r="Y68" s="124"/>
      <c r="Z68" s="124"/>
      <c r="AA68" s="124" t="n">
        <v>2287</v>
      </c>
      <c r="AB68" s="124" t="n">
        <v>38</v>
      </c>
      <c r="AC68" s="124" t="n">
        <v>79</v>
      </c>
      <c r="AD68" s="124" t="n">
        <v>132</v>
      </c>
      <c r="AE68" s="124" t="n">
        <v>128</v>
      </c>
      <c r="AF68" s="124" t="n">
        <v>150</v>
      </c>
      <c r="AG68" s="124" t="n">
        <v>160</v>
      </c>
      <c r="AH68" s="129" t="n">
        <v>141</v>
      </c>
      <c r="AI68" s="128" t="n">
        <v>0</v>
      </c>
      <c r="AJ68" s="124" t="n">
        <v>208</v>
      </c>
      <c r="AK68" s="124" t="n">
        <v>99</v>
      </c>
      <c r="AL68" s="124" t="n">
        <v>77</v>
      </c>
      <c r="AM68" s="124" t="n">
        <v>0</v>
      </c>
      <c r="AN68" s="124" t="n">
        <v>161</v>
      </c>
      <c r="AO68" s="124" t="n">
        <v>142</v>
      </c>
      <c r="AP68" s="124" t="n">
        <v>23</v>
      </c>
      <c r="AQ68" s="124" t="n">
        <v>7</v>
      </c>
      <c r="AR68" s="124" t="n">
        <v>29</v>
      </c>
      <c r="AS68" s="124" t="n">
        <v>33</v>
      </c>
      <c r="AT68" s="129" t="n">
        <v>24</v>
      </c>
      <c r="AU68" s="128" t="n">
        <v>14</v>
      </c>
      <c r="AV68" s="124" t="n">
        <v>14</v>
      </c>
      <c r="AW68" s="124" t="n">
        <v>13</v>
      </c>
      <c r="AX68" s="124" t="n">
        <v>19</v>
      </c>
      <c r="AY68" s="124" t="n">
        <v>21</v>
      </c>
      <c r="AZ68" s="124" t="n">
        <v>11</v>
      </c>
      <c r="BA68" s="124" t="n">
        <v>6</v>
      </c>
      <c r="BB68" s="124" t="n">
        <v>9</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579</v>
      </c>
      <c r="F69" s="138" t="n">
        <v>0</v>
      </c>
      <c r="G69" s="123" t="n">
        <v>279</v>
      </c>
      <c r="H69" s="123" t="n">
        <v>217</v>
      </c>
      <c r="I69" s="123" t="n">
        <v>83</v>
      </c>
      <c r="J69" s="139" t="n">
        <v>0</v>
      </c>
      <c r="K69" s="134"/>
      <c r="L69" s="124"/>
      <c r="M69" s="124"/>
      <c r="N69" s="124"/>
      <c r="O69" s="124"/>
      <c r="P69" s="124"/>
      <c r="Q69" s="124"/>
      <c r="R69" s="124"/>
      <c r="S69" s="124"/>
      <c r="T69" s="124"/>
      <c r="U69" s="124"/>
      <c r="V69" s="129"/>
      <c r="W69" s="128" t="n">
        <v>0</v>
      </c>
      <c r="X69" s="124"/>
      <c r="Y69" s="124"/>
      <c r="Z69" s="124"/>
      <c r="AA69" s="124" t="n">
        <v>91</v>
      </c>
      <c r="AB69" s="124" t="n">
        <v>12</v>
      </c>
      <c r="AC69" s="124" t="n">
        <v>28</v>
      </c>
      <c r="AD69" s="124" t="n">
        <v>14</v>
      </c>
      <c r="AE69" s="124" t="n">
        <v>25</v>
      </c>
      <c r="AF69" s="124" t="n">
        <v>31</v>
      </c>
      <c r="AG69" s="124" t="n">
        <v>40</v>
      </c>
      <c r="AH69" s="129" t="n">
        <v>38</v>
      </c>
      <c r="AI69" s="128" t="n">
        <v>0</v>
      </c>
      <c r="AJ69" s="124" t="n">
        <v>32</v>
      </c>
      <c r="AK69" s="124" t="n">
        <v>15</v>
      </c>
      <c r="AL69" s="124" t="n">
        <v>16</v>
      </c>
      <c r="AM69" s="124" t="n">
        <v>0</v>
      </c>
      <c r="AN69" s="124" t="n">
        <v>23</v>
      </c>
      <c r="AO69" s="124" t="n">
        <v>33</v>
      </c>
      <c r="AP69" s="124" t="n">
        <v>30</v>
      </c>
      <c r="AQ69" s="124" t="n">
        <v>12</v>
      </c>
      <c r="AR69" s="124" t="n">
        <v>13</v>
      </c>
      <c r="AS69" s="124" t="n">
        <v>23</v>
      </c>
      <c r="AT69" s="129" t="n">
        <v>20</v>
      </c>
      <c r="AU69" s="128" t="n">
        <v>14</v>
      </c>
      <c r="AV69" s="124" t="n">
        <v>14</v>
      </c>
      <c r="AW69" s="124" t="n">
        <v>9</v>
      </c>
      <c r="AX69" s="124" t="n">
        <v>13</v>
      </c>
      <c r="AY69" s="124" t="n">
        <v>16</v>
      </c>
      <c r="AZ69" s="124" t="n">
        <v>8</v>
      </c>
      <c r="BA69" s="124" t="n">
        <v>4</v>
      </c>
      <c r="BB69" s="124" t="n">
        <v>5</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96</v>
      </c>
      <c r="F70" s="138" t="n">
        <v>0</v>
      </c>
      <c r="G70" s="123" t="n">
        <v>62</v>
      </c>
      <c r="H70" s="123" t="n">
        <v>27</v>
      </c>
      <c r="I70" s="123" t="n">
        <v>7</v>
      </c>
      <c r="J70" s="139" t="n">
        <v>0</v>
      </c>
      <c r="K70" s="134"/>
      <c r="L70" s="124"/>
      <c r="M70" s="124"/>
      <c r="N70" s="124"/>
      <c r="O70" s="124"/>
      <c r="P70" s="124"/>
      <c r="Q70" s="124"/>
      <c r="R70" s="124"/>
      <c r="S70" s="124"/>
      <c r="T70" s="124"/>
      <c r="U70" s="124"/>
      <c r="V70" s="129"/>
      <c r="W70" s="128" t="n">
        <v>0</v>
      </c>
      <c r="X70" s="124"/>
      <c r="Y70" s="124"/>
      <c r="Z70" s="124"/>
      <c r="AA70" s="124" t="n">
        <v>33</v>
      </c>
      <c r="AB70" s="124" t="n">
        <v>1</v>
      </c>
      <c r="AC70" s="124" t="n">
        <v>0</v>
      </c>
      <c r="AD70" s="124" t="n">
        <v>3</v>
      </c>
      <c r="AE70" s="124" t="n">
        <v>3</v>
      </c>
      <c r="AF70" s="124" t="n">
        <v>10</v>
      </c>
      <c r="AG70" s="124" t="n">
        <v>6</v>
      </c>
      <c r="AH70" s="129" t="n">
        <v>6</v>
      </c>
      <c r="AI70" s="128" t="n">
        <v>0</v>
      </c>
      <c r="AJ70" s="124" t="n">
        <v>2</v>
      </c>
      <c r="AK70" s="124" t="n">
        <v>4</v>
      </c>
      <c r="AL70" s="124" t="n">
        <v>1</v>
      </c>
      <c r="AM70" s="124" t="n">
        <v>0</v>
      </c>
      <c r="AN70" s="124" t="n">
        <v>10</v>
      </c>
      <c r="AO70" s="124" t="n">
        <v>3</v>
      </c>
      <c r="AP70" s="124" t="n">
        <v>5</v>
      </c>
      <c r="AQ70" s="124" t="n">
        <v>1</v>
      </c>
      <c r="AR70" s="124" t="n">
        <v>0</v>
      </c>
      <c r="AS70" s="124" t="n">
        <v>1</v>
      </c>
      <c r="AT70" s="129" t="n">
        <v>0</v>
      </c>
      <c r="AU70" s="128" t="n">
        <v>2</v>
      </c>
      <c r="AV70" s="124" t="n">
        <v>2</v>
      </c>
      <c r="AW70" s="124" t="n">
        <v>0</v>
      </c>
      <c r="AX70" s="124" t="n">
        <v>1</v>
      </c>
      <c r="AY70" s="124" t="n">
        <v>2</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t="n">
        <v>0</v>
      </c>
      <c r="X71" s="123"/>
      <c r="Y71" s="123"/>
      <c r="Z71" s="123"/>
      <c r="AA71" s="123" t="n">
        <v>36</v>
      </c>
      <c r="AB71" s="123" t="n">
        <v>209</v>
      </c>
      <c r="AC71" s="123" t="n">
        <v>180</v>
      </c>
      <c r="AD71" s="123" t="n">
        <v>40</v>
      </c>
      <c r="AE71" s="123" t="n">
        <v>43</v>
      </c>
      <c r="AF71" s="123" t="n">
        <v>61</v>
      </c>
      <c r="AG71" s="123" t="n">
        <v>68</v>
      </c>
      <c r="AH71" s="131" t="n">
        <v>87</v>
      </c>
      <c r="AI71" s="130" t="n">
        <v>23</v>
      </c>
      <c r="AJ71" s="123" t="n">
        <v>25</v>
      </c>
      <c r="AK71" s="123" t="n">
        <v>21</v>
      </c>
      <c r="AL71" s="123" t="n">
        <v>22</v>
      </c>
      <c r="AM71" s="123" t="n">
        <v>0</v>
      </c>
      <c r="AN71" s="123" t="n">
        <v>8</v>
      </c>
      <c r="AO71" s="123" t="n">
        <v>13</v>
      </c>
      <c r="AP71" s="123" t="n">
        <v>11</v>
      </c>
      <c r="AQ71" s="123" t="n">
        <v>8</v>
      </c>
      <c r="AR71" s="123" t="n">
        <v>12</v>
      </c>
      <c r="AS71" s="123" t="n">
        <v>14</v>
      </c>
      <c r="AT71" s="131" t="n">
        <v>11</v>
      </c>
      <c r="AU71" s="130" t="n">
        <v>14</v>
      </c>
      <c r="AV71" s="123" t="n">
        <v>14</v>
      </c>
      <c r="AW71" s="123" t="n">
        <v>10</v>
      </c>
      <c r="AX71" s="123" t="n">
        <v>11</v>
      </c>
      <c r="AY71" s="123" t="n">
        <v>12</v>
      </c>
      <c r="AZ71" s="123" t="n">
        <v>71</v>
      </c>
      <c r="BA71" s="123" t="n">
        <v>12</v>
      </c>
      <c r="BB71" s="123" t="n">
        <v>0</v>
      </c>
      <c r="BC71" s="123" t="n">
        <v>56</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t="n">
        <v>0</v>
      </c>
      <c r="X72" s="123"/>
      <c r="Y72" s="123"/>
      <c r="Z72" s="123"/>
      <c r="AA72" s="123" t="n">
        <v>50</v>
      </c>
      <c r="AB72" s="123" t="n">
        <v>212</v>
      </c>
      <c r="AC72" s="123" t="n">
        <v>209</v>
      </c>
      <c r="AD72" s="123" t="n">
        <v>61</v>
      </c>
      <c r="AE72" s="123" t="n">
        <v>52</v>
      </c>
      <c r="AF72" s="123" t="n">
        <v>66</v>
      </c>
      <c r="AG72" s="123" t="n">
        <v>90</v>
      </c>
      <c r="AH72" s="131" t="n">
        <v>89</v>
      </c>
      <c r="AI72" s="130" t="n">
        <v>38</v>
      </c>
      <c r="AJ72" s="123" t="n">
        <v>35</v>
      </c>
      <c r="AK72" s="123" t="n">
        <v>39</v>
      </c>
      <c r="AL72" s="123" t="n">
        <v>39</v>
      </c>
      <c r="AM72" s="123" t="n">
        <v>0</v>
      </c>
      <c r="AN72" s="123" t="n">
        <v>33</v>
      </c>
      <c r="AO72" s="123" t="n">
        <v>32</v>
      </c>
      <c r="AP72" s="123" t="n">
        <v>35</v>
      </c>
      <c r="AQ72" s="123" t="n">
        <v>34</v>
      </c>
      <c r="AR72" s="123" t="n">
        <v>37</v>
      </c>
      <c r="AS72" s="123" t="n">
        <v>16</v>
      </c>
      <c r="AT72" s="131" t="n">
        <v>16</v>
      </c>
      <c r="AU72" s="130" t="n">
        <v>18</v>
      </c>
      <c r="AV72" s="123" t="n">
        <v>18</v>
      </c>
      <c r="AW72" s="123" t="n">
        <v>13</v>
      </c>
      <c r="AX72" s="123" t="n">
        <v>16</v>
      </c>
      <c r="AY72" s="123" t="n">
        <v>15</v>
      </c>
      <c r="AZ72" s="123" t="n">
        <v>81</v>
      </c>
      <c r="BA72" s="123" t="n">
        <v>18</v>
      </c>
      <c r="BB72" s="123" t="n">
        <v>0</v>
      </c>
      <c r="BC72" s="123" t="n">
        <v>83</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t="n">
        <v>0</v>
      </c>
      <c r="X73" s="123"/>
      <c r="Y73" s="123"/>
      <c r="Z73" s="123"/>
      <c r="AA73" s="123" t="n">
        <v>15</v>
      </c>
      <c r="AB73" s="123" t="n">
        <v>18</v>
      </c>
      <c r="AC73" s="123" t="n">
        <v>10</v>
      </c>
      <c r="AD73" s="123" t="n">
        <v>14</v>
      </c>
      <c r="AE73" s="123" t="n">
        <v>9</v>
      </c>
      <c r="AF73" s="123" t="n">
        <v>12</v>
      </c>
      <c r="AG73" s="123" t="n">
        <v>18</v>
      </c>
      <c r="AH73" s="131" t="n">
        <v>15</v>
      </c>
      <c r="AI73" s="130" t="n">
        <v>15</v>
      </c>
      <c r="AJ73" s="123" t="n">
        <v>12</v>
      </c>
      <c r="AK73" s="123" t="n">
        <v>19</v>
      </c>
      <c r="AL73" s="123" t="n">
        <v>23</v>
      </c>
      <c r="AM73" s="123" t="n">
        <v>0</v>
      </c>
      <c r="AN73" s="123" t="n">
        <v>18</v>
      </c>
      <c r="AO73" s="123" t="n">
        <v>19</v>
      </c>
      <c r="AP73" s="123" t="n">
        <v>17</v>
      </c>
      <c r="AQ73" s="123" t="n">
        <v>23</v>
      </c>
      <c r="AR73" s="123" t="n">
        <v>19</v>
      </c>
      <c r="AS73" s="123" t="n">
        <v>4</v>
      </c>
      <c r="AT73" s="131" t="n">
        <v>7</v>
      </c>
      <c r="AU73" s="130" t="n">
        <v>5</v>
      </c>
      <c r="AV73" s="123" t="n">
        <v>5</v>
      </c>
      <c r="AW73" s="123" t="n">
        <v>4</v>
      </c>
      <c r="AX73" s="123" t="n">
        <v>5</v>
      </c>
      <c r="AY73" s="123" t="n">
        <v>3</v>
      </c>
      <c r="AZ73" s="123" t="n">
        <v>128</v>
      </c>
      <c r="BA73" s="123" t="n">
        <v>7</v>
      </c>
      <c r="BB73" s="123" t="n">
        <v>0</v>
      </c>
      <c r="BC73" s="123" t="n">
        <v>22</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t="n">
        <v>0</v>
      </c>
      <c r="X74" s="123"/>
      <c r="Y74" s="123"/>
      <c r="Z74" s="123"/>
      <c r="AA74" s="123" t="n">
        <v>64</v>
      </c>
      <c r="AB74" s="123" t="n">
        <v>168</v>
      </c>
      <c r="AC74" s="123" t="n">
        <v>33</v>
      </c>
      <c r="AD74" s="123" t="n">
        <v>175</v>
      </c>
      <c r="AE74" s="123" t="n">
        <v>124</v>
      </c>
      <c r="AF74" s="123" t="n">
        <v>96</v>
      </c>
      <c r="AG74" s="123" t="n">
        <v>89</v>
      </c>
      <c r="AH74" s="131" t="n">
        <v>110</v>
      </c>
      <c r="AI74" s="130" t="n">
        <v>100</v>
      </c>
      <c r="AJ74" s="123" t="n">
        <v>78</v>
      </c>
      <c r="AK74" s="123" t="n">
        <v>0</v>
      </c>
      <c r="AL74" s="123" t="n">
        <v>127</v>
      </c>
      <c r="AM74" s="123" t="n">
        <v>79</v>
      </c>
      <c r="AN74" s="123" t="n">
        <v>111</v>
      </c>
      <c r="AO74" s="123" t="n">
        <v>222</v>
      </c>
      <c r="AP74" s="123" t="n">
        <v>0</v>
      </c>
      <c r="AQ74" s="123" t="n">
        <v>0</v>
      </c>
      <c r="AR74" s="123" t="n">
        <v>0</v>
      </c>
      <c r="AS74" s="123" t="n">
        <v>0</v>
      </c>
      <c r="AT74" s="131" t="n">
        <v>0</v>
      </c>
      <c r="AU74" s="130" t="n">
        <v>475</v>
      </c>
      <c r="AV74" s="123" t="n">
        <v>0</v>
      </c>
      <c r="AW74" s="123" t="n">
        <v>526</v>
      </c>
      <c r="AX74" s="123" t="n">
        <v>0</v>
      </c>
      <c r="AY74" s="123" t="n">
        <v>54</v>
      </c>
      <c r="AZ74" s="123" t="n">
        <v>329</v>
      </c>
      <c r="BA74" s="123" t="n">
        <v>370</v>
      </c>
      <c r="BB74" s="123" t="n">
        <v>0</v>
      </c>
      <c r="BC74" s="123" t="n">
        <v>1190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47</v>
      </c>
      <c r="F75" s="140" t="n">
        <v>0</v>
      </c>
      <c r="G75" s="141" t="n">
        <v>0</v>
      </c>
      <c r="H75" s="141" t="n">
        <v>18</v>
      </c>
      <c r="I75" s="141" t="n">
        <v>29</v>
      </c>
      <c r="J75" s="142" t="n">
        <v>0</v>
      </c>
      <c r="K75" s="155"/>
      <c r="L75" s="156"/>
      <c r="M75" s="156"/>
      <c r="N75" s="156"/>
      <c r="O75" s="156"/>
      <c r="P75" s="156"/>
      <c r="Q75" s="156"/>
      <c r="R75" s="156"/>
      <c r="S75" s="156"/>
      <c r="T75" s="156"/>
      <c r="U75" s="156"/>
      <c r="V75" s="157"/>
      <c r="W75" s="158" t="n">
        <v>0</v>
      </c>
      <c r="X75" s="156"/>
      <c r="Y75" s="156"/>
      <c r="Z75" s="156"/>
      <c r="AA75" s="156" t="n">
        <v>0</v>
      </c>
      <c r="AB75" s="156" t="n">
        <v>0</v>
      </c>
      <c r="AC75" s="156" t="n">
        <v>0</v>
      </c>
      <c r="AD75" s="156" t="n">
        <v>0</v>
      </c>
      <c r="AE75" s="156" t="n">
        <v>0</v>
      </c>
      <c r="AF75" s="156" t="n">
        <v>0</v>
      </c>
      <c r="AG75" s="156" t="n">
        <v>0</v>
      </c>
      <c r="AH75" s="157" t="n">
        <v>0</v>
      </c>
      <c r="AI75" s="158" t="n">
        <v>0</v>
      </c>
      <c r="AJ75" s="156" t="n">
        <v>0</v>
      </c>
      <c r="AK75" s="156" t="n">
        <v>0</v>
      </c>
      <c r="AL75" s="156" t="n">
        <v>2</v>
      </c>
      <c r="AM75" s="156" t="n">
        <v>3</v>
      </c>
      <c r="AN75" s="156" t="n">
        <v>5</v>
      </c>
      <c r="AO75" s="156" t="n">
        <v>2</v>
      </c>
      <c r="AP75" s="156" t="n">
        <v>0</v>
      </c>
      <c r="AQ75" s="156" t="n">
        <v>0</v>
      </c>
      <c r="AR75" s="156" t="n">
        <v>0</v>
      </c>
      <c r="AS75" s="156" t="n">
        <v>6</v>
      </c>
      <c r="AT75" s="157" t="n">
        <v>0</v>
      </c>
      <c r="AU75" s="158" t="n">
        <v>8</v>
      </c>
      <c r="AV75" s="156" t="n">
        <v>1</v>
      </c>
      <c r="AW75" s="156" t="n">
        <v>2</v>
      </c>
      <c r="AX75" s="156" t="n">
        <v>2</v>
      </c>
      <c r="AY75" s="156" t="n">
        <v>3</v>
      </c>
      <c r="AZ75" s="156" t="n">
        <v>4</v>
      </c>
      <c r="BA75" s="156" t="n">
        <v>5</v>
      </c>
      <c r="BB75" s="156" t="n">
        <v>2</v>
      </c>
      <c r="BC75" s="156" t="n">
        <v>2</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573</v>
      </c>
    </row>
    <row r="4">
      <c r="B4" s="265" t="s">
        <v>176</v>
      </c>
      <c r="C4" s="264" t="s">
        <v>572</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31691</v>
      </c>
      <c r="F25" s="138" t="n">
        <v>4020</v>
      </c>
      <c r="G25" s="123" t="n">
        <v>2712</v>
      </c>
      <c r="H25" s="123" t="n">
        <v>9809</v>
      </c>
      <c r="I25" s="123" t="n">
        <v>15150</v>
      </c>
      <c r="J25" s="139" t="n">
        <v>0</v>
      </c>
      <c r="K25" s="134" t="n">
        <v>335</v>
      </c>
      <c r="L25" s="124" t="n">
        <v>335</v>
      </c>
      <c r="M25" s="124" t="n">
        <v>335</v>
      </c>
      <c r="N25" s="124" t="n">
        <v>335</v>
      </c>
      <c r="O25" s="124" t="n">
        <v>335</v>
      </c>
      <c r="P25" s="124" t="n">
        <v>335</v>
      </c>
      <c r="Q25" s="124" t="n">
        <v>335</v>
      </c>
      <c r="R25" s="124" t="n">
        <v>335</v>
      </c>
      <c r="S25" s="124" t="n">
        <v>335</v>
      </c>
      <c r="T25" s="124" t="n">
        <v>335</v>
      </c>
      <c r="U25" s="124" t="n">
        <v>335</v>
      </c>
      <c r="V25" s="129" t="n">
        <v>335</v>
      </c>
      <c r="W25" s="128" t="n">
        <v>0</v>
      </c>
      <c r="X25" s="124" t="n">
        <v>0</v>
      </c>
      <c r="Y25" s="124" t="n">
        <v>0</v>
      </c>
      <c r="Z25" s="124" t="n">
        <v>0</v>
      </c>
      <c r="AA25" s="124" t="n">
        <v>339</v>
      </c>
      <c r="AB25" s="124" t="n">
        <v>339</v>
      </c>
      <c r="AC25" s="124" t="n">
        <v>339</v>
      </c>
      <c r="AD25" s="124" t="n">
        <v>339</v>
      </c>
      <c r="AE25" s="124" t="n">
        <v>339</v>
      </c>
      <c r="AF25" s="124" t="n">
        <v>339</v>
      </c>
      <c r="AG25" s="124" t="n">
        <v>339</v>
      </c>
      <c r="AH25" s="129" t="n">
        <v>339</v>
      </c>
      <c r="AI25" s="128" t="n">
        <v>557</v>
      </c>
      <c r="AJ25" s="124" t="n">
        <v>350</v>
      </c>
      <c r="AK25" s="124" t="n">
        <v>600</v>
      </c>
      <c r="AL25" s="124" t="n">
        <v>750</v>
      </c>
      <c r="AM25" s="124" t="n">
        <v>1000</v>
      </c>
      <c r="AN25" s="124" t="n">
        <v>1000</v>
      </c>
      <c r="AO25" s="124" t="n">
        <v>1365</v>
      </c>
      <c r="AP25" s="124" t="n">
        <v>1000</v>
      </c>
      <c r="AQ25" s="124" t="n">
        <v>400</v>
      </c>
      <c r="AR25" s="124" t="n">
        <v>696</v>
      </c>
      <c r="AS25" s="124" t="n">
        <v>753</v>
      </c>
      <c r="AT25" s="129" t="n">
        <v>1338</v>
      </c>
      <c r="AU25" s="128" t="n">
        <v>1299</v>
      </c>
      <c r="AV25" s="124" t="n">
        <v>1502</v>
      </c>
      <c r="AW25" s="124" t="n">
        <v>1594</v>
      </c>
      <c r="AX25" s="124" t="n">
        <v>2231</v>
      </c>
      <c r="AY25" s="124" t="n">
        <v>1400</v>
      </c>
      <c r="AZ25" s="124" t="n">
        <v>1500</v>
      </c>
      <c r="BA25" s="124" t="n">
        <v>2500</v>
      </c>
      <c r="BB25" s="124" t="n">
        <v>1500</v>
      </c>
      <c r="BC25" s="124" t="n">
        <v>1624</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254</v>
      </c>
      <c r="F26" s="138" t="n">
        <v>0</v>
      </c>
      <c r="G26" s="123" t="n">
        <v>0</v>
      </c>
      <c r="H26" s="123" t="n">
        <v>0</v>
      </c>
      <c r="I26" s="123" t="n">
        <v>254</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0</v>
      </c>
      <c r="AV26" s="124"/>
      <c r="AW26" s="124" t="n">
        <v>0</v>
      </c>
      <c r="AX26" s="124" t="n">
        <v>0</v>
      </c>
      <c r="AY26" s="124" t="n">
        <v>0</v>
      </c>
      <c r="AZ26" s="124" t="n">
        <v>254</v>
      </c>
      <c r="BA26" s="124" t="n">
        <v>0</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23634</v>
      </c>
      <c r="F27" s="138" t="n">
        <v>23634</v>
      </c>
      <c r="G27" s="123" t="n">
        <v>0</v>
      </c>
      <c r="H27" s="123" t="n">
        <v>0</v>
      </c>
      <c r="I27" s="123" t="n">
        <v>15570</v>
      </c>
      <c r="J27" s="139" t="n">
        <v>0</v>
      </c>
      <c r="K27" s="134" t="n">
        <v>23634</v>
      </c>
      <c r="L27" s="124" t="n">
        <v>0</v>
      </c>
      <c r="M27" s="124" t="n">
        <v>0</v>
      </c>
      <c r="N27" s="124" t="n">
        <v>0</v>
      </c>
      <c r="O27" s="124" t="n">
        <v>0</v>
      </c>
      <c r="P27" s="124" t="n">
        <v>0</v>
      </c>
      <c r="Q27" s="124" t="n">
        <v>0</v>
      </c>
      <c r="R27" s="124" t="n">
        <v>0</v>
      </c>
      <c r="S27" s="124" t="n">
        <v>0</v>
      </c>
      <c r="T27" s="124" t="n">
        <v>0</v>
      </c>
      <c r="U27" s="124" t="n">
        <v>0</v>
      </c>
      <c r="V27" s="129" t="n">
        <v>0</v>
      </c>
      <c r="W27" s="128" t="n">
        <v>0</v>
      </c>
      <c r="X27" s="124" t="n">
        <v>0</v>
      </c>
      <c r="Y27" s="124" t="n">
        <v>0</v>
      </c>
      <c r="Z27" s="124" t="n">
        <v>0</v>
      </c>
      <c r="AA27" s="124" t="n">
        <v>0</v>
      </c>
      <c r="AB27" s="124" t="n">
        <v>0</v>
      </c>
      <c r="AC27" s="124" t="n">
        <v>0</v>
      </c>
      <c r="AD27" s="124" t="n">
        <v>0</v>
      </c>
      <c r="AE27" s="124" t="n">
        <v>0</v>
      </c>
      <c r="AF27" s="124" t="n">
        <v>0</v>
      </c>
      <c r="AG27" s="124" t="n">
        <v>0</v>
      </c>
      <c r="AH27" s="129" t="n">
        <v>0</v>
      </c>
      <c r="AI27" s="128" t="n">
        <v>0</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2010</v>
      </c>
      <c r="AW27" s="124" t="n">
        <v>2014</v>
      </c>
      <c r="AX27" s="124" t="n">
        <v>3024</v>
      </c>
      <c r="AY27" s="124" t="n">
        <v>1500</v>
      </c>
      <c r="AZ27" s="124" t="n">
        <v>1641</v>
      </c>
      <c r="BA27" s="124" t="n">
        <v>2700</v>
      </c>
      <c r="BB27" s="124" t="n">
        <v>1700</v>
      </c>
      <c r="BC27" s="124" t="n">
        <v>981</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19512</v>
      </c>
      <c r="F28" s="138" t="n">
        <v>1413</v>
      </c>
      <c r="G28" s="123" t="n">
        <v>1555</v>
      </c>
      <c r="H28" s="123" t="n">
        <v>5346</v>
      </c>
      <c r="I28" s="123" t="n">
        <v>11198</v>
      </c>
      <c r="J28" s="139" t="n">
        <v>0</v>
      </c>
      <c r="K28" s="134" t="n">
        <v>24</v>
      </c>
      <c r="L28" s="124" t="n">
        <v>75</v>
      </c>
      <c r="M28" s="124" t="n">
        <v>98</v>
      </c>
      <c r="N28" s="124" t="n">
        <v>138</v>
      </c>
      <c r="O28" s="124" t="n">
        <v>144</v>
      </c>
      <c r="P28" s="124" t="n">
        <v>136</v>
      </c>
      <c r="Q28" s="124" t="n">
        <v>148</v>
      </c>
      <c r="R28" s="124" t="n">
        <v>167</v>
      </c>
      <c r="S28" s="124" t="n">
        <v>137</v>
      </c>
      <c r="T28" s="124" t="n">
        <v>131</v>
      </c>
      <c r="U28" s="124" t="n">
        <v>121</v>
      </c>
      <c r="V28" s="129" t="n">
        <v>94</v>
      </c>
      <c r="W28" s="128" t="n">
        <v>0</v>
      </c>
      <c r="X28" s="124" t="n">
        <v>0</v>
      </c>
      <c r="Y28" s="124" t="n">
        <v>0</v>
      </c>
      <c r="Z28" s="124" t="n">
        <v>0</v>
      </c>
      <c r="AA28" s="124" t="n">
        <v>23</v>
      </c>
      <c r="AB28" s="124" t="n">
        <v>110</v>
      </c>
      <c r="AC28" s="124" t="n">
        <v>209</v>
      </c>
      <c r="AD28" s="124" t="n">
        <v>269</v>
      </c>
      <c r="AE28" s="124" t="n">
        <v>181</v>
      </c>
      <c r="AF28" s="124" t="n">
        <v>223</v>
      </c>
      <c r="AG28" s="124" t="n">
        <v>314</v>
      </c>
      <c r="AH28" s="129" t="n">
        <v>226</v>
      </c>
      <c r="AI28" s="128" t="n">
        <v>167</v>
      </c>
      <c r="AJ28" s="124" t="n">
        <v>170</v>
      </c>
      <c r="AK28" s="124" t="n">
        <v>307</v>
      </c>
      <c r="AL28" s="124" t="n">
        <v>607</v>
      </c>
      <c r="AM28" s="124" t="n">
        <v>378</v>
      </c>
      <c r="AN28" s="124" t="n">
        <v>636</v>
      </c>
      <c r="AO28" s="124" t="n">
        <v>351</v>
      </c>
      <c r="AP28" s="124" t="n">
        <v>741</v>
      </c>
      <c r="AQ28" s="124" t="n">
        <v>0</v>
      </c>
      <c r="AR28" s="124" t="n">
        <v>786</v>
      </c>
      <c r="AS28" s="124" t="n">
        <v>786</v>
      </c>
      <c r="AT28" s="129" t="n">
        <v>417</v>
      </c>
      <c r="AU28" s="128" t="n">
        <v>1346</v>
      </c>
      <c r="AV28" s="124" t="n">
        <v>1578</v>
      </c>
      <c r="AW28" s="124" t="n">
        <v>1624</v>
      </c>
      <c r="AX28" s="124" t="n">
        <v>1428</v>
      </c>
      <c r="AY28" s="124" t="n">
        <v>1621</v>
      </c>
      <c r="AZ28" s="124" t="n">
        <v>650</v>
      </c>
      <c r="BA28" s="124" t="n">
        <v>984</v>
      </c>
      <c r="BB28" s="124" t="n">
        <v>980</v>
      </c>
      <c r="BC28" s="124" t="n">
        <v>987</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1551</v>
      </c>
      <c r="F29" s="138" t="n">
        <v>1369</v>
      </c>
      <c r="G29" s="123" t="n">
        <v>0</v>
      </c>
      <c r="H29" s="123" t="n">
        <v>40</v>
      </c>
      <c r="I29" s="123" t="n">
        <v>142</v>
      </c>
      <c r="J29" s="139" t="n">
        <v>0</v>
      </c>
      <c r="K29" s="134" t="n">
        <v>21</v>
      </c>
      <c r="L29" s="124" t="n">
        <v>74</v>
      </c>
      <c r="M29" s="124" t="n">
        <v>96</v>
      </c>
      <c r="N29" s="124" t="n">
        <v>134</v>
      </c>
      <c r="O29" s="124" t="n">
        <v>140</v>
      </c>
      <c r="P29" s="124" t="n">
        <v>132</v>
      </c>
      <c r="Q29" s="124" t="n">
        <v>142</v>
      </c>
      <c r="R29" s="124" t="n">
        <v>161</v>
      </c>
      <c r="S29" s="124" t="n">
        <v>133</v>
      </c>
      <c r="T29" s="124" t="n">
        <v>128</v>
      </c>
      <c r="U29" s="124" t="n">
        <v>118</v>
      </c>
      <c r="V29" s="129" t="n">
        <v>90</v>
      </c>
      <c r="W29" s="128" t="n">
        <v>0</v>
      </c>
      <c r="X29" s="124" t="n">
        <v>0</v>
      </c>
      <c r="Y29" s="124" t="n">
        <v>0</v>
      </c>
      <c r="Z29" s="124" t="n">
        <v>0</v>
      </c>
      <c r="AA29" s="124" t="n">
        <v>0</v>
      </c>
      <c r="AB29" s="124" t="n">
        <v>0</v>
      </c>
      <c r="AC29" s="124" t="n">
        <v>0</v>
      </c>
      <c r="AD29" s="124" t="n">
        <v>0</v>
      </c>
      <c r="AE29" s="124" t="n">
        <v>0</v>
      </c>
      <c r="AF29" s="124" t="n">
        <v>0</v>
      </c>
      <c r="AG29" s="124" t="n">
        <v>0</v>
      </c>
      <c r="AH29" s="129" t="n">
        <v>0</v>
      </c>
      <c r="AI29" s="128" t="n">
        <v>0</v>
      </c>
      <c r="AJ29" s="124" t="n">
        <v>0</v>
      </c>
      <c r="AK29" s="124" t="n">
        <v>0</v>
      </c>
      <c r="AL29" s="124" t="n">
        <v>0</v>
      </c>
      <c r="AM29" s="124" t="n">
        <v>0</v>
      </c>
      <c r="AN29" s="124" t="n">
        <v>0</v>
      </c>
      <c r="AO29" s="124" t="n">
        <v>34</v>
      </c>
      <c r="AP29" s="124" t="n">
        <v>0</v>
      </c>
      <c r="AQ29" s="124" t="n">
        <v>6</v>
      </c>
      <c r="AR29" s="124" t="n">
        <v>0</v>
      </c>
      <c r="AS29" s="124" t="n">
        <v>0</v>
      </c>
      <c r="AT29" s="129" t="n">
        <v>0</v>
      </c>
      <c r="AU29" s="128" t="n">
        <v>16</v>
      </c>
      <c r="AV29" s="124" t="n">
        <v>12</v>
      </c>
      <c r="AW29" s="124" t="n">
        <v>10</v>
      </c>
      <c r="AX29" s="124" t="n">
        <v>28</v>
      </c>
      <c r="AY29" s="124" t="n">
        <v>27</v>
      </c>
      <c r="AZ29" s="124" t="n">
        <v>41</v>
      </c>
      <c r="BA29" s="124" t="n">
        <v>0</v>
      </c>
      <c r="BB29" s="124" t="n">
        <v>0</v>
      </c>
      <c r="BC29" s="124" t="n">
        <v>8</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13884</v>
      </c>
      <c r="F30" s="138" t="n">
        <v>0</v>
      </c>
      <c r="G30" s="123" t="n">
        <v>1469</v>
      </c>
      <c r="H30" s="123" t="n">
        <v>4695</v>
      </c>
      <c r="I30" s="123" t="n">
        <v>7720</v>
      </c>
      <c r="J30" s="139" t="n">
        <v>0</v>
      </c>
      <c r="K30" s="134" t="n">
        <v>0</v>
      </c>
      <c r="L30" s="124" t="n">
        <v>0</v>
      </c>
      <c r="M30" s="124" t="n">
        <v>0</v>
      </c>
      <c r="N30" s="124" t="n">
        <v>0</v>
      </c>
      <c r="O30" s="124" t="n">
        <v>0</v>
      </c>
      <c r="P30" s="124" t="n">
        <v>0</v>
      </c>
      <c r="Q30" s="124" t="n">
        <v>0</v>
      </c>
      <c r="R30" s="124" t="n">
        <v>0</v>
      </c>
      <c r="S30" s="124" t="n">
        <v>0</v>
      </c>
      <c r="T30" s="124" t="n">
        <v>0</v>
      </c>
      <c r="U30" s="124" t="n">
        <v>0</v>
      </c>
      <c r="V30" s="129" t="n">
        <v>0</v>
      </c>
      <c r="W30" s="128" t="n">
        <v>0</v>
      </c>
      <c r="X30" s="124" t="n">
        <v>0</v>
      </c>
      <c r="Y30" s="124" t="n">
        <v>0</v>
      </c>
      <c r="Z30" s="124" t="n">
        <v>0</v>
      </c>
      <c r="AA30" s="124" t="n">
        <v>18</v>
      </c>
      <c r="AB30" s="124" t="n">
        <v>102</v>
      </c>
      <c r="AC30" s="124" t="n">
        <v>195</v>
      </c>
      <c r="AD30" s="124" t="n">
        <v>254</v>
      </c>
      <c r="AE30" s="124" t="n">
        <v>173</v>
      </c>
      <c r="AF30" s="124" t="n">
        <v>207</v>
      </c>
      <c r="AG30" s="124" t="n">
        <v>302</v>
      </c>
      <c r="AH30" s="129" t="n">
        <v>218</v>
      </c>
      <c r="AI30" s="128" t="n">
        <v>157</v>
      </c>
      <c r="AJ30" s="124" t="n">
        <v>158</v>
      </c>
      <c r="AK30" s="124" t="n">
        <v>287</v>
      </c>
      <c r="AL30" s="124" t="n">
        <v>426</v>
      </c>
      <c r="AM30" s="124" t="n">
        <v>316</v>
      </c>
      <c r="AN30" s="124" t="n">
        <v>411</v>
      </c>
      <c r="AO30" s="124" t="n">
        <v>506</v>
      </c>
      <c r="AP30" s="124" t="n">
        <v>637</v>
      </c>
      <c r="AQ30" s="124" t="n">
        <v>445</v>
      </c>
      <c r="AR30" s="124" t="n">
        <v>474</v>
      </c>
      <c r="AS30" s="124" t="n">
        <v>474</v>
      </c>
      <c r="AT30" s="129" t="n">
        <v>404</v>
      </c>
      <c r="AU30" s="128" t="n">
        <v>899</v>
      </c>
      <c r="AV30" s="124" t="n">
        <v>883</v>
      </c>
      <c r="AW30" s="124" t="n">
        <v>1018</v>
      </c>
      <c r="AX30" s="124" t="n">
        <v>1204</v>
      </c>
      <c r="AY30" s="124" t="n">
        <v>818</v>
      </c>
      <c r="AZ30" s="124" t="n">
        <v>650</v>
      </c>
      <c r="BA30" s="124" t="n">
        <v>818</v>
      </c>
      <c r="BB30" s="124" t="n">
        <v>795</v>
      </c>
      <c r="BC30" s="124" t="n">
        <v>635</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86</v>
      </c>
      <c r="F31" s="138" t="n">
        <v>44</v>
      </c>
      <c r="G31" s="123" t="n">
        <v>0</v>
      </c>
      <c r="H31" s="123" t="n">
        <v>2</v>
      </c>
      <c r="I31" s="123" t="n">
        <v>40</v>
      </c>
      <c r="J31" s="139" t="n">
        <v>0</v>
      </c>
      <c r="K31" s="134" t="n">
        <v>3</v>
      </c>
      <c r="L31" s="124" t="n">
        <v>1</v>
      </c>
      <c r="M31" s="124" t="n">
        <v>2</v>
      </c>
      <c r="N31" s="124" t="n">
        <v>4</v>
      </c>
      <c r="O31" s="124" t="n">
        <v>4</v>
      </c>
      <c r="P31" s="124" t="n">
        <v>4</v>
      </c>
      <c r="Q31" s="124" t="n">
        <v>6</v>
      </c>
      <c r="R31" s="124" t="n">
        <v>6</v>
      </c>
      <c r="S31" s="124" t="n">
        <v>4</v>
      </c>
      <c r="T31" s="124" t="n">
        <v>3</v>
      </c>
      <c r="U31" s="124" t="n">
        <v>3</v>
      </c>
      <c r="V31" s="129" t="n">
        <v>4</v>
      </c>
      <c r="W31" s="128" t="n">
        <v>0</v>
      </c>
      <c r="X31" s="124" t="n">
        <v>0</v>
      </c>
      <c r="Y31" s="124" t="n">
        <v>0</v>
      </c>
      <c r="Z31" s="124" t="n">
        <v>0</v>
      </c>
      <c r="AA31" s="124" t="n">
        <v>0</v>
      </c>
      <c r="AB31" s="124" t="n">
        <v>0</v>
      </c>
      <c r="AC31" s="124" t="n">
        <v>0</v>
      </c>
      <c r="AD31" s="124" t="n">
        <v>0</v>
      </c>
      <c r="AE31" s="124" t="n">
        <v>0</v>
      </c>
      <c r="AF31" s="124" t="n">
        <v>0</v>
      </c>
      <c r="AG31" s="124" t="n">
        <v>0</v>
      </c>
      <c r="AH31" s="129" t="n">
        <v>0</v>
      </c>
      <c r="AI31" s="128" t="n">
        <v>0</v>
      </c>
      <c r="AJ31" s="124" t="n">
        <v>0</v>
      </c>
      <c r="AK31" s="124" t="n">
        <v>0</v>
      </c>
      <c r="AL31" s="124" t="n">
        <v>0</v>
      </c>
      <c r="AM31" s="124" t="n">
        <v>0</v>
      </c>
      <c r="AN31" s="124" t="n">
        <v>0</v>
      </c>
      <c r="AO31" s="124" t="n">
        <v>0</v>
      </c>
      <c r="AP31" s="124" t="n">
        <v>0</v>
      </c>
      <c r="AQ31" s="124" t="n">
        <v>2</v>
      </c>
      <c r="AR31" s="124" t="n">
        <v>0</v>
      </c>
      <c r="AS31" s="124" t="n">
        <v>0</v>
      </c>
      <c r="AT31" s="129" t="n">
        <v>0</v>
      </c>
      <c r="AU31" s="128" t="n">
        <v>12</v>
      </c>
      <c r="AV31" s="124" t="n">
        <v>15</v>
      </c>
      <c r="AW31" s="124" t="n">
        <v>2</v>
      </c>
      <c r="AX31" s="124" t="n">
        <v>3</v>
      </c>
      <c r="AY31" s="124" t="n">
        <v>0</v>
      </c>
      <c r="AZ31" s="124" t="n">
        <v>8</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2422</v>
      </c>
      <c r="F32" s="138" t="n">
        <v>4</v>
      </c>
      <c r="G32" s="123" t="n">
        <v>0</v>
      </c>
      <c r="H32" s="123" t="n">
        <v>479</v>
      </c>
      <c r="I32" s="123" t="n">
        <v>1939</v>
      </c>
      <c r="J32" s="139" t="n">
        <v>0</v>
      </c>
      <c r="K32" s="134" t="n">
        <v>0</v>
      </c>
      <c r="L32" s="124" t="n">
        <v>4</v>
      </c>
      <c r="M32" s="124" t="n">
        <v>0</v>
      </c>
      <c r="N32" s="124" t="n">
        <v>0</v>
      </c>
      <c r="O32" s="124" t="n">
        <v>0</v>
      </c>
      <c r="P32" s="124" t="n">
        <v>0</v>
      </c>
      <c r="Q32" s="124" t="n">
        <v>0</v>
      </c>
      <c r="R32" s="124" t="n">
        <v>0</v>
      </c>
      <c r="S32" s="124" t="n">
        <v>0</v>
      </c>
      <c r="T32" s="124" t="n">
        <v>0</v>
      </c>
      <c r="U32" s="124" t="n">
        <v>0</v>
      </c>
      <c r="V32" s="129" t="n">
        <v>0</v>
      </c>
      <c r="W32" s="128" t="n">
        <v>0</v>
      </c>
      <c r="X32" s="124" t="n">
        <v>0</v>
      </c>
      <c r="Y32" s="124" t="n">
        <v>0</v>
      </c>
      <c r="Z32" s="124" t="n">
        <v>0</v>
      </c>
      <c r="AA32" s="124" t="n">
        <v>0</v>
      </c>
      <c r="AB32" s="124" t="n">
        <v>0</v>
      </c>
      <c r="AC32" s="124" t="n">
        <v>0</v>
      </c>
      <c r="AD32" s="124" t="n">
        <v>0</v>
      </c>
      <c r="AE32" s="124" t="n">
        <v>0</v>
      </c>
      <c r="AF32" s="124" t="n">
        <v>0</v>
      </c>
      <c r="AG32" s="124" t="n">
        <v>0</v>
      </c>
      <c r="AH32" s="129" t="n">
        <v>0</v>
      </c>
      <c r="AI32" s="128" t="n">
        <v>10</v>
      </c>
      <c r="AJ32" s="124" t="n">
        <v>10</v>
      </c>
      <c r="AK32" s="124" t="n">
        <v>15</v>
      </c>
      <c r="AL32" s="124" t="n">
        <v>37</v>
      </c>
      <c r="AM32" s="124" t="n">
        <v>26</v>
      </c>
      <c r="AN32" s="124" t="n">
        <v>102</v>
      </c>
      <c r="AO32" s="124" t="n">
        <v>44</v>
      </c>
      <c r="AP32" s="124" t="n">
        <v>74</v>
      </c>
      <c r="AQ32" s="124" t="n">
        <v>64</v>
      </c>
      <c r="AR32" s="124" t="n">
        <v>33</v>
      </c>
      <c r="AS32" s="124" t="n">
        <v>48</v>
      </c>
      <c r="AT32" s="129" t="n">
        <v>16</v>
      </c>
      <c r="AU32" s="128" t="n">
        <v>258</v>
      </c>
      <c r="AV32" s="124" t="n">
        <v>316</v>
      </c>
      <c r="AW32" s="124" t="n">
        <v>306</v>
      </c>
      <c r="AX32" s="124" t="n">
        <v>259</v>
      </c>
      <c r="AY32" s="124" t="n">
        <v>223</v>
      </c>
      <c r="AZ32" s="124" t="n">
        <v>121</v>
      </c>
      <c r="BA32" s="124" t="n">
        <v>166</v>
      </c>
      <c r="BB32" s="124" t="n">
        <v>197</v>
      </c>
      <c r="BC32" s="124" t="n">
        <v>93</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487</v>
      </c>
      <c r="F33" s="138" t="n">
        <v>0</v>
      </c>
      <c r="G33" s="123" t="n">
        <v>0</v>
      </c>
      <c r="H33" s="123" t="n">
        <v>0</v>
      </c>
      <c r="I33" s="123" t="n">
        <v>487</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487</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597</v>
      </c>
      <c r="F34" s="138" t="n">
        <v>0</v>
      </c>
      <c r="G34" s="123" t="n">
        <v>0</v>
      </c>
      <c r="H34" s="123" t="n">
        <v>0</v>
      </c>
      <c r="I34" s="123" t="n">
        <v>597</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12</v>
      </c>
      <c r="AV34" s="124" t="n">
        <v>566</v>
      </c>
      <c r="AW34" s="124" t="n">
        <v>12</v>
      </c>
      <c r="AX34" s="124" t="n">
        <v>0</v>
      </c>
      <c r="AY34" s="124" t="n">
        <v>5</v>
      </c>
      <c r="AZ34" s="124" t="n">
        <v>2</v>
      </c>
      <c r="BA34" s="124" t="n">
        <v>0</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8313</v>
      </c>
      <c r="F35" s="138" t="n">
        <v>934</v>
      </c>
      <c r="G35" s="123" t="n">
        <v>730</v>
      </c>
      <c r="H35" s="123" t="n">
        <v>2269</v>
      </c>
      <c r="I35" s="123" t="n">
        <v>4380</v>
      </c>
      <c r="J35" s="139" t="n">
        <v>0</v>
      </c>
      <c r="K35" s="134" t="n">
        <v>9</v>
      </c>
      <c r="L35" s="124" t="n">
        <v>4</v>
      </c>
      <c r="M35" s="124" t="n">
        <v>0</v>
      </c>
      <c r="N35" s="124" t="n">
        <v>39</v>
      </c>
      <c r="O35" s="124" t="n">
        <v>91</v>
      </c>
      <c r="P35" s="124" t="n">
        <v>138</v>
      </c>
      <c r="Q35" s="124" t="n">
        <v>80</v>
      </c>
      <c r="R35" s="124" t="n">
        <v>116</v>
      </c>
      <c r="S35" s="124" t="n">
        <v>125</v>
      </c>
      <c r="T35" s="124" t="n">
        <v>125</v>
      </c>
      <c r="U35" s="124" t="n">
        <v>96</v>
      </c>
      <c r="V35" s="129" t="n">
        <v>111</v>
      </c>
      <c r="W35" s="128" t="n">
        <v>4</v>
      </c>
      <c r="X35" s="124" t="n">
        <v>0</v>
      </c>
      <c r="Y35" s="124" t="n">
        <v>0</v>
      </c>
      <c r="Z35" s="124" t="n">
        <v>12</v>
      </c>
      <c r="AA35" s="124" t="n">
        <v>28</v>
      </c>
      <c r="AB35" s="124" t="n">
        <v>39</v>
      </c>
      <c r="AC35" s="124" t="n">
        <v>91</v>
      </c>
      <c r="AD35" s="124" t="n">
        <v>138</v>
      </c>
      <c r="AE35" s="124" t="n">
        <v>80</v>
      </c>
      <c r="AF35" s="124" t="n">
        <v>106</v>
      </c>
      <c r="AG35" s="124" t="n">
        <v>116</v>
      </c>
      <c r="AH35" s="129" t="n">
        <v>116</v>
      </c>
      <c r="AI35" s="128" t="n">
        <v>96</v>
      </c>
      <c r="AJ35" s="124" t="n">
        <v>103</v>
      </c>
      <c r="AK35" s="124" t="n">
        <v>144</v>
      </c>
      <c r="AL35" s="124" t="n">
        <v>236</v>
      </c>
      <c r="AM35" s="124" t="n">
        <v>195</v>
      </c>
      <c r="AN35" s="124" t="n">
        <v>176</v>
      </c>
      <c r="AO35" s="124" t="n">
        <v>289</v>
      </c>
      <c r="AP35" s="124" t="n">
        <v>343</v>
      </c>
      <c r="AQ35" s="124" t="n">
        <v>245</v>
      </c>
      <c r="AR35" s="124" t="n">
        <v>164</v>
      </c>
      <c r="AS35" s="124" t="n">
        <v>256</v>
      </c>
      <c r="AT35" s="129" t="n">
        <v>22</v>
      </c>
      <c r="AU35" s="128" t="n">
        <v>431</v>
      </c>
      <c r="AV35" s="124" t="n">
        <v>425</v>
      </c>
      <c r="AW35" s="124" t="n">
        <v>425</v>
      </c>
      <c r="AX35" s="124" t="n">
        <v>783</v>
      </c>
      <c r="AY35" s="124" t="n">
        <v>540</v>
      </c>
      <c r="AZ35" s="124" t="n">
        <v>359</v>
      </c>
      <c r="BA35" s="124" t="n">
        <v>484</v>
      </c>
      <c r="BB35" s="124" t="n">
        <v>497</v>
      </c>
      <c r="BC35" s="124" t="n">
        <v>436</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1089</v>
      </c>
      <c r="F36" s="138" t="n">
        <v>11</v>
      </c>
      <c r="G36" s="123" t="n">
        <v>0</v>
      </c>
      <c r="H36" s="123" t="n">
        <v>280</v>
      </c>
      <c r="I36" s="123" t="n">
        <v>798</v>
      </c>
      <c r="J36" s="139" t="n">
        <v>0</v>
      </c>
      <c r="K36" s="134" t="n">
        <v>0</v>
      </c>
      <c r="L36" s="124" t="n">
        <v>0</v>
      </c>
      <c r="M36" s="124" t="n">
        <v>0</v>
      </c>
      <c r="N36" s="124" t="n">
        <v>0</v>
      </c>
      <c r="O36" s="124" t="n">
        <v>3</v>
      </c>
      <c r="P36" s="124" t="n">
        <v>2</v>
      </c>
      <c r="Q36" s="124" t="n">
        <v>2</v>
      </c>
      <c r="R36" s="124" t="n">
        <v>4</v>
      </c>
      <c r="S36" s="124" t="n">
        <v>0</v>
      </c>
      <c r="T36" s="124" t="n">
        <v>0</v>
      </c>
      <c r="U36" s="124" t="n">
        <v>0</v>
      </c>
      <c r="V36" s="129" t="n">
        <v>0</v>
      </c>
      <c r="W36" s="128" t="n">
        <v>0</v>
      </c>
      <c r="X36" s="124" t="n">
        <v>0</v>
      </c>
      <c r="Y36" s="124" t="n">
        <v>0</v>
      </c>
      <c r="Z36" s="124" t="n">
        <v>0</v>
      </c>
      <c r="AA36" s="124" t="n">
        <v>0</v>
      </c>
      <c r="AB36" s="124" t="n">
        <v>0</v>
      </c>
      <c r="AC36" s="124" t="n">
        <v>0</v>
      </c>
      <c r="AD36" s="124" t="n">
        <v>0</v>
      </c>
      <c r="AE36" s="124" t="n">
        <v>0</v>
      </c>
      <c r="AF36" s="124" t="n">
        <v>0</v>
      </c>
      <c r="AG36" s="124" t="n">
        <v>0</v>
      </c>
      <c r="AH36" s="129" t="n">
        <v>0</v>
      </c>
      <c r="AI36" s="128" t="n">
        <v>4</v>
      </c>
      <c r="AJ36" s="124" t="n">
        <v>4</v>
      </c>
      <c r="AK36" s="124" t="n">
        <v>7</v>
      </c>
      <c r="AL36" s="124" t="n">
        <v>14</v>
      </c>
      <c r="AM36" s="124" t="n">
        <v>14</v>
      </c>
      <c r="AN36" s="124" t="n">
        <v>10</v>
      </c>
      <c r="AO36" s="124" t="n">
        <v>31</v>
      </c>
      <c r="AP36" s="124" t="n">
        <v>42</v>
      </c>
      <c r="AQ36" s="124" t="n">
        <v>55</v>
      </c>
      <c r="AR36" s="124" t="n">
        <v>36</v>
      </c>
      <c r="AS36" s="124" t="n">
        <v>53</v>
      </c>
      <c r="AT36" s="129" t="n">
        <v>10</v>
      </c>
      <c r="AU36" s="128" t="n">
        <v>75</v>
      </c>
      <c r="AV36" s="124" t="n">
        <v>96</v>
      </c>
      <c r="AW36" s="124" t="n">
        <v>79</v>
      </c>
      <c r="AX36" s="124" t="n">
        <v>158</v>
      </c>
      <c r="AY36" s="124" t="n">
        <v>78</v>
      </c>
      <c r="AZ36" s="124" t="n">
        <v>46</v>
      </c>
      <c r="BA36" s="124" t="n">
        <v>98</v>
      </c>
      <c r="BB36" s="124" t="n">
        <v>76</v>
      </c>
      <c r="BC36" s="124" t="n">
        <v>92</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1037</v>
      </c>
      <c r="F37" s="138" t="n">
        <v>108</v>
      </c>
      <c r="G37" s="123" t="n">
        <v>32</v>
      </c>
      <c r="H37" s="123" t="n">
        <v>241</v>
      </c>
      <c r="I37" s="123" t="n">
        <v>656</v>
      </c>
      <c r="J37" s="139" t="n">
        <v>0</v>
      </c>
      <c r="K37" s="134" t="n">
        <v>0</v>
      </c>
      <c r="L37" s="124" t="n">
        <v>0</v>
      </c>
      <c r="M37" s="124" t="n">
        <v>9</v>
      </c>
      <c r="N37" s="124" t="n">
        <v>9</v>
      </c>
      <c r="O37" s="124" t="n">
        <v>18</v>
      </c>
      <c r="P37" s="124" t="n">
        <v>18</v>
      </c>
      <c r="Q37" s="124" t="n">
        <v>9</v>
      </c>
      <c r="R37" s="124" t="n">
        <v>9</v>
      </c>
      <c r="S37" s="124" t="n">
        <v>9</v>
      </c>
      <c r="T37" s="124" t="n">
        <v>9</v>
      </c>
      <c r="U37" s="124" t="n">
        <v>9</v>
      </c>
      <c r="V37" s="129" t="n">
        <v>9</v>
      </c>
      <c r="W37" s="128" t="n">
        <v>6</v>
      </c>
      <c r="X37" s="124" t="n">
        <v>0</v>
      </c>
      <c r="Y37" s="124" t="n">
        <v>0</v>
      </c>
      <c r="Z37" s="124" t="n">
        <v>0</v>
      </c>
      <c r="AA37" s="124" t="n">
        <v>0</v>
      </c>
      <c r="AB37" s="124" t="n">
        <v>0</v>
      </c>
      <c r="AC37" s="124" t="n">
        <v>0</v>
      </c>
      <c r="AD37" s="124" t="n">
        <v>0</v>
      </c>
      <c r="AE37" s="124" t="n">
        <v>0</v>
      </c>
      <c r="AF37" s="124" t="n">
        <v>13</v>
      </c>
      <c r="AG37" s="124" t="n">
        <v>5</v>
      </c>
      <c r="AH37" s="129" t="n">
        <v>8</v>
      </c>
      <c r="AI37" s="128" t="n">
        <v>6</v>
      </c>
      <c r="AJ37" s="124" t="n">
        <v>5</v>
      </c>
      <c r="AK37" s="124" t="n">
        <v>12</v>
      </c>
      <c r="AL37" s="124" t="n">
        <v>12</v>
      </c>
      <c r="AM37" s="124" t="n">
        <v>14</v>
      </c>
      <c r="AN37" s="124" t="n">
        <v>6</v>
      </c>
      <c r="AO37" s="124" t="n">
        <v>27</v>
      </c>
      <c r="AP37" s="124" t="n">
        <v>0</v>
      </c>
      <c r="AQ37" s="124" t="n">
        <v>41</v>
      </c>
      <c r="AR37" s="124" t="n">
        <v>43</v>
      </c>
      <c r="AS37" s="124" t="n">
        <v>65</v>
      </c>
      <c r="AT37" s="129" t="n">
        <v>10</v>
      </c>
      <c r="AU37" s="128" t="n">
        <v>63</v>
      </c>
      <c r="AV37" s="124" t="n">
        <v>64</v>
      </c>
      <c r="AW37" s="124" t="n">
        <v>64</v>
      </c>
      <c r="AX37" s="124" t="n">
        <v>74</v>
      </c>
      <c r="AY37" s="124" t="n">
        <v>88</v>
      </c>
      <c r="AZ37" s="124" t="n">
        <v>75</v>
      </c>
      <c r="BA37" s="124" t="n">
        <v>83</v>
      </c>
      <c r="BB37" s="124" t="n">
        <v>80</v>
      </c>
      <c r="BC37" s="124" t="n">
        <v>65</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207</v>
      </c>
      <c r="F38" s="138" t="n">
        <v>24</v>
      </c>
      <c r="G38" s="123" t="n">
        <v>0</v>
      </c>
      <c r="H38" s="123" t="n">
        <v>15</v>
      </c>
      <c r="I38" s="123" t="n">
        <v>168</v>
      </c>
      <c r="J38" s="139" t="n">
        <v>0</v>
      </c>
      <c r="K38" s="134" t="n">
        <v>0</v>
      </c>
      <c r="L38" s="124" t="n">
        <v>0</v>
      </c>
      <c r="M38" s="124" t="n">
        <v>2</v>
      </c>
      <c r="N38" s="124" t="n">
        <v>2</v>
      </c>
      <c r="O38" s="124" t="n">
        <v>4</v>
      </c>
      <c r="P38" s="124" t="n">
        <v>4</v>
      </c>
      <c r="Q38" s="124" t="n">
        <v>2</v>
      </c>
      <c r="R38" s="124" t="n">
        <v>2</v>
      </c>
      <c r="S38" s="124" t="n">
        <v>2</v>
      </c>
      <c r="T38" s="124" t="n">
        <v>2</v>
      </c>
      <c r="U38" s="124" t="n">
        <v>2</v>
      </c>
      <c r="V38" s="129" t="n">
        <v>2</v>
      </c>
      <c r="W38" s="128" t="n">
        <v>0</v>
      </c>
      <c r="X38" s="124" t="n">
        <v>0</v>
      </c>
      <c r="Y38" s="124" t="n">
        <v>0</v>
      </c>
      <c r="Z38" s="124" t="n">
        <v>0</v>
      </c>
      <c r="AA38" s="124" t="n">
        <v>0</v>
      </c>
      <c r="AB38" s="124" t="n">
        <v>0</v>
      </c>
      <c r="AC38" s="124" t="n">
        <v>0</v>
      </c>
      <c r="AD38" s="124" t="n">
        <v>0</v>
      </c>
      <c r="AE38" s="124" t="n">
        <v>0</v>
      </c>
      <c r="AF38" s="124" t="n">
        <v>0</v>
      </c>
      <c r="AG38" s="124" t="n">
        <v>0</v>
      </c>
      <c r="AH38" s="129" t="n">
        <v>0</v>
      </c>
      <c r="AI38" s="128" t="n">
        <v>2</v>
      </c>
      <c r="AJ38" s="124" t="n">
        <v>2</v>
      </c>
      <c r="AK38" s="124" t="n">
        <v>4</v>
      </c>
      <c r="AL38" s="124" t="n">
        <v>0</v>
      </c>
      <c r="AM38" s="124" t="n">
        <v>0</v>
      </c>
      <c r="AN38" s="124" t="n">
        <v>1</v>
      </c>
      <c r="AO38" s="124" t="n">
        <v>1</v>
      </c>
      <c r="AP38" s="124" t="n">
        <v>0</v>
      </c>
      <c r="AQ38" s="124" t="n">
        <v>2</v>
      </c>
      <c r="AR38" s="124" t="n">
        <v>1</v>
      </c>
      <c r="AS38" s="124" t="n">
        <v>2</v>
      </c>
      <c r="AT38" s="129" t="n">
        <v>0</v>
      </c>
      <c r="AU38" s="128" t="n">
        <v>10</v>
      </c>
      <c r="AV38" s="124" t="n">
        <v>7</v>
      </c>
      <c r="AW38" s="124" t="n">
        <v>7</v>
      </c>
      <c r="AX38" s="124" t="n">
        <v>12</v>
      </c>
      <c r="AY38" s="124" t="n">
        <v>20</v>
      </c>
      <c r="AZ38" s="124" t="n">
        <v>18</v>
      </c>
      <c r="BA38" s="124" t="n">
        <v>2</v>
      </c>
      <c r="BB38" s="124" t="n">
        <v>51</v>
      </c>
      <c r="BC38" s="124" t="n">
        <v>41</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846</v>
      </c>
      <c r="F39" s="138" t="n">
        <v>24</v>
      </c>
      <c r="G39" s="123" t="n">
        <v>2</v>
      </c>
      <c r="H39" s="123" t="n">
        <v>546</v>
      </c>
      <c r="I39" s="123" t="n">
        <v>274</v>
      </c>
      <c r="J39" s="139" t="n">
        <v>0</v>
      </c>
      <c r="K39" s="134" t="n">
        <v>0</v>
      </c>
      <c r="L39" s="124" t="n">
        <v>0</v>
      </c>
      <c r="M39" s="124" t="n">
        <v>2</v>
      </c>
      <c r="N39" s="124" t="n">
        <v>2</v>
      </c>
      <c r="O39" s="124" t="n">
        <v>4</v>
      </c>
      <c r="P39" s="124" t="n">
        <v>4</v>
      </c>
      <c r="Q39" s="124" t="n">
        <v>2</v>
      </c>
      <c r="R39" s="124" t="n">
        <v>2</v>
      </c>
      <c r="S39" s="124" t="n">
        <v>2</v>
      </c>
      <c r="T39" s="124" t="n">
        <v>2</v>
      </c>
      <c r="U39" s="124" t="n">
        <v>2</v>
      </c>
      <c r="V39" s="129" t="n">
        <v>2</v>
      </c>
      <c r="W39" s="128" t="n">
        <v>0</v>
      </c>
      <c r="X39" s="124" t="n">
        <v>0</v>
      </c>
      <c r="Y39" s="124" t="n">
        <v>0</v>
      </c>
      <c r="Z39" s="124" t="n">
        <v>0</v>
      </c>
      <c r="AA39" s="124" t="n">
        <v>0</v>
      </c>
      <c r="AB39" s="124" t="n">
        <v>0</v>
      </c>
      <c r="AC39" s="124" t="n">
        <v>2</v>
      </c>
      <c r="AD39" s="124" t="n">
        <v>0</v>
      </c>
      <c r="AE39" s="124" t="n">
        <v>0</v>
      </c>
      <c r="AF39" s="124" t="n">
        <v>0</v>
      </c>
      <c r="AG39" s="124" t="n">
        <v>0</v>
      </c>
      <c r="AH39" s="129" t="n">
        <v>0</v>
      </c>
      <c r="AI39" s="128" t="n">
        <v>12</v>
      </c>
      <c r="AJ39" s="124" t="n">
        <v>4</v>
      </c>
      <c r="AK39" s="124" t="n">
        <v>8</v>
      </c>
      <c r="AL39" s="124" t="n">
        <v>6</v>
      </c>
      <c r="AM39" s="124" t="n">
        <v>12</v>
      </c>
      <c r="AN39" s="124" t="n">
        <v>48</v>
      </c>
      <c r="AO39" s="124" t="n">
        <v>117</v>
      </c>
      <c r="AP39" s="124" t="n">
        <v>0</v>
      </c>
      <c r="AQ39" s="124" t="n">
        <v>87</v>
      </c>
      <c r="AR39" s="124" t="n">
        <v>87</v>
      </c>
      <c r="AS39" s="124" t="n">
        <v>165</v>
      </c>
      <c r="AT39" s="129" t="n">
        <v>0</v>
      </c>
      <c r="AU39" s="128" t="n">
        <v>9</v>
      </c>
      <c r="AV39" s="124" t="n">
        <v>8</v>
      </c>
      <c r="AW39" s="124" t="n">
        <v>8</v>
      </c>
      <c r="AX39" s="124" t="n">
        <v>1</v>
      </c>
      <c r="AY39" s="124" t="n">
        <v>12</v>
      </c>
      <c r="AZ39" s="124" t="n">
        <v>10</v>
      </c>
      <c r="BA39" s="124" t="n">
        <v>38</v>
      </c>
      <c r="BB39" s="124" t="n">
        <v>121</v>
      </c>
      <c r="BC39" s="124" t="n">
        <v>67</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51</v>
      </c>
      <c r="F41" s="138" t="n">
        <v>1</v>
      </c>
      <c r="G41" s="123" t="n">
        <v>4</v>
      </c>
      <c r="H41" s="123" t="n">
        <v>27</v>
      </c>
      <c r="I41" s="123" t="n">
        <v>19</v>
      </c>
      <c r="J41" s="139" t="n">
        <v>0</v>
      </c>
      <c r="K41" s="134" t="n">
        <v>0</v>
      </c>
      <c r="L41" s="124" t="n">
        <v>0</v>
      </c>
      <c r="M41" s="124" t="n">
        <v>0</v>
      </c>
      <c r="N41" s="124" t="n">
        <v>0</v>
      </c>
      <c r="O41" s="124" t="n">
        <v>0</v>
      </c>
      <c r="P41" s="124" t="n">
        <v>0</v>
      </c>
      <c r="Q41" s="124" t="n">
        <v>0</v>
      </c>
      <c r="R41" s="124" t="n">
        <v>0</v>
      </c>
      <c r="S41" s="124" t="n">
        <v>1</v>
      </c>
      <c r="T41" s="124" t="n">
        <v>0</v>
      </c>
      <c r="U41" s="124" t="n">
        <v>0</v>
      </c>
      <c r="V41" s="129" t="n">
        <v>0</v>
      </c>
      <c r="W41" s="128" t="n">
        <v>0</v>
      </c>
      <c r="X41" s="124" t="n">
        <v>0</v>
      </c>
      <c r="Y41" s="124" t="n">
        <v>0</v>
      </c>
      <c r="Z41" s="124" t="n">
        <v>1</v>
      </c>
      <c r="AA41" s="124" t="n">
        <v>0</v>
      </c>
      <c r="AB41" s="124" t="n">
        <v>0</v>
      </c>
      <c r="AC41" s="124" t="n">
        <v>1</v>
      </c>
      <c r="AD41" s="124" t="n">
        <v>1</v>
      </c>
      <c r="AE41" s="124" t="n">
        <v>0</v>
      </c>
      <c r="AF41" s="124" t="n">
        <v>0</v>
      </c>
      <c r="AG41" s="124" t="n">
        <v>0</v>
      </c>
      <c r="AH41" s="129" t="n">
        <v>1</v>
      </c>
      <c r="AI41" s="128" t="n">
        <v>4</v>
      </c>
      <c r="AJ41" s="124" t="n">
        <v>4</v>
      </c>
      <c r="AK41" s="124" t="n">
        <v>2</v>
      </c>
      <c r="AL41" s="124" t="n">
        <v>2</v>
      </c>
      <c r="AM41" s="124" t="n">
        <v>0</v>
      </c>
      <c r="AN41" s="124" t="n">
        <v>1</v>
      </c>
      <c r="AO41" s="124" t="n">
        <v>5</v>
      </c>
      <c r="AP41" s="124" t="n">
        <v>2</v>
      </c>
      <c r="AQ41" s="124" t="n">
        <v>1</v>
      </c>
      <c r="AR41" s="124" t="n">
        <v>2</v>
      </c>
      <c r="AS41" s="124" t="n">
        <v>4</v>
      </c>
      <c r="AT41" s="129" t="n">
        <v>0</v>
      </c>
      <c r="AU41" s="128" t="n">
        <v>4</v>
      </c>
      <c r="AV41" s="124" t="n">
        <v>2</v>
      </c>
      <c r="AW41" s="124" t="n">
        <v>1</v>
      </c>
      <c r="AX41" s="124" t="n">
        <v>3</v>
      </c>
      <c r="AY41" s="124" t="n">
        <v>4</v>
      </c>
      <c r="AZ41" s="124" t="n">
        <v>3</v>
      </c>
      <c r="BA41" s="124" t="n">
        <v>1</v>
      </c>
      <c r="BB41" s="124" t="n">
        <v>1</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23</v>
      </c>
      <c r="F42" s="138" t="n">
        <v>1</v>
      </c>
      <c r="G42" s="123" t="n">
        <v>3</v>
      </c>
      <c r="H42" s="123" t="n">
        <v>10</v>
      </c>
      <c r="I42" s="123" t="n">
        <v>9</v>
      </c>
      <c r="J42" s="139" t="n">
        <v>0</v>
      </c>
      <c r="K42" s="134" t="n">
        <v>0</v>
      </c>
      <c r="L42" s="124" t="n">
        <v>0</v>
      </c>
      <c r="M42" s="124" t="n">
        <v>0</v>
      </c>
      <c r="N42" s="124" t="n">
        <v>0</v>
      </c>
      <c r="O42" s="124" t="n">
        <v>1</v>
      </c>
      <c r="P42" s="124" t="n">
        <v>0</v>
      </c>
      <c r="Q42" s="124" t="n">
        <v>0</v>
      </c>
      <c r="R42" s="124" t="n">
        <v>0</v>
      </c>
      <c r="S42" s="124" t="n">
        <v>0</v>
      </c>
      <c r="T42" s="124" t="n">
        <v>0</v>
      </c>
      <c r="U42" s="124" t="n">
        <v>0</v>
      </c>
      <c r="V42" s="129" t="n">
        <v>0</v>
      </c>
      <c r="W42" s="128" t="n">
        <v>0</v>
      </c>
      <c r="X42" s="124" t="n">
        <v>1</v>
      </c>
      <c r="Y42" s="124" t="n">
        <v>0</v>
      </c>
      <c r="Z42" s="124" t="n">
        <v>0</v>
      </c>
      <c r="AA42" s="124" t="n">
        <v>0</v>
      </c>
      <c r="AB42" s="124" t="n">
        <v>0</v>
      </c>
      <c r="AC42" s="124" t="n">
        <v>0</v>
      </c>
      <c r="AD42" s="124" t="n">
        <v>0</v>
      </c>
      <c r="AE42" s="124" t="n">
        <v>0</v>
      </c>
      <c r="AF42" s="124" t="n">
        <v>1</v>
      </c>
      <c r="AG42" s="124" t="n">
        <v>0</v>
      </c>
      <c r="AH42" s="129" t="n">
        <v>1</v>
      </c>
      <c r="AI42" s="128" t="n">
        <v>0</v>
      </c>
      <c r="AJ42" s="124" t="n">
        <v>0</v>
      </c>
      <c r="AK42" s="124" t="n">
        <v>2</v>
      </c>
      <c r="AL42" s="124" t="n">
        <v>2</v>
      </c>
      <c r="AM42" s="124" t="n">
        <v>1</v>
      </c>
      <c r="AN42" s="124" t="n">
        <v>1</v>
      </c>
      <c r="AO42" s="124" t="n">
        <v>0</v>
      </c>
      <c r="AP42" s="124" t="n">
        <v>0</v>
      </c>
      <c r="AQ42" s="124" t="n">
        <v>1</v>
      </c>
      <c r="AR42" s="124" t="n">
        <v>3</v>
      </c>
      <c r="AS42" s="124" t="n">
        <v>0</v>
      </c>
      <c r="AT42" s="129" t="n">
        <v>0</v>
      </c>
      <c r="AU42" s="128" t="n">
        <v>1</v>
      </c>
      <c r="AV42" s="124" t="n">
        <v>0</v>
      </c>
      <c r="AW42" s="124" t="n">
        <v>0</v>
      </c>
      <c r="AX42" s="124" t="n">
        <v>2</v>
      </c>
      <c r="AY42" s="124" t="n">
        <v>1</v>
      </c>
      <c r="AZ42" s="124" t="n">
        <v>1</v>
      </c>
      <c r="BA42" s="124" t="n">
        <v>1</v>
      </c>
      <c r="BB42" s="124" t="n">
        <v>1</v>
      </c>
      <c r="BC42" s="124" t="n">
        <v>2</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8</v>
      </c>
      <c r="F43" s="138" t="n">
        <v>1</v>
      </c>
      <c r="G43" s="123" t="n">
        <v>0</v>
      </c>
      <c r="H43" s="123" t="n">
        <v>1</v>
      </c>
      <c r="I43" s="123" t="n">
        <v>6</v>
      </c>
      <c r="J43" s="139" t="n">
        <v>0</v>
      </c>
      <c r="K43" s="134" t="n">
        <v>0</v>
      </c>
      <c r="L43" s="124" t="n">
        <v>0</v>
      </c>
      <c r="M43" s="124" t="n">
        <v>0</v>
      </c>
      <c r="N43" s="124" t="n">
        <v>0</v>
      </c>
      <c r="O43" s="124" t="n">
        <v>0</v>
      </c>
      <c r="P43" s="124" t="n">
        <v>0</v>
      </c>
      <c r="Q43" s="124" t="n">
        <v>0</v>
      </c>
      <c r="R43" s="124" t="n">
        <v>0</v>
      </c>
      <c r="S43" s="124" t="n">
        <v>0</v>
      </c>
      <c r="T43" s="124" t="n">
        <v>0</v>
      </c>
      <c r="U43" s="124" t="n">
        <v>1</v>
      </c>
      <c r="V43" s="129" t="n">
        <v>0</v>
      </c>
      <c r="W43" s="128" t="n">
        <v>0</v>
      </c>
      <c r="X43" s="124" t="n">
        <v>0</v>
      </c>
      <c r="Y43" s="124" t="n">
        <v>0</v>
      </c>
      <c r="Z43" s="124" t="n">
        <v>0</v>
      </c>
      <c r="AA43" s="124" t="n">
        <v>0</v>
      </c>
      <c r="AB43" s="124" t="n">
        <v>0</v>
      </c>
      <c r="AC43" s="124" t="n">
        <v>0</v>
      </c>
      <c r="AD43" s="124" t="n">
        <v>0</v>
      </c>
      <c r="AE43" s="124" t="n">
        <v>0</v>
      </c>
      <c r="AF43" s="124" t="n">
        <v>0</v>
      </c>
      <c r="AG43" s="124" t="n">
        <v>0</v>
      </c>
      <c r="AH43" s="129" t="n">
        <v>0</v>
      </c>
      <c r="AI43" s="128" t="n">
        <v>0</v>
      </c>
      <c r="AJ43" s="124" t="n">
        <v>0</v>
      </c>
      <c r="AK43" s="124" t="n">
        <v>0</v>
      </c>
      <c r="AL43" s="124" t="n">
        <v>0</v>
      </c>
      <c r="AM43" s="124" t="n">
        <v>0</v>
      </c>
      <c r="AN43" s="124" t="n">
        <v>0</v>
      </c>
      <c r="AO43" s="124" t="n">
        <v>0</v>
      </c>
      <c r="AP43" s="124" t="n">
        <v>0</v>
      </c>
      <c r="AQ43" s="124" t="n">
        <v>1</v>
      </c>
      <c r="AR43" s="124" t="n">
        <v>0</v>
      </c>
      <c r="AS43" s="124" t="n">
        <v>0</v>
      </c>
      <c r="AT43" s="129" t="n">
        <v>0</v>
      </c>
      <c r="AU43" s="128" t="n">
        <v>0</v>
      </c>
      <c r="AV43" s="124" t="n">
        <v>0</v>
      </c>
      <c r="AW43" s="124" t="n">
        <v>1</v>
      </c>
      <c r="AX43" s="124" t="n">
        <v>1</v>
      </c>
      <c r="AY43" s="124" t="n">
        <v>1</v>
      </c>
      <c r="AZ43" s="124" t="n">
        <v>0</v>
      </c>
      <c r="BA43" s="124" t="n">
        <v>1</v>
      </c>
      <c r="BB43" s="124" t="n">
        <v>1</v>
      </c>
      <c r="BC43" s="124" t="n">
        <v>1</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10</v>
      </c>
      <c r="F44" s="138" t="n">
        <v>2</v>
      </c>
      <c r="G44" s="123" t="n">
        <v>0</v>
      </c>
      <c r="H44" s="123" t="n">
        <v>3</v>
      </c>
      <c r="I44" s="123" t="n">
        <v>5</v>
      </c>
      <c r="J44" s="139" t="n">
        <v>0</v>
      </c>
      <c r="K44" s="134" t="n">
        <v>0</v>
      </c>
      <c r="L44" s="124" t="n">
        <v>0</v>
      </c>
      <c r="M44" s="124" t="n">
        <v>0</v>
      </c>
      <c r="N44" s="124" t="n">
        <v>1</v>
      </c>
      <c r="O44" s="124" t="n">
        <v>0</v>
      </c>
      <c r="P44" s="124" t="n">
        <v>0</v>
      </c>
      <c r="Q44" s="124" t="n">
        <v>0</v>
      </c>
      <c r="R44" s="124" t="n">
        <v>0</v>
      </c>
      <c r="S44" s="124" t="n">
        <v>1</v>
      </c>
      <c r="T44" s="124" t="n">
        <v>0</v>
      </c>
      <c r="U44" s="124" t="n">
        <v>0</v>
      </c>
      <c r="V44" s="129" t="n">
        <v>0</v>
      </c>
      <c r="W44" s="128" t="n">
        <v>0</v>
      </c>
      <c r="X44" s="124" t="n">
        <v>0</v>
      </c>
      <c r="Y44" s="124" t="n">
        <v>0</v>
      </c>
      <c r="Z44" s="124" t="n">
        <v>0</v>
      </c>
      <c r="AA44" s="124" t="n">
        <v>0</v>
      </c>
      <c r="AB44" s="124" t="n">
        <v>0</v>
      </c>
      <c r="AC44" s="124" t="n">
        <v>0</v>
      </c>
      <c r="AD44" s="124" t="n">
        <v>0</v>
      </c>
      <c r="AE44" s="124" t="n">
        <v>0</v>
      </c>
      <c r="AF44" s="124" t="n">
        <v>0</v>
      </c>
      <c r="AG44" s="124" t="n">
        <v>0</v>
      </c>
      <c r="AH44" s="129" t="n">
        <v>0</v>
      </c>
      <c r="AI44" s="128" t="n">
        <v>0</v>
      </c>
      <c r="AJ44" s="124" t="n">
        <v>0</v>
      </c>
      <c r="AK44" s="124" t="n">
        <v>0</v>
      </c>
      <c r="AL44" s="124" t="n">
        <v>0</v>
      </c>
      <c r="AM44" s="124" t="n">
        <v>1</v>
      </c>
      <c r="AN44" s="124" t="n">
        <v>0</v>
      </c>
      <c r="AO44" s="124" t="n">
        <v>0</v>
      </c>
      <c r="AP44" s="124" t="n">
        <v>0</v>
      </c>
      <c r="AQ44" s="124" t="n">
        <v>1</v>
      </c>
      <c r="AR44" s="124" t="n">
        <v>0</v>
      </c>
      <c r="AS44" s="124" t="n">
        <v>1</v>
      </c>
      <c r="AT44" s="129" t="n">
        <v>0</v>
      </c>
      <c r="AU44" s="128" t="n">
        <v>0</v>
      </c>
      <c r="AV44" s="124" t="n">
        <v>0</v>
      </c>
      <c r="AW44" s="124" t="n">
        <v>0</v>
      </c>
      <c r="AX44" s="124" t="n">
        <v>0</v>
      </c>
      <c r="AY44" s="124" t="n">
        <v>1</v>
      </c>
      <c r="AZ44" s="124" t="n">
        <v>2</v>
      </c>
      <c r="BA44" s="124" t="n">
        <v>0</v>
      </c>
      <c r="BB44" s="124" t="n">
        <v>1</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1005</v>
      </c>
      <c r="F46" s="138" t="n">
        <v>0</v>
      </c>
      <c r="G46" s="123" t="n">
        <v>0</v>
      </c>
      <c r="H46" s="123" t="n">
        <v>492</v>
      </c>
      <c r="I46" s="123" t="n">
        <v>513</v>
      </c>
      <c r="J46" s="139" t="n">
        <v>0</v>
      </c>
      <c r="K46" s="134" t="n">
        <v>0</v>
      </c>
      <c r="L46" s="124" t="n">
        <v>0</v>
      </c>
      <c r="M46" s="124" t="n">
        <v>0</v>
      </c>
      <c r="N46" s="124" t="n">
        <v>0</v>
      </c>
      <c r="O46" s="124" t="n">
        <v>0</v>
      </c>
      <c r="P46" s="124" t="n">
        <v>0</v>
      </c>
      <c r="Q46" s="124" t="n">
        <v>0</v>
      </c>
      <c r="R46" s="124" t="n">
        <v>0</v>
      </c>
      <c r="S46" s="124" t="n">
        <v>0</v>
      </c>
      <c r="T46" s="124" t="n">
        <v>0</v>
      </c>
      <c r="U46" s="124" t="n">
        <v>0</v>
      </c>
      <c r="V46" s="129" t="n">
        <v>0</v>
      </c>
      <c r="W46" s="128" t="n">
        <v>0</v>
      </c>
      <c r="X46" s="124" t="n">
        <v>0</v>
      </c>
      <c r="Y46" s="124" t="n">
        <v>0</v>
      </c>
      <c r="Z46" s="124" t="n">
        <v>0</v>
      </c>
      <c r="AA46" s="124" t="n">
        <v>0</v>
      </c>
      <c r="AB46" s="124" t="n">
        <v>0</v>
      </c>
      <c r="AC46" s="124" t="n">
        <v>0</v>
      </c>
      <c r="AD46" s="124" t="n">
        <v>0</v>
      </c>
      <c r="AE46" s="124" t="n">
        <v>0</v>
      </c>
      <c r="AF46" s="124" t="n">
        <v>0</v>
      </c>
      <c r="AG46" s="124" t="n">
        <v>0</v>
      </c>
      <c r="AH46" s="129" t="n">
        <v>0</v>
      </c>
      <c r="AI46" s="128" t="n">
        <v>0</v>
      </c>
      <c r="AJ46" s="124" t="n">
        <v>91</v>
      </c>
      <c r="AK46" s="124" t="n">
        <v>0</v>
      </c>
      <c r="AL46" s="124" t="n">
        <v>0</v>
      </c>
      <c r="AM46" s="124" t="n">
        <v>0</v>
      </c>
      <c r="AN46" s="124" t="n">
        <v>0</v>
      </c>
      <c r="AO46" s="124" t="n">
        <v>301</v>
      </c>
      <c r="AP46" s="124" t="n">
        <v>19</v>
      </c>
      <c r="AQ46" s="124" t="n">
        <v>23</v>
      </c>
      <c r="AR46" s="124" t="n">
        <v>15</v>
      </c>
      <c r="AS46" s="124" t="n">
        <v>0</v>
      </c>
      <c r="AT46" s="129" t="n">
        <v>43</v>
      </c>
      <c r="AU46" s="128" t="n">
        <v>34</v>
      </c>
      <c r="AV46" s="124" t="n">
        <v>339</v>
      </c>
      <c r="AW46" s="124" t="n">
        <v>23</v>
      </c>
      <c r="AX46" s="124" t="n">
        <v>35</v>
      </c>
      <c r="AY46" s="124" t="n">
        <v>0</v>
      </c>
      <c r="AZ46" s="124" t="n">
        <v>8</v>
      </c>
      <c r="BA46" s="124" t="n">
        <v>28</v>
      </c>
      <c r="BB46" s="124" t="n">
        <v>29</v>
      </c>
      <c r="BC46" s="124" t="n">
        <v>17</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11</v>
      </c>
      <c r="F47" s="138" t="n">
        <v>0</v>
      </c>
      <c r="G47" s="123" t="n">
        <v>1</v>
      </c>
      <c r="H47" s="123" t="n">
        <v>5</v>
      </c>
      <c r="I47" s="123" t="n">
        <v>5</v>
      </c>
      <c r="J47" s="139" t="n">
        <v>0</v>
      </c>
      <c r="K47" s="134" t="n">
        <v>0</v>
      </c>
      <c r="L47" s="124" t="n">
        <v>0</v>
      </c>
      <c r="M47" s="124" t="n">
        <v>0</v>
      </c>
      <c r="N47" s="124" t="n">
        <v>0</v>
      </c>
      <c r="O47" s="124" t="n">
        <v>0</v>
      </c>
      <c r="P47" s="124" t="n">
        <v>0</v>
      </c>
      <c r="Q47" s="124" t="n">
        <v>0</v>
      </c>
      <c r="R47" s="124" t="n">
        <v>0</v>
      </c>
      <c r="S47" s="124" t="n">
        <v>0</v>
      </c>
      <c r="T47" s="124" t="n">
        <v>0</v>
      </c>
      <c r="U47" s="124" t="n">
        <v>0</v>
      </c>
      <c r="V47" s="129" t="n">
        <v>0</v>
      </c>
      <c r="W47" s="128" t="n">
        <v>0</v>
      </c>
      <c r="X47" s="124" t="n">
        <v>0</v>
      </c>
      <c r="Y47" s="124" t="n">
        <v>0</v>
      </c>
      <c r="Z47" s="124" t="n">
        <v>0</v>
      </c>
      <c r="AA47" s="124" t="n">
        <v>0</v>
      </c>
      <c r="AB47" s="124" t="n">
        <v>0</v>
      </c>
      <c r="AC47" s="124" t="n">
        <v>0</v>
      </c>
      <c r="AD47" s="124" t="n">
        <v>1</v>
      </c>
      <c r="AE47" s="124" t="n">
        <v>0</v>
      </c>
      <c r="AF47" s="124" t="n">
        <v>0</v>
      </c>
      <c r="AG47" s="124" t="n">
        <v>0</v>
      </c>
      <c r="AH47" s="129" t="n">
        <v>0</v>
      </c>
      <c r="AI47" s="128" t="n">
        <v>1</v>
      </c>
      <c r="AJ47" s="124" t="n">
        <v>0</v>
      </c>
      <c r="AK47" s="124" t="n">
        <v>0</v>
      </c>
      <c r="AL47" s="124" t="n">
        <v>0</v>
      </c>
      <c r="AM47" s="124" t="n">
        <v>0</v>
      </c>
      <c r="AN47" s="124" t="n">
        <v>1</v>
      </c>
      <c r="AO47" s="124" t="n">
        <v>1</v>
      </c>
      <c r="AP47" s="124" t="n">
        <v>1</v>
      </c>
      <c r="AQ47" s="124" t="n">
        <v>0</v>
      </c>
      <c r="AR47" s="124" t="n">
        <v>1</v>
      </c>
      <c r="AS47" s="124" t="n">
        <v>0</v>
      </c>
      <c r="AT47" s="129" t="n">
        <v>0</v>
      </c>
      <c r="AU47" s="128" t="n">
        <v>0</v>
      </c>
      <c r="AV47" s="124" t="n">
        <v>3</v>
      </c>
      <c r="AW47" s="124" t="n">
        <v>0</v>
      </c>
      <c r="AX47" s="124" t="n">
        <v>0</v>
      </c>
      <c r="AY47" s="124" t="n">
        <v>2</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450</v>
      </c>
      <c r="F48" s="138" t="n">
        <v>0</v>
      </c>
      <c r="G48" s="123" t="n">
        <v>0</v>
      </c>
      <c r="H48" s="123" t="n">
        <v>0</v>
      </c>
      <c r="I48" s="123" t="n">
        <v>450</v>
      </c>
      <c r="J48" s="139" t="n">
        <v>0</v>
      </c>
      <c r="K48" s="134" t="n">
        <v>0</v>
      </c>
      <c r="L48" s="124" t="n">
        <v>0</v>
      </c>
      <c r="M48" s="124" t="n">
        <v>0</v>
      </c>
      <c r="N48" s="124" t="n">
        <v>0</v>
      </c>
      <c r="O48" s="124" t="n">
        <v>0</v>
      </c>
      <c r="P48" s="124" t="n">
        <v>0</v>
      </c>
      <c r="Q48" s="124" t="n">
        <v>0</v>
      </c>
      <c r="R48" s="124" t="n">
        <v>0</v>
      </c>
      <c r="S48" s="124" t="n">
        <v>0</v>
      </c>
      <c r="T48" s="124" t="n">
        <v>0</v>
      </c>
      <c r="U48" s="124" t="n">
        <v>0</v>
      </c>
      <c r="V48" s="129" t="n">
        <v>0</v>
      </c>
      <c r="W48" s="128" t="n">
        <v>0</v>
      </c>
      <c r="X48" s="124" t="n">
        <v>0</v>
      </c>
      <c r="Y48" s="124" t="n">
        <v>0</v>
      </c>
      <c r="Z48" s="124" t="n">
        <v>0</v>
      </c>
      <c r="AA48" s="124" t="n">
        <v>0</v>
      </c>
      <c r="AB48" s="124" t="n">
        <v>0</v>
      </c>
      <c r="AC48" s="124" t="n">
        <v>0</v>
      </c>
      <c r="AD48" s="124" t="n">
        <v>0</v>
      </c>
      <c r="AE48" s="124" t="n">
        <v>0</v>
      </c>
      <c r="AF48" s="124" t="n">
        <v>0</v>
      </c>
      <c r="AG48" s="124" t="n">
        <v>0</v>
      </c>
      <c r="AH48" s="129" t="n">
        <v>0</v>
      </c>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9</v>
      </c>
      <c r="AW48" s="124" t="n">
        <v>0</v>
      </c>
      <c r="AX48" s="124" t="n">
        <v>0</v>
      </c>
      <c r="AY48" s="124" t="n">
        <v>441</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29</v>
      </c>
      <c r="F49" s="138" t="n">
        <v>0</v>
      </c>
      <c r="G49" s="123" t="n">
        <v>0</v>
      </c>
      <c r="H49" s="123" t="n">
        <v>5</v>
      </c>
      <c r="I49" s="123" t="n">
        <v>24</v>
      </c>
      <c r="J49" s="139" t="n">
        <v>0</v>
      </c>
      <c r="K49" s="134" t="n">
        <v>0</v>
      </c>
      <c r="L49" s="124" t="n">
        <v>0</v>
      </c>
      <c r="M49" s="124" t="n">
        <v>0</v>
      </c>
      <c r="N49" s="124" t="n">
        <v>0</v>
      </c>
      <c r="O49" s="124" t="n">
        <v>0</v>
      </c>
      <c r="P49" s="124" t="n">
        <v>0</v>
      </c>
      <c r="Q49" s="124" t="n">
        <v>0</v>
      </c>
      <c r="R49" s="124" t="n">
        <v>0</v>
      </c>
      <c r="S49" s="124" t="n">
        <v>0</v>
      </c>
      <c r="T49" s="124" t="n">
        <v>0</v>
      </c>
      <c r="U49" s="124" t="n">
        <v>0</v>
      </c>
      <c r="V49" s="129" t="n">
        <v>0</v>
      </c>
      <c r="W49" s="128" t="n">
        <v>0</v>
      </c>
      <c r="X49" s="124" t="n">
        <v>0</v>
      </c>
      <c r="Y49" s="124" t="n">
        <v>0</v>
      </c>
      <c r="Z49" s="124" t="n">
        <v>0</v>
      </c>
      <c r="AA49" s="124" t="n">
        <v>0</v>
      </c>
      <c r="AB49" s="124" t="n">
        <v>0</v>
      </c>
      <c r="AC49" s="124" t="n">
        <v>0</v>
      </c>
      <c r="AD49" s="124" t="n">
        <v>0</v>
      </c>
      <c r="AE49" s="124" t="n">
        <v>0</v>
      </c>
      <c r="AF49" s="124" t="n">
        <v>0</v>
      </c>
      <c r="AG49" s="124" t="n">
        <v>0</v>
      </c>
      <c r="AH49" s="129" t="n">
        <v>0</v>
      </c>
      <c r="AI49" s="128" t="n">
        <v>1</v>
      </c>
      <c r="AJ49" s="124" t="n">
        <v>0</v>
      </c>
      <c r="AK49" s="124" t="n">
        <v>0</v>
      </c>
      <c r="AL49" s="124" t="n">
        <v>0</v>
      </c>
      <c r="AM49" s="124" t="n">
        <v>0</v>
      </c>
      <c r="AN49" s="124" t="n">
        <v>0</v>
      </c>
      <c r="AO49" s="124" t="n">
        <v>1</v>
      </c>
      <c r="AP49" s="124" t="n">
        <v>1</v>
      </c>
      <c r="AQ49" s="124" t="n">
        <v>1</v>
      </c>
      <c r="AR49" s="124" t="n">
        <v>1</v>
      </c>
      <c r="AS49" s="124" t="n">
        <v>0</v>
      </c>
      <c r="AT49" s="129" t="n">
        <v>0</v>
      </c>
      <c r="AU49" s="128" t="n">
        <v>6</v>
      </c>
      <c r="AV49" s="124" t="n">
        <v>0</v>
      </c>
      <c r="AW49" s="124" t="n">
        <v>0</v>
      </c>
      <c r="AX49" s="124" t="n">
        <v>2</v>
      </c>
      <c r="AY49" s="124" t="n">
        <v>14</v>
      </c>
      <c r="AZ49" s="124" t="n">
        <v>1</v>
      </c>
      <c r="BA49" s="124" t="n">
        <v>0</v>
      </c>
      <c r="BB49" s="124" t="n">
        <v>1</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4375</v>
      </c>
      <c r="F50" s="138" t="n">
        <v>0</v>
      </c>
      <c r="G50" s="123" t="n">
        <v>104</v>
      </c>
      <c r="H50" s="123" t="n">
        <v>1398</v>
      </c>
      <c r="I50" s="123" t="n">
        <v>2873</v>
      </c>
      <c r="J50" s="139" t="n">
        <v>0</v>
      </c>
      <c r="K50" s="134" t="n">
        <v>0</v>
      </c>
      <c r="L50" s="124" t="n">
        <v>0</v>
      </c>
      <c r="M50" s="124" t="n">
        <v>0</v>
      </c>
      <c r="N50" s="124" t="n">
        <v>0</v>
      </c>
      <c r="O50" s="124" t="n">
        <v>0</v>
      </c>
      <c r="P50" s="124" t="n">
        <v>0</v>
      </c>
      <c r="Q50" s="124" t="n">
        <v>0</v>
      </c>
      <c r="R50" s="124" t="n">
        <v>0</v>
      </c>
      <c r="S50" s="124" t="n">
        <v>0</v>
      </c>
      <c r="T50" s="124" t="n">
        <v>0</v>
      </c>
      <c r="U50" s="124" t="n">
        <v>0</v>
      </c>
      <c r="V50" s="129" t="n">
        <v>0</v>
      </c>
      <c r="W50" s="128" t="n">
        <v>0</v>
      </c>
      <c r="X50" s="124" t="n">
        <v>0</v>
      </c>
      <c r="Y50" s="124" t="n">
        <v>0</v>
      </c>
      <c r="Z50" s="124" t="n">
        <v>0</v>
      </c>
      <c r="AA50" s="124" t="n">
        <v>0</v>
      </c>
      <c r="AB50" s="124" t="n">
        <v>0</v>
      </c>
      <c r="AC50" s="124" t="n">
        <v>0</v>
      </c>
      <c r="AD50" s="124" t="n">
        <v>104</v>
      </c>
      <c r="AE50" s="124" t="n">
        <v>0</v>
      </c>
      <c r="AF50" s="124" t="n">
        <v>0</v>
      </c>
      <c r="AG50" s="124" t="n">
        <v>0</v>
      </c>
      <c r="AH50" s="129" t="n">
        <v>0</v>
      </c>
      <c r="AI50" s="128" t="n">
        <v>45</v>
      </c>
      <c r="AJ50" s="124" t="n">
        <v>86</v>
      </c>
      <c r="AK50" s="124" t="n">
        <v>27</v>
      </c>
      <c r="AL50" s="124" t="n">
        <v>0</v>
      </c>
      <c r="AM50" s="124" t="n">
        <v>0</v>
      </c>
      <c r="AN50" s="124" t="n">
        <v>138</v>
      </c>
      <c r="AO50" s="124" t="n">
        <v>263</v>
      </c>
      <c r="AP50" s="124" t="n">
        <v>332</v>
      </c>
      <c r="AQ50" s="124" t="n">
        <v>238</v>
      </c>
      <c r="AR50" s="124" t="n">
        <v>232</v>
      </c>
      <c r="AS50" s="124" t="n">
        <v>0</v>
      </c>
      <c r="AT50" s="129" t="n">
        <v>37</v>
      </c>
      <c r="AU50" s="128" t="n">
        <v>314</v>
      </c>
      <c r="AV50" s="124" t="n">
        <v>0</v>
      </c>
      <c r="AW50" s="124" t="n">
        <v>316</v>
      </c>
      <c r="AX50" s="124" t="n">
        <v>643</v>
      </c>
      <c r="AY50" s="124" t="n">
        <v>5</v>
      </c>
      <c r="AZ50" s="124" t="n">
        <v>301</v>
      </c>
      <c r="BA50" s="124" t="n">
        <v>399</v>
      </c>
      <c r="BB50" s="124" t="n">
        <v>499</v>
      </c>
      <c r="BC50" s="124" t="n">
        <v>396</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109</v>
      </c>
      <c r="F51" s="138" t="n">
        <v>0</v>
      </c>
      <c r="G51" s="123" t="n">
        <v>0</v>
      </c>
      <c r="H51" s="123" t="n">
        <v>37</v>
      </c>
      <c r="I51" s="123" t="n">
        <v>72</v>
      </c>
      <c r="J51" s="139" t="n">
        <v>0</v>
      </c>
      <c r="K51" s="134" t="n">
        <v>0</v>
      </c>
      <c r="L51" s="124" t="n">
        <v>0</v>
      </c>
      <c r="M51" s="124" t="n">
        <v>0</v>
      </c>
      <c r="N51" s="124" t="n">
        <v>0</v>
      </c>
      <c r="O51" s="124" t="n">
        <v>0</v>
      </c>
      <c r="P51" s="124" t="n">
        <v>0</v>
      </c>
      <c r="Q51" s="124" t="n">
        <v>0</v>
      </c>
      <c r="R51" s="124" t="n">
        <v>0</v>
      </c>
      <c r="S51" s="124" t="n">
        <v>0</v>
      </c>
      <c r="T51" s="124" t="n">
        <v>0</v>
      </c>
      <c r="U51" s="124" t="n">
        <v>0</v>
      </c>
      <c r="V51" s="129" t="n">
        <v>0</v>
      </c>
      <c r="W51" s="128" t="n">
        <v>0</v>
      </c>
      <c r="X51" s="124" t="n">
        <v>0</v>
      </c>
      <c r="Y51" s="124" t="n">
        <v>0</v>
      </c>
      <c r="Z51" s="124" t="n">
        <v>0</v>
      </c>
      <c r="AA51" s="124" t="n">
        <v>0</v>
      </c>
      <c r="AB51" s="124" t="n">
        <v>0</v>
      </c>
      <c r="AC51" s="124" t="n">
        <v>0</v>
      </c>
      <c r="AD51" s="124" t="n">
        <v>0</v>
      </c>
      <c r="AE51" s="124" t="n">
        <v>0</v>
      </c>
      <c r="AF51" s="124" t="n">
        <v>0</v>
      </c>
      <c r="AG51" s="124" t="n">
        <v>0</v>
      </c>
      <c r="AH51" s="129" t="n">
        <v>0</v>
      </c>
      <c r="AI51" s="128" t="n">
        <v>1</v>
      </c>
      <c r="AJ51" s="124" t="n">
        <v>1</v>
      </c>
      <c r="AK51" s="124" t="n">
        <v>0</v>
      </c>
      <c r="AL51" s="124" t="n">
        <v>0</v>
      </c>
      <c r="AM51" s="124" t="n">
        <v>0</v>
      </c>
      <c r="AN51" s="124" t="n">
        <v>6</v>
      </c>
      <c r="AO51" s="124" t="n">
        <v>3</v>
      </c>
      <c r="AP51" s="124" t="n">
        <v>9</v>
      </c>
      <c r="AQ51" s="124" t="n">
        <v>8</v>
      </c>
      <c r="AR51" s="124" t="n">
        <v>9</v>
      </c>
      <c r="AS51" s="124" t="n">
        <v>0</v>
      </c>
      <c r="AT51" s="129" t="n">
        <v>0</v>
      </c>
      <c r="AU51" s="128" t="n">
        <v>11</v>
      </c>
      <c r="AV51" s="124" t="n">
        <v>0</v>
      </c>
      <c r="AW51" s="124" t="n">
        <v>7</v>
      </c>
      <c r="AX51" s="124" t="n">
        <v>15</v>
      </c>
      <c r="AY51" s="124" t="n">
        <v>0</v>
      </c>
      <c r="AZ51" s="124" t="n">
        <v>9</v>
      </c>
      <c r="BA51" s="124" t="n">
        <v>5</v>
      </c>
      <c r="BB51" s="124" t="n">
        <v>15</v>
      </c>
      <c r="BC51" s="124" t="n">
        <v>10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48</v>
      </c>
      <c r="F52" s="138" t="n">
        <v>0</v>
      </c>
      <c r="G52" s="123" t="n">
        <v>1</v>
      </c>
      <c r="H52" s="123" t="n">
        <v>24</v>
      </c>
      <c r="I52" s="123" t="n">
        <v>23</v>
      </c>
      <c r="J52" s="139" t="n">
        <v>0</v>
      </c>
      <c r="K52" s="134" t="n">
        <v>0</v>
      </c>
      <c r="L52" s="124" t="n">
        <v>0</v>
      </c>
      <c r="M52" s="124" t="n">
        <v>0</v>
      </c>
      <c r="N52" s="124" t="n">
        <v>0</v>
      </c>
      <c r="O52" s="124" t="n">
        <v>0</v>
      </c>
      <c r="P52" s="124" t="n">
        <v>0</v>
      </c>
      <c r="Q52" s="124" t="n">
        <v>0</v>
      </c>
      <c r="R52" s="124" t="n">
        <v>0</v>
      </c>
      <c r="S52" s="124" t="n">
        <v>0</v>
      </c>
      <c r="T52" s="124" t="n">
        <v>0</v>
      </c>
      <c r="U52" s="124" t="n">
        <v>0</v>
      </c>
      <c r="V52" s="129" t="n">
        <v>0</v>
      </c>
      <c r="W52" s="128" t="n">
        <v>0</v>
      </c>
      <c r="X52" s="124" t="n">
        <v>0</v>
      </c>
      <c r="Y52" s="124" t="n">
        <v>0</v>
      </c>
      <c r="Z52" s="124" t="n">
        <v>0</v>
      </c>
      <c r="AA52" s="124" t="n">
        <v>0</v>
      </c>
      <c r="AB52" s="124" t="n">
        <v>0</v>
      </c>
      <c r="AC52" s="124" t="n">
        <v>0</v>
      </c>
      <c r="AD52" s="124" t="n">
        <v>1</v>
      </c>
      <c r="AE52" s="124" t="n">
        <v>0</v>
      </c>
      <c r="AF52" s="124" t="n">
        <v>0</v>
      </c>
      <c r="AG52" s="124" t="n">
        <v>0</v>
      </c>
      <c r="AH52" s="129" t="n">
        <v>0</v>
      </c>
      <c r="AI52" s="128" t="n">
        <v>5</v>
      </c>
      <c r="AJ52" s="124" t="n">
        <v>1</v>
      </c>
      <c r="AK52" s="124" t="n">
        <v>0</v>
      </c>
      <c r="AL52" s="124" t="n">
        <v>0</v>
      </c>
      <c r="AM52" s="124" t="n">
        <v>0</v>
      </c>
      <c r="AN52" s="124" t="n">
        <v>2</v>
      </c>
      <c r="AO52" s="124" t="n">
        <v>2</v>
      </c>
      <c r="AP52" s="124" t="n">
        <v>8</v>
      </c>
      <c r="AQ52" s="124" t="n">
        <v>3</v>
      </c>
      <c r="AR52" s="124" t="n">
        <v>3</v>
      </c>
      <c r="AS52" s="124" t="n">
        <v>0</v>
      </c>
      <c r="AT52" s="129" t="n">
        <v>0</v>
      </c>
      <c r="AU52" s="128" t="n">
        <v>7</v>
      </c>
      <c r="AV52" s="124" t="n">
        <v>0</v>
      </c>
      <c r="AW52" s="124" t="n">
        <v>3</v>
      </c>
      <c r="AX52" s="124" t="n">
        <v>3</v>
      </c>
      <c r="AY52" s="124" t="n">
        <v>1</v>
      </c>
      <c r="AZ52" s="124" t="n">
        <v>5</v>
      </c>
      <c r="BA52" s="124" t="n">
        <v>2</v>
      </c>
      <c r="BB52" s="124" t="n">
        <v>1</v>
      </c>
      <c r="BC52" s="124" t="n">
        <v>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24</v>
      </c>
      <c r="F53" s="138" t="n">
        <v>0</v>
      </c>
      <c r="G53" s="123" t="n">
        <v>5</v>
      </c>
      <c r="H53" s="123" t="n">
        <v>14</v>
      </c>
      <c r="I53" s="123" t="n">
        <v>5</v>
      </c>
      <c r="J53" s="139" t="n">
        <v>0</v>
      </c>
      <c r="K53" s="134" t="n">
        <v>0</v>
      </c>
      <c r="L53" s="124" t="n">
        <v>0</v>
      </c>
      <c r="M53" s="124" t="n">
        <v>0</v>
      </c>
      <c r="N53" s="124" t="n">
        <v>0</v>
      </c>
      <c r="O53" s="124" t="n">
        <v>0</v>
      </c>
      <c r="P53" s="124" t="n">
        <v>0</v>
      </c>
      <c r="Q53" s="124" t="n">
        <v>0</v>
      </c>
      <c r="R53" s="124" t="n">
        <v>0</v>
      </c>
      <c r="S53" s="124" t="n">
        <v>0</v>
      </c>
      <c r="T53" s="124" t="n">
        <v>0</v>
      </c>
      <c r="U53" s="124" t="n">
        <v>0</v>
      </c>
      <c r="V53" s="129" t="n">
        <v>0</v>
      </c>
      <c r="W53" s="128" t="n">
        <v>0</v>
      </c>
      <c r="X53" s="124" t="n">
        <v>0</v>
      </c>
      <c r="Y53" s="124" t="n">
        <v>0</v>
      </c>
      <c r="Z53" s="124" t="n">
        <v>0</v>
      </c>
      <c r="AA53" s="124" t="n">
        <v>0</v>
      </c>
      <c r="AB53" s="124" t="n">
        <v>0</v>
      </c>
      <c r="AC53" s="124" t="n">
        <v>0</v>
      </c>
      <c r="AD53" s="124" t="n">
        <v>5</v>
      </c>
      <c r="AE53" s="124" t="n">
        <v>0</v>
      </c>
      <c r="AF53" s="124" t="n">
        <v>0</v>
      </c>
      <c r="AG53" s="124" t="n">
        <v>0</v>
      </c>
      <c r="AH53" s="129" t="n">
        <v>0</v>
      </c>
      <c r="AI53" s="128" t="n">
        <v>2</v>
      </c>
      <c r="AJ53" s="124" t="n">
        <v>6</v>
      </c>
      <c r="AK53" s="124" t="n">
        <v>0</v>
      </c>
      <c r="AL53" s="124" t="n">
        <v>0</v>
      </c>
      <c r="AM53" s="124" t="n">
        <v>0</v>
      </c>
      <c r="AN53" s="124" t="n">
        <v>1</v>
      </c>
      <c r="AO53" s="124" t="n">
        <v>2</v>
      </c>
      <c r="AP53" s="124" t="n">
        <v>1</v>
      </c>
      <c r="AQ53" s="124" t="n">
        <v>1</v>
      </c>
      <c r="AR53" s="124" t="n">
        <v>0</v>
      </c>
      <c r="AS53" s="124" t="n">
        <v>0</v>
      </c>
      <c r="AT53" s="129" t="n">
        <v>1</v>
      </c>
      <c r="AU53" s="128" t="n">
        <v>2</v>
      </c>
      <c r="AV53" s="124" t="n">
        <v>0</v>
      </c>
      <c r="AW53" s="124" t="n">
        <v>1</v>
      </c>
      <c r="AX53" s="124" t="n">
        <v>1</v>
      </c>
      <c r="AY53" s="124" t="n">
        <v>0</v>
      </c>
      <c r="AZ53" s="124" t="n">
        <v>0</v>
      </c>
      <c r="BA53" s="124" t="n">
        <v>0</v>
      </c>
      <c r="BB53" s="124" t="n">
        <v>0</v>
      </c>
      <c r="BC53" s="124" t="n">
        <v>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16</v>
      </c>
      <c r="F54" s="138" t="n">
        <v>2</v>
      </c>
      <c r="G54" s="123" t="n">
        <v>1</v>
      </c>
      <c r="H54" s="123" t="n">
        <v>2</v>
      </c>
      <c r="I54" s="123" t="n">
        <v>11</v>
      </c>
      <c r="J54" s="139" t="n">
        <v>0</v>
      </c>
      <c r="K54" s="134" t="n">
        <v>0</v>
      </c>
      <c r="L54" s="124" t="n">
        <v>0</v>
      </c>
      <c r="M54" s="124" t="n">
        <v>0</v>
      </c>
      <c r="N54" s="124" t="n">
        <v>0</v>
      </c>
      <c r="O54" s="124" t="n">
        <v>0</v>
      </c>
      <c r="P54" s="124" t="n">
        <v>0</v>
      </c>
      <c r="Q54" s="124" t="n">
        <v>0</v>
      </c>
      <c r="R54" s="124" t="n">
        <v>0</v>
      </c>
      <c r="S54" s="124" t="n">
        <v>0</v>
      </c>
      <c r="T54" s="124" t="n">
        <v>0</v>
      </c>
      <c r="U54" s="124" t="n">
        <v>0</v>
      </c>
      <c r="V54" s="129" t="n">
        <v>2</v>
      </c>
      <c r="W54" s="128" t="n">
        <v>0</v>
      </c>
      <c r="X54" s="124" t="n">
        <v>0</v>
      </c>
      <c r="Y54" s="124" t="n">
        <v>0</v>
      </c>
      <c r="Z54" s="124" t="n">
        <v>0</v>
      </c>
      <c r="AA54" s="124" t="n">
        <v>0</v>
      </c>
      <c r="AB54" s="124" t="n">
        <v>0</v>
      </c>
      <c r="AC54" s="124" t="n">
        <v>0</v>
      </c>
      <c r="AD54" s="124" t="n">
        <v>1</v>
      </c>
      <c r="AE54" s="124" t="n">
        <v>0</v>
      </c>
      <c r="AF54" s="124" t="n">
        <v>0</v>
      </c>
      <c r="AG54" s="124" t="n">
        <v>0</v>
      </c>
      <c r="AH54" s="129" t="n">
        <v>0</v>
      </c>
      <c r="AI54" s="128" t="n">
        <v>0</v>
      </c>
      <c r="AJ54" s="124" t="n">
        <v>0</v>
      </c>
      <c r="AK54" s="124" t="n">
        <v>0</v>
      </c>
      <c r="AL54" s="124" t="n">
        <v>0</v>
      </c>
      <c r="AM54" s="124" t="n">
        <v>0</v>
      </c>
      <c r="AN54" s="124" t="n">
        <v>0</v>
      </c>
      <c r="AO54" s="124" t="n">
        <v>0</v>
      </c>
      <c r="AP54" s="124" t="n">
        <v>0</v>
      </c>
      <c r="AQ54" s="124" t="n">
        <v>1</v>
      </c>
      <c r="AR54" s="124" t="n">
        <v>0</v>
      </c>
      <c r="AS54" s="124" t="n">
        <v>0</v>
      </c>
      <c r="AT54" s="129" t="n">
        <v>1</v>
      </c>
      <c r="AU54" s="128" t="n">
        <v>2</v>
      </c>
      <c r="AV54" s="124" t="n">
        <v>0</v>
      </c>
      <c r="AW54" s="124" t="n">
        <v>1</v>
      </c>
      <c r="AX54" s="124" t="n">
        <v>0</v>
      </c>
      <c r="AY54" s="124" t="n">
        <v>7</v>
      </c>
      <c r="AZ54" s="124" t="n">
        <v>0</v>
      </c>
      <c r="BA54" s="124" t="n">
        <v>1</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2</v>
      </c>
      <c r="F55" s="138" t="n">
        <v>0</v>
      </c>
      <c r="G55" s="123" t="n">
        <v>0</v>
      </c>
      <c r="H55" s="123" t="n">
        <v>0</v>
      </c>
      <c r="I55" s="123" t="n">
        <v>2</v>
      </c>
      <c r="J55" s="139" t="n">
        <v>0</v>
      </c>
      <c r="K55" s="134" t="n">
        <v>0</v>
      </c>
      <c r="L55" s="124" t="n">
        <v>0</v>
      </c>
      <c r="M55" s="124" t="n">
        <v>0</v>
      </c>
      <c r="N55" s="124" t="n">
        <v>0</v>
      </c>
      <c r="O55" s="124" t="n">
        <v>0</v>
      </c>
      <c r="P55" s="124" t="n">
        <v>0</v>
      </c>
      <c r="Q55" s="124" t="n">
        <v>0</v>
      </c>
      <c r="R55" s="124" t="n">
        <v>0</v>
      </c>
      <c r="S55" s="124" t="n">
        <v>0</v>
      </c>
      <c r="T55" s="124" t="n">
        <v>0</v>
      </c>
      <c r="U55" s="124" t="n">
        <v>0</v>
      </c>
      <c r="V55" s="129" t="n">
        <v>0</v>
      </c>
      <c r="W55" s="128" t="n">
        <v>0</v>
      </c>
      <c r="X55" s="124" t="n">
        <v>0</v>
      </c>
      <c r="Y55" s="124" t="n">
        <v>0</v>
      </c>
      <c r="Z55" s="124" t="n">
        <v>0</v>
      </c>
      <c r="AA55" s="124" t="n">
        <v>0</v>
      </c>
      <c r="AB55" s="124" t="n">
        <v>0</v>
      </c>
      <c r="AC55" s="124" t="n">
        <v>0</v>
      </c>
      <c r="AD55" s="124" t="n">
        <v>0</v>
      </c>
      <c r="AE55" s="124" t="n">
        <v>0</v>
      </c>
      <c r="AF55" s="124" t="n">
        <v>0</v>
      </c>
      <c r="AG55" s="124" t="n">
        <v>0</v>
      </c>
      <c r="AH55" s="129" t="n">
        <v>0</v>
      </c>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0</v>
      </c>
      <c r="AY55" s="124" t="n">
        <v>2</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24</v>
      </c>
      <c r="F56" s="138" t="n">
        <v>0</v>
      </c>
      <c r="G56" s="123" t="n">
        <v>1</v>
      </c>
      <c r="H56" s="123" t="n">
        <v>15</v>
      </c>
      <c r="I56" s="123" t="n">
        <v>8</v>
      </c>
      <c r="J56" s="139" t="n">
        <v>0</v>
      </c>
      <c r="K56" s="134" t="n">
        <v>0</v>
      </c>
      <c r="L56" s="124" t="n">
        <v>0</v>
      </c>
      <c r="M56" s="124" t="n">
        <v>0</v>
      </c>
      <c r="N56" s="124" t="n">
        <v>0</v>
      </c>
      <c r="O56" s="124" t="n">
        <v>0</v>
      </c>
      <c r="P56" s="124" t="n">
        <v>0</v>
      </c>
      <c r="Q56" s="124" t="n">
        <v>0</v>
      </c>
      <c r="R56" s="124" t="n">
        <v>0</v>
      </c>
      <c r="S56" s="124" t="n">
        <v>0</v>
      </c>
      <c r="T56" s="124" t="n">
        <v>0</v>
      </c>
      <c r="U56" s="124" t="n">
        <v>0</v>
      </c>
      <c r="V56" s="129" t="n">
        <v>0</v>
      </c>
      <c r="W56" s="128" t="n">
        <v>0</v>
      </c>
      <c r="X56" s="124" t="n">
        <v>0</v>
      </c>
      <c r="Y56" s="124" t="n">
        <v>0</v>
      </c>
      <c r="Z56" s="124" t="n">
        <v>0</v>
      </c>
      <c r="AA56" s="124" t="n">
        <v>0</v>
      </c>
      <c r="AB56" s="124" t="n">
        <v>0</v>
      </c>
      <c r="AC56" s="124" t="n">
        <v>0</v>
      </c>
      <c r="AD56" s="124" t="n">
        <v>1</v>
      </c>
      <c r="AE56" s="124" t="n">
        <v>0</v>
      </c>
      <c r="AF56" s="124" t="n">
        <v>0</v>
      </c>
      <c r="AG56" s="124" t="n">
        <v>0</v>
      </c>
      <c r="AH56" s="129" t="n">
        <v>0</v>
      </c>
      <c r="AI56" s="128" t="n">
        <v>4</v>
      </c>
      <c r="AJ56" s="124" t="n">
        <v>7</v>
      </c>
      <c r="AK56" s="124" t="n">
        <v>0</v>
      </c>
      <c r="AL56" s="124" t="n">
        <v>1</v>
      </c>
      <c r="AM56" s="124" t="n">
        <v>0</v>
      </c>
      <c r="AN56" s="124" t="n">
        <v>0</v>
      </c>
      <c r="AO56" s="124" t="n">
        <v>3</v>
      </c>
      <c r="AP56" s="124" t="n">
        <v>0</v>
      </c>
      <c r="AQ56" s="124" t="n">
        <v>0</v>
      </c>
      <c r="AR56" s="124" t="n">
        <v>0</v>
      </c>
      <c r="AS56" s="124" t="n">
        <v>0</v>
      </c>
      <c r="AT56" s="129" t="n">
        <v>0</v>
      </c>
      <c r="AU56" s="128" t="n">
        <v>0</v>
      </c>
      <c r="AV56" s="124" t="n">
        <v>5</v>
      </c>
      <c r="AW56" s="124" t="n">
        <v>0</v>
      </c>
      <c r="AX56" s="124" t="n">
        <v>0</v>
      </c>
      <c r="AY56" s="124" t="n">
        <v>2</v>
      </c>
      <c r="AZ56" s="124" t="n">
        <v>0</v>
      </c>
      <c r="BA56" s="124" t="n">
        <v>0</v>
      </c>
      <c r="BB56" s="124" t="n">
        <v>0</v>
      </c>
      <c r="BC56" s="124" t="n">
        <v>1</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29</v>
      </c>
      <c r="F57" s="138" t="n">
        <v>0</v>
      </c>
      <c r="G57" s="123" t="n">
        <v>5</v>
      </c>
      <c r="H57" s="123" t="n">
        <v>16</v>
      </c>
      <c r="I57" s="123" t="n">
        <v>8</v>
      </c>
      <c r="J57" s="139" t="n">
        <v>0</v>
      </c>
      <c r="K57" s="134" t="n">
        <v>0</v>
      </c>
      <c r="L57" s="124" t="n">
        <v>0</v>
      </c>
      <c r="M57" s="124" t="n">
        <v>0</v>
      </c>
      <c r="N57" s="124" t="n">
        <v>0</v>
      </c>
      <c r="O57" s="124" t="n">
        <v>0</v>
      </c>
      <c r="P57" s="124" t="n">
        <v>0</v>
      </c>
      <c r="Q57" s="124" t="n">
        <v>0</v>
      </c>
      <c r="R57" s="124" t="n">
        <v>0</v>
      </c>
      <c r="S57" s="124" t="n">
        <v>0</v>
      </c>
      <c r="T57" s="124" t="n">
        <v>0</v>
      </c>
      <c r="U57" s="124" t="n">
        <v>0</v>
      </c>
      <c r="V57" s="129" t="n">
        <v>0</v>
      </c>
      <c r="W57" s="128" t="n">
        <v>0</v>
      </c>
      <c r="X57" s="124" t="n">
        <v>0</v>
      </c>
      <c r="Y57" s="124" t="n">
        <v>0</v>
      </c>
      <c r="Z57" s="124" t="n">
        <v>0</v>
      </c>
      <c r="AA57" s="124" t="n">
        <v>0</v>
      </c>
      <c r="AB57" s="124" t="n">
        <v>0</v>
      </c>
      <c r="AC57" s="124" t="n">
        <v>0</v>
      </c>
      <c r="AD57" s="124" t="n">
        <v>5</v>
      </c>
      <c r="AE57" s="124" t="n">
        <v>0</v>
      </c>
      <c r="AF57" s="124" t="n">
        <v>0</v>
      </c>
      <c r="AG57" s="124" t="n">
        <v>0</v>
      </c>
      <c r="AH57" s="129" t="n">
        <v>0</v>
      </c>
      <c r="AI57" s="128" t="n">
        <v>7</v>
      </c>
      <c r="AJ57" s="124" t="n">
        <v>6</v>
      </c>
      <c r="AK57" s="124" t="n">
        <v>1</v>
      </c>
      <c r="AL57" s="124" t="n">
        <v>0</v>
      </c>
      <c r="AM57" s="124" t="n">
        <v>0</v>
      </c>
      <c r="AN57" s="124" t="n">
        <v>0</v>
      </c>
      <c r="AO57" s="124" t="n">
        <v>0</v>
      </c>
      <c r="AP57" s="124" t="n">
        <v>0</v>
      </c>
      <c r="AQ57" s="124" t="n">
        <v>0</v>
      </c>
      <c r="AR57" s="124" t="n">
        <v>0</v>
      </c>
      <c r="AS57" s="124" t="n">
        <v>0</v>
      </c>
      <c r="AT57" s="129" t="n">
        <v>2</v>
      </c>
      <c r="AU57" s="128" t="n">
        <v>1</v>
      </c>
      <c r="AV57" s="124" t="n">
        <v>5</v>
      </c>
      <c r="AW57" s="124" t="n">
        <v>1</v>
      </c>
      <c r="AX57" s="124" t="n">
        <v>0</v>
      </c>
      <c r="AY57" s="124" t="n">
        <v>0</v>
      </c>
      <c r="AZ57" s="124" t="n">
        <v>1</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22</v>
      </c>
      <c r="F58" s="138" t="n">
        <v>0</v>
      </c>
      <c r="G58" s="123" t="n">
        <v>1</v>
      </c>
      <c r="H58" s="123" t="n">
        <v>5</v>
      </c>
      <c r="I58" s="123" t="n">
        <v>16</v>
      </c>
      <c r="J58" s="139" t="n">
        <v>0</v>
      </c>
      <c r="K58" s="134" t="n">
        <v>0</v>
      </c>
      <c r="L58" s="124" t="n">
        <v>0</v>
      </c>
      <c r="M58" s="124" t="n">
        <v>0</v>
      </c>
      <c r="N58" s="124" t="n">
        <v>0</v>
      </c>
      <c r="O58" s="124" t="n">
        <v>0</v>
      </c>
      <c r="P58" s="124" t="n">
        <v>0</v>
      </c>
      <c r="Q58" s="124" t="n">
        <v>0</v>
      </c>
      <c r="R58" s="124" t="n">
        <v>0</v>
      </c>
      <c r="S58" s="124" t="n">
        <v>0</v>
      </c>
      <c r="T58" s="124" t="n">
        <v>0</v>
      </c>
      <c r="U58" s="124" t="n">
        <v>0</v>
      </c>
      <c r="V58" s="129" t="n">
        <v>0</v>
      </c>
      <c r="W58" s="128" t="n">
        <v>0</v>
      </c>
      <c r="X58" s="124" t="n">
        <v>0</v>
      </c>
      <c r="Y58" s="124" t="n">
        <v>0</v>
      </c>
      <c r="Z58" s="124" t="n">
        <v>0</v>
      </c>
      <c r="AA58" s="124" t="n">
        <v>0</v>
      </c>
      <c r="AB58" s="124" t="n">
        <v>0</v>
      </c>
      <c r="AC58" s="124" t="n">
        <v>0</v>
      </c>
      <c r="AD58" s="124" t="n">
        <v>1</v>
      </c>
      <c r="AE58" s="124" t="n">
        <v>0</v>
      </c>
      <c r="AF58" s="124" t="n">
        <v>0</v>
      </c>
      <c r="AG58" s="124" t="n">
        <v>0</v>
      </c>
      <c r="AH58" s="129" t="n">
        <v>0</v>
      </c>
      <c r="AI58" s="128" t="n">
        <v>1</v>
      </c>
      <c r="AJ58" s="124" t="n">
        <v>0</v>
      </c>
      <c r="AK58" s="124" t="n">
        <v>0</v>
      </c>
      <c r="AL58" s="124" t="n">
        <v>1</v>
      </c>
      <c r="AM58" s="124" t="n">
        <v>0</v>
      </c>
      <c r="AN58" s="124" t="n">
        <v>0</v>
      </c>
      <c r="AO58" s="124" t="n">
        <v>1</v>
      </c>
      <c r="AP58" s="124" t="n">
        <v>2</v>
      </c>
      <c r="AQ58" s="124" t="n">
        <v>0</v>
      </c>
      <c r="AR58" s="124" t="n">
        <v>0</v>
      </c>
      <c r="AS58" s="124" t="n">
        <v>0</v>
      </c>
      <c r="AT58" s="129" t="n">
        <v>0</v>
      </c>
      <c r="AU58" s="128" t="n">
        <v>0</v>
      </c>
      <c r="AV58" s="124" t="n">
        <v>5</v>
      </c>
      <c r="AW58" s="124" t="n">
        <v>0</v>
      </c>
      <c r="AX58" s="124" t="n">
        <v>1</v>
      </c>
      <c r="AY58" s="124" t="n">
        <v>8</v>
      </c>
      <c r="AZ58" s="124" t="n">
        <v>1</v>
      </c>
      <c r="BA58" s="124" t="n">
        <v>1</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11</v>
      </c>
      <c r="F59" s="138" t="n">
        <v>0</v>
      </c>
      <c r="G59" s="123" t="n">
        <v>0</v>
      </c>
      <c r="H59" s="123" t="n">
        <v>2</v>
      </c>
      <c r="I59" s="123" t="n">
        <v>9</v>
      </c>
      <c r="J59" s="139" t="n">
        <v>0</v>
      </c>
      <c r="K59" s="134" t="n">
        <v>0</v>
      </c>
      <c r="L59" s="124" t="n">
        <v>0</v>
      </c>
      <c r="M59" s="124" t="n">
        <v>0</v>
      </c>
      <c r="N59" s="124" t="n">
        <v>0</v>
      </c>
      <c r="O59" s="124" t="n">
        <v>0</v>
      </c>
      <c r="P59" s="124" t="n">
        <v>0</v>
      </c>
      <c r="Q59" s="124" t="n">
        <v>0</v>
      </c>
      <c r="R59" s="124" t="n">
        <v>0</v>
      </c>
      <c r="S59" s="124" t="n">
        <v>0</v>
      </c>
      <c r="T59" s="124" t="n">
        <v>0</v>
      </c>
      <c r="U59" s="124" t="n">
        <v>0</v>
      </c>
      <c r="V59" s="129" t="n">
        <v>0</v>
      </c>
      <c r="W59" s="128" t="n">
        <v>0</v>
      </c>
      <c r="X59" s="124" t="n">
        <v>0</v>
      </c>
      <c r="Y59" s="124" t="n">
        <v>0</v>
      </c>
      <c r="Z59" s="124" t="n">
        <v>0</v>
      </c>
      <c r="AA59" s="124" t="n">
        <v>0</v>
      </c>
      <c r="AB59" s="124" t="n">
        <v>0</v>
      </c>
      <c r="AC59" s="124" t="n">
        <v>0</v>
      </c>
      <c r="AD59" s="124" t="n">
        <v>0</v>
      </c>
      <c r="AE59" s="124" t="n">
        <v>0</v>
      </c>
      <c r="AF59" s="124" t="n">
        <v>0</v>
      </c>
      <c r="AG59" s="124" t="n">
        <v>0</v>
      </c>
      <c r="AH59" s="129" t="n">
        <v>0</v>
      </c>
      <c r="AI59" s="128" t="n">
        <v>0</v>
      </c>
      <c r="AJ59" s="124" t="n">
        <v>0</v>
      </c>
      <c r="AK59" s="124" t="n">
        <v>0</v>
      </c>
      <c r="AL59" s="124" t="n">
        <v>1</v>
      </c>
      <c r="AM59" s="124" t="n">
        <v>0</v>
      </c>
      <c r="AN59" s="124" t="n">
        <v>0</v>
      </c>
      <c r="AO59" s="124" t="n">
        <v>0</v>
      </c>
      <c r="AP59" s="124" t="n">
        <v>1</v>
      </c>
      <c r="AQ59" s="124" t="n">
        <v>0</v>
      </c>
      <c r="AR59" s="124" t="n">
        <v>0</v>
      </c>
      <c r="AS59" s="124" t="n">
        <v>0</v>
      </c>
      <c r="AT59" s="129" t="n">
        <v>0</v>
      </c>
      <c r="AU59" s="128" t="n">
        <v>0</v>
      </c>
      <c r="AV59" s="124" t="n">
        <v>1</v>
      </c>
      <c r="AW59" s="124" t="n">
        <v>0</v>
      </c>
      <c r="AX59" s="124" t="n">
        <v>0</v>
      </c>
      <c r="AY59" s="124" t="n">
        <v>8</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61</v>
      </c>
      <c r="F60" s="138" t="n">
        <v>0</v>
      </c>
      <c r="G60" s="123" t="n">
        <v>4</v>
      </c>
      <c r="H60" s="123" t="n">
        <v>24</v>
      </c>
      <c r="I60" s="123" t="n">
        <v>33</v>
      </c>
      <c r="J60" s="139" t="n">
        <v>0</v>
      </c>
      <c r="K60" s="134" t="n">
        <v>0</v>
      </c>
      <c r="L60" s="124" t="n">
        <v>0</v>
      </c>
      <c r="M60" s="124" t="n">
        <v>0</v>
      </c>
      <c r="N60" s="124" t="n">
        <v>0</v>
      </c>
      <c r="O60" s="124" t="n">
        <v>0</v>
      </c>
      <c r="P60" s="124" t="n">
        <v>0</v>
      </c>
      <c r="Q60" s="124" t="n">
        <v>0</v>
      </c>
      <c r="R60" s="124" t="n">
        <v>0</v>
      </c>
      <c r="S60" s="124" t="n">
        <v>0</v>
      </c>
      <c r="T60" s="124" t="n">
        <v>0</v>
      </c>
      <c r="U60" s="124" t="n">
        <v>0</v>
      </c>
      <c r="V60" s="129" t="n">
        <v>0</v>
      </c>
      <c r="W60" s="128" t="n">
        <v>0</v>
      </c>
      <c r="X60" s="124" t="n">
        <v>0</v>
      </c>
      <c r="Y60" s="124" t="n">
        <v>0</v>
      </c>
      <c r="Z60" s="124" t="n">
        <v>0</v>
      </c>
      <c r="AA60" s="124" t="n">
        <v>0</v>
      </c>
      <c r="AB60" s="124" t="n">
        <v>0</v>
      </c>
      <c r="AC60" s="124" t="n">
        <v>0</v>
      </c>
      <c r="AD60" s="124" t="n">
        <v>4</v>
      </c>
      <c r="AE60" s="124" t="n">
        <v>0</v>
      </c>
      <c r="AF60" s="124" t="n">
        <v>0</v>
      </c>
      <c r="AG60" s="124" t="n">
        <v>0</v>
      </c>
      <c r="AH60" s="129" t="n">
        <v>0</v>
      </c>
      <c r="AI60" s="128" t="n">
        <v>7</v>
      </c>
      <c r="AJ60" s="124" t="n">
        <v>0</v>
      </c>
      <c r="AK60" s="124" t="n">
        <v>0</v>
      </c>
      <c r="AL60" s="124" t="n">
        <v>2</v>
      </c>
      <c r="AM60" s="124" t="n">
        <v>0</v>
      </c>
      <c r="AN60" s="124" t="n">
        <v>1</v>
      </c>
      <c r="AO60" s="124" t="n">
        <v>9</v>
      </c>
      <c r="AP60" s="124" t="n">
        <v>4</v>
      </c>
      <c r="AQ60" s="124" t="n">
        <v>0</v>
      </c>
      <c r="AR60" s="124" t="n">
        <v>1</v>
      </c>
      <c r="AS60" s="124" t="n">
        <v>0</v>
      </c>
      <c r="AT60" s="129" t="n">
        <v>0</v>
      </c>
      <c r="AU60" s="128" t="n">
        <v>2</v>
      </c>
      <c r="AV60" s="124" t="n">
        <v>2</v>
      </c>
      <c r="AW60" s="124" t="n">
        <v>6</v>
      </c>
      <c r="AX60" s="124" t="n">
        <v>4</v>
      </c>
      <c r="AY60" s="124" t="n">
        <v>8</v>
      </c>
      <c r="AZ60" s="124" t="n">
        <v>2</v>
      </c>
      <c r="BA60" s="124" t="n">
        <v>4</v>
      </c>
      <c r="BB60" s="124" t="n">
        <v>4</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57</v>
      </c>
      <c r="F61" s="138" t="n">
        <v>0</v>
      </c>
      <c r="G61" s="123" t="n">
        <v>0</v>
      </c>
      <c r="H61" s="123" t="n">
        <v>34</v>
      </c>
      <c r="I61" s="123" t="n">
        <v>23</v>
      </c>
      <c r="J61" s="139" t="n">
        <v>0</v>
      </c>
      <c r="K61" s="134" t="n">
        <v>0</v>
      </c>
      <c r="L61" s="124" t="n">
        <v>0</v>
      </c>
      <c r="M61" s="124" t="n">
        <v>0</v>
      </c>
      <c r="N61" s="124" t="n">
        <v>0</v>
      </c>
      <c r="O61" s="124" t="n">
        <v>0</v>
      </c>
      <c r="P61" s="124" t="n">
        <v>0</v>
      </c>
      <c r="Q61" s="124" t="n">
        <v>0</v>
      </c>
      <c r="R61" s="124" t="n">
        <v>0</v>
      </c>
      <c r="S61" s="124" t="n">
        <v>0</v>
      </c>
      <c r="T61" s="124" t="n">
        <v>0</v>
      </c>
      <c r="U61" s="124" t="n">
        <v>0</v>
      </c>
      <c r="V61" s="129" t="n">
        <v>0</v>
      </c>
      <c r="W61" s="128" t="n">
        <v>0</v>
      </c>
      <c r="X61" s="124" t="n">
        <v>0</v>
      </c>
      <c r="Y61" s="124" t="n">
        <v>0</v>
      </c>
      <c r="Z61" s="124" t="n">
        <v>0</v>
      </c>
      <c r="AA61" s="124" t="n">
        <v>0</v>
      </c>
      <c r="AB61" s="124" t="n">
        <v>0</v>
      </c>
      <c r="AC61" s="124" t="n">
        <v>0</v>
      </c>
      <c r="AD61" s="124" t="n">
        <v>0</v>
      </c>
      <c r="AE61" s="124" t="n">
        <v>0</v>
      </c>
      <c r="AF61" s="124" t="n">
        <v>0</v>
      </c>
      <c r="AG61" s="124" t="n">
        <v>0</v>
      </c>
      <c r="AH61" s="129" t="n">
        <v>0</v>
      </c>
      <c r="AI61" s="128" t="n">
        <v>7</v>
      </c>
      <c r="AJ61" s="124" t="n">
        <v>0</v>
      </c>
      <c r="AK61" s="124" t="n">
        <v>0</v>
      </c>
      <c r="AL61" s="124" t="n">
        <v>2</v>
      </c>
      <c r="AM61" s="124" t="n">
        <v>0</v>
      </c>
      <c r="AN61" s="124" t="n">
        <v>11</v>
      </c>
      <c r="AO61" s="124" t="n">
        <v>9</v>
      </c>
      <c r="AP61" s="124" t="n">
        <v>4</v>
      </c>
      <c r="AQ61" s="124" t="n">
        <v>0</v>
      </c>
      <c r="AR61" s="124" t="n">
        <v>1</v>
      </c>
      <c r="AS61" s="124" t="n">
        <v>0</v>
      </c>
      <c r="AT61" s="129" t="n">
        <v>0</v>
      </c>
      <c r="AU61" s="128" t="n">
        <v>2</v>
      </c>
      <c r="AV61" s="124" t="n">
        <v>8</v>
      </c>
      <c r="AW61" s="124" t="n">
        <v>6</v>
      </c>
      <c r="AX61" s="124" t="n">
        <v>4</v>
      </c>
      <c r="AY61" s="124" t="n">
        <v>1</v>
      </c>
      <c r="AZ61" s="124" t="n">
        <v>2</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40</v>
      </c>
      <c r="F62" s="138" t="n">
        <v>0</v>
      </c>
      <c r="G62" s="123" t="n">
        <v>0</v>
      </c>
      <c r="H62" s="123" t="n">
        <v>26</v>
      </c>
      <c r="I62" s="123" t="n">
        <v>14</v>
      </c>
      <c r="J62" s="139" t="n">
        <v>0</v>
      </c>
      <c r="K62" s="134" t="n">
        <v>0</v>
      </c>
      <c r="L62" s="124" t="n">
        <v>0</v>
      </c>
      <c r="M62" s="124" t="n">
        <v>0</v>
      </c>
      <c r="N62" s="124" t="n">
        <v>0</v>
      </c>
      <c r="O62" s="124" t="n">
        <v>0</v>
      </c>
      <c r="P62" s="124" t="n">
        <v>0</v>
      </c>
      <c r="Q62" s="124" t="n">
        <v>0</v>
      </c>
      <c r="R62" s="124" t="n">
        <v>0</v>
      </c>
      <c r="S62" s="124" t="n">
        <v>0</v>
      </c>
      <c r="T62" s="124" t="n">
        <v>0</v>
      </c>
      <c r="U62" s="124" t="n">
        <v>0</v>
      </c>
      <c r="V62" s="129" t="n">
        <v>0</v>
      </c>
      <c r="W62" s="128" t="n">
        <v>0</v>
      </c>
      <c r="X62" s="124" t="n">
        <v>0</v>
      </c>
      <c r="Y62" s="124" t="n">
        <v>0</v>
      </c>
      <c r="Z62" s="124" t="n">
        <v>0</v>
      </c>
      <c r="AA62" s="124" t="n">
        <v>0</v>
      </c>
      <c r="AB62" s="124" t="n">
        <v>0</v>
      </c>
      <c r="AC62" s="124" t="n">
        <v>0</v>
      </c>
      <c r="AD62" s="124" t="n">
        <v>0</v>
      </c>
      <c r="AE62" s="124" t="n">
        <v>0</v>
      </c>
      <c r="AF62" s="124" t="n">
        <v>0</v>
      </c>
      <c r="AG62" s="124" t="n">
        <v>0</v>
      </c>
      <c r="AH62" s="129" t="n">
        <v>0</v>
      </c>
      <c r="AI62" s="128" t="n">
        <v>7</v>
      </c>
      <c r="AJ62" s="124" t="n">
        <v>0</v>
      </c>
      <c r="AK62" s="124" t="n">
        <v>0</v>
      </c>
      <c r="AL62" s="124" t="n">
        <v>2</v>
      </c>
      <c r="AM62" s="124" t="n">
        <v>0</v>
      </c>
      <c r="AN62" s="124" t="n">
        <v>3</v>
      </c>
      <c r="AO62" s="124" t="n">
        <v>9</v>
      </c>
      <c r="AP62" s="124" t="n">
        <v>4</v>
      </c>
      <c r="AQ62" s="124" t="n">
        <v>0</v>
      </c>
      <c r="AR62" s="124" t="n">
        <v>1</v>
      </c>
      <c r="AS62" s="124" t="n">
        <v>0</v>
      </c>
      <c r="AT62" s="129" t="n">
        <v>0</v>
      </c>
      <c r="AU62" s="128" t="n">
        <v>2</v>
      </c>
      <c r="AV62" s="124"/>
      <c r="AW62" s="124" t="n">
        <v>6</v>
      </c>
      <c r="AX62" s="124" t="n">
        <v>4</v>
      </c>
      <c r="AY62" s="124" t="n">
        <v>0</v>
      </c>
      <c r="AZ62" s="124" t="n">
        <v>2</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64</v>
      </c>
      <c r="F63" s="138" t="n">
        <v>0</v>
      </c>
      <c r="G63" s="123" t="n">
        <v>0</v>
      </c>
      <c r="H63" s="123" t="n">
        <v>35</v>
      </c>
      <c r="I63" s="123" t="n">
        <v>29</v>
      </c>
      <c r="J63" s="139" t="n">
        <v>0</v>
      </c>
      <c r="K63" s="134" t="n">
        <v>0</v>
      </c>
      <c r="L63" s="124" t="n">
        <v>0</v>
      </c>
      <c r="M63" s="124" t="n">
        <v>0</v>
      </c>
      <c r="N63" s="124" t="n">
        <v>0</v>
      </c>
      <c r="O63" s="124" t="n">
        <v>0</v>
      </c>
      <c r="P63" s="124" t="n">
        <v>0</v>
      </c>
      <c r="Q63" s="124" t="n">
        <v>0</v>
      </c>
      <c r="R63" s="124" t="n">
        <v>0</v>
      </c>
      <c r="S63" s="124" t="n">
        <v>0</v>
      </c>
      <c r="T63" s="124" t="n">
        <v>0</v>
      </c>
      <c r="U63" s="124" t="n">
        <v>0</v>
      </c>
      <c r="V63" s="129" t="n">
        <v>0</v>
      </c>
      <c r="W63" s="128" t="n">
        <v>0</v>
      </c>
      <c r="X63" s="124" t="n">
        <v>0</v>
      </c>
      <c r="Y63" s="124" t="n">
        <v>0</v>
      </c>
      <c r="Z63" s="124" t="n">
        <v>0</v>
      </c>
      <c r="AA63" s="124" t="n">
        <v>0</v>
      </c>
      <c r="AB63" s="124" t="n">
        <v>0</v>
      </c>
      <c r="AC63" s="124" t="n">
        <v>0</v>
      </c>
      <c r="AD63" s="124" t="n">
        <v>0</v>
      </c>
      <c r="AE63" s="124" t="n">
        <v>0</v>
      </c>
      <c r="AF63" s="124" t="n">
        <v>0</v>
      </c>
      <c r="AG63" s="124" t="n">
        <v>0</v>
      </c>
      <c r="AH63" s="129" t="n">
        <v>0</v>
      </c>
      <c r="AI63" s="128" t="n">
        <v>0</v>
      </c>
      <c r="AJ63" s="124" t="n">
        <v>0</v>
      </c>
      <c r="AK63" s="124" t="n">
        <v>0</v>
      </c>
      <c r="AL63" s="124" t="n">
        <v>0</v>
      </c>
      <c r="AM63" s="124" t="n">
        <v>0</v>
      </c>
      <c r="AN63" s="124" t="n">
        <v>2</v>
      </c>
      <c r="AO63" s="124" t="n">
        <v>6</v>
      </c>
      <c r="AP63" s="124" t="n">
        <v>8</v>
      </c>
      <c r="AQ63" s="124" t="n">
        <v>9</v>
      </c>
      <c r="AR63" s="124" t="n">
        <v>8</v>
      </c>
      <c r="AS63" s="124" t="n">
        <v>0</v>
      </c>
      <c r="AT63" s="129" t="n">
        <v>2</v>
      </c>
      <c r="AU63" s="128" t="n">
        <v>6</v>
      </c>
      <c r="AV63" s="124"/>
      <c r="AW63" s="124" t="n">
        <v>3</v>
      </c>
      <c r="AX63" s="124" t="n">
        <v>2</v>
      </c>
      <c r="AY63" s="124" t="n">
        <v>9</v>
      </c>
      <c r="AZ63" s="124" t="n">
        <v>1</v>
      </c>
      <c r="BA63" s="124" t="n">
        <v>0</v>
      </c>
      <c r="BB63" s="124" t="n">
        <v>5</v>
      </c>
      <c r="BC63" s="124" t="n">
        <v>3</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23</v>
      </c>
      <c r="F64" s="138" t="n">
        <v>0</v>
      </c>
      <c r="G64" s="123" t="n">
        <v>0</v>
      </c>
      <c r="H64" s="123" t="n">
        <v>22</v>
      </c>
      <c r="I64" s="123" t="n">
        <v>1</v>
      </c>
      <c r="J64" s="139" t="n">
        <v>0</v>
      </c>
      <c r="K64" s="134" t="n">
        <v>0</v>
      </c>
      <c r="L64" s="124" t="n">
        <v>0</v>
      </c>
      <c r="M64" s="124" t="n">
        <v>0</v>
      </c>
      <c r="N64" s="124" t="n">
        <v>0</v>
      </c>
      <c r="O64" s="124" t="n">
        <v>0</v>
      </c>
      <c r="P64" s="124" t="n">
        <v>0</v>
      </c>
      <c r="Q64" s="124" t="n">
        <v>0</v>
      </c>
      <c r="R64" s="124" t="n">
        <v>0</v>
      </c>
      <c r="S64" s="124" t="n">
        <v>0</v>
      </c>
      <c r="T64" s="124" t="n">
        <v>0</v>
      </c>
      <c r="U64" s="124" t="n">
        <v>0</v>
      </c>
      <c r="V64" s="129" t="n">
        <v>0</v>
      </c>
      <c r="W64" s="128" t="n">
        <v>0</v>
      </c>
      <c r="X64" s="124" t="n">
        <v>0</v>
      </c>
      <c r="Y64" s="124" t="n">
        <v>0</v>
      </c>
      <c r="Z64" s="124" t="n">
        <v>0</v>
      </c>
      <c r="AA64" s="124" t="n">
        <v>0</v>
      </c>
      <c r="AB64" s="124" t="n">
        <v>0</v>
      </c>
      <c r="AC64" s="124" t="n">
        <v>0</v>
      </c>
      <c r="AD64" s="124" t="n">
        <v>0</v>
      </c>
      <c r="AE64" s="124" t="n">
        <v>0</v>
      </c>
      <c r="AF64" s="124" t="n">
        <v>0</v>
      </c>
      <c r="AG64" s="124" t="n">
        <v>0</v>
      </c>
      <c r="AH64" s="129" t="n">
        <v>0</v>
      </c>
      <c r="AI64" s="128" t="n">
        <v>0</v>
      </c>
      <c r="AJ64" s="124" t="n">
        <v>0</v>
      </c>
      <c r="AK64" s="124" t="n">
        <v>0</v>
      </c>
      <c r="AL64" s="124" t="n">
        <v>0</v>
      </c>
      <c r="AM64" s="124" t="n">
        <v>0</v>
      </c>
      <c r="AN64" s="124" t="n">
        <v>7</v>
      </c>
      <c r="AO64" s="124" t="n">
        <v>6</v>
      </c>
      <c r="AP64" s="124" t="n">
        <v>4</v>
      </c>
      <c r="AQ64" s="124" t="n">
        <v>1</v>
      </c>
      <c r="AR64" s="124" t="n">
        <v>4</v>
      </c>
      <c r="AS64" s="124" t="n">
        <v>0</v>
      </c>
      <c r="AT64" s="129" t="n">
        <v>0</v>
      </c>
      <c r="AU64" s="128" t="n">
        <v>1</v>
      </c>
      <c r="AV64" s="124"/>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93</v>
      </c>
      <c r="F65" s="138" t="n">
        <v>0</v>
      </c>
      <c r="G65" s="123" t="n">
        <v>0</v>
      </c>
      <c r="H65" s="123" t="n">
        <v>64</v>
      </c>
      <c r="I65" s="123" t="n">
        <v>29</v>
      </c>
      <c r="J65" s="139" t="n">
        <v>0</v>
      </c>
      <c r="K65" s="134" t="n">
        <v>0</v>
      </c>
      <c r="L65" s="124" t="n">
        <v>0</v>
      </c>
      <c r="M65" s="124" t="n">
        <v>0</v>
      </c>
      <c r="N65" s="124" t="n">
        <v>0</v>
      </c>
      <c r="O65" s="124" t="n">
        <v>0</v>
      </c>
      <c r="P65" s="124" t="n">
        <v>0</v>
      </c>
      <c r="Q65" s="124" t="n">
        <v>0</v>
      </c>
      <c r="R65" s="124" t="n">
        <v>0</v>
      </c>
      <c r="S65" s="124" t="n">
        <v>0</v>
      </c>
      <c r="T65" s="124" t="n">
        <v>0</v>
      </c>
      <c r="U65" s="124" t="n">
        <v>0</v>
      </c>
      <c r="V65" s="129" t="n">
        <v>0</v>
      </c>
      <c r="W65" s="128" t="n">
        <v>0</v>
      </c>
      <c r="X65" s="124" t="n">
        <v>0</v>
      </c>
      <c r="Y65" s="124" t="n">
        <v>0</v>
      </c>
      <c r="Z65" s="124" t="n">
        <v>0</v>
      </c>
      <c r="AA65" s="124" t="n">
        <v>0</v>
      </c>
      <c r="AB65" s="124" t="n">
        <v>0</v>
      </c>
      <c r="AC65" s="124" t="n">
        <v>0</v>
      </c>
      <c r="AD65" s="124" t="n">
        <v>0</v>
      </c>
      <c r="AE65" s="124" t="n">
        <v>0</v>
      </c>
      <c r="AF65" s="124" t="n">
        <v>0</v>
      </c>
      <c r="AG65" s="124" t="n">
        <v>0</v>
      </c>
      <c r="AH65" s="129" t="n">
        <v>0</v>
      </c>
      <c r="AI65" s="128" t="n">
        <v>0</v>
      </c>
      <c r="AJ65" s="124" t="n">
        <v>0</v>
      </c>
      <c r="AK65" s="124" t="n">
        <v>0</v>
      </c>
      <c r="AL65" s="124" t="n">
        <v>0</v>
      </c>
      <c r="AM65" s="124" t="n">
        <v>0</v>
      </c>
      <c r="AN65" s="124" t="n">
        <v>0</v>
      </c>
      <c r="AO65" s="124" t="n">
        <v>22</v>
      </c>
      <c r="AP65" s="124" t="n">
        <v>19</v>
      </c>
      <c r="AQ65" s="124" t="n">
        <v>7</v>
      </c>
      <c r="AR65" s="124" t="n">
        <v>11</v>
      </c>
      <c r="AS65" s="124" t="n">
        <v>0</v>
      </c>
      <c r="AT65" s="129" t="n">
        <v>5</v>
      </c>
      <c r="AU65" s="128" t="n">
        <v>12</v>
      </c>
      <c r="AV65" s="124"/>
      <c r="AW65" s="124" t="n">
        <v>3</v>
      </c>
      <c r="AX65" s="124" t="n">
        <v>5</v>
      </c>
      <c r="AY65" s="124" t="n">
        <v>0</v>
      </c>
      <c r="AZ65" s="124" t="n">
        <v>2</v>
      </c>
      <c r="BA65" s="124" t="n">
        <v>2</v>
      </c>
      <c r="BB65" s="124" t="n">
        <v>5</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9</v>
      </c>
      <c r="F66" s="138" t="n">
        <v>0</v>
      </c>
      <c r="G66" s="123" t="n">
        <v>0</v>
      </c>
      <c r="H66" s="123" t="n">
        <v>3</v>
      </c>
      <c r="I66" s="123" t="n">
        <v>6</v>
      </c>
      <c r="J66" s="139" t="n">
        <v>0</v>
      </c>
      <c r="K66" s="134" t="n">
        <v>0</v>
      </c>
      <c r="L66" s="124" t="n">
        <v>0</v>
      </c>
      <c r="M66" s="124" t="n">
        <v>0</v>
      </c>
      <c r="N66" s="124" t="n">
        <v>0</v>
      </c>
      <c r="O66" s="124" t="n">
        <v>0</v>
      </c>
      <c r="P66" s="124" t="n">
        <v>0</v>
      </c>
      <c r="Q66" s="124" t="n">
        <v>0</v>
      </c>
      <c r="R66" s="124" t="n">
        <v>0</v>
      </c>
      <c r="S66" s="124" t="n">
        <v>0</v>
      </c>
      <c r="T66" s="124" t="n">
        <v>0</v>
      </c>
      <c r="U66" s="124" t="n">
        <v>0</v>
      </c>
      <c r="V66" s="129" t="n">
        <v>0</v>
      </c>
      <c r="W66" s="128" t="n">
        <v>0</v>
      </c>
      <c r="X66" s="124" t="n">
        <v>0</v>
      </c>
      <c r="Y66" s="124" t="n">
        <v>0</v>
      </c>
      <c r="Z66" s="124" t="n">
        <v>0</v>
      </c>
      <c r="AA66" s="124" t="n">
        <v>0</v>
      </c>
      <c r="AB66" s="124" t="n">
        <v>0</v>
      </c>
      <c r="AC66" s="124" t="n">
        <v>0</v>
      </c>
      <c r="AD66" s="124" t="n">
        <v>0</v>
      </c>
      <c r="AE66" s="124" t="n">
        <v>0</v>
      </c>
      <c r="AF66" s="124" t="n">
        <v>0</v>
      </c>
      <c r="AG66" s="124" t="n">
        <v>0</v>
      </c>
      <c r="AH66" s="129" t="n">
        <v>0</v>
      </c>
      <c r="AI66" s="128" t="n">
        <v>0</v>
      </c>
      <c r="AJ66" s="124" t="n">
        <v>0</v>
      </c>
      <c r="AK66" s="124" t="n">
        <v>0</v>
      </c>
      <c r="AL66" s="124" t="n">
        <v>0</v>
      </c>
      <c r="AM66" s="124" t="n">
        <v>0</v>
      </c>
      <c r="AN66" s="124" t="n">
        <v>0</v>
      </c>
      <c r="AO66" s="124" t="n">
        <v>0</v>
      </c>
      <c r="AP66" s="124" t="n">
        <v>1</v>
      </c>
      <c r="AQ66" s="124" t="n">
        <v>1</v>
      </c>
      <c r="AR66" s="124" t="n">
        <v>0</v>
      </c>
      <c r="AS66" s="124" t="n">
        <v>0</v>
      </c>
      <c r="AT66" s="129" t="n">
        <v>1</v>
      </c>
      <c r="AU66" s="128" t="n">
        <v>1</v>
      </c>
      <c r="AV66" s="124" t="n">
        <v>2</v>
      </c>
      <c r="AW66" s="124" t="n">
        <v>2</v>
      </c>
      <c r="AX66" s="124" t="n">
        <v>0</v>
      </c>
      <c r="AY66" s="124" t="n">
        <v>0</v>
      </c>
      <c r="AZ66" s="124" t="n">
        <v>0</v>
      </c>
      <c r="BA66" s="124" t="n">
        <v>0</v>
      </c>
      <c r="BB66" s="124" t="n">
        <v>0</v>
      </c>
      <c r="BC66" s="124" t="n">
        <v>1</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3260</v>
      </c>
      <c r="F68" s="138" t="n">
        <v>0</v>
      </c>
      <c r="G68" s="123" t="n">
        <v>0</v>
      </c>
      <c r="H68" s="123" t="n">
        <v>1139</v>
      </c>
      <c r="I68" s="123" t="n">
        <v>2121</v>
      </c>
      <c r="J68" s="139" t="n">
        <v>0</v>
      </c>
      <c r="K68" s="134" t="n">
        <v>0</v>
      </c>
      <c r="L68" s="124" t="n">
        <v>0</v>
      </c>
      <c r="M68" s="124" t="n">
        <v>0</v>
      </c>
      <c r="N68" s="124" t="n">
        <v>0</v>
      </c>
      <c r="O68" s="124" t="n">
        <v>0</v>
      </c>
      <c r="P68" s="124" t="n">
        <v>0</v>
      </c>
      <c r="Q68" s="124" t="n">
        <v>0</v>
      </c>
      <c r="R68" s="124" t="n">
        <v>0</v>
      </c>
      <c r="S68" s="124" t="n">
        <v>0</v>
      </c>
      <c r="T68" s="124" t="n">
        <v>0</v>
      </c>
      <c r="U68" s="124" t="n">
        <v>0</v>
      </c>
      <c r="V68" s="129" t="n">
        <v>0</v>
      </c>
      <c r="W68" s="128" t="n">
        <v>0</v>
      </c>
      <c r="X68" s="124" t="n">
        <v>0</v>
      </c>
      <c r="Y68" s="124" t="n">
        <v>0</v>
      </c>
      <c r="Z68" s="124" t="n">
        <v>0</v>
      </c>
      <c r="AA68" s="124" t="n">
        <v>0</v>
      </c>
      <c r="AB68" s="124" t="n">
        <v>0</v>
      </c>
      <c r="AC68" s="124" t="n">
        <v>0</v>
      </c>
      <c r="AD68" s="124" t="n">
        <v>0</v>
      </c>
      <c r="AE68" s="124" t="n">
        <v>0</v>
      </c>
      <c r="AF68" s="124" t="n">
        <v>0</v>
      </c>
      <c r="AG68" s="124" t="n">
        <v>0</v>
      </c>
      <c r="AH68" s="129" t="n">
        <v>0</v>
      </c>
      <c r="AI68" s="128" t="n">
        <v>0</v>
      </c>
      <c r="AJ68" s="124" t="n">
        <v>38</v>
      </c>
      <c r="AK68" s="124" t="n">
        <v>0</v>
      </c>
      <c r="AL68" s="124" t="n">
        <v>19</v>
      </c>
      <c r="AM68" s="124" t="n">
        <v>82</v>
      </c>
      <c r="AN68" s="124" t="n">
        <v>88</v>
      </c>
      <c r="AO68" s="124" t="n">
        <v>150</v>
      </c>
      <c r="AP68" s="124" t="n">
        <v>208</v>
      </c>
      <c r="AQ68" s="124" t="n">
        <v>118</v>
      </c>
      <c r="AR68" s="124" t="n">
        <v>169</v>
      </c>
      <c r="AS68" s="124" t="n">
        <v>169</v>
      </c>
      <c r="AT68" s="129" t="n">
        <v>98</v>
      </c>
      <c r="AU68" s="128" t="n">
        <v>302</v>
      </c>
      <c r="AV68" s="124" t="n">
        <v>97</v>
      </c>
      <c r="AW68" s="124" t="n">
        <v>352</v>
      </c>
      <c r="AX68" s="124" t="n">
        <v>280</v>
      </c>
      <c r="AY68" s="124" t="n">
        <v>378</v>
      </c>
      <c r="AZ68" s="124" t="n">
        <v>0</v>
      </c>
      <c r="BA68" s="124" t="n">
        <v>246</v>
      </c>
      <c r="BB68" s="124" t="n">
        <v>247</v>
      </c>
      <c r="BC68" s="124" t="n">
        <v>219</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1517</v>
      </c>
      <c r="F69" s="138" t="n">
        <v>0</v>
      </c>
      <c r="G69" s="123" t="n">
        <v>0</v>
      </c>
      <c r="H69" s="123" t="n">
        <v>376</v>
      </c>
      <c r="I69" s="123" t="n">
        <v>1141</v>
      </c>
      <c r="J69" s="139" t="n">
        <v>0</v>
      </c>
      <c r="K69" s="134" t="n">
        <v>0</v>
      </c>
      <c r="L69" s="124" t="n">
        <v>0</v>
      </c>
      <c r="M69" s="124" t="n">
        <v>0</v>
      </c>
      <c r="N69" s="124" t="n">
        <v>0</v>
      </c>
      <c r="O69" s="124" t="n">
        <v>0</v>
      </c>
      <c r="P69" s="124" t="n">
        <v>0</v>
      </c>
      <c r="Q69" s="124" t="n">
        <v>0</v>
      </c>
      <c r="R69" s="124" t="n">
        <v>0</v>
      </c>
      <c r="S69" s="124" t="n">
        <v>0</v>
      </c>
      <c r="T69" s="124" t="n">
        <v>0</v>
      </c>
      <c r="U69" s="124" t="n">
        <v>0</v>
      </c>
      <c r="V69" s="129" t="n">
        <v>0</v>
      </c>
      <c r="W69" s="128" t="n">
        <v>0</v>
      </c>
      <c r="X69" s="124" t="n">
        <v>0</v>
      </c>
      <c r="Y69" s="124" t="n">
        <v>0</v>
      </c>
      <c r="Z69" s="124" t="n">
        <v>0</v>
      </c>
      <c r="AA69" s="124" t="n">
        <v>0</v>
      </c>
      <c r="AB69" s="124" t="n">
        <v>0</v>
      </c>
      <c r="AC69" s="124" t="n">
        <v>0</v>
      </c>
      <c r="AD69" s="124" t="n">
        <v>0</v>
      </c>
      <c r="AE69" s="124" t="n">
        <v>0</v>
      </c>
      <c r="AF69" s="124" t="n">
        <v>0</v>
      </c>
      <c r="AG69" s="124" t="n">
        <v>0</v>
      </c>
      <c r="AH69" s="129" t="n">
        <v>0</v>
      </c>
      <c r="AI69" s="128" t="n">
        <v>14</v>
      </c>
      <c r="AJ69" s="124" t="n">
        <v>11</v>
      </c>
      <c r="AK69" s="124" t="n">
        <v>48</v>
      </c>
      <c r="AL69" s="124" t="n">
        <v>71</v>
      </c>
      <c r="AM69" s="124" t="n">
        <v>21</v>
      </c>
      <c r="AN69" s="124" t="n">
        <v>13</v>
      </c>
      <c r="AO69" s="124" t="n">
        <v>50</v>
      </c>
      <c r="AP69" s="124" t="n">
        <v>38</v>
      </c>
      <c r="AQ69" s="124" t="n">
        <v>0</v>
      </c>
      <c r="AR69" s="124" t="n">
        <v>39</v>
      </c>
      <c r="AS69" s="124" t="n">
        <v>39</v>
      </c>
      <c r="AT69" s="129" t="n">
        <v>32</v>
      </c>
      <c r="AU69" s="128" t="n">
        <v>92</v>
      </c>
      <c r="AV69" s="124" t="n">
        <v>316</v>
      </c>
      <c r="AW69" s="124" t="n">
        <v>97</v>
      </c>
      <c r="AX69" s="124" t="n">
        <v>91</v>
      </c>
      <c r="AY69" s="124" t="n">
        <v>158</v>
      </c>
      <c r="AZ69" s="124" t="n">
        <v>157</v>
      </c>
      <c r="BA69" s="124" t="n">
        <v>82</v>
      </c>
      <c r="BB69" s="124" t="n">
        <v>71</v>
      </c>
      <c r="BC69" s="124" t="n">
        <v>77</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t="n">
        <v>0</v>
      </c>
      <c r="L70" s="124" t="n">
        <v>0</v>
      </c>
      <c r="M70" s="124" t="n">
        <v>0</v>
      </c>
      <c r="N70" s="124" t="n">
        <v>0</v>
      </c>
      <c r="O70" s="124" t="n">
        <v>0</v>
      </c>
      <c r="P70" s="124" t="n">
        <v>0</v>
      </c>
      <c r="Q70" s="124" t="n">
        <v>0</v>
      </c>
      <c r="R70" s="124" t="n">
        <v>0</v>
      </c>
      <c r="S70" s="124" t="n">
        <v>0</v>
      </c>
      <c r="T70" s="124" t="n">
        <v>0</v>
      </c>
      <c r="U70" s="124" t="n">
        <v>0</v>
      </c>
      <c r="V70" s="129" t="n">
        <v>0</v>
      </c>
      <c r="W70" s="128" t="n">
        <v>0</v>
      </c>
      <c r="X70" s="124" t="n">
        <v>0</v>
      </c>
      <c r="Y70" s="124" t="n">
        <v>0</v>
      </c>
      <c r="Z70" s="124" t="n">
        <v>0</v>
      </c>
      <c r="AA70" s="124" t="n">
        <v>0</v>
      </c>
      <c r="AB70" s="124" t="n">
        <v>0</v>
      </c>
      <c r="AC70" s="124" t="n">
        <v>0</v>
      </c>
      <c r="AD70" s="124" t="n">
        <v>0</v>
      </c>
      <c r="AE70" s="124" t="n">
        <v>0</v>
      </c>
      <c r="AF70" s="124" t="n">
        <v>0</v>
      </c>
      <c r="AG70" s="124" t="n">
        <v>0</v>
      </c>
      <c r="AH70" s="129" t="n">
        <v>0</v>
      </c>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t="n">
        <v>0</v>
      </c>
      <c r="L71" s="123" t="n">
        <v>0</v>
      </c>
      <c r="M71" s="123" t="n">
        <v>0</v>
      </c>
      <c r="N71" s="123" t="n">
        <v>0</v>
      </c>
      <c r="O71" s="123" t="n">
        <v>0</v>
      </c>
      <c r="P71" s="123" t="n">
        <v>0</v>
      </c>
      <c r="Q71" s="123" t="n">
        <v>0</v>
      </c>
      <c r="R71" s="123" t="n">
        <v>0</v>
      </c>
      <c r="S71" s="123" t="n">
        <v>0</v>
      </c>
      <c r="T71" s="123" t="n">
        <v>0</v>
      </c>
      <c r="U71" s="123" t="n">
        <v>0</v>
      </c>
      <c r="V71" s="131" t="n">
        <v>0</v>
      </c>
      <c r="W71" s="130" t="n">
        <v>0</v>
      </c>
      <c r="X71" s="123" t="n">
        <v>0</v>
      </c>
      <c r="Y71" s="123" t="n">
        <v>0</v>
      </c>
      <c r="Z71" s="123" t="n">
        <v>0</v>
      </c>
      <c r="AA71" s="123" t="n">
        <v>0</v>
      </c>
      <c r="AB71" s="123" t="n">
        <v>0</v>
      </c>
      <c r="AC71" s="123" t="n">
        <v>0</v>
      </c>
      <c r="AD71" s="123" t="n">
        <v>0</v>
      </c>
      <c r="AE71" s="123" t="n">
        <v>0</v>
      </c>
      <c r="AF71" s="123" t="n">
        <v>0</v>
      </c>
      <c r="AG71" s="123" t="n">
        <v>0</v>
      </c>
      <c r="AH71" s="131" t="n">
        <v>0</v>
      </c>
      <c r="AI71" s="130" t="n">
        <v>17</v>
      </c>
      <c r="AJ71" s="123" t="n">
        <v>5</v>
      </c>
      <c r="AK71" s="123" t="n">
        <v>0</v>
      </c>
      <c r="AL71" s="123" t="n">
        <v>8</v>
      </c>
      <c r="AM71" s="123" t="n">
        <v>6</v>
      </c>
      <c r="AN71" s="123" t="n">
        <v>20</v>
      </c>
      <c r="AO71" s="123" t="n">
        <v>16</v>
      </c>
      <c r="AP71" s="123" t="n">
        <v>10</v>
      </c>
      <c r="AQ71" s="123" t="n">
        <v>18</v>
      </c>
      <c r="AR71" s="123" t="n">
        <v>19</v>
      </c>
      <c r="AS71" s="123" t="n">
        <v>39</v>
      </c>
      <c r="AT71" s="131" t="n">
        <v>41</v>
      </c>
      <c r="AU71" s="130" t="n">
        <v>21</v>
      </c>
      <c r="AV71" s="123" t="n">
        <v>30</v>
      </c>
      <c r="AW71" s="123" t="n">
        <v>19</v>
      </c>
      <c r="AX71" s="123" t="n">
        <v>23</v>
      </c>
      <c r="AY71" s="123" t="n">
        <v>25</v>
      </c>
      <c r="AZ71" s="123" t="n">
        <v>14</v>
      </c>
      <c r="BA71" s="123" t="n">
        <v>18</v>
      </c>
      <c r="BB71" s="123" t="n">
        <v>34</v>
      </c>
      <c r="BC71" s="123" t="n">
        <v>33</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t="n">
        <v>0</v>
      </c>
      <c r="L72" s="123" t="n">
        <v>0</v>
      </c>
      <c r="M72" s="123" t="n">
        <v>0</v>
      </c>
      <c r="N72" s="123" t="n">
        <v>0</v>
      </c>
      <c r="O72" s="123" t="n">
        <v>0</v>
      </c>
      <c r="P72" s="123" t="n">
        <v>0</v>
      </c>
      <c r="Q72" s="123" t="n">
        <v>0</v>
      </c>
      <c r="R72" s="123" t="n">
        <v>0</v>
      </c>
      <c r="S72" s="123" t="n">
        <v>0</v>
      </c>
      <c r="T72" s="123" t="n">
        <v>0</v>
      </c>
      <c r="U72" s="123" t="n">
        <v>0</v>
      </c>
      <c r="V72" s="131" t="n">
        <v>0</v>
      </c>
      <c r="W72" s="130" t="n">
        <v>0</v>
      </c>
      <c r="X72" s="123" t="n">
        <v>0</v>
      </c>
      <c r="Y72" s="123" t="n">
        <v>0</v>
      </c>
      <c r="Z72" s="123" t="n">
        <v>0</v>
      </c>
      <c r="AA72" s="123" t="n">
        <v>0</v>
      </c>
      <c r="AB72" s="123" t="n">
        <v>0</v>
      </c>
      <c r="AC72" s="123" t="n">
        <v>0</v>
      </c>
      <c r="AD72" s="123" t="n">
        <v>0</v>
      </c>
      <c r="AE72" s="123" t="n">
        <v>0</v>
      </c>
      <c r="AF72" s="123" t="n">
        <v>0</v>
      </c>
      <c r="AG72" s="123" t="n">
        <v>0</v>
      </c>
      <c r="AH72" s="131" t="n">
        <v>0</v>
      </c>
      <c r="AI72" s="130" t="n">
        <v>24</v>
      </c>
      <c r="AJ72" s="123" t="n">
        <v>11</v>
      </c>
      <c r="AK72" s="123" t="n">
        <v>0</v>
      </c>
      <c r="AL72" s="123" t="n">
        <v>12</v>
      </c>
      <c r="AM72" s="123" t="n">
        <v>9</v>
      </c>
      <c r="AN72" s="123" t="n">
        <v>24</v>
      </c>
      <c r="AO72" s="123" t="n">
        <v>21</v>
      </c>
      <c r="AP72" s="123" t="n">
        <v>15</v>
      </c>
      <c r="AQ72" s="123" t="n">
        <v>24</v>
      </c>
      <c r="AR72" s="123" t="n">
        <v>14</v>
      </c>
      <c r="AS72" s="123" t="n">
        <v>20</v>
      </c>
      <c r="AT72" s="131" t="n">
        <v>53</v>
      </c>
      <c r="AU72" s="130" t="n">
        <v>26</v>
      </c>
      <c r="AV72" s="123" t="n">
        <v>37</v>
      </c>
      <c r="AW72" s="123" t="n">
        <v>26</v>
      </c>
      <c r="AX72" s="123" t="n">
        <v>24</v>
      </c>
      <c r="AY72" s="123" t="n">
        <v>29</v>
      </c>
      <c r="AZ72" s="123" t="n">
        <v>17</v>
      </c>
      <c r="BA72" s="123" t="n">
        <v>26</v>
      </c>
      <c r="BB72" s="123" t="n">
        <v>40</v>
      </c>
      <c r="BC72" s="123" t="n">
        <v>38</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t="n">
        <v>0</v>
      </c>
      <c r="L73" s="123" t="n">
        <v>0</v>
      </c>
      <c r="M73" s="123" t="n">
        <v>0</v>
      </c>
      <c r="N73" s="123" t="n">
        <v>0</v>
      </c>
      <c r="O73" s="123" t="n">
        <v>0</v>
      </c>
      <c r="P73" s="123" t="n">
        <v>0</v>
      </c>
      <c r="Q73" s="123" t="n">
        <v>0</v>
      </c>
      <c r="R73" s="123" t="n">
        <v>0</v>
      </c>
      <c r="S73" s="123" t="n">
        <v>0</v>
      </c>
      <c r="T73" s="123" t="n">
        <v>0</v>
      </c>
      <c r="U73" s="123" t="n">
        <v>0</v>
      </c>
      <c r="V73" s="131" t="n">
        <v>0</v>
      </c>
      <c r="W73" s="130" t="n">
        <v>0</v>
      </c>
      <c r="X73" s="123" t="n">
        <v>0</v>
      </c>
      <c r="Y73" s="123" t="n">
        <v>0</v>
      </c>
      <c r="Z73" s="123" t="n">
        <v>0</v>
      </c>
      <c r="AA73" s="123" t="n">
        <v>0</v>
      </c>
      <c r="AB73" s="123" t="n">
        <v>0</v>
      </c>
      <c r="AC73" s="123" t="n">
        <v>0</v>
      </c>
      <c r="AD73" s="123" t="n">
        <v>0</v>
      </c>
      <c r="AE73" s="123" t="n">
        <v>0</v>
      </c>
      <c r="AF73" s="123" t="n">
        <v>0</v>
      </c>
      <c r="AG73" s="123" t="n">
        <v>0</v>
      </c>
      <c r="AH73" s="131" t="n">
        <v>0</v>
      </c>
      <c r="AI73" s="130" t="n">
        <v>4</v>
      </c>
      <c r="AJ73" s="123" t="n">
        <v>14</v>
      </c>
      <c r="AK73" s="123" t="n">
        <v>0</v>
      </c>
      <c r="AL73" s="123" t="n">
        <v>3</v>
      </c>
      <c r="AM73" s="123" t="n">
        <v>3</v>
      </c>
      <c r="AN73" s="123" t="n">
        <v>4</v>
      </c>
      <c r="AO73" s="123" t="n">
        <v>4</v>
      </c>
      <c r="AP73" s="123" t="n">
        <v>5</v>
      </c>
      <c r="AQ73" s="123" t="n">
        <v>4</v>
      </c>
      <c r="AR73" s="123" t="n">
        <v>3</v>
      </c>
      <c r="AS73" s="123" t="n">
        <v>25</v>
      </c>
      <c r="AT73" s="131" t="n">
        <v>12</v>
      </c>
      <c r="AU73" s="130" t="n">
        <v>5</v>
      </c>
      <c r="AV73" s="123" t="n">
        <v>5</v>
      </c>
      <c r="AW73" s="123" t="n">
        <v>7</v>
      </c>
      <c r="AX73" s="123" t="n">
        <v>4</v>
      </c>
      <c r="AY73" s="123" t="n">
        <v>3</v>
      </c>
      <c r="AZ73" s="123" t="n">
        <v>4</v>
      </c>
      <c r="BA73" s="123" t="n">
        <v>7</v>
      </c>
      <c r="BB73" s="123" t="n">
        <v>7</v>
      </c>
      <c r="BC73" s="123" t="n">
        <v>6</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t="n">
        <v>0</v>
      </c>
      <c r="L74" s="123" t="n">
        <v>0</v>
      </c>
      <c r="M74" s="123" t="n">
        <v>0</v>
      </c>
      <c r="N74" s="123" t="n">
        <v>0</v>
      </c>
      <c r="O74" s="123" t="n">
        <v>0</v>
      </c>
      <c r="P74" s="123" t="n">
        <v>0</v>
      </c>
      <c r="Q74" s="123" t="n">
        <v>0</v>
      </c>
      <c r="R74" s="123" t="n">
        <v>0</v>
      </c>
      <c r="S74" s="123" t="n">
        <v>0</v>
      </c>
      <c r="T74" s="123" t="n">
        <v>0</v>
      </c>
      <c r="U74" s="123" t="n">
        <v>0</v>
      </c>
      <c r="V74" s="131" t="n">
        <v>0</v>
      </c>
      <c r="W74" s="130" t="n">
        <v>0</v>
      </c>
      <c r="X74" s="123" t="n">
        <v>0</v>
      </c>
      <c r="Y74" s="123" t="n">
        <v>0</v>
      </c>
      <c r="Z74" s="123" t="n">
        <v>0</v>
      </c>
      <c r="AA74" s="123" t="n">
        <v>0</v>
      </c>
      <c r="AB74" s="123" t="n">
        <v>0</v>
      </c>
      <c r="AC74" s="123" t="n">
        <v>0</v>
      </c>
      <c r="AD74" s="123" t="n">
        <v>0</v>
      </c>
      <c r="AE74" s="123" t="n">
        <v>0</v>
      </c>
      <c r="AF74" s="123" t="n">
        <v>0</v>
      </c>
      <c r="AG74" s="123" t="n">
        <v>0</v>
      </c>
      <c r="AH74" s="131" t="n">
        <v>0</v>
      </c>
      <c r="AI74" s="130" t="n">
        <v>0</v>
      </c>
      <c r="AJ74" s="123" t="n">
        <v>0</v>
      </c>
      <c r="AK74" s="123" t="n">
        <v>0</v>
      </c>
      <c r="AL74" s="123" t="n">
        <v>0</v>
      </c>
      <c r="AM74" s="123" t="n">
        <v>0</v>
      </c>
      <c r="AN74" s="123" t="n">
        <v>0</v>
      </c>
      <c r="AO74" s="123" t="n">
        <v>0</v>
      </c>
      <c r="AP74" s="123" t="n">
        <v>0</v>
      </c>
      <c r="AQ74" s="123" t="n">
        <v>0</v>
      </c>
      <c r="AR74" s="123" t="n">
        <v>0</v>
      </c>
      <c r="AS74" s="123" t="n">
        <v>5</v>
      </c>
      <c r="AT74" s="131" t="n">
        <v>0</v>
      </c>
      <c r="AU74" s="130" t="n">
        <v>0</v>
      </c>
      <c r="AV74" s="123"/>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240</v>
      </c>
      <c r="F75" s="140" t="n">
        <v>0</v>
      </c>
      <c r="G75" s="141" t="n">
        <v>0</v>
      </c>
      <c r="H75" s="141" t="n">
        <v>88</v>
      </c>
      <c r="I75" s="141" t="n">
        <v>152</v>
      </c>
      <c r="J75" s="142" t="n">
        <v>0</v>
      </c>
      <c r="K75" s="155" t="n">
        <v>0</v>
      </c>
      <c r="L75" s="156" t="n">
        <v>0</v>
      </c>
      <c r="M75" s="156" t="n">
        <v>0</v>
      </c>
      <c r="N75" s="156" t="n">
        <v>0</v>
      </c>
      <c r="O75" s="156" t="n">
        <v>0</v>
      </c>
      <c r="P75" s="156" t="n">
        <v>0</v>
      </c>
      <c r="Q75" s="156" t="n">
        <v>0</v>
      </c>
      <c r="R75" s="156" t="n">
        <v>0</v>
      </c>
      <c r="S75" s="156" t="n">
        <v>0</v>
      </c>
      <c r="T75" s="156" t="n">
        <v>0</v>
      </c>
      <c r="U75" s="156" t="n">
        <v>0</v>
      </c>
      <c r="V75" s="157" t="n">
        <v>0</v>
      </c>
      <c r="W75" s="158" t="n">
        <v>0</v>
      </c>
      <c r="X75" s="156" t="n">
        <v>0</v>
      </c>
      <c r="Y75" s="156" t="n">
        <v>0</v>
      </c>
      <c r="Z75" s="156" t="n">
        <v>0</v>
      </c>
      <c r="AA75" s="156" t="n">
        <v>0</v>
      </c>
      <c r="AB75" s="156" t="n">
        <v>0</v>
      </c>
      <c r="AC75" s="156" t="n">
        <v>0</v>
      </c>
      <c r="AD75" s="156" t="n">
        <v>0</v>
      </c>
      <c r="AE75" s="156" t="n">
        <v>0</v>
      </c>
      <c r="AF75" s="156" t="n">
        <v>0</v>
      </c>
      <c r="AG75" s="156" t="n">
        <v>0</v>
      </c>
      <c r="AH75" s="157" t="n">
        <v>0</v>
      </c>
      <c r="AI75" s="158" t="n">
        <v>4</v>
      </c>
      <c r="AJ75" s="156" t="n">
        <v>4</v>
      </c>
      <c r="AK75" s="156" t="n">
        <v>0</v>
      </c>
      <c r="AL75" s="156" t="n">
        <v>0</v>
      </c>
      <c r="AM75" s="156" t="n">
        <v>0</v>
      </c>
      <c r="AN75" s="156" t="n">
        <v>0</v>
      </c>
      <c r="AO75" s="156" t="n">
        <v>16</v>
      </c>
      <c r="AP75" s="156" t="n">
        <v>10</v>
      </c>
      <c r="AQ75" s="156" t="n">
        <v>18</v>
      </c>
      <c r="AR75" s="156" t="n">
        <v>10</v>
      </c>
      <c r="AS75" s="156" t="n">
        <v>21</v>
      </c>
      <c r="AT75" s="157" t="n">
        <v>5</v>
      </c>
      <c r="AU75" s="158" t="n">
        <v>12</v>
      </c>
      <c r="AV75" s="156" t="n">
        <v>31</v>
      </c>
      <c r="AW75" s="156" t="n">
        <v>26</v>
      </c>
      <c r="AX75" s="156" t="n">
        <v>0</v>
      </c>
      <c r="AY75" s="156" t="n">
        <v>19</v>
      </c>
      <c r="AZ75" s="156" t="n">
        <v>24</v>
      </c>
      <c r="BA75" s="156" t="n">
        <v>0</v>
      </c>
      <c r="BB75" s="156" t="n">
        <v>21</v>
      </c>
      <c r="BC75" s="156" t="n">
        <v>19</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575</v>
      </c>
    </row>
    <row r="4">
      <c r="B4" s="265" t="s">
        <v>176</v>
      </c>
      <c r="C4" s="264" t="s">
        <v>574</v>
      </c>
      <c r="D4" s="280"/>
      <c r="E4" s="280"/>
    </row>
    <row r="5">
      <c r="B5" s="265" t="s">
        <v>396</v>
      </c>
      <c r="C5" s="266" t="s">
        <v>556</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17558</v>
      </c>
      <c r="F25" s="138" t="n">
        <v>0</v>
      </c>
      <c r="G25" s="123" t="n">
        <v>0</v>
      </c>
      <c r="H25" s="123" t="n">
        <v>11876</v>
      </c>
      <c r="I25" s="123" t="n">
        <v>5682</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t="n">
        <v>0</v>
      </c>
      <c r="AJ25" s="124" t="n">
        <v>930</v>
      </c>
      <c r="AK25" s="124" t="n">
        <v>0</v>
      </c>
      <c r="AL25" s="124" t="n">
        <v>2111</v>
      </c>
      <c r="AM25" s="124" t="n">
        <v>735</v>
      </c>
      <c r="AN25" s="124" t="n">
        <v>583</v>
      </c>
      <c r="AO25" s="124" t="n">
        <v>1561</v>
      </c>
      <c r="AP25" s="124" t="n">
        <v>623</v>
      </c>
      <c r="AQ25" s="124" t="n">
        <v>379</v>
      </c>
      <c r="AR25" s="124" t="n">
        <v>2313</v>
      </c>
      <c r="AS25" s="124" t="n">
        <v>1370</v>
      </c>
      <c r="AT25" s="129" t="n">
        <v>1271</v>
      </c>
      <c r="AU25" s="128" t="n">
        <v>1453</v>
      </c>
      <c r="AV25" s="124" t="n">
        <v>0</v>
      </c>
      <c r="AW25" s="124" t="n">
        <v>1337</v>
      </c>
      <c r="AX25" s="124" t="n">
        <v>0</v>
      </c>
      <c r="AY25" s="124" t="n">
        <v>0</v>
      </c>
      <c r="AZ25" s="124" t="n">
        <v>1116</v>
      </c>
      <c r="BA25" s="124" t="n">
        <v>1144</v>
      </c>
      <c r="BB25" s="124" t="n">
        <v>632</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5589</v>
      </c>
      <c r="F26" s="138" t="n">
        <v>0</v>
      </c>
      <c r="G26" s="123" t="n">
        <v>0</v>
      </c>
      <c r="H26" s="123" t="n">
        <v>0</v>
      </c>
      <c r="I26" s="123" t="n">
        <v>5589</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t="n">
        <v>2308</v>
      </c>
      <c r="AV26" s="124" t="n">
        <v>0</v>
      </c>
      <c r="AW26" s="124" t="n">
        <v>348</v>
      </c>
      <c r="AX26" s="124" t="n">
        <v>345</v>
      </c>
      <c r="AY26" s="124" t="n">
        <v>0</v>
      </c>
      <c r="AZ26" s="124" t="n">
        <v>241</v>
      </c>
      <c r="BA26" s="124" t="n">
        <v>0</v>
      </c>
      <c r="BB26" s="124" t="n">
        <v>2347</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17583</v>
      </c>
      <c r="F27" s="138" t="n">
        <v>0</v>
      </c>
      <c r="G27" s="123" t="n">
        <v>0</v>
      </c>
      <c r="H27" s="123" t="n">
        <v>19554</v>
      </c>
      <c r="I27" s="123" t="n">
        <v>1140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t="n">
        <v>19554</v>
      </c>
      <c r="AJ27" s="124" t="n">
        <v>0</v>
      </c>
      <c r="AK27" s="124" t="n">
        <v>0</v>
      </c>
      <c r="AL27" s="124" t="n">
        <v>0</v>
      </c>
      <c r="AM27" s="124" t="n">
        <v>0</v>
      </c>
      <c r="AN27" s="124" t="n">
        <v>0</v>
      </c>
      <c r="AO27" s="124" t="n">
        <v>0</v>
      </c>
      <c r="AP27" s="124" t="n">
        <v>0</v>
      </c>
      <c r="AQ27" s="124" t="n">
        <v>0</v>
      </c>
      <c r="AR27" s="124" t="n">
        <v>0</v>
      </c>
      <c r="AS27" s="124" t="n">
        <v>0</v>
      </c>
      <c r="AT27" s="129" t="n">
        <v>0</v>
      </c>
      <c r="AU27" s="128" t="n">
        <v>0</v>
      </c>
      <c r="AV27" s="124" t="n">
        <v>0</v>
      </c>
      <c r="AW27" s="124" t="n">
        <v>0</v>
      </c>
      <c r="AX27" s="124" t="n">
        <v>233</v>
      </c>
      <c r="AY27" s="124" t="n">
        <v>77</v>
      </c>
      <c r="AZ27" s="124" t="n">
        <v>183</v>
      </c>
      <c r="BA27" s="124" t="n">
        <v>262</v>
      </c>
      <c r="BB27" s="124" t="n">
        <v>385</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5462</v>
      </c>
      <c r="F28" s="138" t="n">
        <v>0</v>
      </c>
      <c r="G28" s="123" t="n">
        <v>0</v>
      </c>
      <c r="H28" s="123" t="n">
        <v>3255</v>
      </c>
      <c r="I28" s="123" t="n">
        <v>2207</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t="n">
        <v>0</v>
      </c>
      <c r="AJ28" s="124" t="n">
        <v>94</v>
      </c>
      <c r="AK28" s="124" t="n">
        <v>115</v>
      </c>
      <c r="AL28" s="124" t="n">
        <v>286</v>
      </c>
      <c r="AM28" s="124" t="n">
        <v>282</v>
      </c>
      <c r="AN28" s="124" t="n">
        <v>334</v>
      </c>
      <c r="AO28" s="124" t="n">
        <v>316</v>
      </c>
      <c r="AP28" s="124" t="n">
        <v>534</v>
      </c>
      <c r="AQ28" s="124" t="n">
        <v>226</v>
      </c>
      <c r="AR28" s="124" t="n">
        <v>155</v>
      </c>
      <c r="AS28" s="124" t="n">
        <v>496</v>
      </c>
      <c r="AT28" s="129" t="n">
        <v>417</v>
      </c>
      <c r="AU28" s="128" t="n">
        <v>440</v>
      </c>
      <c r="AV28" s="124" t="n">
        <v>369</v>
      </c>
      <c r="AW28" s="124" t="n">
        <v>299</v>
      </c>
      <c r="AX28" s="124" t="n">
        <v>234</v>
      </c>
      <c r="AY28" s="124" t="n">
        <v>100</v>
      </c>
      <c r="AZ28" s="124" t="n">
        <v>133</v>
      </c>
      <c r="BA28" s="124" t="n">
        <v>211</v>
      </c>
      <c r="BB28" s="124" t="n">
        <v>421</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t="n">
        <v>0</v>
      </c>
      <c r="AJ29" s="124" t="n">
        <v>0</v>
      </c>
      <c r="AK29" s="124" t="n">
        <v>0</v>
      </c>
      <c r="AL29" s="124" t="n">
        <v>0</v>
      </c>
      <c r="AM29" s="124" t="n">
        <v>0</v>
      </c>
      <c r="AN29" s="124" t="n">
        <v>0</v>
      </c>
      <c r="AO29" s="124" t="n">
        <v>0</v>
      </c>
      <c r="AP29" s="124" t="n">
        <v>0</v>
      </c>
      <c r="AQ29" s="124" t="n">
        <v>0</v>
      </c>
      <c r="AR29" s="124" t="n">
        <v>0</v>
      </c>
      <c r="AS29" s="124" t="n">
        <v>0</v>
      </c>
      <c r="AT29" s="129" t="n">
        <v>0</v>
      </c>
      <c r="AU29" s="128" t="n">
        <v>0</v>
      </c>
      <c r="AV29" s="124" t="n">
        <v>0</v>
      </c>
      <c r="AW29" s="124" t="n">
        <v>0</v>
      </c>
      <c r="AX29" s="124" t="n">
        <v>0</v>
      </c>
      <c r="AY29" s="124" t="n">
        <v>0</v>
      </c>
      <c r="AZ29" s="124" t="n">
        <v>0</v>
      </c>
      <c r="BA29" s="124" t="n">
        <v>0</v>
      </c>
      <c r="BB29" s="124" t="n">
        <v>0</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5301</v>
      </c>
      <c r="F30" s="138" t="n">
        <v>0</v>
      </c>
      <c r="G30" s="123" t="n">
        <v>0</v>
      </c>
      <c r="H30" s="123" t="n">
        <v>3180</v>
      </c>
      <c r="I30" s="123" t="n">
        <v>2121</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t="n">
        <v>0</v>
      </c>
      <c r="AJ30" s="124" t="n">
        <v>61</v>
      </c>
      <c r="AK30" s="124" t="n">
        <v>177</v>
      </c>
      <c r="AL30" s="124" t="n">
        <v>268</v>
      </c>
      <c r="AM30" s="124" t="n">
        <v>275</v>
      </c>
      <c r="AN30" s="124" t="n">
        <v>316</v>
      </c>
      <c r="AO30" s="124" t="n">
        <v>302</v>
      </c>
      <c r="AP30" s="124" t="n">
        <v>519</v>
      </c>
      <c r="AQ30" s="124" t="n">
        <v>221</v>
      </c>
      <c r="AR30" s="124" t="n">
        <v>153</v>
      </c>
      <c r="AS30" s="124" t="n">
        <v>484</v>
      </c>
      <c r="AT30" s="129" t="n">
        <v>404</v>
      </c>
      <c r="AU30" s="128" t="n">
        <v>425</v>
      </c>
      <c r="AV30" s="124" t="n">
        <v>348</v>
      </c>
      <c r="AW30" s="124" t="n">
        <v>284</v>
      </c>
      <c r="AX30" s="124" t="n">
        <v>227</v>
      </c>
      <c r="AY30" s="124" t="n">
        <v>96</v>
      </c>
      <c r="AZ30" s="124" t="n">
        <v>130</v>
      </c>
      <c r="BA30" s="124" t="n">
        <v>206</v>
      </c>
      <c r="BB30" s="124" t="n">
        <v>405</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t="n">
        <v>0</v>
      </c>
      <c r="AJ31" s="124" t="n">
        <v>0</v>
      </c>
      <c r="AK31" s="124" t="n">
        <v>0</v>
      </c>
      <c r="AL31" s="124" t="n">
        <v>0</v>
      </c>
      <c r="AM31" s="124" t="n">
        <v>0</v>
      </c>
      <c r="AN31" s="124" t="n">
        <v>0</v>
      </c>
      <c r="AO31" s="124" t="n">
        <v>0</v>
      </c>
      <c r="AP31" s="124" t="n">
        <v>0</v>
      </c>
      <c r="AQ31" s="124" t="n">
        <v>0</v>
      </c>
      <c r="AR31" s="124" t="n">
        <v>0</v>
      </c>
      <c r="AS31" s="124" t="n">
        <v>0</v>
      </c>
      <c r="AT31" s="129" t="n">
        <v>0</v>
      </c>
      <c r="AU31" s="128" t="n">
        <v>0</v>
      </c>
      <c r="AV31" s="124" t="n">
        <v>0</v>
      </c>
      <c r="AW31" s="124" t="n">
        <v>0</v>
      </c>
      <c r="AX31" s="124" t="n">
        <v>0</v>
      </c>
      <c r="AY31" s="124" t="n">
        <v>0</v>
      </c>
      <c r="AZ31" s="124" t="n">
        <v>0</v>
      </c>
      <c r="BA31" s="124" t="n">
        <v>0</v>
      </c>
      <c r="BB31" s="124" t="n">
        <v>0</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192</v>
      </c>
      <c r="F32" s="138" t="n">
        <v>0</v>
      </c>
      <c r="G32" s="123" t="n">
        <v>0</v>
      </c>
      <c r="H32" s="123" t="n">
        <v>110</v>
      </c>
      <c r="I32" s="123" t="n">
        <v>82</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t="n">
        <v>0</v>
      </c>
      <c r="AJ32" s="124" t="n">
        <v>0</v>
      </c>
      <c r="AK32" s="124" t="n">
        <v>5</v>
      </c>
      <c r="AL32" s="124" t="n">
        <v>18</v>
      </c>
      <c r="AM32" s="124" t="n">
        <v>7</v>
      </c>
      <c r="AN32" s="124" t="n">
        <v>18</v>
      </c>
      <c r="AO32" s="124" t="n">
        <v>14</v>
      </c>
      <c r="AP32" s="124" t="n">
        <v>13</v>
      </c>
      <c r="AQ32" s="124" t="n">
        <v>5</v>
      </c>
      <c r="AR32" s="124" t="n">
        <v>2</v>
      </c>
      <c r="AS32" s="124" t="n">
        <v>12</v>
      </c>
      <c r="AT32" s="129" t="n">
        <v>16</v>
      </c>
      <c r="AU32" s="128" t="n">
        <v>15</v>
      </c>
      <c r="AV32" s="124" t="n">
        <v>20</v>
      </c>
      <c r="AW32" s="124" t="n">
        <v>15</v>
      </c>
      <c r="AX32" s="124" t="n">
        <v>7</v>
      </c>
      <c r="AY32" s="124" t="n">
        <v>4</v>
      </c>
      <c r="AZ32" s="124" t="n">
        <v>3</v>
      </c>
      <c r="BA32" s="124" t="n">
        <v>5</v>
      </c>
      <c r="BB32" s="124" t="n">
        <v>13</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0</v>
      </c>
      <c r="F34" s="138" t="n">
        <v>0</v>
      </c>
      <c r="G34" s="123" t="n">
        <v>0</v>
      </c>
      <c r="H34" s="123" t="n">
        <v>0</v>
      </c>
      <c r="I34" s="123" t="n">
        <v>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t="n">
        <v>0</v>
      </c>
      <c r="AV34" s="124" t="n">
        <v>0</v>
      </c>
      <c r="AW34" s="124" t="n">
        <v>0</v>
      </c>
      <c r="AX34" s="124" t="n">
        <v>0</v>
      </c>
      <c r="AY34" s="124" t="n">
        <v>0</v>
      </c>
      <c r="AZ34" s="124" t="n">
        <v>0</v>
      </c>
      <c r="BA34" s="124" t="n">
        <v>0</v>
      </c>
      <c r="BB34" s="124" t="n">
        <v>0</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1858</v>
      </c>
      <c r="F35" s="138" t="n">
        <v>0</v>
      </c>
      <c r="G35" s="123" t="n">
        <v>0</v>
      </c>
      <c r="H35" s="123" t="n">
        <v>1035</v>
      </c>
      <c r="I35" s="123" t="n">
        <v>823</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t="n">
        <v>0</v>
      </c>
      <c r="AJ35" s="124" t="n">
        <v>17</v>
      </c>
      <c r="AK35" s="124" t="n">
        <v>56</v>
      </c>
      <c r="AL35" s="124" t="n">
        <v>92</v>
      </c>
      <c r="AM35" s="124" t="n">
        <v>120</v>
      </c>
      <c r="AN35" s="124" t="n">
        <v>101</v>
      </c>
      <c r="AO35" s="124" t="n">
        <v>95</v>
      </c>
      <c r="AP35" s="124" t="n">
        <v>206</v>
      </c>
      <c r="AQ35" s="124" t="n">
        <v>62</v>
      </c>
      <c r="AR35" s="124" t="n">
        <v>111</v>
      </c>
      <c r="AS35" s="124" t="n">
        <v>153</v>
      </c>
      <c r="AT35" s="129" t="n">
        <v>22</v>
      </c>
      <c r="AU35" s="128" t="n">
        <v>155</v>
      </c>
      <c r="AV35" s="124" t="n">
        <v>146</v>
      </c>
      <c r="AW35" s="124" t="n">
        <v>62</v>
      </c>
      <c r="AX35" s="124" t="n">
        <v>89</v>
      </c>
      <c r="AY35" s="124" t="n">
        <v>69</v>
      </c>
      <c r="AZ35" s="124" t="n">
        <v>41</v>
      </c>
      <c r="BA35" s="124" t="n">
        <v>86</v>
      </c>
      <c r="BB35" s="124" t="n">
        <v>175</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96</v>
      </c>
      <c r="F36" s="138" t="n">
        <v>0</v>
      </c>
      <c r="G36" s="123" t="n">
        <v>0</v>
      </c>
      <c r="H36" s="123" t="n">
        <v>37</v>
      </c>
      <c r="I36" s="123" t="n">
        <v>59</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t="n">
        <v>0</v>
      </c>
      <c r="AJ36" s="124" t="n">
        <v>0</v>
      </c>
      <c r="AK36" s="124" t="n">
        <v>0</v>
      </c>
      <c r="AL36" s="124" t="n">
        <v>3</v>
      </c>
      <c r="AM36" s="124" t="n">
        <v>0</v>
      </c>
      <c r="AN36" s="124" t="n">
        <v>2</v>
      </c>
      <c r="AO36" s="124" t="n">
        <v>0</v>
      </c>
      <c r="AP36" s="124" t="n">
        <v>4</v>
      </c>
      <c r="AQ36" s="124" t="n">
        <v>1</v>
      </c>
      <c r="AR36" s="124" t="n">
        <v>12</v>
      </c>
      <c r="AS36" s="124" t="n">
        <v>5</v>
      </c>
      <c r="AT36" s="129" t="n">
        <v>10</v>
      </c>
      <c r="AU36" s="128" t="n">
        <v>7</v>
      </c>
      <c r="AV36" s="124" t="n">
        <v>6</v>
      </c>
      <c r="AW36" s="124" t="n">
        <v>9</v>
      </c>
      <c r="AX36" s="124" t="n">
        <v>7</v>
      </c>
      <c r="AY36" s="124" t="n">
        <v>8</v>
      </c>
      <c r="AZ36" s="124" t="n">
        <v>1</v>
      </c>
      <c r="BA36" s="124" t="n">
        <v>2</v>
      </c>
      <c r="BB36" s="124" t="n">
        <v>19</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219</v>
      </c>
      <c r="F37" s="138" t="n">
        <v>0</v>
      </c>
      <c r="G37" s="123" t="n">
        <v>0</v>
      </c>
      <c r="H37" s="123" t="n">
        <v>88</v>
      </c>
      <c r="I37" s="123" t="n">
        <v>131</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t="n">
        <v>0</v>
      </c>
      <c r="AJ37" s="124" t="n">
        <v>0</v>
      </c>
      <c r="AK37" s="124" t="n">
        <v>0</v>
      </c>
      <c r="AL37" s="124" t="n">
        <v>0</v>
      </c>
      <c r="AM37" s="124" t="n">
        <v>3</v>
      </c>
      <c r="AN37" s="124" t="n">
        <v>8</v>
      </c>
      <c r="AO37" s="124" t="n">
        <v>8</v>
      </c>
      <c r="AP37" s="124" t="n">
        <v>8</v>
      </c>
      <c r="AQ37" s="124" t="n">
        <v>9</v>
      </c>
      <c r="AR37" s="124" t="n">
        <v>21</v>
      </c>
      <c r="AS37" s="124" t="n">
        <v>21</v>
      </c>
      <c r="AT37" s="129" t="n">
        <v>10</v>
      </c>
      <c r="AU37" s="128" t="n">
        <v>11</v>
      </c>
      <c r="AV37" s="124" t="n">
        <v>18</v>
      </c>
      <c r="AW37" s="124" t="n">
        <v>14</v>
      </c>
      <c r="AX37" s="124" t="n">
        <v>15</v>
      </c>
      <c r="AY37" s="124" t="n">
        <v>22</v>
      </c>
      <c r="AZ37" s="124" t="n">
        <v>24</v>
      </c>
      <c r="BA37" s="124" t="n">
        <v>16</v>
      </c>
      <c r="BB37" s="124" t="n">
        <v>11</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76</v>
      </c>
      <c r="F38" s="138" t="n">
        <v>0</v>
      </c>
      <c r="G38" s="123" t="n">
        <v>0</v>
      </c>
      <c r="H38" s="123" t="n">
        <v>0</v>
      </c>
      <c r="I38" s="123" t="n">
        <v>76</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t="n">
        <v>0</v>
      </c>
      <c r="AJ38" s="124" t="n">
        <v>0</v>
      </c>
      <c r="AK38" s="124" t="n">
        <v>0</v>
      </c>
      <c r="AL38" s="124" t="n">
        <v>0</v>
      </c>
      <c r="AM38" s="124" t="n">
        <v>0</v>
      </c>
      <c r="AN38" s="124" t="n">
        <v>0</v>
      </c>
      <c r="AO38" s="124" t="n">
        <v>0</v>
      </c>
      <c r="AP38" s="124" t="n">
        <v>0</v>
      </c>
      <c r="AQ38" s="124" t="n">
        <v>0</v>
      </c>
      <c r="AR38" s="124" t="n">
        <v>0</v>
      </c>
      <c r="AS38" s="124" t="n">
        <v>0</v>
      </c>
      <c r="AT38" s="129" t="n">
        <v>0</v>
      </c>
      <c r="AU38" s="128" t="n">
        <v>2</v>
      </c>
      <c r="AV38" s="124" t="n">
        <v>1</v>
      </c>
      <c r="AW38" s="124" t="n">
        <v>2</v>
      </c>
      <c r="AX38" s="124" t="n">
        <v>2</v>
      </c>
      <c r="AY38" s="124" t="n">
        <v>20</v>
      </c>
      <c r="AZ38" s="124" t="n">
        <v>10</v>
      </c>
      <c r="BA38" s="124" t="n">
        <v>15</v>
      </c>
      <c r="BB38" s="124" t="n">
        <v>24</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t="n">
        <v>0</v>
      </c>
      <c r="AJ39" s="124" t="n">
        <v>0</v>
      </c>
      <c r="AK39" s="124" t="n">
        <v>0</v>
      </c>
      <c r="AL39" s="124" t="n">
        <v>0</v>
      </c>
      <c r="AM39" s="124" t="n">
        <v>0</v>
      </c>
      <c r="AN39" s="124" t="n">
        <v>0</v>
      </c>
      <c r="AO39" s="124" t="n">
        <v>0</v>
      </c>
      <c r="AP39" s="124" t="n">
        <v>0</v>
      </c>
      <c r="AQ39" s="124" t="n">
        <v>0</v>
      </c>
      <c r="AR39" s="124" t="n">
        <v>0</v>
      </c>
      <c r="AS39" s="124" t="n">
        <v>0</v>
      </c>
      <c r="AT39" s="129" t="n">
        <v>0</v>
      </c>
      <c r="AU39" s="128" t="n">
        <v>0</v>
      </c>
      <c r="AV39" s="124" t="n">
        <v>0</v>
      </c>
      <c r="AW39" s="124" t="n">
        <v>0</v>
      </c>
      <c r="AX39" s="124" t="n">
        <v>0</v>
      </c>
      <c r="AY39" s="124" t="n">
        <v>0</v>
      </c>
      <c r="AZ39" s="124" t="n">
        <v>0</v>
      </c>
      <c r="BA39" s="124" t="n">
        <v>0</v>
      </c>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7</v>
      </c>
      <c r="F41" s="138" t="n">
        <v>0</v>
      </c>
      <c r="G41" s="123" t="n">
        <v>0</v>
      </c>
      <c r="H41" s="123" t="n">
        <v>3</v>
      </c>
      <c r="I41" s="123" t="n">
        <v>4</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t="n">
        <v>0</v>
      </c>
      <c r="AJ41" s="124" t="n">
        <v>0</v>
      </c>
      <c r="AK41" s="124" t="n">
        <v>0</v>
      </c>
      <c r="AL41" s="124" t="n">
        <v>0</v>
      </c>
      <c r="AM41" s="124" t="n">
        <v>0</v>
      </c>
      <c r="AN41" s="124" t="n">
        <v>0</v>
      </c>
      <c r="AO41" s="124" t="n">
        <v>0</v>
      </c>
      <c r="AP41" s="124" t="n">
        <v>3</v>
      </c>
      <c r="AQ41" s="124" t="n">
        <v>0</v>
      </c>
      <c r="AR41" s="124" t="n">
        <v>0</v>
      </c>
      <c r="AS41" s="124" t="n">
        <v>0</v>
      </c>
      <c r="AT41" s="129" t="n">
        <v>0</v>
      </c>
      <c r="AU41" s="128" t="n">
        <v>0</v>
      </c>
      <c r="AV41" s="124" t="n">
        <v>1</v>
      </c>
      <c r="AW41" s="124" t="n">
        <v>0</v>
      </c>
      <c r="AX41" s="124" t="n">
        <v>2</v>
      </c>
      <c r="AY41" s="124" t="n">
        <v>0</v>
      </c>
      <c r="AZ41" s="124" t="n">
        <v>0</v>
      </c>
      <c r="BA41" s="124" t="n">
        <v>1</v>
      </c>
      <c r="BB41" s="124" t="n">
        <v>0</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2</v>
      </c>
      <c r="F42" s="138" t="n">
        <v>0</v>
      </c>
      <c r="G42" s="123" t="n">
        <v>0</v>
      </c>
      <c r="H42" s="123" t="n">
        <v>1</v>
      </c>
      <c r="I42" s="123" t="n">
        <v>1</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t="n">
        <v>0</v>
      </c>
      <c r="AJ42" s="124" t="n">
        <v>0</v>
      </c>
      <c r="AK42" s="124" t="n">
        <v>0</v>
      </c>
      <c r="AL42" s="124" t="n">
        <v>0</v>
      </c>
      <c r="AM42" s="124" t="n">
        <v>0</v>
      </c>
      <c r="AN42" s="124" t="n">
        <v>0</v>
      </c>
      <c r="AO42" s="124" t="n">
        <v>0</v>
      </c>
      <c r="AP42" s="124" t="n">
        <v>1</v>
      </c>
      <c r="AQ42" s="124" t="n">
        <v>0</v>
      </c>
      <c r="AR42" s="124" t="n">
        <v>0</v>
      </c>
      <c r="AS42" s="124" t="n">
        <v>0</v>
      </c>
      <c r="AT42" s="129" t="n">
        <v>0</v>
      </c>
      <c r="AU42" s="128" t="n">
        <v>0</v>
      </c>
      <c r="AV42" s="124" t="n">
        <v>0</v>
      </c>
      <c r="AW42" s="124" t="n">
        <v>0</v>
      </c>
      <c r="AX42" s="124" t="n">
        <v>0</v>
      </c>
      <c r="AY42" s="124" t="n">
        <v>0</v>
      </c>
      <c r="AZ42" s="124" t="n">
        <v>0</v>
      </c>
      <c r="BA42" s="124" t="n">
        <v>0</v>
      </c>
      <c r="BB42" s="124" t="n">
        <v>1</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t="n">
        <v>0</v>
      </c>
      <c r="AJ43" s="124" t="n">
        <v>0</v>
      </c>
      <c r="AK43" s="124" t="n">
        <v>0</v>
      </c>
      <c r="AL43" s="124" t="n">
        <v>0</v>
      </c>
      <c r="AM43" s="124" t="n">
        <v>0</v>
      </c>
      <c r="AN43" s="124" t="n">
        <v>0</v>
      </c>
      <c r="AO43" s="124" t="n">
        <v>0</v>
      </c>
      <c r="AP43" s="124" t="n">
        <v>0</v>
      </c>
      <c r="AQ43" s="124" t="n">
        <v>0</v>
      </c>
      <c r="AR43" s="124" t="n">
        <v>0</v>
      </c>
      <c r="AS43" s="124" t="n">
        <v>0</v>
      </c>
      <c r="AT43" s="129" t="n">
        <v>0</v>
      </c>
      <c r="AU43" s="128" t="n">
        <v>0</v>
      </c>
      <c r="AV43" s="124" t="n">
        <v>0</v>
      </c>
      <c r="AW43" s="124" t="n">
        <v>0</v>
      </c>
      <c r="AX43" s="124" t="n">
        <v>0</v>
      </c>
      <c r="AY43" s="124" t="n">
        <v>0</v>
      </c>
      <c r="AZ43" s="124" t="n">
        <v>0</v>
      </c>
      <c r="BA43" s="124" t="n">
        <v>0</v>
      </c>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v>
      </c>
      <c r="F44" s="138" t="n">
        <v>0</v>
      </c>
      <c r="G44" s="123" t="n">
        <v>0</v>
      </c>
      <c r="H44" s="123" t="n">
        <v>0</v>
      </c>
      <c r="I44" s="123" t="n">
        <v>1</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t="n">
        <v>0</v>
      </c>
      <c r="AJ44" s="124" t="n">
        <v>0</v>
      </c>
      <c r="AK44" s="124" t="n">
        <v>0</v>
      </c>
      <c r="AL44" s="124" t="n">
        <v>0</v>
      </c>
      <c r="AM44" s="124" t="n">
        <v>0</v>
      </c>
      <c r="AN44" s="124" t="n">
        <v>0</v>
      </c>
      <c r="AO44" s="124" t="n">
        <v>0</v>
      </c>
      <c r="AP44" s="124" t="n">
        <v>0</v>
      </c>
      <c r="AQ44" s="124" t="n">
        <v>0</v>
      </c>
      <c r="AR44" s="124" t="n">
        <v>0</v>
      </c>
      <c r="AS44" s="124" t="n">
        <v>0</v>
      </c>
      <c r="AT44" s="129" t="n">
        <v>0</v>
      </c>
      <c r="AU44" s="128" t="n">
        <v>0</v>
      </c>
      <c r="AV44" s="124" t="n">
        <v>0</v>
      </c>
      <c r="AW44" s="124" t="n">
        <v>0</v>
      </c>
      <c r="AX44" s="124" t="n">
        <v>0</v>
      </c>
      <c r="AY44" s="124" t="n">
        <v>0</v>
      </c>
      <c r="AZ44" s="124" t="n">
        <v>0</v>
      </c>
      <c r="BA44" s="124" t="n">
        <v>0</v>
      </c>
      <c r="BB44" s="124" t="n">
        <v>1</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483</v>
      </c>
      <c r="F46" s="138" t="n">
        <v>0</v>
      </c>
      <c r="G46" s="123" t="n">
        <v>0</v>
      </c>
      <c r="H46" s="123" t="n">
        <v>288</v>
      </c>
      <c r="I46" s="123" t="n">
        <v>195</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t="n">
        <v>0</v>
      </c>
      <c r="AJ46" s="124" t="n">
        <v>5</v>
      </c>
      <c r="AK46" s="124" t="n">
        <v>11</v>
      </c>
      <c r="AL46" s="124" t="n">
        <v>28</v>
      </c>
      <c r="AM46" s="124" t="n">
        <v>34</v>
      </c>
      <c r="AN46" s="124" t="n">
        <v>28</v>
      </c>
      <c r="AO46" s="124" t="n">
        <v>22</v>
      </c>
      <c r="AP46" s="124" t="n">
        <v>42</v>
      </c>
      <c r="AQ46" s="124" t="n">
        <v>12</v>
      </c>
      <c r="AR46" s="124" t="n">
        <v>28</v>
      </c>
      <c r="AS46" s="124" t="n">
        <v>35</v>
      </c>
      <c r="AT46" s="129" t="n">
        <v>43</v>
      </c>
      <c r="AU46" s="128" t="n">
        <v>37</v>
      </c>
      <c r="AV46" s="124" t="n">
        <v>43</v>
      </c>
      <c r="AW46" s="124" t="n">
        <v>33</v>
      </c>
      <c r="AX46" s="124" t="n">
        <v>21</v>
      </c>
      <c r="AY46" s="124" t="n">
        <v>13</v>
      </c>
      <c r="AZ46" s="124" t="n">
        <v>9</v>
      </c>
      <c r="BA46" s="124" t="n">
        <v>18</v>
      </c>
      <c r="BB46" s="124" t="n">
        <v>21</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t="n">
        <v>0</v>
      </c>
      <c r="AJ47" s="124" t="n">
        <v>0</v>
      </c>
      <c r="AK47" s="124" t="n">
        <v>0</v>
      </c>
      <c r="AL47" s="124" t="n">
        <v>0</v>
      </c>
      <c r="AM47" s="124" t="n">
        <v>0</v>
      </c>
      <c r="AN47" s="124" t="n">
        <v>0</v>
      </c>
      <c r="AO47" s="124" t="n">
        <v>0</v>
      </c>
      <c r="AP47" s="124" t="n">
        <v>0</v>
      </c>
      <c r="AQ47" s="124" t="n">
        <v>0</v>
      </c>
      <c r="AR47" s="124" t="n">
        <v>0</v>
      </c>
      <c r="AS47" s="124" t="n">
        <v>0</v>
      </c>
      <c r="AT47" s="129" t="n">
        <v>0</v>
      </c>
      <c r="AU47" s="128" t="n">
        <v>0</v>
      </c>
      <c r="AV47" s="124" t="n">
        <v>0</v>
      </c>
      <c r="AW47" s="124" t="n">
        <v>0</v>
      </c>
      <c r="AX47" s="124" t="n">
        <v>0</v>
      </c>
      <c r="AY47" s="124" t="n">
        <v>0</v>
      </c>
      <c r="AZ47" s="124" t="n">
        <v>0</v>
      </c>
      <c r="BA47" s="124" t="n">
        <v>0</v>
      </c>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t="n">
        <v>0</v>
      </c>
      <c r="AJ48" s="124" t="n">
        <v>0</v>
      </c>
      <c r="AK48" s="124" t="n">
        <v>0</v>
      </c>
      <c r="AL48" s="124" t="n">
        <v>0</v>
      </c>
      <c r="AM48" s="124" t="n">
        <v>0</v>
      </c>
      <c r="AN48" s="124" t="n">
        <v>0</v>
      </c>
      <c r="AO48" s="124" t="n">
        <v>0</v>
      </c>
      <c r="AP48" s="124" t="n">
        <v>0</v>
      </c>
      <c r="AQ48" s="124" t="n">
        <v>0</v>
      </c>
      <c r="AR48" s="124" t="n">
        <v>0</v>
      </c>
      <c r="AS48" s="124" t="n">
        <v>0</v>
      </c>
      <c r="AT48" s="129" t="n">
        <v>0</v>
      </c>
      <c r="AU48" s="128" t="n">
        <v>0</v>
      </c>
      <c r="AV48" s="124" t="n">
        <v>0</v>
      </c>
      <c r="AW48" s="124" t="n">
        <v>0</v>
      </c>
      <c r="AX48" s="124" t="n">
        <v>0</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11</v>
      </c>
      <c r="F49" s="138" t="n">
        <v>0</v>
      </c>
      <c r="G49" s="123" t="n">
        <v>0</v>
      </c>
      <c r="H49" s="123" t="n">
        <v>7</v>
      </c>
      <c r="I49" s="123" t="n">
        <v>4</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t="n">
        <v>0</v>
      </c>
      <c r="AJ49" s="124" t="n">
        <v>1</v>
      </c>
      <c r="AK49" s="124" t="n">
        <v>0</v>
      </c>
      <c r="AL49" s="124" t="n">
        <v>0</v>
      </c>
      <c r="AM49" s="124" t="n">
        <v>0</v>
      </c>
      <c r="AN49" s="124" t="n">
        <v>0</v>
      </c>
      <c r="AO49" s="124" t="n">
        <v>0</v>
      </c>
      <c r="AP49" s="124" t="n">
        <v>2</v>
      </c>
      <c r="AQ49" s="124" t="n">
        <v>0</v>
      </c>
      <c r="AR49" s="124" t="n">
        <v>1</v>
      </c>
      <c r="AS49" s="124" t="n">
        <v>3</v>
      </c>
      <c r="AT49" s="129" t="n">
        <v>0</v>
      </c>
      <c r="AU49" s="128" t="n">
        <v>0</v>
      </c>
      <c r="AV49" s="124" t="n">
        <v>0</v>
      </c>
      <c r="AW49" s="124" t="n">
        <v>3</v>
      </c>
      <c r="AX49" s="124" t="n">
        <v>0</v>
      </c>
      <c r="AY49" s="124" t="n">
        <v>0</v>
      </c>
      <c r="AZ49" s="124" t="n">
        <v>0</v>
      </c>
      <c r="BA49" s="124" t="n">
        <v>1</v>
      </c>
      <c r="BB49" s="124" t="n">
        <v>0</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363</v>
      </c>
      <c r="F50" s="138" t="n">
        <v>0</v>
      </c>
      <c r="G50" s="123" t="n">
        <v>0</v>
      </c>
      <c r="H50" s="123" t="n">
        <v>229</v>
      </c>
      <c r="I50" s="123" t="n">
        <v>134</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t="n">
        <v>0</v>
      </c>
      <c r="AJ50" s="124" t="n">
        <v>4</v>
      </c>
      <c r="AK50" s="124" t="n">
        <v>11</v>
      </c>
      <c r="AL50" s="124" t="n">
        <v>20</v>
      </c>
      <c r="AM50" s="124" t="n">
        <v>25</v>
      </c>
      <c r="AN50" s="124" t="n">
        <v>21</v>
      </c>
      <c r="AO50" s="124" t="n">
        <v>22</v>
      </c>
      <c r="AP50" s="124" t="n">
        <v>36</v>
      </c>
      <c r="AQ50" s="124" t="n">
        <v>10</v>
      </c>
      <c r="AR50" s="124" t="n">
        <v>19</v>
      </c>
      <c r="AS50" s="124" t="n">
        <v>24</v>
      </c>
      <c r="AT50" s="129" t="n">
        <v>37</v>
      </c>
      <c r="AU50" s="128" t="n">
        <v>32</v>
      </c>
      <c r="AV50" s="124" t="n">
        <v>33</v>
      </c>
      <c r="AW50" s="124" t="n">
        <v>16</v>
      </c>
      <c r="AX50" s="124" t="n">
        <v>14</v>
      </c>
      <c r="AY50" s="124" t="n">
        <v>10</v>
      </c>
      <c r="AZ50" s="124" t="n">
        <v>4</v>
      </c>
      <c r="BA50" s="124" t="n">
        <v>11</v>
      </c>
      <c r="BB50" s="124" t="n">
        <v>14</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28</v>
      </c>
      <c r="F51" s="138" t="n">
        <v>0</v>
      </c>
      <c r="G51" s="123" t="n">
        <v>0</v>
      </c>
      <c r="H51" s="123" t="n">
        <v>13</v>
      </c>
      <c r="I51" s="123" t="n">
        <v>15</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t="n">
        <v>0</v>
      </c>
      <c r="AJ51" s="124" t="n">
        <v>0</v>
      </c>
      <c r="AK51" s="124" t="n">
        <v>0</v>
      </c>
      <c r="AL51" s="124" t="n">
        <v>3</v>
      </c>
      <c r="AM51" s="124" t="n">
        <v>1</v>
      </c>
      <c r="AN51" s="124" t="n">
        <v>1</v>
      </c>
      <c r="AO51" s="124" t="n">
        <v>0</v>
      </c>
      <c r="AP51" s="124" t="n">
        <v>3</v>
      </c>
      <c r="AQ51" s="124" t="n">
        <v>2</v>
      </c>
      <c r="AR51" s="124" t="n">
        <v>1</v>
      </c>
      <c r="AS51" s="124" t="n">
        <v>2</v>
      </c>
      <c r="AT51" s="129" t="n">
        <v>0</v>
      </c>
      <c r="AU51" s="128" t="n">
        <v>1</v>
      </c>
      <c r="AV51" s="124" t="n">
        <v>3</v>
      </c>
      <c r="AW51" s="124" t="n">
        <v>3</v>
      </c>
      <c r="AX51" s="124" t="n">
        <v>0</v>
      </c>
      <c r="AY51" s="124" t="n">
        <v>1</v>
      </c>
      <c r="AZ51" s="124" t="n">
        <v>2</v>
      </c>
      <c r="BA51" s="124" t="n">
        <v>5</v>
      </c>
      <c r="BB51" s="124" t="n">
        <v>0</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15</v>
      </c>
      <c r="F52" s="138" t="n">
        <v>0</v>
      </c>
      <c r="G52" s="123" t="n">
        <v>0</v>
      </c>
      <c r="H52" s="123" t="n">
        <v>1</v>
      </c>
      <c r="I52" s="123" t="n">
        <v>14</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t="n">
        <v>0</v>
      </c>
      <c r="AJ52" s="124" t="n">
        <v>0</v>
      </c>
      <c r="AK52" s="124" t="n">
        <v>0</v>
      </c>
      <c r="AL52" s="124" t="n">
        <v>0</v>
      </c>
      <c r="AM52" s="124" t="n">
        <v>0</v>
      </c>
      <c r="AN52" s="124" t="n">
        <v>0</v>
      </c>
      <c r="AO52" s="124" t="n">
        <v>0</v>
      </c>
      <c r="AP52" s="124" t="n">
        <v>0</v>
      </c>
      <c r="AQ52" s="124" t="n">
        <v>0</v>
      </c>
      <c r="AR52" s="124" t="n">
        <v>0</v>
      </c>
      <c r="AS52" s="124" t="n">
        <v>1</v>
      </c>
      <c r="AT52" s="129" t="n">
        <v>0</v>
      </c>
      <c r="AU52" s="128" t="n">
        <v>1</v>
      </c>
      <c r="AV52" s="124" t="n">
        <v>2</v>
      </c>
      <c r="AW52" s="124" t="n">
        <v>2</v>
      </c>
      <c r="AX52" s="124" t="n">
        <v>2</v>
      </c>
      <c r="AY52" s="124" t="n">
        <v>1</v>
      </c>
      <c r="AZ52" s="124" t="n">
        <v>2</v>
      </c>
      <c r="BA52" s="124" t="n">
        <v>2</v>
      </c>
      <c r="BB52" s="124" t="n">
        <v>2</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4</v>
      </c>
      <c r="F53" s="138" t="n">
        <v>0</v>
      </c>
      <c r="G53" s="123" t="n">
        <v>0</v>
      </c>
      <c r="H53" s="123" t="n">
        <v>2</v>
      </c>
      <c r="I53" s="123" t="n">
        <v>2</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t="n">
        <v>0</v>
      </c>
      <c r="AJ53" s="124" t="n">
        <v>0</v>
      </c>
      <c r="AK53" s="124" t="n">
        <v>0</v>
      </c>
      <c r="AL53" s="124" t="n">
        <v>1</v>
      </c>
      <c r="AM53" s="124" t="n">
        <v>0</v>
      </c>
      <c r="AN53" s="124" t="n">
        <v>0</v>
      </c>
      <c r="AO53" s="124" t="n">
        <v>0</v>
      </c>
      <c r="AP53" s="124" t="n">
        <v>0</v>
      </c>
      <c r="AQ53" s="124" t="n">
        <v>0</v>
      </c>
      <c r="AR53" s="124" t="n">
        <v>0</v>
      </c>
      <c r="AS53" s="124" t="n">
        <v>0</v>
      </c>
      <c r="AT53" s="129" t="n">
        <v>1</v>
      </c>
      <c r="AU53" s="128" t="n">
        <v>0</v>
      </c>
      <c r="AV53" s="124" t="n">
        <v>1</v>
      </c>
      <c r="AW53" s="124" t="n">
        <v>0</v>
      </c>
      <c r="AX53" s="124" t="n">
        <v>0</v>
      </c>
      <c r="AY53" s="124" t="n">
        <v>0</v>
      </c>
      <c r="AZ53" s="124" t="n">
        <v>1</v>
      </c>
      <c r="BA53" s="124" t="n">
        <v>0</v>
      </c>
      <c r="BB53" s="124" t="n">
        <v>0</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13</v>
      </c>
      <c r="F54" s="138" t="n">
        <v>0</v>
      </c>
      <c r="G54" s="123" t="n">
        <v>0</v>
      </c>
      <c r="H54" s="123" t="n">
        <v>9</v>
      </c>
      <c r="I54" s="123" t="n">
        <v>4</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t="n">
        <v>0</v>
      </c>
      <c r="AJ54" s="124" t="n">
        <v>0</v>
      </c>
      <c r="AK54" s="124" t="n">
        <v>0</v>
      </c>
      <c r="AL54" s="124" t="n">
        <v>1</v>
      </c>
      <c r="AM54" s="124" t="n">
        <v>2</v>
      </c>
      <c r="AN54" s="124" t="n">
        <v>1</v>
      </c>
      <c r="AO54" s="124" t="n">
        <v>1</v>
      </c>
      <c r="AP54" s="124" t="n">
        <v>1</v>
      </c>
      <c r="AQ54" s="124" t="n">
        <v>0</v>
      </c>
      <c r="AR54" s="124" t="n">
        <v>0</v>
      </c>
      <c r="AS54" s="124" t="n">
        <v>2</v>
      </c>
      <c r="AT54" s="129" t="n">
        <v>1</v>
      </c>
      <c r="AU54" s="128" t="n">
        <v>0</v>
      </c>
      <c r="AV54" s="124" t="n">
        <v>0</v>
      </c>
      <c r="AW54" s="124" t="n">
        <v>2</v>
      </c>
      <c r="AX54" s="124" t="n">
        <v>0</v>
      </c>
      <c r="AY54" s="124" t="n">
        <v>0</v>
      </c>
      <c r="AZ54" s="124" t="n">
        <v>0</v>
      </c>
      <c r="BA54" s="124" t="n">
        <v>1</v>
      </c>
      <c r="BB54" s="124" t="n">
        <v>1</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0</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t="n">
        <v>0</v>
      </c>
      <c r="AJ55" s="124" t="n">
        <v>0</v>
      </c>
      <c r="AK55" s="124" t="n">
        <v>0</v>
      </c>
      <c r="AL55" s="124" t="n">
        <v>0</v>
      </c>
      <c r="AM55" s="124" t="n">
        <v>0</v>
      </c>
      <c r="AN55" s="124" t="n">
        <v>0</v>
      </c>
      <c r="AO55" s="124" t="n">
        <v>0</v>
      </c>
      <c r="AP55" s="124" t="n">
        <v>0</v>
      </c>
      <c r="AQ55" s="124" t="n">
        <v>0</v>
      </c>
      <c r="AR55" s="124" t="n">
        <v>0</v>
      </c>
      <c r="AS55" s="124" t="n">
        <v>0</v>
      </c>
      <c r="AT55" s="129" t="n">
        <v>0</v>
      </c>
      <c r="AU55" s="128" t="n">
        <v>0</v>
      </c>
      <c r="AV55" s="124" t="n">
        <v>0</v>
      </c>
      <c r="AW55" s="124" t="n">
        <v>0</v>
      </c>
      <c r="AX55" s="124" t="n">
        <v>1</v>
      </c>
      <c r="AY55" s="124" t="n">
        <v>0</v>
      </c>
      <c r="AZ55" s="124" t="n">
        <v>0</v>
      </c>
      <c r="BA55" s="124" t="n">
        <v>0</v>
      </c>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6</v>
      </c>
      <c r="F56" s="138" t="n">
        <v>0</v>
      </c>
      <c r="G56" s="123" t="n">
        <v>0</v>
      </c>
      <c r="H56" s="123" t="n">
        <v>5</v>
      </c>
      <c r="I56" s="123" t="n">
        <v>1</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t="n">
        <v>0</v>
      </c>
      <c r="AJ56" s="124" t="n">
        <v>0</v>
      </c>
      <c r="AK56" s="124" t="n">
        <v>0</v>
      </c>
      <c r="AL56" s="124" t="n">
        <v>0</v>
      </c>
      <c r="AM56" s="124" t="n">
        <v>1</v>
      </c>
      <c r="AN56" s="124" t="n">
        <v>3</v>
      </c>
      <c r="AO56" s="124" t="n">
        <v>1</v>
      </c>
      <c r="AP56" s="124" t="n">
        <v>0</v>
      </c>
      <c r="AQ56" s="124" t="n">
        <v>0</v>
      </c>
      <c r="AR56" s="124" t="n">
        <v>0</v>
      </c>
      <c r="AS56" s="124" t="n">
        <v>0</v>
      </c>
      <c r="AT56" s="129" t="n">
        <v>0</v>
      </c>
      <c r="AU56" s="128" t="n">
        <v>1</v>
      </c>
      <c r="AV56" s="124" t="n">
        <v>0</v>
      </c>
      <c r="AW56" s="124" t="n">
        <v>0</v>
      </c>
      <c r="AX56" s="124" t="n">
        <v>0</v>
      </c>
      <c r="AY56" s="124" t="n">
        <v>0</v>
      </c>
      <c r="AZ56" s="124" t="n">
        <v>0</v>
      </c>
      <c r="BA56" s="124" t="n">
        <v>0</v>
      </c>
      <c r="BB56" s="124" t="n">
        <v>0</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13</v>
      </c>
      <c r="F57" s="138" t="n">
        <v>0</v>
      </c>
      <c r="G57" s="123" t="n">
        <v>0</v>
      </c>
      <c r="H57" s="123" t="n">
        <v>5</v>
      </c>
      <c r="I57" s="123" t="n">
        <v>8</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t="n">
        <v>0</v>
      </c>
      <c r="AJ57" s="124" t="n">
        <v>0</v>
      </c>
      <c r="AK57" s="124" t="n">
        <v>0</v>
      </c>
      <c r="AL57" s="124" t="n">
        <v>1</v>
      </c>
      <c r="AM57" s="124" t="n">
        <v>1</v>
      </c>
      <c r="AN57" s="124" t="n">
        <v>1</v>
      </c>
      <c r="AO57" s="124" t="n">
        <v>0</v>
      </c>
      <c r="AP57" s="124" t="n">
        <v>0</v>
      </c>
      <c r="AQ57" s="124" t="n">
        <v>0</v>
      </c>
      <c r="AR57" s="124" t="n">
        <v>0</v>
      </c>
      <c r="AS57" s="124" t="n">
        <v>0</v>
      </c>
      <c r="AT57" s="129" t="n">
        <v>2</v>
      </c>
      <c r="AU57" s="128" t="n">
        <v>2</v>
      </c>
      <c r="AV57" s="124" t="n">
        <v>0</v>
      </c>
      <c r="AW57" s="124" t="n">
        <v>3</v>
      </c>
      <c r="AX57" s="124" t="n">
        <v>2</v>
      </c>
      <c r="AY57" s="124" t="n">
        <v>1</v>
      </c>
      <c r="AZ57" s="124" t="n">
        <v>0</v>
      </c>
      <c r="BA57" s="124" t="n">
        <v>0</v>
      </c>
      <c r="BB57" s="124" t="n">
        <v>0</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4</v>
      </c>
      <c r="F58" s="138" t="n">
        <v>0</v>
      </c>
      <c r="G58" s="123" t="n">
        <v>0</v>
      </c>
      <c r="H58" s="123" t="n">
        <v>4</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t="n">
        <v>0</v>
      </c>
      <c r="AJ58" s="124" t="n">
        <v>0</v>
      </c>
      <c r="AK58" s="124" t="n">
        <v>0</v>
      </c>
      <c r="AL58" s="124" t="n">
        <v>2</v>
      </c>
      <c r="AM58" s="124" t="n">
        <v>0</v>
      </c>
      <c r="AN58" s="124" t="n">
        <v>1</v>
      </c>
      <c r="AO58" s="124" t="n">
        <v>0</v>
      </c>
      <c r="AP58" s="124" t="n">
        <v>1</v>
      </c>
      <c r="AQ58" s="124" t="n">
        <v>0</v>
      </c>
      <c r="AR58" s="124" t="n">
        <v>0</v>
      </c>
      <c r="AS58" s="124" t="n">
        <v>0</v>
      </c>
      <c r="AT58" s="129" t="n">
        <v>0</v>
      </c>
      <c r="AU58" s="128" t="n">
        <v>0</v>
      </c>
      <c r="AV58" s="124" t="n">
        <v>0</v>
      </c>
      <c r="AW58" s="124" t="n">
        <v>0</v>
      </c>
      <c r="AX58" s="124" t="n">
        <v>0</v>
      </c>
      <c r="AY58" s="124" t="n">
        <v>0</v>
      </c>
      <c r="AZ58" s="124" t="n">
        <v>0</v>
      </c>
      <c r="BA58" s="124" t="n">
        <v>0</v>
      </c>
      <c r="BB58" s="124" t="n">
        <v>0</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1</v>
      </c>
      <c r="I59" s="123" t="n">
        <v>1</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t="n">
        <v>0</v>
      </c>
      <c r="AJ59" s="124" t="n">
        <v>0</v>
      </c>
      <c r="AK59" s="124" t="n">
        <v>0</v>
      </c>
      <c r="AL59" s="124" t="n">
        <v>0</v>
      </c>
      <c r="AM59" s="124" t="n">
        <v>0</v>
      </c>
      <c r="AN59" s="124" t="n">
        <v>0</v>
      </c>
      <c r="AO59" s="124" t="n">
        <v>0</v>
      </c>
      <c r="AP59" s="124" t="n">
        <v>0</v>
      </c>
      <c r="AQ59" s="124" t="n">
        <v>0</v>
      </c>
      <c r="AR59" s="124" t="n">
        <v>1</v>
      </c>
      <c r="AS59" s="124" t="n">
        <v>0</v>
      </c>
      <c r="AT59" s="129" t="n">
        <v>0</v>
      </c>
      <c r="AU59" s="128" t="n">
        <v>0</v>
      </c>
      <c r="AV59" s="124" t="n">
        <v>0</v>
      </c>
      <c r="AW59" s="124" t="n">
        <v>1</v>
      </c>
      <c r="AX59" s="124" t="n">
        <v>0</v>
      </c>
      <c r="AY59" s="124" t="n">
        <v>0</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v>
      </c>
      <c r="F60" s="138" t="n">
        <v>0</v>
      </c>
      <c r="G60" s="123" t="n">
        <v>0</v>
      </c>
      <c r="H60" s="123" t="n">
        <v>0</v>
      </c>
      <c r="I60" s="123" t="n">
        <v>2</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t="n">
        <v>0</v>
      </c>
      <c r="AJ60" s="124" t="n">
        <v>0</v>
      </c>
      <c r="AK60" s="124" t="n">
        <v>0</v>
      </c>
      <c r="AL60" s="124" t="n">
        <v>0</v>
      </c>
      <c r="AM60" s="124" t="n">
        <v>0</v>
      </c>
      <c r="AN60" s="124" t="n">
        <v>0</v>
      </c>
      <c r="AO60" s="124" t="n">
        <v>0</v>
      </c>
      <c r="AP60" s="124" t="n">
        <v>0</v>
      </c>
      <c r="AQ60" s="124" t="n">
        <v>0</v>
      </c>
      <c r="AR60" s="124" t="n">
        <v>0</v>
      </c>
      <c r="AS60" s="124" t="n">
        <v>0</v>
      </c>
      <c r="AT60" s="129" t="n">
        <v>0</v>
      </c>
      <c r="AU60" s="128" t="n">
        <v>0</v>
      </c>
      <c r="AV60" s="124" t="n">
        <v>0</v>
      </c>
      <c r="AW60" s="124" t="n">
        <v>1</v>
      </c>
      <c r="AX60" s="124" t="n">
        <v>0</v>
      </c>
      <c r="AY60" s="124" t="n">
        <v>0</v>
      </c>
      <c r="AZ60" s="124" t="n">
        <v>0</v>
      </c>
      <c r="BA60" s="124" t="n">
        <v>0</v>
      </c>
      <c r="BB60" s="124" t="n">
        <v>1</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v>
      </c>
      <c r="F61" s="138" t="n">
        <v>0</v>
      </c>
      <c r="G61" s="123" t="n">
        <v>0</v>
      </c>
      <c r="H61" s="123" t="n">
        <v>1</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t="n">
        <v>0</v>
      </c>
      <c r="AJ61" s="124" t="n">
        <v>0</v>
      </c>
      <c r="AK61" s="124" t="n">
        <v>0</v>
      </c>
      <c r="AL61" s="124" t="n">
        <v>0</v>
      </c>
      <c r="AM61" s="124" t="n">
        <v>0</v>
      </c>
      <c r="AN61" s="124" t="n">
        <v>1</v>
      </c>
      <c r="AO61" s="124" t="n">
        <v>0</v>
      </c>
      <c r="AP61" s="124" t="n">
        <v>0</v>
      </c>
      <c r="AQ61" s="124" t="n">
        <v>0</v>
      </c>
      <c r="AR61" s="124" t="n">
        <v>0</v>
      </c>
      <c r="AS61" s="124" t="n">
        <v>0</v>
      </c>
      <c r="AT61" s="129" t="n">
        <v>0</v>
      </c>
      <c r="AU61" s="128" t="n">
        <v>0</v>
      </c>
      <c r="AV61" s="124" t="n">
        <v>0</v>
      </c>
      <c r="AW61" s="124" t="n">
        <v>0</v>
      </c>
      <c r="AX61" s="124" t="n">
        <v>0</v>
      </c>
      <c r="AY61" s="124" t="n">
        <v>0</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6</v>
      </c>
      <c r="F62" s="138" t="n">
        <v>0</v>
      </c>
      <c r="G62" s="123" t="n">
        <v>0</v>
      </c>
      <c r="H62" s="123" t="n">
        <v>4</v>
      </c>
      <c r="I62" s="123" t="n">
        <v>2</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t="n">
        <v>0</v>
      </c>
      <c r="AJ62" s="124" t="n">
        <v>0</v>
      </c>
      <c r="AK62" s="124" t="n">
        <v>0</v>
      </c>
      <c r="AL62" s="124" t="n">
        <v>1</v>
      </c>
      <c r="AM62" s="124" t="n">
        <v>2</v>
      </c>
      <c r="AN62" s="124" t="n">
        <v>0</v>
      </c>
      <c r="AO62" s="124" t="n">
        <v>0</v>
      </c>
      <c r="AP62" s="124" t="n">
        <v>1</v>
      </c>
      <c r="AQ62" s="124" t="n">
        <v>0</v>
      </c>
      <c r="AR62" s="124" t="n">
        <v>0</v>
      </c>
      <c r="AS62" s="124" t="n">
        <v>0</v>
      </c>
      <c r="AT62" s="129" t="n">
        <v>0</v>
      </c>
      <c r="AU62" s="128" t="n">
        <v>0</v>
      </c>
      <c r="AV62" s="124" t="n">
        <v>0</v>
      </c>
      <c r="AW62" s="124" t="n">
        <v>1</v>
      </c>
      <c r="AX62" s="124" t="n">
        <v>0</v>
      </c>
      <c r="AY62" s="124" t="n">
        <v>1</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12</v>
      </c>
      <c r="F63" s="138" t="n">
        <v>0</v>
      </c>
      <c r="G63" s="123" t="n">
        <v>0</v>
      </c>
      <c r="H63" s="123" t="n">
        <v>8</v>
      </c>
      <c r="I63" s="123" t="n">
        <v>4</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t="n">
        <v>0</v>
      </c>
      <c r="AJ63" s="124" t="n">
        <v>0</v>
      </c>
      <c r="AK63" s="124" t="n">
        <v>0</v>
      </c>
      <c r="AL63" s="124" t="n">
        <v>0</v>
      </c>
      <c r="AM63" s="124" t="n">
        <v>2</v>
      </c>
      <c r="AN63" s="124" t="n">
        <v>0</v>
      </c>
      <c r="AO63" s="124" t="n">
        <v>0</v>
      </c>
      <c r="AP63" s="124" t="n">
        <v>0</v>
      </c>
      <c r="AQ63" s="124" t="n">
        <v>0</v>
      </c>
      <c r="AR63" s="124" t="n">
        <v>2</v>
      </c>
      <c r="AS63" s="124" t="n">
        <v>2</v>
      </c>
      <c r="AT63" s="129" t="n">
        <v>2</v>
      </c>
      <c r="AU63" s="128" t="n">
        <v>3</v>
      </c>
      <c r="AV63" s="124" t="n">
        <v>0</v>
      </c>
      <c r="AW63" s="124" t="n">
        <v>0</v>
      </c>
      <c r="AX63" s="124" t="n">
        <v>0</v>
      </c>
      <c r="AY63" s="124" t="n">
        <v>0</v>
      </c>
      <c r="AZ63" s="124" t="n">
        <v>0</v>
      </c>
      <c r="BA63" s="124" t="n">
        <v>0</v>
      </c>
      <c r="BB63" s="124" t="n">
        <v>1</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v>
      </c>
      <c r="F64" s="138" t="n">
        <v>0</v>
      </c>
      <c r="G64" s="123" t="n">
        <v>0</v>
      </c>
      <c r="H64" s="123" t="n">
        <v>0</v>
      </c>
      <c r="I64" s="123" t="n">
        <v>1</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t="n">
        <v>0</v>
      </c>
      <c r="AJ64" s="124" t="n">
        <v>0</v>
      </c>
      <c r="AK64" s="124" t="n">
        <v>0</v>
      </c>
      <c r="AL64" s="124" t="n">
        <v>0</v>
      </c>
      <c r="AM64" s="124" t="n">
        <v>0</v>
      </c>
      <c r="AN64" s="124" t="n">
        <v>0</v>
      </c>
      <c r="AO64" s="124" t="n">
        <v>0</v>
      </c>
      <c r="AP64" s="124" t="n">
        <v>0</v>
      </c>
      <c r="AQ64" s="124" t="n">
        <v>0</v>
      </c>
      <c r="AR64" s="124" t="n">
        <v>0</v>
      </c>
      <c r="AS64" s="124" t="n">
        <v>0</v>
      </c>
      <c r="AT64" s="129" t="n">
        <v>0</v>
      </c>
      <c r="AU64" s="128" t="n">
        <v>1</v>
      </c>
      <c r="AV64" s="124" t="n">
        <v>0</v>
      </c>
      <c r="AW64" s="124" t="n">
        <v>0</v>
      </c>
      <c r="AX64" s="124" t="n">
        <v>0</v>
      </c>
      <c r="AY64" s="124" t="n">
        <v>0</v>
      </c>
      <c r="AZ64" s="124" t="n">
        <v>0</v>
      </c>
      <c r="BA64" s="124" t="n">
        <v>0</v>
      </c>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54</v>
      </c>
      <c r="F65" s="138" t="n">
        <v>0</v>
      </c>
      <c r="G65" s="123" t="n">
        <v>0</v>
      </c>
      <c r="H65" s="123" t="n">
        <v>28</v>
      </c>
      <c r="I65" s="123" t="n">
        <v>26</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t="n">
        <v>0</v>
      </c>
      <c r="AJ65" s="124" t="n">
        <v>0</v>
      </c>
      <c r="AK65" s="124" t="n">
        <v>0</v>
      </c>
      <c r="AL65" s="124" t="n">
        <v>0</v>
      </c>
      <c r="AM65" s="124" t="n">
        <v>0</v>
      </c>
      <c r="AN65" s="124" t="n">
        <v>3</v>
      </c>
      <c r="AO65" s="124" t="n">
        <v>4</v>
      </c>
      <c r="AP65" s="124" t="n">
        <v>4</v>
      </c>
      <c r="AQ65" s="124" t="n">
        <v>1</v>
      </c>
      <c r="AR65" s="124" t="n">
        <v>6</v>
      </c>
      <c r="AS65" s="124" t="n">
        <v>5</v>
      </c>
      <c r="AT65" s="129" t="n">
        <v>5</v>
      </c>
      <c r="AU65" s="128" t="n">
        <v>5</v>
      </c>
      <c r="AV65" s="124" t="n">
        <v>7</v>
      </c>
      <c r="AW65" s="124" t="n">
        <v>3</v>
      </c>
      <c r="AX65" s="124" t="n">
        <v>4</v>
      </c>
      <c r="AY65" s="124" t="n">
        <v>1</v>
      </c>
      <c r="AZ65" s="124" t="n">
        <v>1</v>
      </c>
      <c r="BA65" s="124" t="n">
        <v>3</v>
      </c>
      <c r="BB65" s="124" t="n">
        <v>2</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6</v>
      </c>
      <c r="F66" s="138" t="n">
        <v>0</v>
      </c>
      <c r="G66" s="123" t="n">
        <v>0</v>
      </c>
      <c r="H66" s="123" t="n">
        <v>4</v>
      </c>
      <c r="I66" s="123" t="n">
        <v>2</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t="n">
        <v>0</v>
      </c>
      <c r="AJ66" s="124" t="n">
        <v>0</v>
      </c>
      <c r="AK66" s="124" t="n">
        <v>0</v>
      </c>
      <c r="AL66" s="124" t="n">
        <v>0</v>
      </c>
      <c r="AM66" s="124" t="n">
        <v>0</v>
      </c>
      <c r="AN66" s="124" t="n">
        <v>0</v>
      </c>
      <c r="AO66" s="124" t="n">
        <v>0</v>
      </c>
      <c r="AP66" s="124" t="n">
        <v>1</v>
      </c>
      <c r="AQ66" s="124" t="n">
        <v>0</v>
      </c>
      <c r="AR66" s="124" t="n">
        <v>0</v>
      </c>
      <c r="AS66" s="124" t="n">
        <v>2</v>
      </c>
      <c r="AT66" s="129" t="n">
        <v>1</v>
      </c>
      <c r="AU66" s="128" t="n">
        <v>1</v>
      </c>
      <c r="AV66" s="124" t="n">
        <v>0</v>
      </c>
      <c r="AW66" s="124" t="n">
        <v>0</v>
      </c>
      <c r="AX66" s="124" t="n">
        <v>0</v>
      </c>
      <c r="AY66" s="124" t="n">
        <v>0</v>
      </c>
      <c r="AZ66" s="124" t="n">
        <v>1</v>
      </c>
      <c r="BA66" s="124" t="n">
        <v>0</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944</v>
      </c>
      <c r="F68" s="138" t="n">
        <v>0</v>
      </c>
      <c r="G68" s="123" t="n">
        <v>0</v>
      </c>
      <c r="H68" s="123" t="n">
        <v>563</v>
      </c>
      <c r="I68" s="123" t="n">
        <v>381</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t="n">
        <v>0</v>
      </c>
      <c r="AJ68" s="124" t="n">
        <v>10</v>
      </c>
      <c r="AK68" s="124" t="n">
        <v>30</v>
      </c>
      <c r="AL68" s="124" t="n">
        <v>54</v>
      </c>
      <c r="AM68" s="124" t="n">
        <v>49</v>
      </c>
      <c r="AN68" s="124" t="n">
        <v>43</v>
      </c>
      <c r="AO68" s="124" t="n">
        <v>47</v>
      </c>
      <c r="AP68" s="124" t="n">
        <v>89</v>
      </c>
      <c r="AQ68" s="124" t="n">
        <v>0</v>
      </c>
      <c r="AR68" s="124" t="n">
        <v>35</v>
      </c>
      <c r="AS68" s="124" t="n">
        <v>108</v>
      </c>
      <c r="AT68" s="129" t="n">
        <v>98</v>
      </c>
      <c r="AU68" s="128" t="n">
        <v>79</v>
      </c>
      <c r="AV68" s="124" t="n">
        <v>66</v>
      </c>
      <c r="AW68" s="124" t="n">
        <v>55</v>
      </c>
      <c r="AX68" s="124" t="n">
        <v>27</v>
      </c>
      <c r="AY68" s="124" t="n">
        <v>13</v>
      </c>
      <c r="AZ68" s="124" t="n">
        <v>17</v>
      </c>
      <c r="BA68" s="124" t="n">
        <v>35</v>
      </c>
      <c r="BB68" s="124" t="n">
        <v>89</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452</v>
      </c>
      <c r="F69" s="138" t="n">
        <v>0</v>
      </c>
      <c r="G69" s="123" t="n">
        <v>0</v>
      </c>
      <c r="H69" s="123" t="n">
        <v>254</v>
      </c>
      <c r="I69" s="123" t="n">
        <v>198</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t="n">
        <v>0</v>
      </c>
      <c r="AJ69" s="124" t="n">
        <v>5</v>
      </c>
      <c r="AK69" s="124" t="n">
        <v>16</v>
      </c>
      <c r="AL69" s="124" t="n">
        <v>27</v>
      </c>
      <c r="AM69" s="124" t="n">
        <v>24</v>
      </c>
      <c r="AN69" s="124" t="n">
        <v>17</v>
      </c>
      <c r="AO69" s="124" t="n">
        <v>29</v>
      </c>
      <c r="AP69" s="124" t="n">
        <v>39</v>
      </c>
      <c r="AQ69" s="124" t="n">
        <v>0</v>
      </c>
      <c r="AR69" s="124" t="n">
        <v>12</v>
      </c>
      <c r="AS69" s="124" t="n">
        <v>53</v>
      </c>
      <c r="AT69" s="129" t="n">
        <v>32</v>
      </c>
      <c r="AU69" s="128" t="n">
        <v>27</v>
      </c>
      <c r="AV69" s="124" t="n">
        <v>24</v>
      </c>
      <c r="AW69" s="124" t="n">
        <v>19</v>
      </c>
      <c r="AX69" s="124" t="n">
        <v>17</v>
      </c>
      <c r="AY69" s="124" t="n">
        <v>6</v>
      </c>
      <c r="AZ69" s="124" t="n">
        <v>13</v>
      </c>
      <c r="BA69" s="124" t="n">
        <v>25</v>
      </c>
      <c r="BB69" s="124" t="n">
        <v>67</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t="n">
        <v>0</v>
      </c>
      <c r="AJ70" s="124" t="n">
        <v>0</v>
      </c>
      <c r="AK70" s="124" t="n">
        <v>0</v>
      </c>
      <c r="AL70" s="124" t="n">
        <v>0</v>
      </c>
      <c r="AM70" s="124" t="n">
        <v>0</v>
      </c>
      <c r="AN70" s="124" t="n">
        <v>0</v>
      </c>
      <c r="AO70" s="124" t="n">
        <v>0</v>
      </c>
      <c r="AP70" s="124" t="n">
        <v>0</v>
      </c>
      <c r="AQ70" s="124" t="n">
        <v>0</v>
      </c>
      <c r="AR70" s="124" t="n">
        <v>0</v>
      </c>
      <c r="AS70" s="124" t="n">
        <v>0</v>
      </c>
      <c r="AT70" s="129" t="n">
        <v>0</v>
      </c>
      <c r="AU70" s="128" t="n">
        <v>0</v>
      </c>
      <c r="AV70" s="124" t="n">
        <v>0</v>
      </c>
      <c r="AW70" s="124" t="n">
        <v>0</v>
      </c>
      <c r="AX70" s="124" t="n">
        <v>0</v>
      </c>
      <c r="AY70" s="124" t="n">
        <v>0</v>
      </c>
      <c r="AZ70" s="124" t="n">
        <v>0</v>
      </c>
      <c r="BA70" s="124" t="n">
        <v>0</v>
      </c>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t="n">
        <v>0</v>
      </c>
      <c r="AJ71" s="123" t="n">
        <v>14</v>
      </c>
      <c r="AK71" s="123" t="n">
        <v>42</v>
      </c>
      <c r="AL71" s="123" t="n">
        <v>19</v>
      </c>
      <c r="AM71" s="123" t="n">
        <v>35</v>
      </c>
      <c r="AN71" s="123" t="n">
        <v>51</v>
      </c>
      <c r="AO71" s="123" t="n">
        <v>25</v>
      </c>
      <c r="AP71" s="123" t="n">
        <v>31</v>
      </c>
      <c r="AQ71" s="123" t="n">
        <v>63</v>
      </c>
      <c r="AR71" s="123" t="n">
        <v>34</v>
      </c>
      <c r="AS71" s="123" t="n">
        <v>19</v>
      </c>
      <c r="AT71" s="131" t="n">
        <v>41</v>
      </c>
      <c r="AU71" s="130" t="n">
        <v>26</v>
      </c>
      <c r="AV71" s="123" t="n">
        <v>55</v>
      </c>
      <c r="AW71" s="123" t="n">
        <v>73</v>
      </c>
      <c r="AX71" s="123" t="n">
        <v>35</v>
      </c>
      <c r="AY71" s="123" t="n">
        <v>63</v>
      </c>
      <c r="AZ71" s="123" t="n">
        <v>93</v>
      </c>
      <c r="BA71" s="123" t="n">
        <v>47</v>
      </c>
      <c r="BB71" s="123" t="n">
        <v>35</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t="n">
        <v>0</v>
      </c>
      <c r="AJ72" s="123" t="n">
        <v>20</v>
      </c>
      <c r="AK72" s="123" t="n">
        <v>52</v>
      </c>
      <c r="AL72" s="123" t="n">
        <v>37</v>
      </c>
      <c r="AM72" s="123" t="n">
        <v>43</v>
      </c>
      <c r="AN72" s="123" t="n">
        <v>58</v>
      </c>
      <c r="AO72" s="123" t="n">
        <v>35</v>
      </c>
      <c r="AP72" s="123" t="n">
        <v>33</v>
      </c>
      <c r="AQ72" s="123" t="n">
        <v>68</v>
      </c>
      <c r="AR72" s="123" t="n">
        <v>31</v>
      </c>
      <c r="AS72" s="123" t="n">
        <v>31</v>
      </c>
      <c r="AT72" s="131" t="n">
        <v>53</v>
      </c>
      <c r="AU72" s="130" t="n">
        <v>38</v>
      </c>
      <c r="AV72" s="123" t="n">
        <v>66</v>
      </c>
      <c r="AW72" s="123" t="n">
        <v>81</v>
      </c>
      <c r="AX72" s="123" t="n">
        <v>49</v>
      </c>
      <c r="AY72" s="123" t="n">
        <v>79</v>
      </c>
      <c r="AZ72" s="123" t="n">
        <v>107</v>
      </c>
      <c r="BA72" s="123" t="n">
        <v>59</v>
      </c>
      <c r="BB72" s="123" t="n">
        <v>49</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t="n">
        <v>0</v>
      </c>
      <c r="AJ73" s="123" t="n">
        <v>6</v>
      </c>
      <c r="AK73" s="123" t="n">
        <v>17</v>
      </c>
      <c r="AL73" s="123" t="n">
        <v>14</v>
      </c>
      <c r="AM73" s="123" t="n">
        <v>13</v>
      </c>
      <c r="AN73" s="123" t="n">
        <v>9</v>
      </c>
      <c r="AO73" s="123" t="n">
        <v>9</v>
      </c>
      <c r="AP73" s="123" t="n">
        <v>7</v>
      </c>
      <c r="AQ73" s="123" t="n">
        <v>13</v>
      </c>
      <c r="AR73" s="123" t="n">
        <v>9</v>
      </c>
      <c r="AS73" s="123" t="n">
        <v>12</v>
      </c>
      <c r="AT73" s="131" t="n">
        <v>12</v>
      </c>
      <c r="AU73" s="130" t="n">
        <v>9</v>
      </c>
      <c r="AV73" s="123" t="n">
        <v>9</v>
      </c>
      <c r="AW73" s="123" t="n">
        <v>7</v>
      </c>
      <c r="AX73" s="123" t="n">
        <v>12</v>
      </c>
      <c r="AY73" s="123" t="n">
        <v>9</v>
      </c>
      <c r="AZ73" s="123" t="n">
        <v>13</v>
      </c>
      <c r="BA73" s="123" t="n">
        <v>14</v>
      </c>
      <c r="BB73" s="123" t="n">
        <v>14</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t="n">
        <v>0</v>
      </c>
      <c r="AJ74" s="123" t="n">
        <v>0</v>
      </c>
      <c r="AK74" s="123" t="n">
        <v>0</v>
      </c>
      <c r="AL74" s="123" t="n">
        <v>0</v>
      </c>
      <c r="AM74" s="123" t="n">
        <v>0</v>
      </c>
      <c r="AN74" s="123" t="n">
        <v>0</v>
      </c>
      <c r="AO74" s="123" t="n">
        <v>0</v>
      </c>
      <c r="AP74" s="123" t="n">
        <v>0</v>
      </c>
      <c r="AQ74" s="123" t="n">
        <v>0</v>
      </c>
      <c r="AR74" s="123" t="n">
        <v>0</v>
      </c>
      <c r="AS74" s="123" t="n">
        <v>0</v>
      </c>
      <c r="AT74" s="131" t="n">
        <v>0</v>
      </c>
      <c r="AU74" s="130" t="n">
        <v>0</v>
      </c>
      <c r="AV74" s="123" t="n">
        <v>116</v>
      </c>
      <c r="AW74" s="123" t="n">
        <v>0</v>
      </c>
      <c r="AX74" s="123" t="n">
        <v>234</v>
      </c>
      <c r="AY74" s="123" t="n">
        <v>0</v>
      </c>
      <c r="AZ74" s="123" t="n">
        <v>0</v>
      </c>
      <c r="BA74" s="123" t="n">
        <v>182</v>
      </c>
      <c r="BB74" s="123" t="n">
        <v>261</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51</v>
      </c>
      <c r="F75" s="140" t="n">
        <v>0</v>
      </c>
      <c r="G75" s="141" t="n">
        <v>0</v>
      </c>
      <c r="H75" s="141" t="n">
        <v>28</v>
      </c>
      <c r="I75" s="141" t="n">
        <v>23</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t="n">
        <v>0</v>
      </c>
      <c r="AJ75" s="156" t="n">
        <v>0</v>
      </c>
      <c r="AK75" s="156" t="n">
        <v>1</v>
      </c>
      <c r="AL75" s="156" t="n">
        <v>0</v>
      </c>
      <c r="AM75" s="156" t="n">
        <v>1</v>
      </c>
      <c r="AN75" s="156" t="n">
        <v>0</v>
      </c>
      <c r="AO75" s="156" t="n">
        <v>7</v>
      </c>
      <c r="AP75" s="156" t="n">
        <v>7</v>
      </c>
      <c r="AQ75" s="156" t="n">
        <v>3</v>
      </c>
      <c r="AR75" s="156" t="n">
        <v>3</v>
      </c>
      <c r="AS75" s="156" t="n">
        <v>1</v>
      </c>
      <c r="AT75" s="157" t="n">
        <v>5</v>
      </c>
      <c r="AU75" s="158" t="n">
        <v>3</v>
      </c>
      <c r="AV75" s="156" t="n">
        <v>3</v>
      </c>
      <c r="AW75" s="156" t="n">
        <v>3</v>
      </c>
      <c r="AX75" s="156" t="n">
        <v>2</v>
      </c>
      <c r="AY75" s="156" t="n">
        <v>2</v>
      </c>
      <c r="AZ75" s="156" t="n">
        <v>1</v>
      </c>
      <c r="BA75" s="156" t="n">
        <v>4</v>
      </c>
      <c r="BB75" s="156" t="n">
        <v>5</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578</v>
      </c>
    </row>
    <row r="4">
      <c r="B4" s="265" t="s">
        <v>176</v>
      </c>
      <c r="C4" s="264" t="s">
        <v>577</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21414</v>
      </c>
      <c r="F25" s="138" t="n">
        <v>0</v>
      </c>
      <c r="G25" s="123" t="n">
        <v>0</v>
      </c>
      <c r="H25" s="123" t="n">
        <v>5</v>
      </c>
      <c r="I25" s="123" t="n">
        <v>21409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t="n">
        <v>1</v>
      </c>
      <c r="AJ25" s="124" t="n">
        <v>1</v>
      </c>
      <c r="AK25" s="124" t="n">
        <v>0</v>
      </c>
      <c r="AL25" s="124" t="n">
        <v>2</v>
      </c>
      <c r="AM25" s="124"/>
      <c r="AN25" s="124"/>
      <c r="AO25" s="124"/>
      <c r="AP25" s="124"/>
      <c r="AQ25" s="124"/>
      <c r="AR25" s="124" t="n">
        <v>0</v>
      </c>
      <c r="AS25" s="124"/>
      <c r="AT25" s="129" t="n">
        <v>1</v>
      </c>
      <c r="AU25" s="128" t="n">
        <v>0</v>
      </c>
      <c r="AV25" s="124"/>
      <c r="AW25" s="124"/>
      <c r="AX25" s="124"/>
      <c r="AY25" s="124" t="n">
        <v>4867</v>
      </c>
      <c r="AZ25" s="124" t="n">
        <v>6251</v>
      </c>
      <c r="BA25" s="124" t="n">
        <v>3008</v>
      </c>
      <c r="BB25" s="124" t="n">
        <v>6354</v>
      </c>
      <c r="BC25" s="124" t="n">
        <v>929</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12040</v>
      </c>
      <c r="F26" s="138" t="n">
        <v>0</v>
      </c>
      <c r="G26" s="123" t="n">
        <v>0</v>
      </c>
      <c r="H26" s="123" t="n">
        <v>4</v>
      </c>
      <c r="I26" s="123" t="n">
        <v>12036</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t="n">
        <v>0</v>
      </c>
      <c r="AJ26" s="124" t="n">
        <v>1</v>
      </c>
      <c r="AK26" s="124" t="n">
        <v>1</v>
      </c>
      <c r="AL26" s="124" t="n">
        <v>2</v>
      </c>
      <c r="AM26" s="124"/>
      <c r="AN26" s="124"/>
      <c r="AO26" s="124"/>
      <c r="AP26" s="124"/>
      <c r="AQ26" s="124"/>
      <c r="AR26" s="124" t="n">
        <v>0</v>
      </c>
      <c r="AS26" s="124"/>
      <c r="AT26" s="129" t="n">
        <v>0</v>
      </c>
      <c r="AU26" s="128" t="n">
        <v>1</v>
      </c>
      <c r="AV26" s="124"/>
      <c r="AW26" s="124"/>
      <c r="AX26" s="124"/>
      <c r="AY26" s="124" t="n">
        <v>985</v>
      </c>
      <c r="AZ26" s="124" t="n">
        <v>4487</v>
      </c>
      <c r="BA26" s="124" t="n">
        <v>2399</v>
      </c>
      <c r="BB26" s="124" t="n">
        <v>3412</v>
      </c>
      <c r="BC26" s="124" t="n">
        <v>752</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73122</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t="n">
        <v>0</v>
      </c>
      <c r="AJ27" s="124" t="n">
        <v>0</v>
      </c>
      <c r="AK27" s="124" t="n">
        <v>0</v>
      </c>
      <c r="AL27" s="124" t="n">
        <v>0</v>
      </c>
      <c r="AM27" s="124"/>
      <c r="AN27" s="124"/>
      <c r="AO27" s="124"/>
      <c r="AP27" s="124"/>
      <c r="AQ27" s="124"/>
      <c r="AR27" s="124" t="n">
        <v>0</v>
      </c>
      <c r="AS27" s="124"/>
      <c r="AT27" s="129" t="n">
        <v>0</v>
      </c>
      <c r="AU27" s="128" t="n">
        <v>0</v>
      </c>
      <c r="AV27" s="124"/>
      <c r="AW27" s="124"/>
      <c r="AX27" s="124"/>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7648</v>
      </c>
      <c r="F28" s="138" t="n">
        <v>0</v>
      </c>
      <c r="G28" s="123" t="n">
        <v>0</v>
      </c>
      <c r="H28" s="123" t="n">
        <v>3</v>
      </c>
      <c r="I28" s="123" t="n">
        <v>7645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t="n">
        <v>0</v>
      </c>
      <c r="AJ28" s="124" t="n">
        <v>0</v>
      </c>
      <c r="AK28" s="124" t="n">
        <v>1</v>
      </c>
      <c r="AL28" s="124" t="n">
        <v>2</v>
      </c>
      <c r="AM28" s="124"/>
      <c r="AN28" s="124"/>
      <c r="AO28" s="124"/>
      <c r="AP28" s="124"/>
      <c r="AQ28" s="124"/>
      <c r="AR28" s="124" t="n">
        <v>0</v>
      </c>
      <c r="AS28" s="124"/>
      <c r="AT28" s="129" t="n">
        <v>0</v>
      </c>
      <c r="AU28" s="128" t="n">
        <v>1</v>
      </c>
      <c r="AV28" s="124"/>
      <c r="AW28" s="124"/>
      <c r="AX28" s="124"/>
      <c r="AY28" s="124" t="n">
        <v>1122</v>
      </c>
      <c r="AZ28" s="124" t="n">
        <v>1992</v>
      </c>
      <c r="BA28" s="124" t="n">
        <v>1274</v>
      </c>
      <c r="BB28" s="124" t="n">
        <v>2679</v>
      </c>
      <c r="BC28" s="124" t="n">
        <v>577</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t="n">
        <v>0</v>
      </c>
      <c r="AJ29" s="124" t="n">
        <v>0</v>
      </c>
      <c r="AK29" s="124" t="n">
        <v>0</v>
      </c>
      <c r="AL29" s="124" t="n">
        <v>0</v>
      </c>
      <c r="AM29" s="124"/>
      <c r="AN29" s="124"/>
      <c r="AO29" s="124"/>
      <c r="AP29" s="124"/>
      <c r="AQ29" s="124"/>
      <c r="AR29" s="124" t="n">
        <v>0</v>
      </c>
      <c r="AS29" s="124"/>
      <c r="AT29" s="129" t="n">
        <v>0</v>
      </c>
      <c r="AU29" s="128" t="n">
        <v>0</v>
      </c>
      <c r="AV29" s="124"/>
      <c r="AW29" s="124"/>
      <c r="AX29" s="124"/>
      <c r="AY29" s="124" t="n">
        <v>0</v>
      </c>
      <c r="AZ29" s="124" t="n">
        <v>0</v>
      </c>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5929</v>
      </c>
      <c r="F30" s="138" t="n">
        <v>0</v>
      </c>
      <c r="G30" s="123" t="n">
        <v>0</v>
      </c>
      <c r="H30" s="123" t="n">
        <v>3</v>
      </c>
      <c r="I30" s="123" t="n">
        <v>5926</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t="n">
        <v>0</v>
      </c>
      <c r="AJ30" s="124" t="n">
        <v>0</v>
      </c>
      <c r="AK30" s="124" t="n">
        <v>0</v>
      </c>
      <c r="AL30" s="124" t="n">
        <v>3</v>
      </c>
      <c r="AM30" s="124"/>
      <c r="AN30" s="124"/>
      <c r="AO30" s="124"/>
      <c r="AP30" s="124"/>
      <c r="AQ30" s="124"/>
      <c r="AR30" s="124" t="n">
        <v>0</v>
      </c>
      <c r="AS30" s="124"/>
      <c r="AT30" s="129" t="n">
        <v>0</v>
      </c>
      <c r="AU30" s="128" t="n">
        <v>1</v>
      </c>
      <c r="AV30" s="124"/>
      <c r="AW30" s="124"/>
      <c r="AX30" s="124"/>
      <c r="AY30" s="124" t="n">
        <v>876</v>
      </c>
      <c r="AZ30" s="124" t="n">
        <v>1989</v>
      </c>
      <c r="BA30" s="124" t="n">
        <v>1259</v>
      </c>
      <c r="BB30" s="124" t="n">
        <v>1476</v>
      </c>
      <c r="BC30" s="124" t="n">
        <v>325</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t="n">
        <v>0</v>
      </c>
      <c r="AJ31" s="124" t="n">
        <v>0</v>
      </c>
      <c r="AK31" s="124" t="n">
        <v>0</v>
      </c>
      <c r="AL31" s="124" t="n">
        <v>0</v>
      </c>
      <c r="AM31" s="124"/>
      <c r="AN31" s="124"/>
      <c r="AO31" s="124"/>
      <c r="AP31" s="124"/>
      <c r="AQ31" s="124"/>
      <c r="AR31" s="124" t="n">
        <v>0</v>
      </c>
      <c r="AS31" s="124"/>
      <c r="AT31" s="129" t="n">
        <v>0</v>
      </c>
      <c r="AU31" s="128" t="n">
        <v>0</v>
      </c>
      <c r="AV31" s="124"/>
      <c r="AW31" s="124"/>
      <c r="AX31" s="124"/>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3</v>
      </c>
      <c r="F32" s="138" t="n">
        <v>0</v>
      </c>
      <c r="G32" s="123" t="n">
        <v>0</v>
      </c>
      <c r="H32" s="123" t="n">
        <v>0</v>
      </c>
      <c r="I32" s="123" t="n">
        <v>3</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t="n">
        <v>0</v>
      </c>
      <c r="AJ32" s="124" t="n">
        <v>0</v>
      </c>
      <c r="AK32" s="124" t="n">
        <v>0</v>
      </c>
      <c r="AL32" s="124" t="n">
        <v>0</v>
      </c>
      <c r="AM32" s="124"/>
      <c r="AN32" s="124"/>
      <c r="AO32" s="124"/>
      <c r="AP32" s="124"/>
      <c r="AQ32" s="124"/>
      <c r="AR32" s="124" t="n">
        <v>0</v>
      </c>
      <c r="AS32" s="124"/>
      <c r="AT32" s="129" t="n">
        <v>0</v>
      </c>
      <c r="AU32" s="128" t="n">
        <v>0</v>
      </c>
      <c r="AV32" s="124"/>
      <c r="AW32" s="124"/>
      <c r="AX32" s="124"/>
      <c r="AY32" s="124" t="n">
        <v>0</v>
      </c>
      <c r="AZ32" s="124" t="n">
        <v>1</v>
      </c>
      <c r="BA32" s="124" t="n">
        <v>1</v>
      </c>
      <c r="BB32" s="124" t="n">
        <v>1</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2874</v>
      </c>
      <c r="F33" s="138" t="n">
        <v>0</v>
      </c>
      <c r="G33" s="123" t="n">
        <v>0</v>
      </c>
      <c r="H33" s="123" t="n">
        <v>3</v>
      </c>
      <c r="I33" s="123" t="n">
        <v>2871</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t="n">
        <v>0</v>
      </c>
      <c r="AJ33" s="124" t="n">
        <v>0</v>
      </c>
      <c r="AK33" s="124" t="n">
        <v>0</v>
      </c>
      <c r="AL33" s="124" t="n">
        <v>3</v>
      </c>
      <c r="AM33" s="124"/>
      <c r="AN33" s="124"/>
      <c r="AO33" s="124"/>
      <c r="AP33" s="124"/>
      <c r="AQ33" s="124"/>
      <c r="AR33" s="124" t="n">
        <v>0</v>
      </c>
      <c r="AS33" s="124"/>
      <c r="AT33" s="129" t="n">
        <v>0</v>
      </c>
      <c r="AU33" s="128" t="n">
        <v>0</v>
      </c>
      <c r="AV33" s="124"/>
      <c r="AW33" s="124"/>
      <c r="AX33" s="124"/>
      <c r="AY33" s="124" t="n">
        <v>567</v>
      </c>
      <c r="AZ33" s="124" t="n">
        <v>1070</v>
      </c>
      <c r="BA33" s="124" t="n">
        <v>543</v>
      </c>
      <c r="BB33" s="124" t="n">
        <v>592</v>
      </c>
      <c r="BC33" s="124" t="n">
        <v>99</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8</v>
      </c>
      <c r="F34" s="138" t="n">
        <v>0</v>
      </c>
      <c r="G34" s="123" t="n">
        <v>0</v>
      </c>
      <c r="H34" s="123" t="n">
        <v>0</v>
      </c>
      <c r="I34" s="123" t="n">
        <v>8</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t="n">
        <v>0</v>
      </c>
      <c r="AJ34" s="124" t="n">
        <v>0</v>
      </c>
      <c r="AK34" s="124" t="n">
        <v>0</v>
      </c>
      <c r="AL34" s="124" t="n">
        <v>0</v>
      </c>
      <c r="AM34" s="124"/>
      <c r="AN34" s="124"/>
      <c r="AO34" s="124"/>
      <c r="AP34" s="124"/>
      <c r="AQ34" s="124"/>
      <c r="AR34" s="124" t="n">
        <v>0</v>
      </c>
      <c r="AS34" s="124"/>
      <c r="AT34" s="129" t="n">
        <v>0</v>
      </c>
      <c r="AU34" s="128" t="n">
        <v>0</v>
      </c>
      <c r="AV34" s="124"/>
      <c r="AW34" s="124"/>
      <c r="AX34" s="124"/>
      <c r="AY34" s="124" t="n">
        <v>4</v>
      </c>
      <c r="AZ34" s="124" t="n">
        <v>2</v>
      </c>
      <c r="BA34" s="124" t="n">
        <v>1</v>
      </c>
      <c r="BB34" s="124" t="n">
        <v>1</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2039</v>
      </c>
      <c r="F35" s="138" t="n">
        <v>0</v>
      </c>
      <c r="G35" s="123" t="n">
        <v>0</v>
      </c>
      <c r="H35" s="123" t="n">
        <v>0</v>
      </c>
      <c r="I35" s="123" t="n">
        <v>2039</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t="n">
        <v>0</v>
      </c>
      <c r="AJ35" s="124" t="n">
        <v>0</v>
      </c>
      <c r="AK35" s="124" t="n">
        <v>0</v>
      </c>
      <c r="AL35" s="124" t="n">
        <v>0</v>
      </c>
      <c r="AM35" s="124"/>
      <c r="AN35" s="124"/>
      <c r="AO35" s="124"/>
      <c r="AP35" s="124"/>
      <c r="AQ35" s="124"/>
      <c r="AR35" s="124" t="n">
        <v>0</v>
      </c>
      <c r="AS35" s="124"/>
      <c r="AT35" s="129" t="n">
        <v>0</v>
      </c>
      <c r="AU35" s="128" t="n">
        <v>0</v>
      </c>
      <c r="AV35" s="124"/>
      <c r="AW35" s="124"/>
      <c r="AX35" s="124"/>
      <c r="AY35" s="124" t="n">
        <v>74</v>
      </c>
      <c r="AZ35" s="124" t="n">
        <v>726</v>
      </c>
      <c r="BA35" s="124" t="n">
        <v>517</v>
      </c>
      <c r="BB35" s="124" t="n">
        <v>650</v>
      </c>
      <c r="BC35" s="124" t="n">
        <v>72</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132</v>
      </c>
      <c r="F36" s="138" t="n">
        <v>0</v>
      </c>
      <c r="G36" s="123" t="n">
        <v>0</v>
      </c>
      <c r="H36" s="123" t="n">
        <v>0</v>
      </c>
      <c r="I36" s="123" t="n">
        <v>132</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t="n">
        <v>0</v>
      </c>
      <c r="AJ36" s="124" t="n">
        <v>0</v>
      </c>
      <c r="AK36" s="124" t="n">
        <v>0</v>
      </c>
      <c r="AL36" s="124" t="n">
        <v>0</v>
      </c>
      <c r="AM36" s="124"/>
      <c r="AN36" s="124"/>
      <c r="AO36" s="124"/>
      <c r="AP36" s="124"/>
      <c r="AQ36" s="124"/>
      <c r="AR36" s="124" t="n">
        <v>0</v>
      </c>
      <c r="AS36" s="124"/>
      <c r="AT36" s="129" t="n">
        <v>0</v>
      </c>
      <c r="AU36" s="128" t="n">
        <v>0</v>
      </c>
      <c r="AV36" s="124"/>
      <c r="AW36" s="124"/>
      <c r="AX36" s="124"/>
      <c r="AY36" s="124" t="n">
        <v>0</v>
      </c>
      <c r="AZ36" s="124" t="n">
        <v>26</v>
      </c>
      <c r="BA36" s="124" t="n">
        <v>49</v>
      </c>
      <c r="BB36" s="124" t="n">
        <v>56</v>
      </c>
      <c r="BC36" s="124" t="n">
        <v>1</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9</v>
      </c>
      <c r="F37" s="138" t="n">
        <v>0</v>
      </c>
      <c r="G37" s="123" t="n">
        <v>0</v>
      </c>
      <c r="H37" s="123" t="n">
        <v>0</v>
      </c>
      <c r="I37" s="123" t="n">
        <v>9</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t="n">
        <v>0</v>
      </c>
      <c r="AJ37" s="124" t="n">
        <v>0</v>
      </c>
      <c r="AK37" s="124" t="n">
        <v>0</v>
      </c>
      <c r="AL37" s="124" t="n">
        <v>0</v>
      </c>
      <c r="AM37" s="124"/>
      <c r="AN37" s="124"/>
      <c r="AO37" s="124"/>
      <c r="AP37" s="124"/>
      <c r="AQ37" s="124"/>
      <c r="AR37" s="124" t="n">
        <v>0</v>
      </c>
      <c r="AS37" s="124"/>
      <c r="AT37" s="129" t="n">
        <v>0</v>
      </c>
      <c r="AU37" s="128" t="n">
        <v>0</v>
      </c>
      <c r="AV37" s="124"/>
      <c r="AW37" s="124"/>
      <c r="AX37" s="124"/>
      <c r="AY37" s="124" t="n">
        <v>0</v>
      </c>
      <c r="AZ37" s="124" t="n">
        <v>0</v>
      </c>
      <c r="BA37" s="124" t="n">
        <v>0</v>
      </c>
      <c r="BB37" s="124" t="n">
        <v>7</v>
      </c>
      <c r="BC37" s="124" t="n">
        <v>2</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t="n">
        <v>0</v>
      </c>
      <c r="AJ38" s="124" t="n">
        <v>0</v>
      </c>
      <c r="AK38" s="124" t="n">
        <v>0</v>
      </c>
      <c r="AL38" s="124" t="n">
        <v>0</v>
      </c>
      <c r="AM38" s="124"/>
      <c r="AN38" s="124"/>
      <c r="AO38" s="124"/>
      <c r="AP38" s="124"/>
      <c r="AQ38" s="124"/>
      <c r="AR38" s="124" t="n">
        <v>0</v>
      </c>
      <c r="AS38" s="124"/>
      <c r="AT38" s="129" t="n">
        <v>0</v>
      </c>
      <c r="AU38" s="128" t="n">
        <v>0</v>
      </c>
      <c r="AV38" s="124"/>
      <c r="AW38" s="124"/>
      <c r="AX38" s="124"/>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t="n">
        <v>0</v>
      </c>
      <c r="AJ39" s="124" t="n">
        <v>0</v>
      </c>
      <c r="AK39" s="124" t="n">
        <v>0</v>
      </c>
      <c r="AL39" s="124" t="n">
        <v>0</v>
      </c>
      <c r="AM39" s="124"/>
      <c r="AN39" s="124"/>
      <c r="AO39" s="124"/>
      <c r="AP39" s="124"/>
      <c r="AQ39" s="124"/>
      <c r="AR39" s="124" t="n">
        <v>0</v>
      </c>
      <c r="AS39" s="124"/>
      <c r="AT39" s="129" t="n">
        <v>0</v>
      </c>
      <c r="AU39" s="128" t="n">
        <v>0</v>
      </c>
      <c r="AV39" s="124"/>
      <c r="AW39" s="124"/>
      <c r="AX39" s="124"/>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t="n">
        <v>0</v>
      </c>
      <c r="AJ40" s="124" t="n">
        <v>0</v>
      </c>
      <c r="AK40" s="124" t="n">
        <v>0</v>
      </c>
      <c r="AL40" s="124" t="n">
        <v>0</v>
      </c>
      <c r="AM40" s="124"/>
      <c r="AN40" s="124"/>
      <c r="AO40" s="124"/>
      <c r="AP40" s="124"/>
      <c r="AQ40" s="124"/>
      <c r="AR40" s="124" t="n">
        <v>0</v>
      </c>
      <c r="AS40" s="124"/>
      <c r="AT40" s="129" t="n">
        <v>0</v>
      </c>
      <c r="AU40" s="128" t="n">
        <v>0</v>
      </c>
      <c r="AV40" s="124"/>
      <c r="AW40" s="124"/>
      <c r="AX40" s="124"/>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t="n">
        <v>0</v>
      </c>
      <c r="AJ41" s="124" t="n">
        <v>0</v>
      </c>
      <c r="AK41" s="124" t="n">
        <v>0</v>
      </c>
      <c r="AL41" s="124" t="n">
        <v>0</v>
      </c>
      <c r="AM41" s="124"/>
      <c r="AN41" s="124"/>
      <c r="AO41" s="124"/>
      <c r="AP41" s="124"/>
      <c r="AQ41" s="124"/>
      <c r="AR41" s="124" t="n">
        <v>0</v>
      </c>
      <c r="AS41" s="124"/>
      <c r="AT41" s="129" t="n">
        <v>0</v>
      </c>
      <c r="AU41" s="128" t="n">
        <v>0</v>
      </c>
      <c r="AV41" s="124"/>
      <c r="AW41" s="124"/>
      <c r="AX41" s="124"/>
      <c r="AY41" s="124" t="n">
        <v>0</v>
      </c>
      <c r="AZ41" s="124" t="n">
        <v>0</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v>
      </c>
      <c r="F42" s="138" t="n">
        <v>0</v>
      </c>
      <c r="G42" s="123" t="n">
        <v>0</v>
      </c>
      <c r="H42" s="123" t="n">
        <v>0</v>
      </c>
      <c r="I42" s="123" t="n">
        <v>1</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t="n">
        <v>0</v>
      </c>
      <c r="AJ42" s="124" t="n">
        <v>0</v>
      </c>
      <c r="AK42" s="124" t="n">
        <v>0</v>
      </c>
      <c r="AL42" s="124" t="n">
        <v>0</v>
      </c>
      <c r="AM42" s="124"/>
      <c r="AN42" s="124"/>
      <c r="AO42" s="124"/>
      <c r="AP42" s="124"/>
      <c r="AQ42" s="124"/>
      <c r="AR42" s="124" t="n">
        <v>0</v>
      </c>
      <c r="AS42" s="124"/>
      <c r="AT42" s="129" t="n">
        <v>0</v>
      </c>
      <c r="AU42" s="128" t="n">
        <v>0</v>
      </c>
      <c r="AV42" s="124"/>
      <c r="AW42" s="124"/>
      <c r="AX42" s="124"/>
      <c r="AY42" s="124" t="n">
        <v>0</v>
      </c>
      <c r="AZ42" s="124" t="n">
        <v>0</v>
      </c>
      <c r="BA42" s="124" t="n">
        <v>0</v>
      </c>
      <c r="BB42" s="124" t="n">
        <v>0</v>
      </c>
      <c r="BC42" s="124" t="n">
        <v>1</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2</v>
      </c>
      <c r="F43" s="138" t="n">
        <v>0</v>
      </c>
      <c r="G43" s="123" t="n">
        <v>0</v>
      </c>
      <c r="H43" s="123" t="n">
        <v>0</v>
      </c>
      <c r="I43" s="123" t="n">
        <v>2</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t="n">
        <v>0</v>
      </c>
      <c r="AJ43" s="124" t="n">
        <v>0</v>
      </c>
      <c r="AK43" s="124" t="n">
        <v>0</v>
      </c>
      <c r="AL43" s="124" t="n">
        <v>0</v>
      </c>
      <c r="AM43" s="124"/>
      <c r="AN43" s="124"/>
      <c r="AO43" s="124"/>
      <c r="AP43" s="124"/>
      <c r="AQ43" s="124"/>
      <c r="AR43" s="124" t="n">
        <v>0</v>
      </c>
      <c r="AS43" s="124"/>
      <c r="AT43" s="129" t="n">
        <v>0</v>
      </c>
      <c r="AU43" s="128" t="n">
        <v>0</v>
      </c>
      <c r="AV43" s="124"/>
      <c r="AW43" s="124"/>
      <c r="AX43" s="124"/>
      <c r="AY43" s="124" t="n">
        <v>0</v>
      </c>
      <c r="AZ43" s="124" t="n">
        <v>0</v>
      </c>
      <c r="BA43" s="124" t="n">
        <v>0</v>
      </c>
      <c r="BB43" s="124" t="n">
        <v>0</v>
      </c>
      <c r="BC43" s="124" t="n">
        <v>2</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3</v>
      </c>
      <c r="F44" s="138" t="n">
        <v>0</v>
      </c>
      <c r="G44" s="123" t="n">
        <v>0</v>
      </c>
      <c r="H44" s="123" t="n">
        <v>0</v>
      </c>
      <c r="I44" s="123" t="n">
        <v>3</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t="n">
        <v>0</v>
      </c>
      <c r="AJ44" s="124" t="n">
        <v>0</v>
      </c>
      <c r="AK44" s="124" t="n">
        <v>0</v>
      </c>
      <c r="AL44" s="124" t="n">
        <v>0</v>
      </c>
      <c r="AM44" s="124"/>
      <c r="AN44" s="124"/>
      <c r="AO44" s="124"/>
      <c r="AP44" s="124"/>
      <c r="AQ44" s="124"/>
      <c r="AR44" s="124" t="n">
        <v>0</v>
      </c>
      <c r="AS44" s="124"/>
      <c r="AT44" s="129" t="n">
        <v>0</v>
      </c>
      <c r="AU44" s="128" t="n">
        <v>0</v>
      </c>
      <c r="AV44" s="124"/>
      <c r="AW44" s="124"/>
      <c r="AX44" s="124"/>
      <c r="AY44" s="124" t="n">
        <v>0</v>
      </c>
      <c r="AZ44" s="124" t="n">
        <v>0</v>
      </c>
      <c r="BA44" s="124" t="n">
        <v>0</v>
      </c>
      <c r="BB44" s="124" t="n">
        <v>3</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t="n">
        <v>0</v>
      </c>
      <c r="AJ45" s="124" t="n">
        <v>0</v>
      </c>
      <c r="AK45" s="124" t="n">
        <v>0</v>
      </c>
      <c r="AL45" s="124" t="n">
        <v>0</v>
      </c>
      <c r="AM45" s="124"/>
      <c r="AN45" s="124"/>
      <c r="AO45" s="124"/>
      <c r="AP45" s="124"/>
      <c r="AQ45" s="124"/>
      <c r="AR45" s="124" t="n">
        <v>0</v>
      </c>
      <c r="AS45" s="124"/>
      <c r="AT45" s="129" t="n">
        <v>0</v>
      </c>
      <c r="AU45" s="128" t="n">
        <v>0</v>
      </c>
      <c r="AV45" s="124"/>
      <c r="AW45" s="124"/>
      <c r="AX45" s="124"/>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1314</v>
      </c>
      <c r="F46" s="138" t="n">
        <v>0</v>
      </c>
      <c r="G46" s="123" t="n">
        <v>0</v>
      </c>
      <c r="H46" s="123" t="n">
        <v>0</v>
      </c>
      <c r="I46" s="123" t="n">
        <v>1314</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t="n">
        <v>0</v>
      </c>
      <c r="AJ46" s="124" t="n">
        <v>0</v>
      </c>
      <c r="AK46" s="124" t="n">
        <v>0</v>
      </c>
      <c r="AL46" s="124" t="n">
        <v>0</v>
      </c>
      <c r="AM46" s="124"/>
      <c r="AN46" s="124"/>
      <c r="AO46" s="124"/>
      <c r="AP46" s="124"/>
      <c r="AQ46" s="124"/>
      <c r="AR46" s="124" t="n">
        <v>0</v>
      </c>
      <c r="AS46" s="124"/>
      <c r="AT46" s="129" t="n">
        <v>0</v>
      </c>
      <c r="AU46" s="128" t="n">
        <v>0</v>
      </c>
      <c r="AV46" s="124"/>
      <c r="AW46" s="124"/>
      <c r="AX46" s="124"/>
      <c r="AY46" s="124" t="n">
        <v>50</v>
      </c>
      <c r="AZ46" s="124" t="n">
        <v>484</v>
      </c>
      <c r="BA46" s="124" t="n">
        <v>347</v>
      </c>
      <c r="BB46" s="124" t="n">
        <v>357</v>
      </c>
      <c r="BC46" s="124" t="n">
        <v>76</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v>
      </c>
      <c r="F47" s="138" t="n">
        <v>0</v>
      </c>
      <c r="G47" s="123" t="n">
        <v>0</v>
      </c>
      <c r="H47" s="123" t="n">
        <v>0</v>
      </c>
      <c r="I47" s="123" t="n">
        <v>2</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t="n">
        <v>0</v>
      </c>
      <c r="AJ47" s="124" t="n">
        <v>0</v>
      </c>
      <c r="AK47" s="124" t="n">
        <v>0</v>
      </c>
      <c r="AL47" s="124" t="n">
        <v>0</v>
      </c>
      <c r="AM47" s="124"/>
      <c r="AN47" s="124"/>
      <c r="AO47" s="124"/>
      <c r="AP47" s="124"/>
      <c r="AQ47" s="124"/>
      <c r="AR47" s="124" t="n">
        <v>0</v>
      </c>
      <c r="AS47" s="124"/>
      <c r="AT47" s="129" t="n">
        <v>0</v>
      </c>
      <c r="AU47" s="128" t="n">
        <v>0</v>
      </c>
      <c r="AV47" s="124"/>
      <c r="AW47" s="124"/>
      <c r="AX47" s="124"/>
      <c r="AY47" s="124" t="n">
        <v>0</v>
      </c>
      <c r="AZ47" s="124" t="n">
        <v>1</v>
      </c>
      <c r="BA47" s="124" t="n">
        <v>0</v>
      </c>
      <c r="BB47" s="124" t="n">
        <v>0</v>
      </c>
      <c r="BC47" s="124" t="n">
        <v>1</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1</v>
      </c>
      <c r="F48" s="138" t="n">
        <v>0</v>
      </c>
      <c r="G48" s="123" t="n">
        <v>0</v>
      </c>
      <c r="H48" s="123" t="n">
        <v>0</v>
      </c>
      <c r="I48" s="123" t="n">
        <v>1</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t="n">
        <v>0</v>
      </c>
      <c r="AJ48" s="124" t="n">
        <v>0</v>
      </c>
      <c r="AK48" s="124" t="n">
        <v>0</v>
      </c>
      <c r="AL48" s="124" t="n">
        <v>0</v>
      </c>
      <c r="AM48" s="124"/>
      <c r="AN48" s="124"/>
      <c r="AO48" s="124"/>
      <c r="AP48" s="124"/>
      <c r="AQ48" s="124"/>
      <c r="AR48" s="124" t="n">
        <v>0</v>
      </c>
      <c r="AS48" s="124"/>
      <c r="AT48" s="129" t="n">
        <v>0</v>
      </c>
      <c r="AU48" s="128" t="n">
        <v>0</v>
      </c>
      <c r="AV48" s="124"/>
      <c r="AW48" s="124"/>
      <c r="AX48" s="124"/>
      <c r="AY48" s="124" t="n">
        <v>0</v>
      </c>
      <c r="AZ48" s="124" t="n">
        <v>0</v>
      </c>
      <c r="BA48" s="124" t="n">
        <v>0</v>
      </c>
      <c r="BB48" s="124" t="n">
        <v>1</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t="n">
        <v>0</v>
      </c>
      <c r="AJ49" s="124" t="n">
        <v>0</v>
      </c>
      <c r="AK49" s="124" t="n">
        <v>0</v>
      </c>
      <c r="AL49" s="124" t="n">
        <v>0</v>
      </c>
      <c r="AM49" s="124"/>
      <c r="AN49" s="124"/>
      <c r="AO49" s="124"/>
      <c r="AP49" s="124"/>
      <c r="AQ49" s="124"/>
      <c r="AR49" s="124" t="n">
        <v>0</v>
      </c>
      <c r="AS49" s="124"/>
      <c r="AT49" s="129" t="n">
        <v>0</v>
      </c>
      <c r="AU49" s="128" t="n">
        <v>0</v>
      </c>
      <c r="AV49" s="124"/>
      <c r="AW49" s="124"/>
      <c r="AX49" s="124"/>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1189</v>
      </c>
      <c r="F50" s="138" t="n">
        <v>0</v>
      </c>
      <c r="G50" s="123" t="n">
        <v>0</v>
      </c>
      <c r="H50" s="123" t="n">
        <v>0</v>
      </c>
      <c r="I50" s="123" t="n">
        <v>1189</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t="n">
        <v>0</v>
      </c>
      <c r="AJ50" s="124" t="n">
        <v>0</v>
      </c>
      <c r="AK50" s="124" t="n">
        <v>0</v>
      </c>
      <c r="AL50" s="124" t="n">
        <v>0</v>
      </c>
      <c r="AM50" s="124"/>
      <c r="AN50" s="124"/>
      <c r="AO50" s="124"/>
      <c r="AP50" s="124"/>
      <c r="AQ50" s="124"/>
      <c r="AR50" s="124" t="n">
        <v>0</v>
      </c>
      <c r="AS50" s="124"/>
      <c r="AT50" s="129" t="n">
        <v>0</v>
      </c>
      <c r="AU50" s="128" t="n">
        <v>0</v>
      </c>
      <c r="AV50" s="124"/>
      <c r="AW50" s="124"/>
      <c r="AX50" s="124"/>
      <c r="AY50" s="124" t="n">
        <v>49</v>
      </c>
      <c r="AZ50" s="124" t="n">
        <v>442</v>
      </c>
      <c r="BA50" s="124" t="n">
        <v>322</v>
      </c>
      <c r="BB50" s="124" t="n">
        <v>312</v>
      </c>
      <c r="BC50" s="124" t="n">
        <v>64</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83</v>
      </c>
      <c r="F51" s="138" t="n">
        <v>0</v>
      </c>
      <c r="G51" s="123" t="n">
        <v>0</v>
      </c>
      <c r="H51" s="123" t="n">
        <v>0</v>
      </c>
      <c r="I51" s="123" t="n">
        <v>83</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t="n">
        <v>0</v>
      </c>
      <c r="AJ51" s="124" t="n">
        <v>0</v>
      </c>
      <c r="AK51" s="124" t="n">
        <v>0</v>
      </c>
      <c r="AL51" s="124" t="n">
        <v>0</v>
      </c>
      <c r="AM51" s="124"/>
      <c r="AN51" s="124"/>
      <c r="AO51" s="124"/>
      <c r="AP51" s="124"/>
      <c r="AQ51" s="124"/>
      <c r="AR51" s="124" t="n">
        <v>0</v>
      </c>
      <c r="AS51" s="124"/>
      <c r="AT51" s="129" t="n">
        <v>0</v>
      </c>
      <c r="AU51" s="128" t="n">
        <v>0</v>
      </c>
      <c r="AV51" s="124"/>
      <c r="AW51" s="124"/>
      <c r="AX51" s="124"/>
      <c r="AY51" s="124" t="n">
        <v>4</v>
      </c>
      <c r="AZ51" s="124" t="n">
        <v>16</v>
      </c>
      <c r="BA51" s="124" t="n">
        <v>3</v>
      </c>
      <c r="BB51" s="124" t="n">
        <v>58</v>
      </c>
      <c r="BC51" s="124" t="n">
        <v>2</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t="n">
        <v>0</v>
      </c>
      <c r="AJ52" s="124" t="n">
        <v>0</v>
      </c>
      <c r="AK52" s="124" t="n">
        <v>0</v>
      </c>
      <c r="AL52" s="124" t="n">
        <v>0</v>
      </c>
      <c r="AM52" s="124"/>
      <c r="AN52" s="124"/>
      <c r="AO52" s="124"/>
      <c r="AP52" s="124"/>
      <c r="AQ52" s="124"/>
      <c r="AR52" s="124" t="n">
        <v>0</v>
      </c>
      <c r="AS52" s="124"/>
      <c r="AT52" s="129" t="n">
        <v>0</v>
      </c>
      <c r="AU52" s="128" t="n">
        <v>0</v>
      </c>
      <c r="AV52" s="124"/>
      <c r="AW52" s="124"/>
      <c r="AX52" s="124"/>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t="n">
        <v>0</v>
      </c>
      <c r="AJ53" s="124" t="n">
        <v>0</v>
      </c>
      <c r="AK53" s="124" t="n">
        <v>0</v>
      </c>
      <c r="AL53" s="124" t="n">
        <v>0</v>
      </c>
      <c r="AM53" s="124"/>
      <c r="AN53" s="124"/>
      <c r="AO53" s="124"/>
      <c r="AP53" s="124"/>
      <c r="AQ53" s="124"/>
      <c r="AR53" s="124" t="n">
        <v>0</v>
      </c>
      <c r="AS53" s="124"/>
      <c r="AT53" s="129" t="n">
        <v>0</v>
      </c>
      <c r="AU53" s="128" t="n">
        <v>0</v>
      </c>
      <c r="AV53" s="124"/>
      <c r="AW53" s="124"/>
      <c r="AX53" s="124"/>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2</v>
      </c>
      <c r="F54" s="138" t="n">
        <v>0</v>
      </c>
      <c r="G54" s="123" t="n">
        <v>0</v>
      </c>
      <c r="H54" s="123" t="n">
        <v>0</v>
      </c>
      <c r="I54" s="123" t="n">
        <v>2</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t="n">
        <v>0</v>
      </c>
      <c r="AJ54" s="124" t="n">
        <v>0</v>
      </c>
      <c r="AK54" s="124" t="n">
        <v>0</v>
      </c>
      <c r="AL54" s="124" t="n">
        <v>0</v>
      </c>
      <c r="AM54" s="124"/>
      <c r="AN54" s="124"/>
      <c r="AO54" s="124"/>
      <c r="AP54" s="124"/>
      <c r="AQ54" s="124"/>
      <c r="AR54" s="124" t="n">
        <v>0</v>
      </c>
      <c r="AS54" s="124"/>
      <c r="AT54" s="129" t="n">
        <v>0</v>
      </c>
      <c r="AU54" s="128" t="n">
        <v>0</v>
      </c>
      <c r="AV54" s="124"/>
      <c r="AW54" s="124"/>
      <c r="AX54" s="124"/>
      <c r="AY54" s="124" t="n">
        <v>0</v>
      </c>
      <c r="AZ54" s="124" t="n">
        <v>0</v>
      </c>
      <c r="BA54" s="124" t="n">
        <v>0</v>
      </c>
      <c r="BB54" s="124" t="n">
        <v>2</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0</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t="n">
        <v>0</v>
      </c>
      <c r="AJ55" s="124" t="n">
        <v>0</v>
      </c>
      <c r="AK55" s="124" t="n">
        <v>0</v>
      </c>
      <c r="AL55" s="124" t="n">
        <v>0</v>
      </c>
      <c r="AM55" s="124"/>
      <c r="AN55" s="124"/>
      <c r="AO55" s="124"/>
      <c r="AP55" s="124"/>
      <c r="AQ55" s="124"/>
      <c r="AR55" s="124" t="n">
        <v>0</v>
      </c>
      <c r="AS55" s="124"/>
      <c r="AT55" s="129" t="n">
        <v>0</v>
      </c>
      <c r="AU55" s="128" t="n">
        <v>0</v>
      </c>
      <c r="AV55" s="124"/>
      <c r="AW55" s="124"/>
      <c r="AX55" s="124"/>
      <c r="AY55" s="124" t="n">
        <v>0</v>
      </c>
      <c r="AZ55" s="124" t="n">
        <v>0</v>
      </c>
      <c r="BA55" s="124" t="n">
        <v>0</v>
      </c>
      <c r="BB55" s="124" t="n">
        <v>1</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t="n">
        <v>0</v>
      </c>
      <c r="AJ56" s="124" t="n">
        <v>0</v>
      </c>
      <c r="AK56" s="124" t="n">
        <v>0</v>
      </c>
      <c r="AL56" s="124" t="n">
        <v>0</v>
      </c>
      <c r="AM56" s="124"/>
      <c r="AN56" s="124"/>
      <c r="AO56" s="124"/>
      <c r="AP56" s="124"/>
      <c r="AQ56" s="124"/>
      <c r="AR56" s="124" t="n">
        <v>0</v>
      </c>
      <c r="AS56" s="124"/>
      <c r="AT56" s="129" t="n">
        <v>0</v>
      </c>
      <c r="AU56" s="128" t="n">
        <v>0</v>
      </c>
      <c r="AV56" s="124"/>
      <c r="AW56" s="124"/>
      <c r="AX56" s="124"/>
      <c r="AY56" s="124" t="n">
        <v>0</v>
      </c>
      <c r="AZ56" s="124" t="n">
        <v>0</v>
      </c>
      <c r="BA56" s="124" t="n">
        <v>0</v>
      </c>
      <c r="BB56" s="124" t="n">
        <v>2</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v>
      </c>
      <c r="F57" s="138" t="n">
        <v>0</v>
      </c>
      <c r="G57" s="123" t="n">
        <v>0</v>
      </c>
      <c r="H57" s="123" t="n">
        <v>0</v>
      </c>
      <c r="I57" s="123" t="n">
        <v>1</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t="n">
        <v>0</v>
      </c>
      <c r="AJ57" s="124" t="n">
        <v>0</v>
      </c>
      <c r="AK57" s="124" t="n">
        <v>0</v>
      </c>
      <c r="AL57" s="124" t="n">
        <v>0</v>
      </c>
      <c r="AM57" s="124"/>
      <c r="AN57" s="124"/>
      <c r="AO57" s="124"/>
      <c r="AP57" s="124"/>
      <c r="AQ57" s="124"/>
      <c r="AR57" s="124" t="n">
        <v>0</v>
      </c>
      <c r="AS57" s="124"/>
      <c r="AT57" s="129" t="n">
        <v>0</v>
      </c>
      <c r="AU57" s="128" t="n">
        <v>0</v>
      </c>
      <c r="AV57" s="124"/>
      <c r="AW57" s="124"/>
      <c r="AX57" s="124"/>
      <c r="AY57" s="124" t="n">
        <v>0</v>
      </c>
      <c r="AZ57" s="124" t="n">
        <v>0</v>
      </c>
      <c r="BA57" s="124" t="n">
        <v>0</v>
      </c>
      <c r="BB57" s="124" t="n">
        <v>0</v>
      </c>
      <c r="BC57" s="124" t="n">
        <v>1</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0</v>
      </c>
      <c r="I58" s="123" t="n">
        <v>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t="n">
        <v>0</v>
      </c>
      <c r="AJ58" s="124" t="n">
        <v>0</v>
      </c>
      <c r="AK58" s="124" t="n">
        <v>0</v>
      </c>
      <c r="AL58" s="124" t="n">
        <v>0</v>
      </c>
      <c r="AM58" s="124"/>
      <c r="AN58" s="124"/>
      <c r="AO58" s="124"/>
      <c r="AP58" s="124"/>
      <c r="AQ58" s="124"/>
      <c r="AR58" s="124" t="n">
        <v>0</v>
      </c>
      <c r="AS58" s="124"/>
      <c r="AT58" s="129" t="n">
        <v>0</v>
      </c>
      <c r="AU58" s="128" t="n">
        <v>0</v>
      </c>
      <c r="AV58" s="124"/>
      <c r="AW58" s="124"/>
      <c r="AX58" s="124"/>
      <c r="AY58" s="124" t="n">
        <v>0</v>
      </c>
      <c r="AZ58" s="124" t="n">
        <v>0</v>
      </c>
      <c r="BA58" s="124" t="n">
        <v>0</v>
      </c>
      <c r="BB58" s="124" t="n">
        <v>1</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t="n">
        <v>0</v>
      </c>
      <c r="AJ59" s="124" t="n">
        <v>0</v>
      </c>
      <c r="AK59" s="124" t="n">
        <v>0</v>
      </c>
      <c r="AL59" s="124" t="n">
        <v>0</v>
      </c>
      <c r="AM59" s="124"/>
      <c r="AN59" s="124"/>
      <c r="AO59" s="124"/>
      <c r="AP59" s="124"/>
      <c r="AQ59" s="124"/>
      <c r="AR59" s="124" t="n">
        <v>0</v>
      </c>
      <c r="AS59" s="124"/>
      <c r="AT59" s="129" t="n">
        <v>0</v>
      </c>
      <c r="AU59" s="128" t="n">
        <v>0</v>
      </c>
      <c r="AV59" s="124"/>
      <c r="AW59" s="124"/>
      <c r="AX59" s="124"/>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v>
      </c>
      <c r="F60" s="138" t="n">
        <v>0</v>
      </c>
      <c r="G60" s="123" t="n">
        <v>0</v>
      </c>
      <c r="H60" s="123" t="n">
        <v>0</v>
      </c>
      <c r="I60" s="123" t="n">
        <v>1</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t="n">
        <v>0</v>
      </c>
      <c r="AJ60" s="124" t="n">
        <v>0</v>
      </c>
      <c r="AK60" s="124" t="n">
        <v>0</v>
      </c>
      <c r="AL60" s="124" t="n">
        <v>0</v>
      </c>
      <c r="AM60" s="124"/>
      <c r="AN60" s="124"/>
      <c r="AO60" s="124"/>
      <c r="AP60" s="124"/>
      <c r="AQ60" s="124"/>
      <c r="AR60" s="124" t="n">
        <v>0</v>
      </c>
      <c r="AS60" s="124"/>
      <c r="AT60" s="129" t="n">
        <v>0</v>
      </c>
      <c r="AU60" s="128" t="n">
        <v>0</v>
      </c>
      <c r="AV60" s="124"/>
      <c r="AW60" s="124"/>
      <c r="AX60" s="124"/>
      <c r="AY60" s="124" t="n">
        <v>0</v>
      </c>
      <c r="AZ60" s="124" t="n">
        <v>0</v>
      </c>
      <c r="BA60" s="124" t="n">
        <v>0</v>
      </c>
      <c r="BB60" s="124" t="n">
        <v>1</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37</v>
      </c>
      <c r="F61" s="138" t="n">
        <v>0</v>
      </c>
      <c r="G61" s="123" t="n">
        <v>0</v>
      </c>
      <c r="H61" s="123" t="n">
        <v>0</v>
      </c>
      <c r="I61" s="123" t="n">
        <v>37</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t="n">
        <v>0</v>
      </c>
      <c r="AJ61" s="124" t="n">
        <v>0</v>
      </c>
      <c r="AK61" s="124" t="n">
        <v>0</v>
      </c>
      <c r="AL61" s="124" t="n">
        <v>0</v>
      </c>
      <c r="AM61" s="124"/>
      <c r="AN61" s="124"/>
      <c r="AO61" s="124"/>
      <c r="AP61" s="124"/>
      <c r="AQ61" s="124"/>
      <c r="AR61" s="124" t="n">
        <v>0</v>
      </c>
      <c r="AS61" s="124"/>
      <c r="AT61" s="129" t="n">
        <v>0</v>
      </c>
      <c r="AU61" s="128" t="n">
        <v>0</v>
      </c>
      <c r="AV61" s="124"/>
      <c r="AW61" s="124"/>
      <c r="AX61" s="124"/>
      <c r="AY61" s="124" t="n">
        <v>2</v>
      </c>
      <c r="AZ61" s="124" t="n">
        <v>12</v>
      </c>
      <c r="BA61" s="124" t="n">
        <v>5</v>
      </c>
      <c r="BB61" s="124" t="n">
        <v>16</v>
      </c>
      <c r="BC61" s="124" t="n">
        <v>2</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t="n">
        <v>0</v>
      </c>
      <c r="AJ62" s="124" t="n">
        <v>0</v>
      </c>
      <c r="AK62" s="124" t="n">
        <v>0</v>
      </c>
      <c r="AL62" s="124" t="n">
        <v>0</v>
      </c>
      <c r="AM62" s="124"/>
      <c r="AN62" s="124"/>
      <c r="AO62" s="124"/>
      <c r="AP62" s="124"/>
      <c r="AQ62" s="124"/>
      <c r="AR62" s="124" t="n">
        <v>0</v>
      </c>
      <c r="AS62" s="124"/>
      <c r="AT62" s="129" t="n">
        <v>0</v>
      </c>
      <c r="AU62" s="128" t="n">
        <v>0</v>
      </c>
      <c r="AV62" s="124"/>
      <c r="AW62" s="124"/>
      <c r="AX62" s="124"/>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7</v>
      </c>
      <c r="F63" s="138" t="n">
        <v>0</v>
      </c>
      <c r="G63" s="123" t="n">
        <v>0</v>
      </c>
      <c r="H63" s="123" t="n">
        <v>0</v>
      </c>
      <c r="I63" s="123" t="n">
        <v>7</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t="n">
        <v>0</v>
      </c>
      <c r="AJ63" s="124" t="n">
        <v>0</v>
      </c>
      <c r="AK63" s="124" t="n">
        <v>0</v>
      </c>
      <c r="AL63" s="124" t="n">
        <v>0</v>
      </c>
      <c r="AM63" s="124"/>
      <c r="AN63" s="124"/>
      <c r="AO63" s="124"/>
      <c r="AP63" s="124"/>
      <c r="AQ63" s="124"/>
      <c r="AR63" s="124" t="n">
        <v>0</v>
      </c>
      <c r="AS63" s="124"/>
      <c r="AT63" s="129" t="n">
        <v>0</v>
      </c>
      <c r="AU63" s="128" t="n">
        <v>0</v>
      </c>
      <c r="AV63" s="124"/>
      <c r="AW63" s="124"/>
      <c r="AX63" s="124"/>
      <c r="AY63" s="124" t="n">
        <v>0</v>
      </c>
      <c r="AZ63" s="124" t="n">
        <v>1</v>
      </c>
      <c r="BA63" s="124" t="n">
        <v>3</v>
      </c>
      <c r="BB63" s="124" t="n">
        <v>2</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3</v>
      </c>
      <c r="F64" s="138" t="n">
        <v>0</v>
      </c>
      <c r="G64" s="123" t="n">
        <v>0</v>
      </c>
      <c r="H64" s="123" t="n">
        <v>0</v>
      </c>
      <c r="I64" s="123" t="n">
        <v>3</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t="n">
        <v>0</v>
      </c>
      <c r="AJ64" s="124" t="n">
        <v>0</v>
      </c>
      <c r="AK64" s="124" t="n">
        <v>0</v>
      </c>
      <c r="AL64" s="124" t="n">
        <v>0</v>
      </c>
      <c r="AM64" s="124"/>
      <c r="AN64" s="124"/>
      <c r="AO64" s="124"/>
      <c r="AP64" s="124"/>
      <c r="AQ64" s="124"/>
      <c r="AR64" s="124" t="n">
        <v>0</v>
      </c>
      <c r="AS64" s="124"/>
      <c r="AT64" s="129" t="n">
        <v>0</v>
      </c>
      <c r="AU64" s="128" t="n">
        <v>0</v>
      </c>
      <c r="AV64" s="124"/>
      <c r="AW64" s="124"/>
      <c r="AX64" s="124"/>
      <c r="AY64" s="124" t="n">
        <v>0</v>
      </c>
      <c r="AZ64" s="124" t="n">
        <v>0</v>
      </c>
      <c r="BA64" s="124" t="n">
        <v>0</v>
      </c>
      <c r="BB64" s="124" t="n">
        <v>3</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38</v>
      </c>
      <c r="F65" s="138" t="n">
        <v>0</v>
      </c>
      <c r="G65" s="123" t="n">
        <v>0</v>
      </c>
      <c r="H65" s="123" t="n">
        <v>0</v>
      </c>
      <c r="I65" s="123" t="n">
        <v>38</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t="n">
        <v>0</v>
      </c>
      <c r="AJ65" s="124" t="n">
        <v>0</v>
      </c>
      <c r="AK65" s="124" t="n">
        <v>0</v>
      </c>
      <c r="AL65" s="124" t="n">
        <v>0</v>
      </c>
      <c r="AM65" s="124"/>
      <c r="AN65" s="124"/>
      <c r="AO65" s="124"/>
      <c r="AP65" s="124"/>
      <c r="AQ65" s="124"/>
      <c r="AR65" s="124" t="n">
        <v>0</v>
      </c>
      <c r="AS65" s="124"/>
      <c r="AT65" s="129" t="n">
        <v>0</v>
      </c>
      <c r="AU65" s="128" t="n">
        <v>0</v>
      </c>
      <c r="AV65" s="124"/>
      <c r="AW65" s="124"/>
      <c r="AX65" s="124"/>
      <c r="AY65" s="124" t="n">
        <v>0</v>
      </c>
      <c r="AZ65" s="124" t="n">
        <v>1</v>
      </c>
      <c r="BA65" s="124" t="n">
        <v>0</v>
      </c>
      <c r="BB65" s="124" t="n">
        <v>37</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v>
      </c>
      <c r="F66" s="138" t="n">
        <v>0</v>
      </c>
      <c r="G66" s="123" t="n">
        <v>0</v>
      </c>
      <c r="H66" s="123" t="n">
        <v>0</v>
      </c>
      <c r="I66" s="123" t="n">
        <v>1</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t="n">
        <v>0</v>
      </c>
      <c r="AJ66" s="124" t="n">
        <v>0</v>
      </c>
      <c r="AK66" s="124" t="n">
        <v>0</v>
      </c>
      <c r="AL66" s="124" t="n">
        <v>0</v>
      </c>
      <c r="AM66" s="124"/>
      <c r="AN66" s="124"/>
      <c r="AO66" s="124"/>
      <c r="AP66" s="124"/>
      <c r="AQ66" s="124"/>
      <c r="AR66" s="124" t="n">
        <v>0</v>
      </c>
      <c r="AS66" s="124"/>
      <c r="AT66" s="129" t="n">
        <v>0</v>
      </c>
      <c r="AU66" s="128" t="n">
        <v>0</v>
      </c>
      <c r="AV66" s="124"/>
      <c r="AW66" s="124"/>
      <c r="AX66" s="124"/>
      <c r="AY66" s="124" t="n">
        <v>0</v>
      </c>
      <c r="AZ66" s="124" t="n">
        <v>0</v>
      </c>
      <c r="BA66" s="124" t="n">
        <v>0</v>
      </c>
      <c r="BB66" s="124" t="n">
        <v>1</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178</v>
      </c>
      <c r="F67" s="138" t="n">
        <v>0</v>
      </c>
      <c r="G67" s="123" t="n">
        <v>0</v>
      </c>
      <c r="H67" s="123" t="n">
        <v>0</v>
      </c>
      <c r="I67" s="123" t="n">
        <v>178</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t="n">
        <v>0</v>
      </c>
      <c r="AJ67" s="124" t="n">
        <v>0</v>
      </c>
      <c r="AK67" s="124" t="n">
        <v>0</v>
      </c>
      <c r="AL67" s="124" t="n">
        <v>0</v>
      </c>
      <c r="AM67" s="124"/>
      <c r="AN67" s="124"/>
      <c r="AO67" s="124"/>
      <c r="AP67" s="124"/>
      <c r="AQ67" s="124"/>
      <c r="AR67" s="124" t="n">
        <v>0</v>
      </c>
      <c r="AS67" s="124"/>
      <c r="AT67" s="129" t="n">
        <v>0</v>
      </c>
      <c r="AU67" s="128" t="n">
        <v>0</v>
      </c>
      <c r="AV67" s="124"/>
      <c r="AW67" s="124"/>
      <c r="AX67" s="124"/>
      <c r="AY67" s="124" t="n">
        <v>0</v>
      </c>
      <c r="AZ67" s="124" t="n">
        <v>66</v>
      </c>
      <c r="BA67" s="124" t="n">
        <v>53</v>
      </c>
      <c r="BB67" s="124" t="n">
        <v>46</v>
      </c>
      <c r="BC67" s="124" t="n">
        <v>13</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561</v>
      </c>
      <c r="F68" s="138" t="n">
        <v>0</v>
      </c>
      <c r="G68" s="123" t="n">
        <v>0</v>
      </c>
      <c r="H68" s="123" t="n">
        <v>1</v>
      </c>
      <c r="I68" s="123" t="n">
        <v>560</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t="n">
        <v>0</v>
      </c>
      <c r="AJ68" s="124" t="n">
        <v>0</v>
      </c>
      <c r="AK68" s="124" t="n">
        <v>0</v>
      </c>
      <c r="AL68" s="124" t="n">
        <v>1</v>
      </c>
      <c r="AM68" s="124"/>
      <c r="AN68" s="124"/>
      <c r="AO68" s="124"/>
      <c r="AP68" s="124"/>
      <c r="AQ68" s="124"/>
      <c r="AR68" s="124" t="n">
        <v>0</v>
      </c>
      <c r="AS68" s="124"/>
      <c r="AT68" s="129" t="n">
        <v>0</v>
      </c>
      <c r="AU68" s="128" t="n">
        <v>0</v>
      </c>
      <c r="AV68" s="124"/>
      <c r="AW68" s="124"/>
      <c r="AX68" s="124"/>
      <c r="AY68" s="124" t="n">
        <v>65</v>
      </c>
      <c r="AZ68" s="124" t="n">
        <v>198</v>
      </c>
      <c r="BA68" s="124" t="n">
        <v>116</v>
      </c>
      <c r="BB68" s="124" t="n">
        <v>95</v>
      </c>
      <c r="BC68" s="124" t="n">
        <v>86</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22</v>
      </c>
      <c r="F69" s="138" t="n">
        <v>0</v>
      </c>
      <c r="G69" s="123" t="n">
        <v>0</v>
      </c>
      <c r="H69" s="123" t="n">
        <v>0</v>
      </c>
      <c r="I69" s="123" t="n">
        <v>22</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t="n">
        <v>0</v>
      </c>
      <c r="AJ69" s="124" t="n">
        <v>0</v>
      </c>
      <c r="AK69" s="124" t="n">
        <v>0</v>
      </c>
      <c r="AL69" s="124" t="n">
        <v>0</v>
      </c>
      <c r="AM69" s="124"/>
      <c r="AN69" s="124"/>
      <c r="AO69" s="124"/>
      <c r="AP69" s="124"/>
      <c r="AQ69" s="124"/>
      <c r="AR69" s="124" t="n">
        <v>0</v>
      </c>
      <c r="AS69" s="124"/>
      <c r="AT69" s="129" t="n">
        <v>0</v>
      </c>
      <c r="AU69" s="128" t="n">
        <v>0</v>
      </c>
      <c r="AV69" s="124"/>
      <c r="AW69" s="124"/>
      <c r="AX69" s="124"/>
      <c r="AY69" s="124" t="n">
        <v>0</v>
      </c>
      <c r="AZ69" s="124" t="n">
        <v>0</v>
      </c>
      <c r="BA69" s="124" t="n">
        <v>0</v>
      </c>
      <c r="BB69" s="124" t="n">
        <v>1</v>
      </c>
      <c r="BC69" s="124" t="n">
        <v>21</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4</v>
      </c>
      <c r="F70" s="138" t="n">
        <v>0</v>
      </c>
      <c r="G70" s="123" t="n">
        <v>0</v>
      </c>
      <c r="H70" s="123" t="n">
        <v>2</v>
      </c>
      <c r="I70" s="123" t="n">
        <v>2</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t="n">
        <v>0</v>
      </c>
      <c r="AJ70" s="124" t="n">
        <v>0</v>
      </c>
      <c r="AK70" s="124" t="n">
        <v>0</v>
      </c>
      <c r="AL70" s="124" t="n">
        <v>0</v>
      </c>
      <c r="AM70" s="124"/>
      <c r="AN70" s="124"/>
      <c r="AO70" s="124"/>
      <c r="AP70" s="124"/>
      <c r="AQ70" s="124"/>
      <c r="AR70" s="124" t="n">
        <v>2</v>
      </c>
      <c r="AS70" s="124"/>
      <c r="AT70" s="129" t="n">
        <v>0</v>
      </c>
      <c r="AU70" s="128" t="n">
        <v>0</v>
      </c>
      <c r="AV70" s="124"/>
      <c r="AW70" s="124"/>
      <c r="AX70" s="124"/>
      <c r="AY70" s="124" t="n">
        <v>0</v>
      </c>
      <c r="AZ70" s="124" t="n">
        <v>0</v>
      </c>
      <c r="BA70" s="124" t="n">
        <v>0</v>
      </c>
      <c r="BB70" s="124" t="n">
        <v>0</v>
      </c>
      <c r="BC70" s="124" t="n">
        <v>2</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t="n">
        <v>0</v>
      </c>
      <c r="AJ71" s="123" t="n">
        <v>0</v>
      </c>
      <c r="AK71" s="123" t="n">
        <v>0</v>
      </c>
      <c r="AL71" s="123" t="n">
        <v>13</v>
      </c>
      <c r="AM71" s="123"/>
      <c r="AN71" s="123"/>
      <c r="AO71" s="123"/>
      <c r="AP71" s="123"/>
      <c r="AQ71" s="123"/>
      <c r="AR71" s="123" t="n">
        <v>0</v>
      </c>
      <c r="AS71" s="123"/>
      <c r="AT71" s="131" t="n">
        <v>0</v>
      </c>
      <c r="AU71" s="130" t="n">
        <v>14</v>
      </c>
      <c r="AV71" s="123"/>
      <c r="AW71" s="123"/>
      <c r="AX71" s="123"/>
      <c r="AY71" s="123" t="n">
        <v>8</v>
      </c>
      <c r="AZ71" s="123" t="n">
        <v>14</v>
      </c>
      <c r="BA71" s="123" t="n">
        <v>14</v>
      </c>
      <c r="BB71" s="123" t="n">
        <v>13</v>
      </c>
      <c r="BC71" s="123" t="n">
        <v>17</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t="n">
        <v>0</v>
      </c>
      <c r="AJ72" s="123" t="n">
        <v>0</v>
      </c>
      <c r="AK72" s="123" t="n">
        <v>0</v>
      </c>
      <c r="AL72" s="123" t="n">
        <v>0</v>
      </c>
      <c r="AM72" s="123"/>
      <c r="AN72" s="123"/>
      <c r="AO72" s="123"/>
      <c r="AP72" s="123"/>
      <c r="AQ72" s="123"/>
      <c r="AR72" s="123" t="n">
        <v>0</v>
      </c>
      <c r="AS72" s="123"/>
      <c r="AT72" s="131" t="n">
        <v>0</v>
      </c>
      <c r="AU72" s="130" t="n">
        <v>0</v>
      </c>
      <c r="AV72" s="123"/>
      <c r="AW72" s="123"/>
      <c r="AX72" s="123"/>
      <c r="AY72" s="123" t="n">
        <v>16</v>
      </c>
      <c r="AZ72" s="123" t="n">
        <v>25</v>
      </c>
      <c r="BA72" s="123" t="n">
        <v>38</v>
      </c>
      <c r="BB72" s="123" t="n">
        <v>35</v>
      </c>
      <c r="BC72" s="123" t="n">
        <v>31</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t="n">
        <v>0</v>
      </c>
      <c r="AJ73" s="123" t="n">
        <v>0</v>
      </c>
      <c r="AK73" s="123" t="n">
        <v>0</v>
      </c>
      <c r="AL73" s="123" t="n">
        <v>0</v>
      </c>
      <c r="AM73" s="123"/>
      <c r="AN73" s="123"/>
      <c r="AO73" s="123"/>
      <c r="AP73" s="123"/>
      <c r="AQ73" s="123"/>
      <c r="AR73" s="123" t="n">
        <v>0</v>
      </c>
      <c r="AS73" s="123"/>
      <c r="AT73" s="131" t="n">
        <v>0</v>
      </c>
      <c r="AU73" s="130" t="n">
        <v>0</v>
      </c>
      <c r="AV73" s="123"/>
      <c r="AW73" s="123"/>
      <c r="AX73" s="123"/>
      <c r="AY73" s="123" t="n">
        <v>13</v>
      </c>
      <c r="AZ73" s="123" t="n">
        <v>14</v>
      </c>
      <c r="BA73" s="123" t="n">
        <v>22</v>
      </c>
      <c r="BB73" s="123" t="n">
        <v>25</v>
      </c>
      <c r="BC73" s="123" t="n">
        <v>15</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t="n">
        <v>0</v>
      </c>
      <c r="AJ74" s="123" t="n">
        <v>0</v>
      </c>
      <c r="AK74" s="123" t="n">
        <v>0</v>
      </c>
      <c r="AL74" s="123" t="n">
        <v>0</v>
      </c>
      <c r="AM74" s="123"/>
      <c r="AN74" s="123"/>
      <c r="AO74" s="123"/>
      <c r="AP74" s="123"/>
      <c r="AQ74" s="123"/>
      <c r="AR74" s="123" t="n">
        <v>0</v>
      </c>
      <c r="AS74" s="123"/>
      <c r="AT74" s="131" t="n">
        <v>0</v>
      </c>
      <c r="AU74" s="130" t="n">
        <v>0</v>
      </c>
      <c r="AV74" s="123"/>
      <c r="AW74" s="123"/>
      <c r="AX74" s="123"/>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t="n">
        <v>0</v>
      </c>
      <c r="AJ75" s="156" t="n">
        <v>0</v>
      </c>
      <c r="AK75" s="156" t="n">
        <v>0</v>
      </c>
      <c r="AL75" s="156" t="n">
        <v>0</v>
      </c>
      <c r="AM75" s="156"/>
      <c r="AN75" s="156"/>
      <c r="AO75" s="156"/>
      <c r="AP75" s="156"/>
      <c r="AQ75" s="156"/>
      <c r="AR75" s="156" t="n">
        <v>0</v>
      </c>
      <c r="AS75" s="156"/>
      <c r="AT75" s="157" t="n">
        <v>0</v>
      </c>
      <c r="AU75" s="158" t="n">
        <v>0</v>
      </c>
      <c r="AV75" s="156"/>
      <c r="AW75" s="156"/>
      <c r="AX75" s="156"/>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582</v>
      </c>
    </row>
    <row r="4">
      <c r="B4" s="265" t="s">
        <v>176</v>
      </c>
      <c r="C4" s="264" t="s">
        <v>581</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688</v>
      </c>
      <c r="F25" s="138" t="n">
        <v>0</v>
      </c>
      <c r="G25" s="123" t="n">
        <v>0</v>
      </c>
      <c r="H25" s="123" t="n">
        <v>0</v>
      </c>
      <c r="I25" s="123" t="n">
        <v>688</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c r="BB25" s="124" t="n">
        <v>245</v>
      </c>
      <c r="BC25" s="124" t="n">
        <v>443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794</v>
      </c>
      <c r="F26" s="138" t="n">
        <v>0</v>
      </c>
      <c r="G26" s="123" t="n">
        <v>0</v>
      </c>
      <c r="H26" s="123" t="n">
        <v>0</v>
      </c>
      <c r="I26" s="123" t="n">
        <v>794</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c r="BB26" s="124" t="n">
        <v>504</v>
      </c>
      <c r="BC26" s="124" t="n">
        <v>290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48548</v>
      </c>
      <c r="F27" s="138" t="n">
        <v>0</v>
      </c>
      <c r="G27" s="123" t="n">
        <v>0</v>
      </c>
      <c r="H27" s="123" t="n">
        <v>0</v>
      </c>
      <c r="I27" s="123" t="n">
        <v>831</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c r="BB27" s="124" t="n">
        <v>214</v>
      </c>
      <c r="BC27" s="124" t="n">
        <v>617</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1008</v>
      </c>
      <c r="F28" s="138" t="n">
        <v>0</v>
      </c>
      <c r="G28" s="123" t="n">
        <v>0</v>
      </c>
      <c r="H28" s="123" t="n">
        <v>0</v>
      </c>
      <c r="I28" s="123" t="n">
        <v>1008</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c r="BB28" s="124" t="n">
        <v>462</v>
      </c>
      <c r="BC28" s="124" t="n">
        <v>546</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245</v>
      </c>
      <c r="F29" s="138" t="n">
        <v>0</v>
      </c>
      <c r="G29" s="123" t="n">
        <v>0</v>
      </c>
      <c r="H29" s="123" t="n">
        <v>0</v>
      </c>
      <c r="I29" s="123" t="n">
        <v>245</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c r="BB29" s="124" t="n">
        <v>64</v>
      </c>
      <c r="BC29" s="124" t="n">
        <v>181</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450</v>
      </c>
      <c r="F30" s="138" t="n">
        <v>0</v>
      </c>
      <c r="G30" s="123" t="n">
        <v>0</v>
      </c>
      <c r="H30" s="123" t="n">
        <v>0</v>
      </c>
      <c r="I30" s="123" t="n">
        <v>450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c r="BB30" s="124" t="n">
        <v>326</v>
      </c>
      <c r="BC30" s="124" t="n">
        <v>124</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48</v>
      </c>
      <c r="F31" s="138" t="n">
        <v>0</v>
      </c>
      <c r="G31" s="123" t="n">
        <v>0</v>
      </c>
      <c r="H31" s="123" t="n">
        <v>0</v>
      </c>
      <c r="I31" s="123" t="n">
        <v>48</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c r="BB31" s="124" t="n">
        <v>10</v>
      </c>
      <c r="BC31" s="124" t="n">
        <v>38</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424</v>
      </c>
      <c r="F32" s="138" t="n">
        <v>0</v>
      </c>
      <c r="G32" s="123" t="n">
        <v>0</v>
      </c>
      <c r="H32" s="123" t="n">
        <v>0</v>
      </c>
      <c r="I32" s="123" t="n">
        <v>424</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c r="BB32" s="124" t="n">
        <v>248</v>
      </c>
      <c r="BC32" s="124" t="n">
        <v>176</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167</v>
      </c>
      <c r="F33" s="138" t="n">
        <v>0</v>
      </c>
      <c r="G33" s="123" t="n">
        <v>0</v>
      </c>
      <c r="H33" s="123" t="n">
        <v>0</v>
      </c>
      <c r="I33" s="123" t="n">
        <v>167</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167</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17</v>
      </c>
      <c r="F34" s="138" t="n">
        <v>0</v>
      </c>
      <c r="G34" s="123" t="n">
        <v>0</v>
      </c>
      <c r="H34" s="123" t="n">
        <v>0</v>
      </c>
      <c r="I34" s="123" t="n">
        <v>17</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c r="BB34" s="124" t="n">
        <v>5</v>
      </c>
      <c r="BC34" s="124" t="n">
        <v>12</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166</v>
      </c>
      <c r="F35" s="138" t="n">
        <v>0</v>
      </c>
      <c r="G35" s="123" t="n">
        <v>0</v>
      </c>
      <c r="H35" s="123" t="n">
        <v>0</v>
      </c>
      <c r="I35" s="123" t="n">
        <v>166</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c r="BB35" s="124" t="n">
        <v>0</v>
      </c>
      <c r="BC35" s="124" t="n">
        <v>166</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57</v>
      </c>
      <c r="F36" s="138" t="n">
        <v>0</v>
      </c>
      <c r="G36" s="123" t="n">
        <v>0</v>
      </c>
      <c r="H36" s="123" t="n">
        <v>0</v>
      </c>
      <c r="I36" s="123" t="n">
        <v>57</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c r="BB36" s="124" t="n">
        <v>57</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168</v>
      </c>
      <c r="F46" s="138" t="n">
        <v>0</v>
      </c>
      <c r="G46" s="123" t="n">
        <v>0</v>
      </c>
      <c r="H46" s="123" t="n">
        <v>0</v>
      </c>
      <c r="I46" s="123" t="n">
        <v>168</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c r="BB46" s="124" t="n">
        <v>45</v>
      </c>
      <c r="BC46" s="124" t="n">
        <v>123</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167</v>
      </c>
      <c r="F50" s="138" t="n">
        <v>0</v>
      </c>
      <c r="G50" s="123" t="n">
        <v>0</v>
      </c>
      <c r="H50" s="123" t="n">
        <v>0</v>
      </c>
      <c r="I50" s="123" t="n">
        <v>167</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c r="BB50" s="124" t="n">
        <v>45</v>
      </c>
      <c r="BC50" s="124" t="n">
        <v>122</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3</v>
      </c>
      <c r="F51" s="138" t="n">
        <v>0</v>
      </c>
      <c r="G51" s="123" t="n">
        <v>0</v>
      </c>
      <c r="H51" s="123" t="n">
        <v>0</v>
      </c>
      <c r="I51" s="123" t="n">
        <v>3</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c r="BB51" s="124" t="n">
        <v>2</v>
      </c>
      <c r="BC51" s="124" t="n">
        <v>1</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v>
      </c>
      <c r="F52" s="138" t="n">
        <v>0</v>
      </c>
      <c r="G52" s="123" t="n">
        <v>0</v>
      </c>
      <c r="H52" s="123" t="n">
        <v>0</v>
      </c>
      <c r="I52" s="123" t="n">
        <v>1</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c r="BB52" s="124" t="n">
        <v>1</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v>
      </c>
      <c r="F63" s="138" t="n">
        <v>0</v>
      </c>
      <c r="G63" s="123" t="n">
        <v>0</v>
      </c>
      <c r="H63" s="123" t="n">
        <v>0</v>
      </c>
      <c r="I63" s="123" t="n">
        <v>1</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c r="BB63" s="124" t="n">
        <v>0</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2</v>
      </c>
      <c r="F64" s="138" t="n">
        <v>0</v>
      </c>
      <c r="G64" s="123" t="n">
        <v>0</v>
      </c>
      <c r="H64" s="123" t="n">
        <v>0</v>
      </c>
      <c r="I64" s="123" t="n">
        <v>2</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c r="BB64" s="124" t="n">
        <v>0</v>
      </c>
      <c r="BC64" s="124" t="n">
        <v>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v>
      </c>
      <c r="F65" s="138" t="n">
        <v>0</v>
      </c>
      <c r="G65" s="123" t="n">
        <v>0</v>
      </c>
      <c r="H65" s="123" t="n">
        <v>0</v>
      </c>
      <c r="I65" s="123" t="n">
        <v>2</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c r="BB65" s="124" t="n">
        <v>0</v>
      </c>
      <c r="BC65" s="124" t="n">
        <v>2</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218</v>
      </c>
      <c r="F68" s="138" t="n">
        <v>0</v>
      </c>
      <c r="G68" s="123" t="n">
        <v>0</v>
      </c>
      <c r="H68" s="123" t="n">
        <v>0</v>
      </c>
      <c r="I68" s="123" t="n">
        <v>218</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c r="BB68" s="124" t="n">
        <v>90</v>
      </c>
      <c r="BC68" s="124" t="n">
        <v>128</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68</v>
      </c>
      <c r="F69" s="138" t="n">
        <v>0</v>
      </c>
      <c r="G69" s="123" t="n">
        <v>0</v>
      </c>
      <c r="H69" s="123" t="n">
        <v>0</v>
      </c>
      <c r="I69" s="123" t="n">
        <v>68</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c r="BB69" s="124" t="n">
        <v>31</v>
      </c>
      <c r="BC69" s="124" t="n">
        <v>37</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c r="BB71" s="123" t="n">
        <v>11</v>
      </c>
      <c r="BC71" s="123" t="n">
        <v>9</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c r="BB72" s="123" t="n">
        <v>39</v>
      </c>
      <c r="BC72" s="123" t="n">
        <v>44</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c r="BB73" s="123" t="n">
        <v>24</v>
      </c>
      <c r="BC73" s="123" t="n">
        <v>33</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7</v>
      </c>
      <c r="F75" s="140" t="n">
        <v>0</v>
      </c>
      <c r="G75" s="141" t="n">
        <v>0</v>
      </c>
      <c r="H75" s="141" t="n">
        <v>0</v>
      </c>
      <c r="I75" s="141" t="n">
        <v>7</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c r="BB75" s="156" t="n">
        <v>0</v>
      </c>
      <c r="BC75" s="156" t="n">
        <v>7</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585</v>
      </c>
    </row>
    <row r="4">
      <c r="B4" s="265" t="s">
        <v>176</v>
      </c>
      <c r="C4" s="264" t="s">
        <v>584</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13428</v>
      </c>
      <c r="F25" s="138" t="n">
        <v>0</v>
      </c>
      <c r="G25" s="123" t="n">
        <v>0</v>
      </c>
      <c r="H25" s="123" t="n">
        <v>0</v>
      </c>
      <c r="I25" s="123" t="n">
        <v>13428</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t="n">
        <v>2199</v>
      </c>
      <c r="AY25" s="124" t="n">
        <v>851</v>
      </c>
      <c r="AZ25" s="124" t="n">
        <v>4322</v>
      </c>
      <c r="BA25" s="124" t="n">
        <v>3197</v>
      </c>
      <c r="BB25" s="124" t="n">
        <v>2859</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7697</v>
      </c>
      <c r="F26" s="138" t="n">
        <v>0</v>
      </c>
      <c r="G26" s="123" t="n">
        <v>0</v>
      </c>
      <c r="H26" s="123" t="n">
        <v>0</v>
      </c>
      <c r="I26" s="123" t="n">
        <v>7697</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t="n">
        <v>944</v>
      </c>
      <c r="AY26" s="124" t="n">
        <v>2055</v>
      </c>
      <c r="AZ26" s="124" t="n">
        <v>1674</v>
      </c>
      <c r="BA26" s="124" t="n">
        <v>807</v>
      </c>
      <c r="BB26" s="124" t="n">
        <v>2217</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30502</v>
      </c>
      <c r="F27" s="138" t="n">
        <v>0</v>
      </c>
      <c r="G27" s="123" t="n">
        <v>0</v>
      </c>
      <c r="H27" s="123" t="n">
        <v>0</v>
      </c>
      <c r="I27" s="123" t="n">
        <v>6664</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t="n">
        <v>2155</v>
      </c>
      <c r="AY27" s="124" t="n">
        <v>851</v>
      </c>
      <c r="AZ27" s="124" t="n">
        <v>2752</v>
      </c>
      <c r="BA27" s="124" t="n">
        <v>838</v>
      </c>
      <c r="BB27" s="124" t="n">
        <v>68</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18893</v>
      </c>
      <c r="F28" s="138" t="n">
        <v>0</v>
      </c>
      <c r="G28" s="123" t="n">
        <v>0</v>
      </c>
      <c r="H28" s="123" t="n">
        <v>0</v>
      </c>
      <c r="I28" s="123" t="n">
        <v>18893</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t="n">
        <v>2587</v>
      </c>
      <c r="AY28" s="124" t="n">
        <v>2340</v>
      </c>
      <c r="AZ28" s="124" t="n">
        <v>5603</v>
      </c>
      <c r="BA28" s="124" t="n">
        <v>3602</v>
      </c>
      <c r="BB28" s="124" t="n">
        <v>4761</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1928</v>
      </c>
      <c r="F29" s="138" t="n">
        <v>0</v>
      </c>
      <c r="G29" s="123" t="n">
        <v>0</v>
      </c>
      <c r="H29" s="123" t="n">
        <v>0</v>
      </c>
      <c r="I29" s="123" t="n">
        <v>1928</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t="n">
        <v>37</v>
      </c>
      <c r="AY29" s="124" t="n">
        <v>427</v>
      </c>
      <c r="AZ29" s="124" t="n">
        <v>466</v>
      </c>
      <c r="BA29" s="124" t="n">
        <v>496</v>
      </c>
      <c r="BB29" s="124" t="n">
        <v>502</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5445</v>
      </c>
      <c r="F30" s="138" t="n">
        <v>0</v>
      </c>
      <c r="G30" s="123" t="n">
        <v>0</v>
      </c>
      <c r="H30" s="123" t="n">
        <v>0</v>
      </c>
      <c r="I30" s="123" t="n">
        <v>5445</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t="n">
        <v>1713</v>
      </c>
      <c r="AY30" s="124" t="n">
        <v>1119</v>
      </c>
      <c r="AZ30" s="124" t="n">
        <v>591</v>
      </c>
      <c r="BA30" s="124" t="n">
        <v>1155</v>
      </c>
      <c r="BB30" s="124" t="n">
        <v>867</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245</v>
      </c>
      <c r="F31" s="138" t="n">
        <v>0</v>
      </c>
      <c r="G31" s="123" t="n">
        <v>0</v>
      </c>
      <c r="H31" s="123" t="n">
        <v>0</v>
      </c>
      <c r="I31" s="123" t="n">
        <v>245</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t="n">
        <v>3</v>
      </c>
      <c r="AY31" s="124" t="n">
        <v>47</v>
      </c>
      <c r="AZ31" s="124" t="n">
        <v>57</v>
      </c>
      <c r="BA31" s="124" t="n">
        <v>82</v>
      </c>
      <c r="BB31" s="124" t="n">
        <v>56</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2126</v>
      </c>
      <c r="F32" s="138" t="n">
        <v>0</v>
      </c>
      <c r="G32" s="123" t="n">
        <v>0</v>
      </c>
      <c r="H32" s="123" t="n">
        <v>0</v>
      </c>
      <c r="I32" s="123" t="n">
        <v>2126</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t="n">
        <v>509</v>
      </c>
      <c r="AY32" s="124" t="n">
        <v>415</v>
      </c>
      <c r="AZ32" s="124" t="n">
        <v>250</v>
      </c>
      <c r="BA32" s="124" t="n">
        <v>463</v>
      </c>
      <c r="BB32" s="124" t="n">
        <v>489</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49</v>
      </c>
      <c r="F34" s="138" t="n">
        <v>0</v>
      </c>
      <c r="G34" s="123" t="n">
        <v>0</v>
      </c>
      <c r="H34" s="123" t="n">
        <v>0</v>
      </c>
      <c r="I34" s="123" t="n">
        <v>49</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t="n">
        <v>0</v>
      </c>
      <c r="AY34" s="124" t="n">
        <v>18</v>
      </c>
      <c r="AZ34" s="124" t="n">
        <v>22</v>
      </c>
      <c r="BA34" s="124" t="n">
        <v>6</v>
      </c>
      <c r="BB34" s="124" t="n">
        <v>3</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1753</v>
      </c>
      <c r="F35" s="138" t="n">
        <v>0</v>
      </c>
      <c r="G35" s="123" t="n">
        <v>0</v>
      </c>
      <c r="H35" s="123" t="n">
        <v>0</v>
      </c>
      <c r="I35" s="123" t="n">
        <v>1753</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t="n">
        <v>32</v>
      </c>
      <c r="AY35" s="124" t="n">
        <v>251</v>
      </c>
      <c r="AZ35" s="124" t="n">
        <v>452</v>
      </c>
      <c r="BA35" s="124" t="n">
        <v>547</v>
      </c>
      <c r="BB35" s="124" t="n">
        <v>471</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14</v>
      </c>
      <c r="F36" s="138" t="n">
        <v>0</v>
      </c>
      <c r="G36" s="123" t="n">
        <v>0</v>
      </c>
      <c r="H36" s="123" t="n">
        <v>0</v>
      </c>
      <c r="I36" s="123" t="n">
        <v>14</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t="n">
        <v>0</v>
      </c>
      <c r="AY36" s="124" t="n">
        <v>1</v>
      </c>
      <c r="AZ36" s="124" t="n">
        <v>5</v>
      </c>
      <c r="BA36" s="124" t="n">
        <v>6</v>
      </c>
      <c r="BB36" s="124" t="n">
        <v>2</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27</v>
      </c>
      <c r="F37" s="138" t="n">
        <v>0</v>
      </c>
      <c r="G37" s="123" t="n">
        <v>0</v>
      </c>
      <c r="H37" s="123" t="n">
        <v>0</v>
      </c>
      <c r="I37" s="123" t="n">
        <v>27</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t="n">
        <v>0</v>
      </c>
      <c r="AY37" s="124" t="n">
        <v>0</v>
      </c>
      <c r="AZ37" s="124" t="n">
        <v>0</v>
      </c>
      <c r="BA37" s="124" t="n">
        <v>0</v>
      </c>
      <c r="BB37" s="124" t="n">
        <v>27</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t="n">
        <v>0</v>
      </c>
      <c r="AY38" s="124" t="n">
        <v>0</v>
      </c>
      <c r="AZ38" s="124" t="n">
        <v>0</v>
      </c>
      <c r="BA38" s="124" t="n">
        <v>0</v>
      </c>
      <c r="BB38" s="124" t="n">
        <v>0</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t="n">
        <v>0</v>
      </c>
      <c r="AY39" s="124" t="n">
        <v>0</v>
      </c>
      <c r="AZ39" s="124" t="n">
        <v>0</v>
      </c>
      <c r="BA39" s="124" t="n">
        <v>0</v>
      </c>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v>
      </c>
      <c r="F41" s="138" t="n">
        <v>0</v>
      </c>
      <c r="G41" s="123" t="n">
        <v>0</v>
      </c>
      <c r="H41" s="123" t="n">
        <v>0</v>
      </c>
      <c r="I41" s="123" t="n">
        <v>1</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t="n">
        <v>0</v>
      </c>
      <c r="AY41" s="124" t="n">
        <v>0</v>
      </c>
      <c r="AZ41" s="124" t="n">
        <v>0</v>
      </c>
      <c r="BA41" s="124" t="n">
        <v>0</v>
      </c>
      <c r="BB41" s="124" t="n">
        <v>1</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t="n">
        <v>0</v>
      </c>
      <c r="AY42" s="124" t="n">
        <v>0</v>
      </c>
      <c r="AZ42" s="124" t="n">
        <v>0</v>
      </c>
      <c r="BA42" s="124" t="n">
        <v>0</v>
      </c>
      <c r="BB42" s="124" t="n">
        <v>0</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1</v>
      </c>
      <c r="F43" s="138" t="n">
        <v>0</v>
      </c>
      <c r="G43" s="123" t="n">
        <v>0</v>
      </c>
      <c r="H43" s="123" t="n">
        <v>0</v>
      </c>
      <c r="I43" s="123" t="n">
        <v>1</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t="n">
        <v>0</v>
      </c>
      <c r="AY43" s="124" t="n">
        <v>0</v>
      </c>
      <c r="AZ43" s="124" t="n">
        <v>0</v>
      </c>
      <c r="BA43" s="124" t="n">
        <v>0</v>
      </c>
      <c r="BB43" s="124" t="n">
        <v>1</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2</v>
      </c>
      <c r="F44" s="138" t="n">
        <v>0</v>
      </c>
      <c r="G44" s="123" t="n">
        <v>0</v>
      </c>
      <c r="H44" s="123" t="n">
        <v>0</v>
      </c>
      <c r="I44" s="123" t="n">
        <v>2</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t="n">
        <v>0</v>
      </c>
      <c r="AY44" s="124" t="n">
        <v>0</v>
      </c>
      <c r="AZ44" s="124" t="n">
        <v>0</v>
      </c>
      <c r="BA44" s="124" t="n">
        <v>0</v>
      </c>
      <c r="BB44" s="124" t="n">
        <v>2</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1158</v>
      </c>
      <c r="F46" s="138" t="n">
        <v>0</v>
      </c>
      <c r="G46" s="123" t="n">
        <v>0</v>
      </c>
      <c r="H46" s="123" t="n">
        <v>0</v>
      </c>
      <c r="I46" s="123" t="n">
        <v>1158</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t="n">
        <v>31</v>
      </c>
      <c r="AY46" s="124" t="n">
        <v>155</v>
      </c>
      <c r="AZ46" s="124" t="n">
        <v>295</v>
      </c>
      <c r="BA46" s="124" t="n">
        <v>369</v>
      </c>
      <c r="BB46" s="124" t="n">
        <v>308</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v>
      </c>
      <c r="F47" s="138" t="n">
        <v>0</v>
      </c>
      <c r="G47" s="123" t="n">
        <v>0</v>
      </c>
      <c r="H47" s="123" t="n">
        <v>0</v>
      </c>
      <c r="I47" s="123" t="n">
        <v>1</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t="n">
        <v>0</v>
      </c>
      <c r="AY47" s="124" t="n">
        <v>0</v>
      </c>
      <c r="AZ47" s="124" t="n">
        <v>0</v>
      </c>
      <c r="BA47" s="124" t="n">
        <v>1</v>
      </c>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t="n">
        <v>0</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9</v>
      </c>
      <c r="F49" s="138" t="n">
        <v>0</v>
      </c>
      <c r="G49" s="123" t="n">
        <v>0</v>
      </c>
      <c r="H49" s="123" t="n">
        <v>0</v>
      </c>
      <c r="I49" s="123" t="n">
        <v>9</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t="n">
        <v>1</v>
      </c>
      <c r="AY49" s="124" t="n">
        <v>0</v>
      </c>
      <c r="AZ49" s="124" t="n">
        <v>2</v>
      </c>
      <c r="BA49" s="124" t="n">
        <v>6</v>
      </c>
      <c r="BB49" s="124" t="n">
        <v>0</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1117</v>
      </c>
      <c r="F50" s="138" t="n">
        <v>0</v>
      </c>
      <c r="G50" s="123" t="n">
        <v>0</v>
      </c>
      <c r="H50" s="123" t="n">
        <v>0</v>
      </c>
      <c r="I50" s="123" t="n">
        <v>1117</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t="n">
        <v>27</v>
      </c>
      <c r="AY50" s="124" t="n">
        <v>152</v>
      </c>
      <c r="AZ50" s="124" t="n">
        <v>288</v>
      </c>
      <c r="BA50" s="124" t="n">
        <v>353</v>
      </c>
      <c r="BB50" s="124" t="n">
        <v>297</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29</v>
      </c>
      <c r="F51" s="138" t="n">
        <v>0</v>
      </c>
      <c r="G51" s="123" t="n">
        <v>0</v>
      </c>
      <c r="H51" s="123" t="n">
        <v>0</v>
      </c>
      <c r="I51" s="123" t="n">
        <v>29</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t="n">
        <v>2</v>
      </c>
      <c r="AY51" s="124" t="n">
        <v>5</v>
      </c>
      <c r="AZ51" s="124" t="n">
        <v>7</v>
      </c>
      <c r="BA51" s="124" t="n">
        <v>6</v>
      </c>
      <c r="BB51" s="124" t="n">
        <v>9</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26</v>
      </c>
      <c r="F52" s="138" t="n">
        <v>0</v>
      </c>
      <c r="G52" s="123" t="n">
        <v>0</v>
      </c>
      <c r="H52" s="123" t="n">
        <v>0</v>
      </c>
      <c r="I52" s="123" t="n">
        <v>26</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t="n">
        <v>0</v>
      </c>
      <c r="AY52" s="124" t="n">
        <v>0</v>
      </c>
      <c r="AZ52" s="124" t="n">
        <v>10</v>
      </c>
      <c r="BA52" s="124" t="n">
        <v>9</v>
      </c>
      <c r="BB52" s="124" t="n">
        <v>7</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v>
      </c>
      <c r="F53" s="138" t="n">
        <v>0</v>
      </c>
      <c r="G53" s="123" t="n">
        <v>0</v>
      </c>
      <c r="H53" s="123" t="n">
        <v>0</v>
      </c>
      <c r="I53" s="123" t="n">
        <v>1</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t="n">
        <v>0</v>
      </c>
      <c r="AY53" s="124" t="n">
        <v>0</v>
      </c>
      <c r="AZ53" s="124" t="n">
        <v>0</v>
      </c>
      <c r="BA53" s="124" t="n">
        <v>1</v>
      </c>
      <c r="BB53" s="124" t="n">
        <v>0</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40</v>
      </c>
      <c r="F54" s="138" t="n">
        <v>0</v>
      </c>
      <c r="G54" s="123" t="n">
        <v>0</v>
      </c>
      <c r="H54" s="123" t="n">
        <v>0</v>
      </c>
      <c r="I54" s="123" t="n">
        <v>40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t="n">
        <v>31</v>
      </c>
      <c r="AY54" s="124" t="n">
        <v>0</v>
      </c>
      <c r="AZ54" s="124" t="n">
        <v>0</v>
      </c>
      <c r="BA54" s="124" t="n">
        <v>5</v>
      </c>
      <c r="BB54" s="124" t="n">
        <v>4</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31</v>
      </c>
      <c r="F55" s="138" t="n">
        <v>0</v>
      </c>
      <c r="G55" s="123" t="n">
        <v>0</v>
      </c>
      <c r="H55" s="123" t="n">
        <v>0</v>
      </c>
      <c r="I55" s="123" t="n">
        <v>31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t="n">
        <v>31</v>
      </c>
      <c r="AY55" s="124" t="n">
        <v>0</v>
      </c>
      <c r="AZ55" s="124" t="n">
        <v>0</v>
      </c>
      <c r="BA55" s="124" t="n">
        <v>0</v>
      </c>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7</v>
      </c>
      <c r="F56" s="138" t="n">
        <v>0</v>
      </c>
      <c r="G56" s="123" t="n">
        <v>0</v>
      </c>
      <c r="H56" s="123" t="n">
        <v>0</v>
      </c>
      <c r="I56" s="123" t="n">
        <v>7</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t="n">
        <v>0</v>
      </c>
      <c r="AY56" s="124" t="n">
        <v>0</v>
      </c>
      <c r="AZ56" s="124" t="n">
        <v>0</v>
      </c>
      <c r="BA56" s="124" t="n">
        <v>1</v>
      </c>
      <c r="BB56" s="124" t="n">
        <v>6</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7</v>
      </c>
      <c r="F57" s="138" t="n">
        <v>0</v>
      </c>
      <c r="G57" s="123" t="n">
        <v>0</v>
      </c>
      <c r="H57" s="123" t="n">
        <v>0</v>
      </c>
      <c r="I57" s="123" t="n">
        <v>7</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t="n">
        <v>0</v>
      </c>
      <c r="AY57" s="124" t="n">
        <v>0</v>
      </c>
      <c r="AZ57" s="124" t="n">
        <v>4</v>
      </c>
      <c r="BA57" s="124" t="n">
        <v>2</v>
      </c>
      <c r="BB57" s="124" t="n">
        <v>1</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7</v>
      </c>
      <c r="F58" s="138" t="n">
        <v>0</v>
      </c>
      <c r="G58" s="123" t="n">
        <v>0</v>
      </c>
      <c r="H58" s="123" t="n">
        <v>0</v>
      </c>
      <c r="I58" s="123" t="n">
        <v>7</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t="n">
        <v>0</v>
      </c>
      <c r="AY58" s="124" t="n">
        <v>0</v>
      </c>
      <c r="AZ58" s="124" t="n">
        <v>2</v>
      </c>
      <c r="BA58" s="124" t="n">
        <v>3</v>
      </c>
      <c r="BB58" s="124" t="n">
        <v>2</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0</v>
      </c>
      <c r="I59" s="123" t="n">
        <v>2</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t="n">
        <v>0</v>
      </c>
      <c r="AY59" s="124" t="n">
        <v>2</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18</v>
      </c>
      <c r="F60" s="138" t="n">
        <v>0</v>
      </c>
      <c r="G60" s="123" t="n">
        <v>0</v>
      </c>
      <c r="H60" s="123" t="n">
        <v>0</v>
      </c>
      <c r="I60" s="123" t="n">
        <v>18</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t="n">
        <v>0</v>
      </c>
      <c r="AY60" s="124" t="n">
        <v>2</v>
      </c>
      <c r="AZ60" s="124" t="n">
        <v>6</v>
      </c>
      <c r="BA60" s="124" t="n">
        <v>5</v>
      </c>
      <c r="BB60" s="124" t="n">
        <v>5</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t="n">
        <v>0</v>
      </c>
      <c r="AY61" s="124" t="n">
        <v>0</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t="n">
        <v>0</v>
      </c>
      <c r="AY62" s="124" t="n">
        <v>0</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3</v>
      </c>
      <c r="F63" s="138" t="n">
        <v>0</v>
      </c>
      <c r="G63" s="123" t="n">
        <v>0</v>
      </c>
      <c r="H63" s="123" t="n">
        <v>0</v>
      </c>
      <c r="I63" s="123" t="n">
        <v>3</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t="n">
        <v>0</v>
      </c>
      <c r="AY63" s="124" t="n">
        <v>1</v>
      </c>
      <c r="AZ63" s="124" t="n">
        <v>0</v>
      </c>
      <c r="BA63" s="124" t="n">
        <v>2</v>
      </c>
      <c r="BB63" s="124" t="n">
        <v>0</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3</v>
      </c>
      <c r="F64" s="138" t="n">
        <v>0</v>
      </c>
      <c r="G64" s="123" t="n">
        <v>0</v>
      </c>
      <c r="H64" s="123" t="n">
        <v>0</v>
      </c>
      <c r="I64" s="123" t="n">
        <v>3</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t="n">
        <v>1</v>
      </c>
      <c r="AY64" s="124" t="n">
        <v>1</v>
      </c>
      <c r="AZ64" s="124" t="n">
        <v>0</v>
      </c>
      <c r="BA64" s="124" t="n">
        <v>1</v>
      </c>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11</v>
      </c>
      <c r="F65" s="138" t="n">
        <v>0</v>
      </c>
      <c r="G65" s="123" t="n">
        <v>0</v>
      </c>
      <c r="H65" s="123" t="n">
        <v>0</v>
      </c>
      <c r="I65" s="123" t="n">
        <v>11</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t="n">
        <v>2</v>
      </c>
      <c r="AY65" s="124" t="n">
        <v>2</v>
      </c>
      <c r="AZ65" s="124" t="n">
        <v>4</v>
      </c>
      <c r="BA65" s="124" t="n">
        <v>2</v>
      </c>
      <c r="BB65" s="124" t="n">
        <v>1</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t="n">
        <v>0</v>
      </c>
      <c r="AY66" s="124" t="n">
        <v>0</v>
      </c>
      <c r="AZ66" s="124" t="n">
        <v>0</v>
      </c>
      <c r="BA66" s="124" t="n">
        <v>0</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1233</v>
      </c>
      <c r="F68" s="138" t="n">
        <v>0</v>
      </c>
      <c r="G68" s="123" t="n">
        <v>0</v>
      </c>
      <c r="H68" s="123" t="n">
        <v>0</v>
      </c>
      <c r="I68" s="123" t="n">
        <v>1233</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t="n">
        <v>86</v>
      </c>
      <c r="AY68" s="124" t="n">
        <v>259</v>
      </c>
      <c r="AZ68" s="124" t="n">
        <v>247</v>
      </c>
      <c r="BA68" s="124" t="n">
        <v>338</v>
      </c>
      <c r="BB68" s="124" t="n">
        <v>303</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341</v>
      </c>
      <c r="F69" s="138" t="n">
        <v>0</v>
      </c>
      <c r="G69" s="123" t="n">
        <v>0</v>
      </c>
      <c r="H69" s="123" t="n">
        <v>0</v>
      </c>
      <c r="I69" s="123" t="n">
        <v>341</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t="n">
        <v>23</v>
      </c>
      <c r="AY69" s="124" t="n">
        <v>76</v>
      </c>
      <c r="AZ69" s="124" t="n">
        <v>79</v>
      </c>
      <c r="BA69" s="124" t="n">
        <v>83</v>
      </c>
      <c r="BB69" s="124" t="n">
        <v>80</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t="n">
        <v>0</v>
      </c>
      <c r="AY70" s="124" t="n">
        <v>0</v>
      </c>
      <c r="AZ70" s="124" t="n">
        <v>0</v>
      </c>
      <c r="BA70" s="124" t="n">
        <v>0</v>
      </c>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t="n">
        <v>14</v>
      </c>
      <c r="AY71" s="123" t="n">
        <v>19</v>
      </c>
      <c r="AZ71" s="123" t="n">
        <v>36</v>
      </c>
      <c r="BA71" s="123" t="n">
        <v>17</v>
      </c>
      <c r="BB71" s="123" t="n">
        <v>27</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t="n">
        <v>10</v>
      </c>
      <c r="AY72" s="123" t="n">
        <v>16</v>
      </c>
      <c r="AZ72" s="123" t="n">
        <v>67</v>
      </c>
      <c r="BA72" s="123" t="n">
        <v>61</v>
      </c>
      <c r="BB72" s="123" t="n">
        <v>49</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t="n">
        <v>0</v>
      </c>
      <c r="AY73" s="123" t="n">
        <v>0</v>
      </c>
      <c r="AZ73" s="123" t="n">
        <v>36</v>
      </c>
      <c r="BA73" s="123" t="n">
        <v>32</v>
      </c>
      <c r="BB73" s="123" t="n">
        <v>25</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t="n">
        <v>0</v>
      </c>
      <c r="AY74" s="123" t="n">
        <v>0</v>
      </c>
      <c r="AZ74" s="123" t="n">
        <v>0</v>
      </c>
      <c r="BA74" s="123" t="n">
        <v>0</v>
      </c>
      <c r="BB74" s="123" t="n">
        <v>108</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6</v>
      </c>
      <c r="F75" s="140" t="n">
        <v>0</v>
      </c>
      <c r="G75" s="141" t="n">
        <v>0</v>
      </c>
      <c r="H75" s="141" t="n">
        <v>0</v>
      </c>
      <c r="I75" s="141" t="n">
        <v>6</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t="n">
        <v>0</v>
      </c>
      <c r="AY75" s="156" t="n">
        <v>0</v>
      </c>
      <c r="AZ75" s="156" t="n">
        <v>0</v>
      </c>
      <c r="BA75" s="156" t="n">
        <v>5</v>
      </c>
      <c r="BB75" s="156" t="n">
        <v>1</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588</v>
      </c>
    </row>
    <row r="4">
      <c r="B4" s="265" t="s">
        <v>176</v>
      </c>
      <c r="C4" s="264" t="s">
        <v>587</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8535</v>
      </c>
      <c r="F25" s="138" t="n">
        <v>0</v>
      </c>
      <c r="G25" s="123" t="n">
        <v>0</v>
      </c>
      <c r="H25" s="123" t="n">
        <v>0</v>
      </c>
      <c r="I25" s="123" t="n">
        <v>8535</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t="n">
        <v>1273</v>
      </c>
      <c r="AY25" s="124" t="n">
        <v>2162</v>
      </c>
      <c r="AZ25" s="124" t="n">
        <v>2988</v>
      </c>
      <c r="BA25" s="124" t="n">
        <v>0</v>
      </c>
      <c r="BB25" s="124" t="n">
        <v>2112</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4686</v>
      </c>
      <c r="F26" s="138" t="n">
        <v>0</v>
      </c>
      <c r="G26" s="123" t="n">
        <v>0</v>
      </c>
      <c r="H26" s="123" t="n">
        <v>0</v>
      </c>
      <c r="I26" s="123" t="n">
        <v>4686</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t="n">
        <v>642</v>
      </c>
      <c r="AY26" s="124" t="n">
        <v>1389</v>
      </c>
      <c r="AZ26" s="124" t="n">
        <v>1451</v>
      </c>
      <c r="BA26" s="124" t="n">
        <v>816</v>
      </c>
      <c r="BB26" s="124" t="n">
        <v>388</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3682</v>
      </c>
      <c r="F27" s="138" t="n">
        <v>0</v>
      </c>
      <c r="G27" s="123" t="n">
        <v>0</v>
      </c>
      <c r="H27" s="123" t="n">
        <v>0</v>
      </c>
      <c r="I27" s="123" t="n">
        <v>4329</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t="n">
        <v>1957</v>
      </c>
      <c r="AY27" s="124" t="n">
        <v>52</v>
      </c>
      <c r="AZ27" s="124" t="n">
        <v>119</v>
      </c>
      <c r="BA27" s="124" t="n">
        <v>1554</v>
      </c>
      <c r="BB27" s="124" t="n">
        <v>647</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12023</v>
      </c>
      <c r="F28" s="138" t="n">
        <v>0</v>
      </c>
      <c r="G28" s="123" t="n">
        <v>0</v>
      </c>
      <c r="H28" s="123" t="n">
        <v>0</v>
      </c>
      <c r="I28" s="123" t="n">
        <v>12023</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t="n">
        <v>1631</v>
      </c>
      <c r="AY28" s="124" t="n">
        <v>3151</v>
      </c>
      <c r="AZ28" s="124" t="n">
        <v>4193</v>
      </c>
      <c r="BA28" s="124" t="n">
        <v>760</v>
      </c>
      <c r="BB28" s="124" t="n">
        <v>2288</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1143</v>
      </c>
      <c r="F29" s="138" t="n">
        <v>0</v>
      </c>
      <c r="G29" s="123" t="n">
        <v>0</v>
      </c>
      <c r="H29" s="123" t="n">
        <v>0</v>
      </c>
      <c r="I29" s="123" t="n">
        <v>1143</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t="n">
        <v>147</v>
      </c>
      <c r="AY29" s="124" t="n">
        <v>374</v>
      </c>
      <c r="AZ29" s="124" t="n">
        <v>216</v>
      </c>
      <c r="BA29" s="124" t="n">
        <v>171</v>
      </c>
      <c r="BB29" s="124" t="n">
        <v>235</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2792</v>
      </c>
      <c r="F30" s="138" t="n">
        <v>0</v>
      </c>
      <c r="G30" s="123" t="n">
        <v>0</v>
      </c>
      <c r="H30" s="123" t="n">
        <v>0</v>
      </c>
      <c r="I30" s="123" t="n">
        <v>2792</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t="n">
        <v>698</v>
      </c>
      <c r="AY30" s="124" t="n">
        <v>908</v>
      </c>
      <c r="AZ30" s="124" t="n">
        <v>683</v>
      </c>
      <c r="BA30" s="124" t="n">
        <v>122</v>
      </c>
      <c r="BB30" s="124" t="n">
        <v>381</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232</v>
      </c>
      <c r="F31" s="138" t="n">
        <v>0</v>
      </c>
      <c r="G31" s="123" t="n">
        <v>0</v>
      </c>
      <c r="H31" s="123" t="n">
        <v>0</v>
      </c>
      <c r="I31" s="123" t="n">
        <v>232</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t="n">
        <v>31</v>
      </c>
      <c r="AY31" s="124" t="n">
        <v>46</v>
      </c>
      <c r="AZ31" s="124" t="n">
        <v>52</v>
      </c>
      <c r="BA31" s="124" t="n">
        <v>36</v>
      </c>
      <c r="BB31" s="124" t="n">
        <v>67</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1194</v>
      </c>
      <c r="F32" s="138" t="n">
        <v>0</v>
      </c>
      <c r="G32" s="123" t="n">
        <v>0</v>
      </c>
      <c r="H32" s="123" t="n">
        <v>0</v>
      </c>
      <c r="I32" s="123" t="n">
        <v>1194</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t="n">
        <v>297</v>
      </c>
      <c r="AY32" s="124" t="n">
        <v>352</v>
      </c>
      <c r="AZ32" s="124" t="n">
        <v>209</v>
      </c>
      <c r="BA32" s="124" t="n">
        <v>45</v>
      </c>
      <c r="BB32" s="124" t="n">
        <v>291</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35</v>
      </c>
      <c r="F34" s="138" t="n">
        <v>0</v>
      </c>
      <c r="G34" s="123" t="n">
        <v>0</v>
      </c>
      <c r="H34" s="123" t="n">
        <v>0</v>
      </c>
      <c r="I34" s="123" t="n">
        <v>35</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t="n">
        <v>7</v>
      </c>
      <c r="AY34" s="124" t="n">
        <v>14</v>
      </c>
      <c r="AZ34" s="124" t="n">
        <v>10</v>
      </c>
      <c r="BA34" s="124" t="n">
        <v>1</v>
      </c>
      <c r="BB34" s="124" t="n">
        <v>3</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1050</v>
      </c>
      <c r="F35" s="138" t="n">
        <v>0</v>
      </c>
      <c r="G35" s="123" t="n">
        <v>0</v>
      </c>
      <c r="H35" s="123" t="n">
        <v>0</v>
      </c>
      <c r="I35" s="123" t="n">
        <v>1050</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t="n">
        <v>122</v>
      </c>
      <c r="AY35" s="124" t="n">
        <v>326</v>
      </c>
      <c r="AZ35" s="124" t="n">
        <v>204</v>
      </c>
      <c r="BA35" s="124" t="n">
        <v>167</v>
      </c>
      <c r="BB35" s="124" t="n">
        <v>231</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3</v>
      </c>
      <c r="F36" s="138" t="n">
        <v>0</v>
      </c>
      <c r="G36" s="123" t="n">
        <v>0</v>
      </c>
      <c r="H36" s="123" t="n">
        <v>0</v>
      </c>
      <c r="I36" s="123" t="n">
        <v>3</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t="n">
        <v>0</v>
      </c>
      <c r="AY36" s="124" t="n">
        <v>1</v>
      </c>
      <c r="AZ36" s="124" t="n">
        <v>0</v>
      </c>
      <c r="BA36" s="124" t="n">
        <v>1</v>
      </c>
      <c r="BB36" s="124" t="n">
        <v>1</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73</v>
      </c>
      <c r="F37" s="138" t="n">
        <v>0</v>
      </c>
      <c r="G37" s="123" t="n">
        <v>0</v>
      </c>
      <c r="H37" s="123" t="n">
        <v>0</v>
      </c>
      <c r="I37" s="123" t="n">
        <v>73</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t="n">
        <v>0</v>
      </c>
      <c r="AY37" s="124" t="n">
        <v>0</v>
      </c>
      <c r="AZ37" s="124" t="n">
        <v>0</v>
      </c>
      <c r="BA37" s="124" t="n">
        <v>15</v>
      </c>
      <c r="BB37" s="124" t="n">
        <v>58</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t="n">
        <v>0</v>
      </c>
      <c r="AY38" s="124" t="n">
        <v>0</v>
      </c>
      <c r="AZ38" s="124" t="n">
        <v>0</v>
      </c>
      <c r="BA38" s="124" t="n">
        <v>0</v>
      </c>
      <c r="BB38" s="124" t="n">
        <v>0</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t="n">
        <v>0</v>
      </c>
      <c r="AY39" s="124" t="n">
        <v>0</v>
      </c>
      <c r="AZ39" s="124" t="n">
        <v>0</v>
      </c>
      <c r="BA39" s="124" t="n">
        <v>0</v>
      </c>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v>
      </c>
      <c r="F41" s="138" t="n">
        <v>0</v>
      </c>
      <c r="G41" s="123" t="n">
        <v>0</v>
      </c>
      <c r="H41" s="123" t="n">
        <v>0</v>
      </c>
      <c r="I41" s="123" t="n">
        <v>1</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t="n">
        <v>0</v>
      </c>
      <c r="AY41" s="124" t="n">
        <v>0</v>
      </c>
      <c r="AZ41" s="124" t="n">
        <v>0</v>
      </c>
      <c r="BA41" s="124" t="n">
        <v>0</v>
      </c>
      <c r="BB41" s="124" t="n">
        <v>1</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v>
      </c>
      <c r="F42" s="138" t="n">
        <v>0</v>
      </c>
      <c r="G42" s="123" t="n">
        <v>0</v>
      </c>
      <c r="H42" s="123" t="n">
        <v>0</v>
      </c>
      <c r="I42" s="123" t="n">
        <v>1</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t="n">
        <v>0</v>
      </c>
      <c r="AY42" s="124" t="n">
        <v>0</v>
      </c>
      <c r="AZ42" s="124" t="n">
        <v>0</v>
      </c>
      <c r="BA42" s="124" t="n">
        <v>0</v>
      </c>
      <c r="BB42" s="124" t="n">
        <v>1</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t="n">
        <v>0</v>
      </c>
      <c r="AY43" s="124" t="n">
        <v>0</v>
      </c>
      <c r="AZ43" s="124" t="n">
        <v>0</v>
      </c>
      <c r="BA43" s="124" t="n">
        <v>0</v>
      </c>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t="n">
        <v>0</v>
      </c>
      <c r="AY44" s="124" t="n">
        <v>0</v>
      </c>
      <c r="AZ44" s="124" t="n">
        <v>0</v>
      </c>
      <c r="BA44" s="124" t="n">
        <v>0</v>
      </c>
      <c r="BB44" s="124" t="n">
        <v>0</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800</v>
      </c>
      <c r="F46" s="138" t="n">
        <v>0</v>
      </c>
      <c r="G46" s="123" t="n">
        <v>0</v>
      </c>
      <c r="H46" s="123" t="n">
        <v>0</v>
      </c>
      <c r="I46" s="123" t="n">
        <v>800</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t="n">
        <v>120</v>
      </c>
      <c r="AY46" s="124" t="n">
        <v>230</v>
      </c>
      <c r="AZ46" s="124" t="n">
        <v>140</v>
      </c>
      <c r="BA46" s="124" t="n">
        <v>114</v>
      </c>
      <c r="BB46" s="124" t="n">
        <v>196</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t="n">
        <v>0</v>
      </c>
      <c r="AY47" s="124" t="n">
        <v>0</v>
      </c>
      <c r="AZ47" s="124" t="n">
        <v>0</v>
      </c>
      <c r="BA47" s="124" t="n">
        <v>0</v>
      </c>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t="n">
        <v>0</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t="n">
        <v>0</v>
      </c>
      <c r="AY49" s="124" t="n">
        <v>0</v>
      </c>
      <c r="AZ49" s="124" t="n">
        <v>0</v>
      </c>
      <c r="BA49" s="124" t="n">
        <v>0</v>
      </c>
      <c r="BB49" s="124" t="n">
        <v>0</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741</v>
      </c>
      <c r="F50" s="138" t="n">
        <v>0</v>
      </c>
      <c r="G50" s="123" t="n">
        <v>0</v>
      </c>
      <c r="H50" s="123" t="n">
        <v>0</v>
      </c>
      <c r="I50" s="123" t="n">
        <v>741</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t="n">
        <v>75</v>
      </c>
      <c r="AY50" s="124" t="n">
        <v>224</v>
      </c>
      <c r="AZ50" s="124" t="n">
        <v>137</v>
      </c>
      <c r="BA50" s="124" t="n">
        <v>112</v>
      </c>
      <c r="BB50" s="124" t="n">
        <v>193</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14</v>
      </c>
      <c r="F51" s="138" t="n">
        <v>0</v>
      </c>
      <c r="G51" s="123" t="n">
        <v>0</v>
      </c>
      <c r="H51" s="123" t="n">
        <v>0</v>
      </c>
      <c r="I51" s="123" t="n">
        <v>14</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t="n">
        <v>1</v>
      </c>
      <c r="AY51" s="124" t="n">
        <v>6</v>
      </c>
      <c r="AZ51" s="124" t="n">
        <v>3</v>
      </c>
      <c r="BA51" s="124" t="n">
        <v>2</v>
      </c>
      <c r="BB51" s="124" t="n">
        <v>2</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12</v>
      </c>
      <c r="F52" s="138" t="n">
        <v>0</v>
      </c>
      <c r="G52" s="123" t="n">
        <v>0</v>
      </c>
      <c r="H52" s="123" t="n">
        <v>0</v>
      </c>
      <c r="I52" s="123" t="n">
        <v>12</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t="n">
        <v>3</v>
      </c>
      <c r="AY52" s="124" t="n">
        <v>2</v>
      </c>
      <c r="AZ52" s="124" t="n">
        <v>3</v>
      </c>
      <c r="BA52" s="124" t="n">
        <v>3</v>
      </c>
      <c r="BB52" s="124" t="n">
        <v>1</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5</v>
      </c>
      <c r="F53" s="138" t="n">
        <v>0</v>
      </c>
      <c r="G53" s="123" t="n">
        <v>0</v>
      </c>
      <c r="H53" s="123" t="n">
        <v>0</v>
      </c>
      <c r="I53" s="123" t="n">
        <v>5</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t="n">
        <v>0</v>
      </c>
      <c r="AY53" s="124" t="n">
        <v>2</v>
      </c>
      <c r="AZ53" s="124" t="n">
        <v>1</v>
      </c>
      <c r="BA53" s="124" t="n">
        <v>1</v>
      </c>
      <c r="BB53" s="124" t="n">
        <v>1</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120</v>
      </c>
      <c r="F54" s="138" t="n">
        <v>0</v>
      </c>
      <c r="G54" s="123" t="n">
        <v>0</v>
      </c>
      <c r="H54" s="123" t="n">
        <v>0</v>
      </c>
      <c r="I54" s="123" t="n">
        <v>120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t="n">
        <v>120</v>
      </c>
      <c r="AY54" s="124" t="n">
        <v>0</v>
      </c>
      <c r="AZ54" s="124" t="n">
        <v>0</v>
      </c>
      <c r="BA54" s="124" t="n">
        <v>0</v>
      </c>
      <c r="BB54" s="124" t="n">
        <v>0</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121</v>
      </c>
      <c r="F55" s="138" t="n">
        <v>0</v>
      </c>
      <c r="G55" s="123" t="n">
        <v>0</v>
      </c>
      <c r="H55" s="123" t="n">
        <v>0</v>
      </c>
      <c r="I55" s="123" t="n">
        <v>121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t="n">
        <v>120</v>
      </c>
      <c r="AY55" s="124" t="n">
        <v>1</v>
      </c>
      <c r="AZ55" s="124" t="n">
        <v>0</v>
      </c>
      <c r="BA55" s="124" t="n">
        <v>0</v>
      </c>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t="n">
        <v>0</v>
      </c>
      <c r="AY56" s="124" t="n">
        <v>1</v>
      </c>
      <c r="AZ56" s="124" t="n">
        <v>1</v>
      </c>
      <c r="BA56" s="124" t="n">
        <v>0</v>
      </c>
      <c r="BB56" s="124" t="n">
        <v>0</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t="n">
        <v>0</v>
      </c>
      <c r="AY57" s="124" t="n">
        <v>0</v>
      </c>
      <c r="AZ57" s="124" t="n">
        <v>0</v>
      </c>
      <c r="BA57" s="124" t="n">
        <v>0</v>
      </c>
      <c r="BB57" s="124" t="n">
        <v>0</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3</v>
      </c>
      <c r="F58" s="138" t="n">
        <v>0</v>
      </c>
      <c r="G58" s="123" t="n">
        <v>0</v>
      </c>
      <c r="H58" s="123" t="n">
        <v>0</v>
      </c>
      <c r="I58" s="123" t="n">
        <v>3</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t="n">
        <v>0</v>
      </c>
      <c r="AY58" s="124" t="n">
        <v>0</v>
      </c>
      <c r="AZ58" s="124" t="n">
        <v>0</v>
      </c>
      <c r="BA58" s="124" t="n">
        <v>2</v>
      </c>
      <c r="BB58" s="124" t="n">
        <v>1</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t="n">
        <v>0</v>
      </c>
      <c r="AY59" s="124" t="n">
        <v>0</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4</v>
      </c>
      <c r="F60" s="138" t="n">
        <v>0</v>
      </c>
      <c r="G60" s="123" t="n">
        <v>0</v>
      </c>
      <c r="H60" s="123" t="n">
        <v>0</v>
      </c>
      <c r="I60" s="123" t="n">
        <v>4</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t="n">
        <v>2</v>
      </c>
      <c r="AY60" s="124" t="n">
        <v>1</v>
      </c>
      <c r="AZ60" s="124" t="n">
        <v>0</v>
      </c>
      <c r="BA60" s="124" t="n">
        <v>1</v>
      </c>
      <c r="BB60" s="124" t="n">
        <v>0</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t="n">
        <v>0</v>
      </c>
      <c r="AY61" s="124" t="n">
        <v>0</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t="n">
        <v>0</v>
      </c>
      <c r="AY62" s="124" t="n">
        <v>0</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5</v>
      </c>
      <c r="F63" s="138" t="n">
        <v>0</v>
      </c>
      <c r="G63" s="123" t="n">
        <v>0</v>
      </c>
      <c r="H63" s="123" t="n">
        <v>0</v>
      </c>
      <c r="I63" s="123" t="n">
        <v>5</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t="n">
        <v>0</v>
      </c>
      <c r="AY63" s="124" t="n">
        <v>2</v>
      </c>
      <c r="AZ63" s="124" t="n">
        <v>1</v>
      </c>
      <c r="BA63" s="124" t="n">
        <v>0</v>
      </c>
      <c r="BB63" s="124" t="n">
        <v>2</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9</v>
      </c>
      <c r="F64" s="138" t="n">
        <v>0</v>
      </c>
      <c r="G64" s="123" t="n">
        <v>0</v>
      </c>
      <c r="H64" s="123" t="n">
        <v>0</v>
      </c>
      <c r="I64" s="123" t="n">
        <v>9</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t="n">
        <v>1</v>
      </c>
      <c r="AY64" s="124" t="n">
        <v>6</v>
      </c>
      <c r="AZ64" s="124" t="n">
        <v>2</v>
      </c>
      <c r="BA64" s="124" t="n">
        <v>0</v>
      </c>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13</v>
      </c>
      <c r="F65" s="138" t="n">
        <v>0</v>
      </c>
      <c r="G65" s="123" t="n">
        <v>0</v>
      </c>
      <c r="H65" s="123" t="n">
        <v>0</v>
      </c>
      <c r="I65" s="123" t="n">
        <v>13</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t="n">
        <v>0</v>
      </c>
      <c r="AY65" s="124" t="n">
        <v>7</v>
      </c>
      <c r="AZ65" s="124" t="n">
        <v>2</v>
      </c>
      <c r="BA65" s="124" t="n">
        <v>1</v>
      </c>
      <c r="BB65" s="124" t="n">
        <v>3</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t="n">
        <v>0</v>
      </c>
      <c r="AY66" s="124" t="n">
        <v>0</v>
      </c>
      <c r="AZ66" s="124" t="n">
        <v>0</v>
      </c>
      <c r="BA66" s="124" t="n">
        <v>0</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674</v>
      </c>
      <c r="F68" s="138" t="n">
        <v>0</v>
      </c>
      <c r="G68" s="123" t="n">
        <v>0</v>
      </c>
      <c r="H68" s="123" t="n">
        <v>0</v>
      </c>
      <c r="I68" s="123" t="n">
        <v>674</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t="n">
        <v>119</v>
      </c>
      <c r="AY68" s="124" t="n">
        <v>238</v>
      </c>
      <c r="AZ68" s="124" t="n">
        <v>131</v>
      </c>
      <c r="BA68" s="124" t="n">
        <v>70</v>
      </c>
      <c r="BB68" s="124" t="n">
        <v>116</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205</v>
      </c>
      <c r="F69" s="138" t="n">
        <v>0</v>
      </c>
      <c r="G69" s="123" t="n">
        <v>0</v>
      </c>
      <c r="H69" s="123" t="n">
        <v>0</v>
      </c>
      <c r="I69" s="123" t="n">
        <v>205</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t="n">
        <v>55</v>
      </c>
      <c r="AY69" s="124" t="n">
        <v>89</v>
      </c>
      <c r="AZ69" s="124" t="n">
        <v>31</v>
      </c>
      <c r="BA69" s="124" t="n">
        <v>14</v>
      </c>
      <c r="BB69" s="124" t="n">
        <v>16</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t="n">
        <v>0</v>
      </c>
      <c r="AY70" s="124" t="n">
        <v>0</v>
      </c>
      <c r="AZ70" s="124" t="n">
        <v>0</v>
      </c>
      <c r="BA70" s="124" t="n">
        <v>0</v>
      </c>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t="n">
        <v>15</v>
      </c>
      <c r="AY71" s="123" t="n">
        <v>20</v>
      </c>
      <c r="AZ71" s="123" t="n">
        <v>30</v>
      </c>
      <c r="BA71" s="123" t="n">
        <v>33</v>
      </c>
      <c r="BB71" s="123" t="n">
        <v>23</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t="n">
        <v>5</v>
      </c>
      <c r="AY72" s="123" t="n">
        <v>15</v>
      </c>
      <c r="AZ72" s="123" t="n">
        <v>80</v>
      </c>
      <c r="BA72" s="123" t="n">
        <v>85</v>
      </c>
      <c r="BB72" s="123" t="n">
        <v>64</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t="n">
        <v>0</v>
      </c>
      <c r="AY73" s="123" t="n">
        <v>0</v>
      </c>
      <c r="AZ73" s="123" t="n">
        <v>45</v>
      </c>
      <c r="BA73" s="123" t="n">
        <v>58</v>
      </c>
      <c r="BB73" s="123" t="n">
        <v>36</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t="n">
        <v>0</v>
      </c>
      <c r="AY74" s="123" t="n">
        <v>0</v>
      </c>
      <c r="AZ74" s="123" t="n">
        <v>0</v>
      </c>
      <c r="BA74" s="123" t="n">
        <v>70</v>
      </c>
      <c r="BB74" s="123" t="n">
        <v>0</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11</v>
      </c>
      <c r="F75" s="140" t="n">
        <v>0</v>
      </c>
      <c r="G75" s="141" t="n">
        <v>0</v>
      </c>
      <c r="H75" s="141" t="n">
        <v>0</v>
      </c>
      <c r="I75" s="141" t="n">
        <v>11</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t="n">
        <v>0</v>
      </c>
      <c r="AY75" s="156" t="n">
        <v>0</v>
      </c>
      <c r="AZ75" s="156" t="n">
        <v>0</v>
      </c>
      <c r="BA75" s="156" t="n">
        <v>4</v>
      </c>
      <c r="BB75" s="156" t="n">
        <v>7</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590</v>
      </c>
    </row>
    <row r="4">
      <c r="B4" s="265" t="s">
        <v>176</v>
      </c>
      <c r="C4" s="264" t="s">
        <v>589</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15829</v>
      </c>
      <c r="F25" s="138" t="n">
        <v>0</v>
      </c>
      <c r="G25" s="123" t="n">
        <v>0</v>
      </c>
      <c r="H25" s="123" t="n">
        <v>0</v>
      </c>
      <c r="I25" s="123" t="n">
        <v>15829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t="n">
        <v>0</v>
      </c>
      <c r="AM25" s="124"/>
      <c r="AN25" s="124"/>
      <c r="AO25" s="124"/>
      <c r="AP25" s="124"/>
      <c r="AQ25" s="124"/>
      <c r="AR25" s="124" t="n">
        <v>0</v>
      </c>
      <c r="AS25" s="124" t="n">
        <v>0</v>
      </c>
      <c r="AT25" s="129" t="n">
        <v>0</v>
      </c>
      <c r="AU25" s="128"/>
      <c r="AV25" s="124" t="n">
        <v>4038</v>
      </c>
      <c r="AW25" s="124" t="n">
        <v>1940</v>
      </c>
      <c r="AX25" s="124" t="n">
        <v>1135</v>
      </c>
      <c r="AY25" s="124" t="n">
        <v>1400</v>
      </c>
      <c r="AZ25" s="124" t="n">
        <v>1228</v>
      </c>
      <c r="BA25" s="124" t="n">
        <v>2877</v>
      </c>
      <c r="BB25" s="124" t="n">
        <v>2340</v>
      </c>
      <c r="BC25" s="124" t="n">
        <v>871</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13812</v>
      </c>
      <c r="F26" s="138" t="n">
        <v>0</v>
      </c>
      <c r="G26" s="123" t="n">
        <v>0</v>
      </c>
      <c r="H26" s="123" t="n">
        <v>0</v>
      </c>
      <c r="I26" s="123" t="n">
        <v>13812</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t="n">
        <v>0</v>
      </c>
      <c r="AM26" s="124"/>
      <c r="AN26" s="124"/>
      <c r="AO26" s="124"/>
      <c r="AP26" s="124"/>
      <c r="AQ26" s="124"/>
      <c r="AR26" s="124" t="n">
        <v>0</v>
      </c>
      <c r="AS26" s="124" t="n">
        <v>0</v>
      </c>
      <c r="AT26" s="129" t="n">
        <v>0</v>
      </c>
      <c r="AU26" s="128"/>
      <c r="AV26" s="124" t="n">
        <v>1841</v>
      </c>
      <c r="AW26" s="124" t="n">
        <v>2081</v>
      </c>
      <c r="AX26" s="124" t="n">
        <v>1319</v>
      </c>
      <c r="AY26" s="124" t="n">
        <v>1503</v>
      </c>
      <c r="AZ26" s="124" t="n">
        <v>882</v>
      </c>
      <c r="BA26" s="124" t="n">
        <v>1984</v>
      </c>
      <c r="BB26" s="124" t="n">
        <v>2428</v>
      </c>
      <c r="BC26" s="124" t="n">
        <v>1774</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49026</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t="n">
        <v>0</v>
      </c>
      <c r="AM27" s="124"/>
      <c r="AN27" s="124"/>
      <c r="AO27" s="124"/>
      <c r="AP27" s="124"/>
      <c r="AQ27" s="124"/>
      <c r="AR27" s="124" t="n">
        <v>0</v>
      </c>
      <c r="AS27" s="124" t="n">
        <v>0</v>
      </c>
      <c r="AT27" s="129" t="n">
        <v>0</v>
      </c>
      <c r="AU27" s="128"/>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11811</v>
      </c>
      <c r="F28" s="138" t="n">
        <v>0</v>
      </c>
      <c r="G28" s="123" t="n">
        <v>0</v>
      </c>
      <c r="H28" s="123" t="n">
        <v>0</v>
      </c>
      <c r="I28" s="123" t="n">
        <v>11811</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t="n">
        <v>0</v>
      </c>
      <c r="AM28" s="124"/>
      <c r="AN28" s="124"/>
      <c r="AO28" s="124"/>
      <c r="AP28" s="124"/>
      <c r="AQ28" s="124"/>
      <c r="AR28" s="124" t="n">
        <v>0</v>
      </c>
      <c r="AS28" s="124" t="n">
        <v>0</v>
      </c>
      <c r="AT28" s="129" t="n">
        <v>0</v>
      </c>
      <c r="AU28" s="128"/>
      <c r="AV28" s="124" t="n">
        <v>2035</v>
      </c>
      <c r="AW28" s="124" t="n">
        <v>1419</v>
      </c>
      <c r="AX28" s="124" t="n">
        <v>910</v>
      </c>
      <c r="AY28" s="124" t="n">
        <v>1053</v>
      </c>
      <c r="AZ28" s="124" t="n">
        <v>634</v>
      </c>
      <c r="BA28" s="124" t="n">
        <v>1496</v>
      </c>
      <c r="BB28" s="124" t="n">
        <v>2060</v>
      </c>
      <c r="BC28" s="124" t="n">
        <v>2204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3597</v>
      </c>
      <c r="F29" s="138" t="n">
        <v>0</v>
      </c>
      <c r="G29" s="123" t="n">
        <v>0</v>
      </c>
      <c r="H29" s="123" t="n">
        <v>0</v>
      </c>
      <c r="I29" s="123" t="n">
        <v>3597</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t="n">
        <v>0</v>
      </c>
      <c r="AM29" s="124"/>
      <c r="AN29" s="124"/>
      <c r="AO29" s="124"/>
      <c r="AP29" s="124"/>
      <c r="AQ29" s="124"/>
      <c r="AR29" s="124" t="n">
        <v>0</v>
      </c>
      <c r="AS29" s="124" t="n">
        <v>0</v>
      </c>
      <c r="AT29" s="129" t="n">
        <v>0</v>
      </c>
      <c r="AU29" s="128"/>
      <c r="AV29" s="124" t="n">
        <v>449</v>
      </c>
      <c r="AW29" s="124" t="n">
        <v>478</v>
      </c>
      <c r="AX29" s="124" t="n">
        <v>351</v>
      </c>
      <c r="AY29" s="124" t="n">
        <v>523</v>
      </c>
      <c r="AZ29" s="124" t="n">
        <v>436</v>
      </c>
      <c r="BA29" s="124" t="n">
        <v>352</v>
      </c>
      <c r="BB29" s="124" t="n">
        <v>561</v>
      </c>
      <c r="BC29" s="124" t="n">
        <v>447</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8322</v>
      </c>
      <c r="F30" s="138" t="n">
        <v>0</v>
      </c>
      <c r="G30" s="123" t="n">
        <v>0</v>
      </c>
      <c r="H30" s="123" t="n">
        <v>0</v>
      </c>
      <c r="I30" s="123" t="n">
        <v>8322</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t="n">
        <v>0</v>
      </c>
      <c r="AM30" s="124"/>
      <c r="AN30" s="124"/>
      <c r="AO30" s="124"/>
      <c r="AP30" s="124"/>
      <c r="AQ30" s="124"/>
      <c r="AR30" s="124" t="n">
        <v>0</v>
      </c>
      <c r="AS30" s="124" t="n">
        <v>0</v>
      </c>
      <c r="AT30" s="129" t="n">
        <v>0</v>
      </c>
      <c r="AU30" s="128"/>
      <c r="AV30" s="124" t="n">
        <v>1207</v>
      </c>
      <c r="AW30" s="124" t="n">
        <v>1030</v>
      </c>
      <c r="AX30" s="124" t="n">
        <v>752</v>
      </c>
      <c r="AY30" s="124" t="n">
        <v>805</v>
      </c>
      <c r="AZ30" s="124" t="n">
        <v>453</v>
      </c>
      <c r="BA30" s="124" t="n">
        <v>851</v>
      </c>
      <c r="BB30" s="124" t="n">
        <v>1496</v>
      </c>
      <c r="BC30" s="124" t="n">
        <v>1728</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297</v>
      </c>
      <c r="F31" s="138" t="n">
        <v>0</v>
      </c>
      <c r="G31" s="123" t="n">
        <v>0</v>
      </c>
      <c r="H31" s="123" t="n">
        <v>0</v>
      </c>
      <c r="I31" s="123" t="n">
        <v>297</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t="n">
        <v>0</v>
      </c>
      <c r="AM31" s="124"/>
      <c r="AN31" s="124"/>
      <c r="AO31" s="124"/>
      <c r="AP31" s="124"/>
      <c r="AQ31" s="124"/>
      <c r="AR31" s="124" t="n">
        <v>0</v>
      </c>
      <c r="AS31" s="124" t="n">
        <v>0</v>
      </c>
      <c r="AT31" s="129" t="n">
        <v>0</v>
      </c>
      <c r="AU31" s="128"/>
      <c r="AV31" s="124" t="n">
        <v>9</v>
      </c>
      <c r="AW31" s="124" t="n">
        <v>18</v>
      </c>
      <c r="AX31" s="124" t="n">
        <v>19</v>
      </c>
      <c r="AY31" s="124" t="n">
        <v>44</v>
      </c>
      <c r="AZ31" s="124" t="n">
        <v>55</v>
      </c>
      <c r="BA31" s="124" t="n">
        <v>44</v>
      </c>
      <c r="BB31" s="124" t="n">
        <v>44</v>
      </c>
      <c r="BC31" s="124" t="n">
        <v>64</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1975</v>
      </c>
      <c r="F32" s="138" t="n">
        <v>0</v>
      </c>
      <c r="G32" s="123" t="n">
        <v>0</v>
      </c>
      <c r="H32" s="123" t="n">
        <v>0</v>
      </c>
      <c r="I32" s="123" t="n">
        <v>1975</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t="n">
        <v>0</v>
      </c>
      <c r="AM32" s="124"/>
      <c r="AN32" s="124"/>
      <c r="AO32" s="124"/>
      <c r="AP32" s="124"/>
      <c r="AQ32" s="124"/>
      <c r="AR32" s="124" t="n">
        <v>0</v>
      </c>
      <c r="AS32" s="124" t="n">
        <v>0</v>
      </c>
      <c r="AT32" s="129" t="n">
        <v>0</v>
      </c>
      <c r="AU32" s="128"/>
      <c r="AV32" s="124" t="n">
        <v>139</v>
      </c>
      <c r="AW32" s="124" t="n">
        <v>238</v>
      </c>
      <c r="AX32" s="124" t="n">
        <v>301</v>
      </c>
      <c r="AY32" s="124" t="n">
        <v>219</v>
      </c>
      <c r="AZ32" s="124" t="n">
        <v>189</v>
      </c>
      <c r="BA32" s="124" t="n">
        <v>115</v>
      </c>
      <c r="BB32" s="124" t="n">
        <v>281</v>
      </c>
      <c r="BC32" s="124" t="n">
        <v>493</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5342</v>
      </c>
      <c r="F33" s="138" t="n">
        <v>0</v>
      </c>
      <c r="G33" s="123" t="n">
        <v>0</v>
      </c>
      <c r="H33" s="123" t="n">
        <v>0</v>
      </c>
      <c r="I33" s="123" t="n">
        <v>5342</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t="n">
        <v>0</v>
      </c>
      <c r="AS33" s="124" t="n">
        <v>0</v>
      </c>
      <c r="AT33" s="129" t="n">
        <v>0</v>
      </c>
      <c r="AU33" s="128"/>
      <c r="AV33" s="124" t="n">
        <v>535</v>
      </c>
      <c r="AW33" s="124" t="n">
        <v>569</v>
      </c>
      <c r="AX33" s="124" t="n">
        <v>450</v>
      </c>
      <c r="AY33" s="124" t="n">
        <v>648</v>
      </c>
      <c r="AZ33" s="124" t="n">
        <v>514</v>
      </c>
      <c r="BA33" s="124" t="n">
        <v>536</v>
      </c>
      <c r="BB33" s="124" t="n">
        <v>950</v>
      </c>
      <c r="BC33" s="124" t="n">
        <v>1140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71</v>
      </c>
      <c r="F34" s="138" t="n">
        <v>0</v>
      </c>
      <c r="G34" s="123" t="n">
        <v>0</v>
      </c>
      <c r="H34" s="123" t="n">
        <v>0</v>
      </c>
      <c r="I34" s="123" t="n">
        <v>71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t="n">
        <v>0</v>
      </c>
      <c r="AM34" s="124"/>
      <c r="AN34" s="124"/>
      <c r="AO34" s="124"/>
      <c r="AP34" s="124"/>
      <c r="AQ34" s="124"/>
      <c r="AR34" s="124" t="n">
        <v>0</v>
      </c>
      <c r="AS34" s="124" t="n">
        <v>0</v>
      </c>
      <c r="AT34" s="129" t="n">
        <v>0</v>
      </c>
      <c r="AU34" s="128"/>
      <c r="AV34" s="124" t="n">
        <v>1</v>
      </c>
      <c r="AW34" s="124" t="n">
        <v>6</v>
      </c>
      <c r="AX34" s="124" t="n">
        <v>12</v>
      </c>
      <c r="AY34" s="124" t="n">
        <v>16</v>
      </c>
      <c r="AZ34" s="124" t="n">
        <v>9</v>
      </c>
      <c r="BA34" s="124" t="n">
        <v>6</v>
      </c>
      <c r="BB34" s="124" t="n">
        <v>6</v>
      </c>
      <c r="BC34" s="124" t="n">
        <v>15</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3193</v>
      </c>
      <c r="F35" s="138" t="n">
        <v>0</v>
      </c>
      <c r="G35" s="123" t="n">
        <v>0</v>
      </c>
      <c r="H35" s="123" t="n">
        <v>0</v>
      </c>
      <c r="I35" s="123" t="n">
        <v>3193</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t="n">
        <v>0</v>
      </c>
      <c r="AM35" s="124"/>
      <c r="AN35" s="124"/>
      <c r="AO35" s="124"/>
      <c r="AP35" s="124"/>
      <c r="AQ35" s="124"/>
      <c r="AR35" s="124" t="n">
        <v>0</v>
      </c>
      <c r="AS35" s="124" t="n">
        <v>0</v>
      </c>
      <c r="AT35" s="129" t="n">
        <v>0</v>
      </c>
      <c r="AU35" s="128"/>
      <c r="AV35" s="124" t="n">
        <v>400</v>
      </c>
      <c r="AW35" s="124" t="n">
        <v>309</v>
      </c>
      <c r="AX35" s="124" t="n">
        <v>366</v>
      </c>
      <c r="AY35" s="124" t="n">
        <v>539</v>
      </c>
      <c r="AZ35" s="124" t="n">
        <v>412</v>
      </c>
      <c r="BA35" s="124" t="n">
        <v>315</v>
      </c>
      <c r="BB35" s="124" t="n">
        <v>511</v>
      </c>
      <c r="BC35" s="124" t="n">
        <v>341</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14</v>
      </c>
      <c r="F36" s="138" t="n">
        <v>0</v>
      </c>
      <c r="G36" s="123" t="n">
        <v>0</v>
      </c>
      <c r="H36" s="123" t="n">
        <v>0</v>
      </c>
      <c r="I36" s="123" t="n">
        <v>14</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t="n">
        <v>0</v>
      </c>
      <c r="AM36" s="124"/>
      <c r="AN36" s="124"/>
      <c r="AO36" s="124"/>
      <c r="AP36" s="124"/>
      <c r="AQ36" s="124"/>
      <c r="AR36" s="124" t="n">
        <v>0</v>
      </c>
      <c r="AS36" s="124" t="n">
        <v>0</v>
      </c>
      <c r="AT36" s="129" t="n">
        <v>0</v>
      </c>
      <c r="AU36" s="128"/>
      <c r="AV36" s="124" t="n">
        <v>5</v>
      </c>
      <c r="AW36" s="124" t="n">
        <v>1</v>
      </c>
      <c r="AX36" s="124" t="n">
        <v>3</v>
      </c>
      <c r="AY36" s="124" t="n">
        <v>3</v>
      </c>
      <c r="AZ36" s="124" t="n">
        <v>0</v>
      </c>
      <c r="BA36" s="124" t="n">
        <v>0</v>
      </c>
      <c r="BB36" s="124" t="n">
        <v>2</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180</v>
      </c>
      <c r="F37" s="138" t="n">
        <v>0</v>
      </c>
      <c r="G37" s="123" t="n">
        <v>0</v>
      </c>
      <c r="H37" s="123" t="n">
        <v>0</v>
      </c>
      <c r="I37" s="123" t="n">
        <v>180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t="n">
        <v>0</v>
      </c>
      <c r="AM37" s="124"/>
      <c r="AN37" s="124"/>
      <c r="AO37" s="124"/>
      <c r="AP37" s="124"/>
      <c r="AQ37" s="124"/>
      <c r="AR37" s="124" t="n">
        <v>0</v>
      </c>
      <c r="AS37" s="124" t="n">
        <v>0</v>
      </c>
      <c r="AT37" s="129" t="n">
        <v>0</v>
      </c>
      <c r="AU37" s="128"/>
      <c r="AV37" s="124" t="n">
        <v>0</v>
      </c>
      <c r="AW37" s="124" t="n">
        <v>0</v>
      </c>
      <c r="AX37" s="124" t="n">
        <v>2</v>
      </c>
      <c r="AY37" s="124" t="n">
        <v>23</v>
      </c>
      <c r="AZ37" s="124" t="n">
        <v>18</v>
      </c>
      <c r="BA37" s="124" t="n">
        <v>51</v>
      </c>
      <c r="BB37" s="124" t="n">
        <v>49</v>
      </c>
      <c r="BC37" s="124" t="n">
        <v>37</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1</v>
      </c>
      <c r="F38" s="138" t="n">
        <v>0</v>
      </c>
      <c r="G38" s="123" t="n">
        <v>0</v>
      </c>
      <c r="H38" s="123" t="n">
        <v>0</v>
      </c>
      <c r="I38" s="123" t="n">
        <v>1</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t="n">
        <v>0</v>
      </c>
      <c r="AM38" s="124"/>
      <c r="AN38" s="124"/>
      <c r="AO38" s="124"/>
      <c r="AP38" s="124"/>
      <c r="AQ38" s="124"/>
      <c r="AR38" s="124" t="n">
        <v>0</v>
      </c>
      <c r="AS38" s="124" t="n">
        <v>0</v>
      </c>
      <c r="AT38" s="129" t="n">
        <v>0</v>
      </c>
      <c r="AU38" s="128"/>
      <c r="AV38" s="124" t="n">
        <v>0</v>
      </c>
      <c r="AW38" s="124" t="n">
        <v>0</v>
      </c>
      <c r="AX38" s="124" t="n">
        <v>0</v>
      </c>
      <c r="AY38" s="124" t="n">
        <v>1</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t="n">
        <v>0</v>
      </c>
      <c r="AM39" s="124"/>
      <c r="AN39" s="124"/>
      <c r="AO39" s="124"/>
      <c r="AP39" s="124"/>
      <c r="AQ39" s="124"/>
      <c r="AR39" s="124" t="n">
        <v>0</v>
      </c>
      <c r="AS39" s="124" t="n">
        <v>0</v>
      </c>
      <c r="AT39" s="129" t="n">
        <v>0</v>
      </c>
      <c r="AU39" s="128"/>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t="n">
        <v>0</v>
      </c>
      <c r="AS40" s="124" t="n">
        <v>0</v>
      </c>
      <c r="AT40" s="129" t="n">
        <v>0</v>
      </c>
      <c r="AU40" s="128"/>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14</v>
      </c>
      <c r="F41" s="138" t="n">
        <v>0</v>
      </c>
      <c r="G41" s="123" t="n">
        <v>0</v>
      </c>
      <c r="H41" s="123" t="n">
        <v>0</v>
      </c>
      <c r="I41" s="123" t="n">
        <v>14</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t="n">
        <v>0</v>
      </c>
      <c r="AM41" s="124"/>
      <c r="AN41" s="124"/>
      <c r="AO41" s="124"/>
      <c r="AP41" s="124"/>
      <c r="AQ41" s="124"/>
      <c r="AR41" s="124" t="n">
        <v>0</v>
      </c>
      <c r="AS41" s="124" t="n">
        <v>0</v>
      </c>
      <c r="AT41" s="129" t="n">
        <v>0</v>
      </c>
      <c r="AU41" s="128"/>
      <c r="AV41" s="124" t="n">
        <v>0</v>
      </c>
      <c r="AW41" s="124" t="n">
        <v>0</v>
      </c>
      <c r="AX41" s="124" t="n">
        <v>2</v>
      </c>
      <c r="AY41" s="124" t="n">
        <v>1</v>
      </c>
      <c r="AZ41" s="124" t="n">
        <v>3</v>
      </c>
      <c r="BA41" s="124" t="n">
        <v>4</v>
      </c>
      <c r="BB41" s="124" t="n">
        <v>4</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3</v>
      </c>
      <c r="F42" s="138" t="n">
        <v>0</v>
      </c>
      <c r="G42" s="123" t="n">
        <v>0</v>
      </c>
      <c r="H42" s="123" t="n">
        <v>0</v>
      </c>
      <c r="I42" s="123" t="n">
        <v>3</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t="n">
        <v>0</v>
      </c>
      <c r="AM42" s="124"/>
      <c r="AN42" s="124"/>
      <c r="AO42" s="124"/>
      <c r="AP42" s="124"/>
      <c r="AQ42" s="124"/>
      <c r="AR42" s="124" t="n">
        <v>0</v>
      </c>
      <c r="AS42" s="124" t="n">
        <v>0</v>
      </c>
      <c r="AT42" s="129" t="n">
        <v>0</v>
      </c>
      <c r="AU42" s="128"/>
      <c r="AV42" s="124" t="n">
        <v>0</v>
      </c>
      <c r="AW42" s="124" t="n">
        <v>1</v>
      </c>
      <c r="AX42" s="124" t="n">
        <v>1</v>
      </c>
      <c r="AY42" s="124" t="n">
        <v>0</v>
      </c>
      <c r="AZ42" s="124" t="n">
        <v>0</v>
      </c>
      <c r="BA42" s="124" t="n">
        <v>0</v>
      </c>
      <c r="BB42" s="124" t="n">
        <v>1</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5</v>
      </c>
      <c r="F43" s="138" t="n">
        <v>0</v>
      </c>
      <c r="G43" s="123" t="n">
        <v>0</v>
      </c>
      <c r="H43" s="123" t="n">
        <v>0</v>
      </c>
      <c r="I43" s="123" t="n">
        <v>5</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t="n">
        <v>0</v>
      </c>
      <c r="AM43" s="124"/>
      <c r="AN43" s="124"/>
      <c r="AO43" s="124"/>
      <c r="AP43" s="124"/>
      <c r="AQ43" s="124"/>
      <c r="AR43" s="124" t="n">
        <v>0</v>
      </c>
      <c r="AS43" s="124" t="n">
        <v>0</v>
      </c>
      <c r="AT43" s="129" t="n">
        <v>0</v>
      </c>
      <c r="AU43" s="128"/>
      <c r="AV43" s="124" t="n">
        <v>0</v>
      </c>
      <c r="AW43" s="124" t="n">
        <v>0</v>
      </c>
      <c r="AX43" s="124" t="n">
        <v>3</v>
      </c>
      <c r="AY43" s="124" t="n">
        <v>0</v>
      </c>
      <c r="AZ43" s="124" t="n">
        <v>1</v>
      </c>
      <c r="BA43" s="124" t="n">
        <v>0</v>
      </c>
      <c r="BB43" s="124" t="n">
        <v>1</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3</v>
      </c>
      <c r="F44" s="138" t="n">
        <v>0</v>
      </c>
      <c r="G44" s="123" t="n">
        <v>0</v>
      </c>
      <c r="H44" s="123" t="n">
        <v>0</v>
      </c>
      <c r="I44" s="123" t="n">
        <v>3</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t="n">
        <v>0</v>
      </c>
      <c r="AM44" s="124"/>
      <c r="AN44" s="124"/>
      <c r="AO44" s="124"/>
      <c r="AP44" s="124"/>
      <c r="AQ44" s="124"/>
      <c r="AR44" s="124" t="n">
        <v>0</v>
      </c>
      <c r="AS44" s="124" t="n">
        <v>0</v>
      </c>
      <c r="AT44" s="129" t="n">
        <v>0</v>
      </c>
      <c r="AU44" s="128"/>
      <c r="AV44" s="124" t="n">
        <v>0</v>
      </c>
      <c r="AW44" s="124" t="n">
        <v>1</v>
      </c>
      <c r="AX44" s="124" t="n">
        <v>0</v>
      </c>
      <c r="AY44" s="124" t="n">
        <v>1</v>
      </c>
      <c r="AZ44" s="124" t="n">
        <v>1</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t="n">
        <v>0</v>
      </c>
      <c r="AS45" s="124" t="n">
        <v>0</v>
      </c>
      <c r="AT45" s="129" t="n">
        <v>0</v>
      </c>
      <c r="AU45" s="128"/>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2616</v>
      </c>
      <c r="F46" s="138" t="n">
        <v>0</v>
      </c>
      <c r="G46" s="123" t="n">
        <v>0</v>
      </c>
      <c r="H46" s="123" t="n">
        <v>0</v>
      </c>
      <c r="I46" s="123" t="n">
        <v>2616</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t="n">
        <v>0</v>
      </c>
      <c r="AM46" s="124"/>
      <c r="AN46" s="124"/>
      <c r="AO46" s="124"/>
      <c r="AP46" s="124"/>
      <c r="AQ46" s="124"/>
      <c r="AR46" s="124" t="n">
        <v>0</v>
      </c>
      <c r="AS46" s="124" t="n">
        <v>0</v>
      </c>
      <c r="AT46" s="129" t="n">
        <v>0</v>
      </c>
      <c r="AU46" s="128"/>
      <c r="AV46" s="124" t="n">
        <v>297</v>
      </c>
      <c r="AW46" s="124" t="n">
        <v>216</v>
      </c>
      <c r="AX46" s="124" t="n">
        <v>285</v>
      </c>
      <c r="AY46" s="124" t="n">
        <v>437</v>
      </c>
      <c r="AZ46" s="124" t="n">
        <v>336</v>
      </c>
      <c r="BA46" s="124" t="n">
        <v>296</v>
      </c>
      <c r="BB46" s="124" t="n">
        <v>458</v>
      </c>
      <c r="BC46" s="124" t="n">
        <v>291</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10</v>
      </c>
      <c r="F47" s="138" t="n">
        <v>0</v>
      </c>
      <c r="G47" s="123" t="n">
        <v>0</v>
      </c>
      <c r="H47" s="123" t="n">
        <v>0</v>
      </c>
      <c r="I47" s="123" t="n">
        <v>10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t="n">
        <v>0</v>
      </c>
      <c r="AM47" s="124"/>
      <c r="AN47" s="124"/>
      <c r="AO47" s="124"/>
      <c r="AP47" s="124"/>
      <c r="AQ47" s="124"/>
      <c r="AR47" s="124" t="n">
        <v>0</v>
      </c>
      <c r="AS47" s="124" t="n">
        <v>0</v>
      </c>
      <c r="AT47" s="129" t="n">
        <v>0</v>
      </c>
      <c r="AU47" s="128"/>
      <c r="AV47" s="124" t="n">
        <v>0</v>
      </c>
      <c r="AW47" s="124" t="n">
        <v>1</v>
      </c>
      <c r="AX47" s="124" t="n">
        <v>1</v>
      </c>
      <c r="AY47" s="124" t="n">
        <v>3</v>
      </c>
      <c r="AZ47" s="124" t="n">
        <v>4</v>
      </c>
      <c r="BA47" s="124" t="n">
        <v>0</v>
      </c>
      <c r="BB47" s="124" t="n">
        <v>1</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t="n">
        <v>0</v>
      </c>
      <c r="AM48" s="124"/>
      <c r="AN48" s="124"/>
      <c r="AO48" s="124"/>
      <c r="AP48" s="124"/>
      <c r="AQ48" s="124"/>
      <c r="AR48" s="124" t="n">
        <v>0</v>
      </c>
      <c r="AS48" s="124" t="n">
        <v>0</v>
      </c>
      <c r="AT48" s="129" t="n">
        <v>0</v>
      </c>
      <c r="AU48" s="128"/>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5</v>
      </c>
      <c r="F49" s="138" t="n">
        <v>0</v>
      </c>
      <c r="G49" s="123" t="n">
        <v>0</v>
      </c>
      <c r="H49" s="123" t="n">
        <v>0</v>
      </c>
      <c r="I49" s="123" t="n">
        <v>5</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t="n">
        <v>0</v>
      </c>
      <c r="AM49" s="124"/>
      <c r="AN49" s="124"/>
      <c r="AO49" s="124"/>
      <c r="AP49" s="124"/>
      <c r="AQ49" s="124"/>
      <c r="AR49" s="124" t="n">
        <v>0</v>
      </c>
      <c r="AS49" s="124" t="n">
        <v>0</v>
      </c>
      <c r="AT49" s="129" t="n">
        <v>0</v>
      </c>
      <c r="AU49" s="128"/>
      <c r="AV49" s="124" t="n">
        <v>0</v>
      </c>
      <c r="AW49" s="124" t="n">
        <v>1</v>
      </c>
      <c r="AX49" s="124" t="n">
        <v>0</v>
      </c>
      <c r="AY49" s="124" t="n">
        <v>0</v>
      </c>
      <c r="AZ49" s="124" t="n">
        <v>1</v>
      </c>
      <c r="BA49" s="124" t="n">
        <v>0</v>
      </c>
      <c r="BB49" s="124" t="n">
        <v>2</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2462</v>
      </c>
      <c r="F50" s="138" t="n">
        <v>0</v>
      </c>
      <c r="G50" s="123" t="n">
        <v>0</v>
      </c>
      <c r="H50" s="123" t="n">
        <v>0</v>
      </c>
      <c r="I50" s="123" t="n">
        <v>2462</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t="n">
        <v>0</v>
      </c>
      <c r="AM50" s="124"/>
      <c r="AN50" s="124"/>
      <c r="AO50" s="124"/>
      <c r="AP50" s="124"/>
      <c r="AQ50" s="124"/>
      <c r="AR50" s="124" t="n">
        <v>0</v>
      </c>
      <c r="AS50" s="124" t="n">
        <v>0</v>
      </c>
      <c r="AT50" s="129" t="n">
        <v>0</v>
      </c>
      <c r="AU50" s="128"/>
      <c r="AV50" s="124" t="n">
        <v>275</v>
      </c>
      <c r="AW50" s="124" t="n">
        <v>202</v>
      </c>
      <c r="AX50" s="124" t="n">
        <v>263</v>
      </c>
      <c r="AY50" s="124" t="n">
        <v>411</v>
      </c>
      <c r="AZ50" s="124" t="n">
        <v>319</v>
      </c>
      <c r="BA50" s="124" t="n">
        <v>284</v>
      </c>
      <c r="BB50" s="124" t="n">
        <v>430</v>
      </c>
      <c r="BC50" s="124" t="n">
        <v>278</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59</v>
      </c>
      <c r="F51" s="138" t="n">
        <v>0</v>
      </c>
      <c r="G51" s="123" t="n">
        <v>0</v>
      </c>
      <c r="H51" s="123" t="n">
        <v>0</v>
      </c>
      <c r="I51" s="123" t="n">
        <v>59</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t="n">
        <v>0</v>
      </c>
      <c r="AM51" s="124"/>
      <c r="AN51" s="124"/>
      <c r="AO51" s="124"/>
      <c r="AP51" s="124"/>
      <c r="AQ51" s="124"/>
      <c r="AR51" s="124" t="n">
        <v>0</v>
      </c>
      <c r="AS51" s="124" t="n">
        <v>0</v>
      </c>
      <c r="AT51" s="129" t="n">
        <v>0</v>
      </c>
      <c r="AU51" s="128"/>
      <c r="AV51" s="124" t="n">
        <v>12</v>
      </c>
      <c r="AW51" s="124" t="n">
        <v>7</v>
      </c>
      <c r="AX51" s="124" t="n">
        <v>8</v>
      </c>
      <c r="AY51" s="124" t="n">
        <v>7</v>
      </c>
      <c r="AZ51" s="124" t="n">
        <v>10</v>
      </c>
      <c r="BA51" s="124" t="n">
        <v>6</v>
      </c>
      <c r="BB51" s="124" t="n">
        <v>3</v>
      </c>
      <c r="BC51" s="124" t="n">
        <v>6</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25</v>
      </c>
      <c r="F52" s="138" t="n">
        <v>0</v>
      </c>
      <c r="G52" s="123" t="n">
        <v>0</v>
      </c>
      <c r="H52" s="123" t="n">
        <v>0</v>
      </c>
      <c r="I52" s="123" t="n">
        <v>25</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t="n">
        <v>0</v>
      </c>
      <c r="AM52" s="124"/>
      <c r="AN52" s="124"/>
      <c r="AO52" s="124"/>
      <c r="AP52" s="124"/>
      <c r="AQ52" s="124"/>
      <c r="AR52" s="124" t="n">
        <v>0</v>
      </c>
      <c r="AS52" s="124" t="n">
        <v>0</v>
      </c>
      <c r="AT52" s="129" t="n">
        <v>0</v>
      </c>
      <c r="AU52" s="128"/>
      <c r="AV52" s="124" t="n">
        <v>13</v>
      </c>
      <c r="AW52" s="124" t="n">
        <v>1</v>
      </c>
      <c r="AX52" s="124" t="n">
        <v>2</v>
      </c>
      <c r="AY52" s="124" t="n">
        <v>1</v>
      </c>
      <c r="AZ52" s="124" t="n">
        <v>5</v>
      </c>
      <c r="BA52" s="124" t="n">
        <v>1</v>
      </c>
      <c r="BB52" s="124" t="n">
        <v>2</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3</v>
      </c>
      <c r="F53" s="138" t="n">
        <v>0</v>
      </c>
      <c r="G53" s="123" t="n">
        <v>0</v>
      </c>
      <c r="H53" s="123" t="n">
        <v>0</v>
      </c>
      <c r="I53" s="123" t="n">
        <v>3</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t="n">
        <v>0</v>
      </c>
      <c r="AM53" s="124"/>
      <c r="AN53" s="124"/>
      <c r="AO53" s="124"/>
      <c r="AP53" s="124"/>
      <c r="AQ53" s="124"/>
      <c r="AR53" s="124" t="n">
        <v>0</v>
      </c>
      <c r="AS53" s="124" t="n">
        <v>0</v>
      </c>
      <c r="AT53" s="129" t="n">
        <v>0</v>
      </c>
      <c r="AU53" s="128"/>
      <c r="AV53" s="124" t="n">
        <v>0</v>
      </c>
      <c r="AW53" s="124" t="n">
        <v>1</v>
      </c>
      <c r="AX53" s="124" t="n">
        <v>0</v>
      </c>
      <c r="AY53" s="124" t="n">
        <v>0</v>
      </c>
      <c r="AZ53" s="124" t="n">
        <v>1</v>
      </c>
      <c r="BA53" s="124" t="n">
        <v>0</v>
      </c>
      <c r="BB53" s="124" t="n">
        <v>0</v>
      </c>
      <c r="BC53" s="124" t="n">
        <v>1</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3</v>
      </c>
      <c r="F54" s="138" t="n">
        <v>0</v>
      </c>
      <c r="G54" s="123" t="n">
        <v>0</v>
      </c>
      <c r="H54" s="123" t="n">
        <v>0</v>
      </c>
      <c r="I54" s="123" t="n">
        <v>3</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t="n">
        <v>0</v>
      </c>
      <c r="AM54" s="124"/>
      <c r="AN54" s="124"/>
      <c r="AO54" s="124"/>
      <c r="AP54" s="124"/>
      <c r="AQ54" s="124"/>
      <c r="AR54" s="124" t="n">
        <v>0</v>
      </c>
      <c r="AS54" s="124" t="n">
        <v>0</v>
      </c>
      <c r="AT54" s="129" t="n">
        <v>0</v>
      </c>
      <c r="AU54" s="128"/>
      <c r="AV54" s="124" t="n">
        <v>0</v>
      </c>
      <c r="AW54" s="124" t="n">
        <v>1</v>
      </c>
      <c r="AX54" s="124" t="n">
        <v>0</v>
      </c>
      <c r="AY54" s="124" t="n">
        <v>0</v>
      </c>
      <c r="AZ54" s="124" t="n">
        <v>1</v>
      </c>
      <c r="BA54" s="124" t="n">
        <v>0</v>
      </c>
      <c r="BB54" s="124" t="n">
        <v>0</v>
      </c>
      <c r="BC54" s="124" t="n">
        <v>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0</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t="n">
        <v>0</v>
      </c>
      <c r="AM55" s="124"/>
      <c r="AN55" s="124"/>
      <c r="AO55" s="124"/>
      <c r="AP55" s="124"/>
      <c r="AQ55" s="124"/>
      <c r="AR55" s="124" t="n">
        <v>0</v>
      </c>
      <c r="AS55" s="124" t="n">
        <v>0</v>
      </c>
      <c r="AT55" s="129" t="n">
        <v>0</v>
      </c>
      <c r="AU55" s="128"/>
      <c r="AV55" s="124" t="n">
        <v>0</v>
      </c>
      <c r="AW55" s="124" t="n">
        <v>0</v>
      </c>
      <c r="AX55" s="124" t="n">
        <v>0</v>
      </c>
      <c r="AY55" s="124" t="n">
        <v>0</v>
      </c>
      <c r="AZ55" s="124" t="n">
        <v>0</v>
      </c>
      <c r="BA55" s="124" t="n">
        <v>0</v>
      </c>
      <c r="BB55" s="124" t="n">
        <v>1</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t="n">
        <v>0</v>
      </c>
      <c r="AM56" s="124"/>
      <c r="AN56" s="124"/>
      <c r="AO56" s="124"/>
      <c r="AP56" s="124"/>
      <c r="AQ56" s="124"/>
      <c r="AR56" s="124" t="n">
        <v>0</v>
      </c>
      <c r="AS56" s="124" t="n">
        <v>0</v>
      </c>
      <c r="AT56" s="129" t="n">
        <v>0</v>
      </c>
      <c r="AU56" s="128"/>
      <c r="AV56" s="124" t="n">
        <v>0</v>
      </c>
      <c r="AW56" s="124" t="n">
        <v>0</v>
      </c>
      <c r="AX56" s="124" t="n">
        <v>1</v>
      </c>
      <c r="AY56" s="124" t="n">
        <v>0</v>
      </c>
      <c r="AZ56" s="124" t="n">
        <v>0</v>
      </c>
      <c r="BA56" s="124" t="n">
        <v>0</v>
      </c>
      <c r="BB56" s="124" t="n">
        <v>0</v>
      </c>
      <c r="BC56" s="124" t="n">
        <v>1</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v>
      </c>
      <c r="F57" s="138" t="n">
        <v>0</v>
      </c>
      <c r="G57" s="123" t="n">
        <v>0</v>
      </c>
      <c r="H57" s="123" t="n">
        <v>0</v>
      </c>
      <c r="I57" s="123" t="n">
        <v>2</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t="n">
        <v>0</v>
      </c>
      <c r="AM57" s="124"/>
      <c r="AN57" s="124"/>
      <c r="AO57" s="124"/>
      <c r="AP57" s="124"/>
      <c r="AQ57" s="124"/>
      <c r="AR57" s="124" t="n">
        <v>0</v>
      </c>
      <c r="AS57" s="124" t="n">
        <v>0</v>
      </c>
      <c r="AT57" s="129" t="n">
        <v>0</v>
      </c>
      <c r="AU57" s="128"/>
      <c r="AV57" s="124" t="n">
        <v>0</v>
      </c>
      <c r="AW57" s="124" t="n">
        <v>0</v>
      </c>
      <c r="AX57" s="124" t="n">
        <v>0</v>
      </c>
      <c r="AY57" s="124" t="n">
        <v>0</v>
      </c>
      <c r="AZ57" s="124" t="n">
        <v>0</v>
      </c>
      <c r="BA57" s="124" t="n">
        <v>1</v>
      </c>
      <c r="BB57" s="124" t="n">
        <v>0</v>
      </c>
      <c r="BC57" s="124" t="n">
        <v>1</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3</v>
      </c>
      <c r="F58" s="138" t="n">
        <v>0</v>
      </c>
      <c r="G58" s="123" t="n">
        <v>0</v>
      </c>
      <c r="H58" s="123" t="n">
        <v>0</v>
      </c>
      <c r="I58" s="123" t="n">
        <v>3</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t="n">
        <v>0</v>
      </c>
      <c r="AM58" s="124"/>
      <c r="AN58" s="124"/>
      <c r="AO58" s="124"/>
      <c r="AP58" s="124"/>
      <c r="AQ58" s="124"/>
      <c r="AR58" s="124" t="n">
        <v>0</v>
      </c>
      <c r="AS58" s="124" t="n">
        <v>0</v>
      </c>
      <c r="AT58" s="129" t="n">
        <v>0</v>
      </c>
      <c r="AU58" s="128"/>
      <c r="AV58" s="124" t="n">
        <v>0</v>
      </c>
      <c r="AW58" s="124" t="n">
        <v>0</v>
      </c>
      <c r="AX58" s="124" t="n">
        <v>0</v>
      </c>
      <c r="AY58" s="124" t="n">
        <v>0</v>
      </c>
      <c r="AZ58" s="124" t="n">
        <v>0</v>
      </c>
      <c r="BA58" s="124" t="n">
        <v>2</v>
      </c>
      <c r="BB58" s="124" t="n">
        <v>1</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0</v>
      </c>
      <c r="I59" s="123" t="n">
        <v>2</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t="n">
        <v>0</v>
      </c>
      <c r="AM59" s="124"/>
      <c r="AN59" s="124"/>
      <c r="AO59" s="124"/>
      <c r="AP59" s="124"/>
      <c r="AQ59" s="124"/>
      <c r="AR59" s="124" t="n">
        <v>0</v>
      </c>
      <c r="AS59" s="124" t="n">
        <v>0</v>
      </c>
      <c r="AT59" s="129" t="n">
        <v>0</v>
      </c>
      <c r="AU59" s="128"/>
      <c r="AV59" s="124" t="n">
        <v>0</v>
      </c>
      <c r="AW59" s="124" t="n">
        <v>0</v>
      </c>
      <c r="AX59" s="124" t="n">
        <v>1</v>
      </c>
      <c r="AY59" s="124" t="n">
        <v>1</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25</v>
      </c>
      <c r="F60" s="138" t="n">
        <v>0</v>
      </c>
      <c r="G60" s="123" t="n">
        <v>0</v>
      </c>
      <c r="H60" s="123" t="n">
        <v>0</v>
      </c>
      <c r="I60" s="123" t="n">
        <v>25</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t="n">
        <v>0</v>
      </c>
      <c r="AM60" s="124"/>
      <c r="AN60" s="124"/>
      <c r="AO60" s="124"/>
      <c r="AP60" s="124"/>
      <c r="AQ60" s="124"/>
      <c r="AR60" s="124" t="n">
        <v>0</v>
      </c>
      <c r="AS60" s="124" t="n">
        <v>0</v>
      </c>
      <c r="AT60" s="129" t="n">
        <v>0</v>
      </c>
      <c r="AU60" s="128"/>
      <c r="AV60" s="124" t="n">
        <v>2</v>
      </c>
      <c r="AW60" s="124" t="n">
        <v>2</v>
      </c>
      <c r="AX60" s="124" t="n">
        <v>6</v>
      </c>
      <c r="AY60" s="124" t="n">
        <v>5</v>
      </c>
      <c r="AZ60" s="124" t="n">
        <v>2</v>
      </c>
      <c r="BA60" s="124" t="n">
        <v>2</v>
      </c>
      <c r="BB60" s="124" t="n">
        <v>4</v>
      </c>
      <c r="BC60" s="124" t="n">
        <v>2</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t="n">
        <v>0</v>
      </c>
      <c r="AM61" s="124"/>
      <c r="AN61" s="124"/>
      <c r="AO61" s="124"/>
      <c r="AP61" s="124"/>
      <c r="AQ61" s="124"/>
      <c r="AR61" s="124" t="n">
        <v>0</v>
      </c>
      <c r="AS61" s="124" t="n">
        <v>0</v>
      </c>
      <c r="AT61" s="129" t="n">
        <v>0</v>
      </c>
      <c r="AU61" s="128"/>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t="n">
        <v>0</v>
      </c>
      <c r="AM62" s="124"/>
      <c r="AN62" s="124"/>
      <c r="AO62" s="124"/>
      <c r="AP62" s="124"/>
      <c r="AQ62" s="124"/>
      <c r="AR62" s="124" t="n">
        <v>0</v>
      </c>
      <c r="AS62" s="124" t="n">
        <v>0</v>
      </c>
      <c r="AT62" s="129" t="n">
        <v>0</v>
      </c>
      <c r="AU62" s="128"/>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20</v>
      </c>
      <c r="F63" s="138" t="n">
        <v>0</v>
      </c>
      <c r="G63" s="123" t="n">
        <v>0</v>
      </c>
      <c r="H63" s="123" t="n">
        <v>0</v>
      </c>
      <c r="I63" s="123" t="n">
        <v>20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t="n">
        <v>0</v>
      </c>
      <c r="AM63" s="124"/>
      <c r="AN63" s="124"/>
      <c r="AO63" s="124"/>
      <c r="AP63" s="124"/>
      <c r="AQ63" s="124"/>
      <c r="AR63" s="124" t="n">
        <v>0</v>
      </c>
      <c r="AS63" s="124" t="n">
        <v>0</v>
      </c>
      <c r="AT63" s="129" t="n">
        <v>0</v>
      </c>
      <c r="AU63" s="128"/>
      <c r="AV63" s="124" t="n">
        <v>3</v>
      </c>
      <c r="AW63" s="124" t="n">
        <v>3</v>
      </c>
      <c r="AX63" s="124" t="n">
        <v>8</v>
      </c>
      <c r="AY63" s="124" t="n">
        <v>1</v>
      </c>
      <c r="AZ63" s="124" t="n">
        <v>3</v>
      </c>
      <c r="BA63" s="124" t="n">
        <v>0</v>
      </c>
      <c r="BB63" s="124" t="n">
        <v>1</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17</v>
      </c>
      <c r="F64" s="138" t="n">
        <v>0</v>
      </c>
      <c r="G64" s="123" t="n">
        <v>0</v>
      </c>
      <c r="H64" s="123" t="n">
        <v>0</v>
      </c>
      <c r="I64" s="123" t="n">
        <v>17</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t="n">
        <v>0</v>
      </c>
      <c r="AM64" s="124"/>
      <c r="AN64" s="124"/>
      <c r="AO64" s="124"/>
      <c r="AP64" s="124"/>
      <c r="AQ64" s="124"/>
      <c r="AR64" s="124" t="n">
        <v>0</v>
      </c>
      <c r="AS64" s="124" t="n">
        <v>0</v>
      </c>
      <c r="AT64" s="129" t="n">
        <v>0</v>
      </c>
      <c r="AU64" s="128"/>
      <c r="AV64" s="124" t="n">
        <v>2</v>
      </c>
      <c r="AW64" s="124" t="n">
        <v>2</v>
      </c>
      <c r="AX64" s="124" t="n">
        <v>0</v>
      </c>
      <c r="AY64" s="124" t="n">
        <v>7</v>
      </c>
      <c r="AZ64" s="124" t="n">
        <v>1</v>
      </c>
      <c r="BA64" s="124" t="n">
        <v>1</v>
      </c>
      <c r="BB64" s="124" t="n">
        <v>3</v>
      </c>
      <c r="BC64" s="124" t="n">
        <v>1</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27</v>
      </c>
      <c r="F65" s="138" t="n">
        <v>0</v>
      </c>
      <c r="G65" s="123" t="n">
        <v>0</v>
      </c>
      <c r="H65" s="123" t="n">
        <v>0</v>
      </c>
      <c r="I65" s="123" t="n">
        <v>27</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t="n">
        <v>0</v>
      </c>
      <c r="AM65" s="124"/>
      <c r="AN65" s="124"/>
      <c r="AO65" s="124"/>
      <c r="AP65" s="124"/>
      <c r="AQ65" s="124"/>
      <c r="AR65" s="124" t="n">
        <v>0</v>
      </c>
      <c r="AS65" s="124" t="n">
        <v>0</v>
      </c>
      <c r="AT65" s="129" t="n">
        <v>0</v>
      </c>
      <c r="AU65" s="128"/>
      <c r="AV65" s="124" t="n">
        <v>6</v>
      </c>
      <c r="AW65" s="124" t="n">
        <v>2</v>
      </c>
      <c r="AX65" s="124" t="n">
        <v>3</v>
      </c>
      <c r="AY65" s="124" t="n">
        <v>8</v>
      </c>
      <c r="AZ65" s="124" t="n">
        <v>3</v>
      </c>
      <c r="BA65" s="124" t="n">
        <v>1</v>
      </c>
      <c r="BB65" s="124" t="n">
        <v>3</v>
      </c>
      <c r="BC65" s="124" t="n">
        <v>1</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10</v>
      </c>
      <c r="F66" s="138" t="n">
        <v>0</v>
      </c>
      <c r="G66" s="123" t="n">
        <v>0</v>
      </c>
      <c r="H66" s="123" t="n">
        <v>4</v>
      </c>
      <c r="I66" s="123" t="n">
        <v>6</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t="n">
        <v>0</v>
      </c>
      <c r="AM66" s="124"/>
      <c r="AN66" s="124"/>
      <c r="AO66" s="124"/>
      <c r="AP66" s="124"/>
      <c r="AQ66" s="124"/>
      <c r="AR66" s="124" t="n">
        <v>0</v>
      </c>
      <c r="AS66" s="124" t="n">
        <v>3</v>
      </c>
      <c r="AT66" s="129" t="n">
        <v>1</v>
      </c>
      <c r="AU66" s="128"/>
      <c r="AV66" s="124" t="n">
        <v>0</v>
      </c>
      <c r="AW66" s="124" t="n">
        <v>1</v>
      </c>
      <c r="AX66" s="124" t="n">
        <v>1</v>
      </c>
      <c r="AY66" s="124" t="n">
        <v>0</v>
      </c>
      <c r="AZ66" s="124" t="n">
        <v>3</v>
      </c>
      <c r="BA66" s="124" t="n">
        <v>1</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484</v>
      </c>
      <c r="F67" s="138" t="n">
        <v>0</v>
      </c>
      <c r="G67" s="123" t="n">
        <v>0</v>
      </c>
      <c r="H67" s="123" t="n">
        <v>0</v>
      </c>
      <c r="I67" s="123" t="n">
        <v>484</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t="n">
        <v>0</v>
      </c>
      <c r="AM67" s="124"/>
      <c r="AN67" s="124"/>
      <c r="AO67" s="124"/>
      <c r="AP67" s="124"/>
      <c r="AQ67" s="124"/>
      <c r="AR67" s="124" t="n">
        <v>0</v>
      </c>
      <c r="AS67" s="124" t="n">
        <v>0</v>
      </c>
      <c r="AT67" s="129" t="n">
        <v>0</v>
      </c>
      <c r="AU67" s="128"/>
      <c r="AV67" s="124" t="n">
        <v>51</v>
      </c>
      <c r="AW67" s="124" t="n">
        <v>43</v>
      </c>
      <c r="AX67" s="124" t="n">
        <v>53</v>
      </c>
      <c r="AY67" s="124" t="n">
        <v>81</v>
      </c>
      <c r="AZ67" s="124" t="n">
        <v>56</v>
      </c>
      <c r="BA67" s="124" t="n">
        <v>54</v>
      </c>
      <c r="BB67" s="124" t="n">
        <v>82</v>
      </c>
      <c r="BC67" s="124" t="n">
        <v>64</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0</v>
      </c>
      <c r="F68" s="138" t="n">
        <v>0</v>
      </c>
      <c r="G68" s="123" t="n">
        <v>0</v>
      </c>
      <c r="H68" s="123" t="n">
        <v>0</v>
      </c>
      <c r="I68" s="123" t="n">
        <v>0</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t="n">
        <v>0</v>
      </c>
      <c r="AM68" s="124"/>
      <c r="AN68" s="124"/>
      <c r="AO68" s="124"/>
      <c r="AP68" s="124"/>
      <c r="AQ68" s="124"/>
      <c r="AR68" s="124" t="n">
        <v>0</v>
      </c>
      <c r="AS68" s="124" t="n">
        <v>0</v>
      </c>
      <c r="AT68" s="129" t="n">
        <v>0</v>
      </c>
      <c r="AU68" s="128"/>
      <c r="AV68" s="124" t="n">
        <v>0</v>
      </c>
      <c r="AW68" s="124" t="n">
        <v>0</v>
      </c>
      <c r="AX68" s="124" t="n">
        <v>0</v>
      </c>
      <c r="AY68" s="124" t="n">
        <v>0</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t="n">
        <v>0</v>
      </c>
      <c r="AM69" s="124"/>
      <c r="AN69" s="124"/>
      <c r="AO69" s="124"/>
      <c r="AP69" s="124"/>
      <c r="AQ69" s="124"/>
      <c r="AR69" s="124" t="n">
        <v>0</v>
      </c>
      <c r="AS69" s="124" t="n">
        <v>0</v>
      </c>
      <c r="AT69" s="129" t="n">
        <v>0</v>
      </c>
      <c r="AU69" s="128"/>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t="n">
        <v>0</v>
      </c>
      <c r="AM70" s="124"/>
      <c r="AN70" s="124"/>
      <c r="AO70" s="124"/>
      <c r="AP70" s="124"/>
      <c r="AQ70" s="124"/>
      <c r="AR70" s="124" t="n">
        <v>0</v>
      </c>
      <c r="AS70" s="124" t="n">
        <v>0</v>
      </c>
      <c r="AT70" s="129" t="n">
        <v>0</v>
      </c>
      <c r="AU70" s="128"/>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t="n">
        <v>0</v>
      </c>
      <c r="AM71" s="123"/>
      <c r="AN71" s="123"/>
      <c r="AO71" s="123"/>
      <c r="AP71" s="123"/>
      <c r="AQ71" s="123"/>
      <c r="AR71" s="123" t="n">
        <v>0</v>
      </c>
      <c r="AS71" s="123" t="n">
        <v>0</v>
      </c>
      <c r="AT71" s="131" t="n">
        <v>0</v>
      </c>
      <c r="AU71" s="130"/>
      <c r="AV71" s="123" t="n">
        <v>13</v>
      </c>
      <c r="AW71" s="123" t="n">
        <v>23</v>
      </c>
      <c r="AX71" s="123" t="n">
        <v>28</v>
      </c>
      <c r="AY71" s="123" t="n">
        <v>22</v>
      </c>
      <c r="AZ71" s="123" t="n">
        <v>34</v>
      </c>
      <c r="BA71" s="123" t="n">
        <v>23</v>
      </c>
      <c r="BB71" s="123" t="n">
        <v>27</v>
      </c>
      <c r="BC71" s="123" t="n">
        <v>28</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t="n">
        <v>0</v>
      </c>
      <c r="AM72" s="123"/>
      <c r="AN72" s="123"/>
      <c r="AO72" s="123"/>
      <c r="AP72" s="123"/>
      <c r="AQ72" s="123"/>
      <c r="AR72" s="123" t="n">
        <v>0</v>
      </c>
      <c r="AS72" s="123" t="n">
        <v>0</v>
      </c>
      <c r="AT72" s="131" t="n">
        <v>0</v>
      </c>
      <c r="AU72" s="130"/>
      <c r="AV72" s="123" t="n">
        <v>17</v>
      </c>
      <c r="AW72" s="123" t="n">
        <v>36</v>
      </c>
      <c r="AX72" s="123" t="n">
        <v>38</v>
      </c>
      <c r="AY72" s="123" t="n">
        <v>53</v>
      </c>
      <c r="AZ72" s="123" t="n">
        <v>39</v>
      </c>
      <c r="BA72" s="123" t="n">
        <v>43</v>
      </c>
      <c r="BB72" s="123" t="n">
        <v>42</v>
      </c>
      <c r="BC72" s="123" t="n">
        <v>50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t="n">
        <v>0</v>
      </c>
      <c r="AM73" s="123"/>
      <c r="AN73" s="123"/>
      <c r="AO73" s="123"/>
      <c r="AP73" s="123"/>
      <c r="AQ73" s="123"/>
      <c r="AR73" s="123" t="n">
        <v>0</v>
      </c>
      <c r="AS73" s="123" t="n">
        <v>0</v>
      </c>
      <c r="AT73" s="131" t="n">
        <v>0</v>
      </c>
      <c r="AU73" s="130"/>
      <c r="AV73" s="123" t="n">
        <v>0</v>
      </c>
      <c r="AW73" s="123" t="n">
        <v>0</v>
      </c>
      <c r="AX73" s="123" t="n">
        <v>0</v>
      </c>
      <c r="AY73" s="123" t="n">
        <v>0</v>
      </c>
      <c r="AZ73" s="123" t="n">
        <v>0</v>
      </c>
      <c r="BA73" s="123" t="n">
        <v>0</v>
      </c>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t="n">
        <v>0</v>
      </c>
      <c r="AM74" s="123"/>
      <c r="AN74" s="123"/>
      <c r="AO74" s="123"/>
      <c r="AP74" s="123"/>
      <c r="AQ74" s="123"/>
      <c r="AR74" s="123" t="n">
        <v>0</v>
      </c>
      <c r="AS74" s="123" t="n">
        <v>0</v>
      </c>
      <c r="AT74" s="131" t="n">
        <v>0</v>
      </c>
      <c r="AU74" s="130"/>
      <c r="AV74" s="123" t="n">
        <v>0</v>
      </c>
      <c r="AW74" s="123" t="n">
        <v>45</v>
      </c>
      <c r="AX74" s="123" t="n">
        <v>73</v>
      </c>
      <c r="AY74" s="123" t="n">
        <v>86</v>
      </c>
      <c r="AZ74" s="123" t="n">
        <v>82</v>
      </c>
      <c r="BA74" s="123" t="n">
        <v>122</v>
      </c>
      <c r="BB74" s="123" t="n">
        <v>123</v>
      </c>
      <c r="BC74" s="123" t="n">
        <v>72</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t="n">
        <v>0</v>
      </c>
      <c r="AM75" s="156"/>
      <c r="AN75" s="156"/>
      <c r="AO75" s="156"/>
      <c r="AP75" s="156"/>
      <c r="AQ75" s="156"/>
      <c r="AR75" s="156" t="n">
        <v>0</v>
      </c>
      <c r="AS75" s="156" t="n">
        <v>0</v>
      </c>
      <c r="AT75" s="157" t="n">
        <v>0</v>
      </c>
      <c r="AU75" s="158"/>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593</v>
      </c>
    </row>
    <row r="4">
      <c r="B4" s="265" t="s">
        <v>176</v>
      </c>
      <c r="C4" s="264" t="s">
        <v>592</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107</v>
      </c>
      <c r="F25" s="138" t="n">
        <v>0</v>
      </c>
      <c r="G25" s="123" t="n">
        <v>0</v>
      </c>
      <c r="H25" s="123" t="n">
        <v>0</v>
      </c>
      <c r="I25" s="123" t="n">
        <v>107</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c r="BB25" s="124"/>
      <c r="BC25" s="124" t="n">
        <v>107</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c r="BB26" s="124"/>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0</v>
      </c>
      <c r="F27" s="138" t="n">
        <v>0</v>
      </c>
      <c r="G27" s="123" t="n">
        <v>0</v>
      </c>
      <c r="H27" s="123" t="n">
        <v>0</v>
      </c>
      <c r="I27" s="123" t="n">
        <v>71</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c r="BB27" s="124"/>
      <c r="BC27" s="124" t="n">
        <v>71</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39</v>
      </c>
      <c r="F28" s="138" t="n">
        <v>0</v>
      </c>
      <c r="G28" s="123" t="n">
        <v>0</v>
      </c>
      <c r="H28" s="123" t="n">
        <v>0</v>
      </c>
      <c r="I28" s="123" t="n">
        <v>39</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c r="BB28" s="124"/>
      <c r="BC28" s="124" t="n">
        <v>39</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36</v>
      </c>
      <c r="F29" s="138" t="n">
        <v>0</v>
      </c>
      <c r="G29" s="123" t="n">
        <v>0</v>
      </c>
      <c r="H29" s="123" t="n">
        <v>0</v>
      </c>
      <c r="I29" s="123" t="n">
        <v>36</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c r="BB29" s="124"/>
      <c r="BC29" s="124" t="n">
        <v>36</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73</v>
      </c>
      <c r="F30" s="138" t="n">
        <v>0</v>
      </c>
      <c r="G30" s="123" t="n">
        <v>0</v>
      </c>
      <c r="H30" s="123" t="n">
        <v>0</v>
      </c>
      <c r="I30" s="123" t="n">
        <v>73</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c r="BB30" s="124"/>
      <c r="BC30" s="124" t="n">
        <v>73</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v>
      </c>
      <c r="F31" s="138" t="n">
        <v>0</v>
      </c>
      <c r="G31" s="123" t="n">
        <v>0</v>
      </c>
      <c r="H31" s="123" t="n">
        <v>0</v>
      </c>
      <c r="I31" s="123" t="n">
        <v>1</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c r="BB31" s="124"/>
      <c r="BC31" s="124" t="n">
        <v>1</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v>
      </c>
      <c r="F32" s="138" t="n">
        <v>0</v>
      </c>
      <c r="G32" s="123" t="n">
        <v>0</v>
      </c>
      <c r="H32" s="123" t="n">
        <v>0</v>
      </c>
      <c r="I32" s="123" t="n">
        <v>1</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c r="BB32" s="124"/>
      <c r="BC32" s="124" t="n">
        <v>1</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45</v>
      </c>
      <c r="F33" s="138" t="n">
        <v>0</v>
      </c>
      <c r="G33" s="123" t="n">
        <v>0</v>
      </c>
      <c r="H33" s="123" t="n">
        <v>0</v>
      </c>
      <c r="I33" s="123" t="n">
        <v>45</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45</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30</v>
      </c>
      <c r="F34" s="138" t="n">
        <v>0</v>
      </c>
      <c r="G34" s="123" t="n">
        <v>0</v>
      </c>
      <c r="H34" s="123" t="n">
        <v>0</v>
      </c>
      <c r="I34" s="123" t="n">
        <v>30</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c r="BB34" s="124"/>
      <c r="BC34" s="124" t="n">
        <v>30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39</v>
      </c>
      <c r="F35" s="138" t="n">
        <v>0</v>
      </c>
      <c r="G35" s="123" t="n">
        <v>0</v>
      </c>
      <c r="H35" s="123" t="n">
        <v>0</v>
      </c>
      <c r="I35" s="123" t="n">
        <v>39</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c r="BB35" s="124"/>
      <c r="BC35" s="124" t="n">
        <v>39</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c r="BB36" s="124"/>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c r="BB37" s="124"/>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c r="BB38" s="124"/>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c r="BB39" s="124"/>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1</v>
      </c>
      <c r="F41" s="138" t="n">
        <v>0</v>
      </c>
      <c r="G41" s="123" t="n">
        <v>0</v>
      </c>
      <c r="H41" s="123" t="n">
        <v>0</v>
      </c>
      <c r="I41" s="123" t="n">
        <v>1</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c r="BB41" s="124"/>
      <c r="BC41" s="124" t="n">
        <v>1</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c r="BB42" s="124"/>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c r="BB43" s="124"/>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c r="BB44" s="124"/>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20</v>
      </c>
      <c r="F46" s="138" t="n">
        <v>0</v>
      </c>
      <c r="G46" s="123" t="n">
        <v>0</v>
      </c>
      <c r="H46" s="123" t="n">
        <v>0</v>
      </c>
      <c r="I46" s="123" t="n">
        <v>20</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c r="BB46" s="124"/>
      <c r="BC46" s="124" t="n">
        <v>20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c r="BB47" s="124"/>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c r="BB48" s="124"/>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c r="BB49" s="124"/>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17</v>
      </c>
      <c r="F50" s="138" t="n">
        <v>0</v>
      </c>
      <c r="G50" s="123" t="n">
        <v>0</v>
      </c>
      <c r="H50" s="123" t="n">
        <v>0</v>
      </c>
      <c r="I50" s="123" t="n">
        <v>17</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c r="BB50" s="124"/>
      <c r="BC50" s="124" t="n">
        <v>17</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3</v>
      </c>
      <c r="F51" s="138" t="n">
        <v>0</v>
      </c>
      <c r="G51" s="123" t="n">
        <v>0</v>
      </c>
      <c r="H51" s="123" t="n">
        <v>0</v>
      </c>
      <c r="I51" s="123" t="n">
        <v>3</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c r="BB51" s="124"/>
      <c r="BC51" s="124" t="n">
        <v>3</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c r="BB52" s="124"/>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c r="BB53" s="124"/>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c r="BB54" s="124"/>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c r="BB55" s="124"/>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c r="BB56" s="124"/>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c r="BB57" s="124"/>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0</v>
      </c>
      <c r="I58" s="123" t="n">
        <v>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c r="BB58" s="124"/>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c r="BB59" s="124"/>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c r="BB60" s="124"/>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c r="BB61" s="124"/>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c r="BB62" s="124"/>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c r="BB63" s="124"/>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c r="BB64" s="124"/>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c r="BB65" s="124"/>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3</v>
      </c>
      <c r="F66" s="138" t="n">
        <v>0</v>
      </c>
      <c r="G66" s="123" t="n">
        <v>0</v>
      </c>
      <c r="H66" s="123" t="n">
        <v>0</v>
      </c>
      <c r="I66" s="123" t="n">
        <v>3</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c r="BB66" s="124"/>
      <c r="BC66" s="124" t="n">
        <v>3</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0</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7</v>
      </c>
      <c r="F68" s="138" t="n">
        <v>0</v>
      </c>
      <c r="G68" s="123" t="n">
        <v>0</v>
      </c>
      <c r="H68" s="123" t="n">
        <v>0</v>
      </c>
      <c r="I68" s="123" t="n">
        <v>7</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c r="BB68" s="124"/>
      <c r="BC68" s="124" t="n">
        <v>7</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c r="BB69" s="124"/>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c r="BB70" s="124"/>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c r="BB71" s="123"/>
      <c r="BC71" s="123" t="n">
        <v>33</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c r="BB72" s="123"/>
      <c r="BC72" s="123" t="n">
        <v>27</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c r="BB73" s="123"/>
      <c r="BC73" s="123" t="n">
        <v>11</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c r="BB74" s="123"/>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c r="BB75" s="156"/>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596</v>
      </c>
    </row>
    <row r="4">
      <c r="B4" s="265" t="s">
        <v>176</v>
      </c>
      <c r="C4" s="264" t="s">
        <v>595</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15169</v>
      </c>
      <c r="F25" s="138" t="n">
        <v>0</v>
      </c>
      <c r="G25" s="123" t="n">
        <v>0</v>
      </c>
      <c r="H25" s="123" t="n">
        <v>0</v>
      </c>
      <c r="I25" s="123" t="n">
        <v>15169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t="n">
        <v>0</v>
      </c>
      <c r="AW25" s="124" t="n">
        <v>1852</v>
      </c>
      <c r="AX25" s="124" t="n">
        <v>0</v>
      </c>
      <c r="AY25" s="124" t="n">
        <v>2661</v>
      </c>
      <c r="AZ25" s="124" t="n">
        <v>1871</v>
      </c>
      <c r="BA25" s="124" t="n">
        <v>5391</v>
      </c>
      <c r="BB25" s="124" t="n">
        <v>2431</v>
      </c>
      <c r="BC25" s="124" t="n">
        <v>963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10125</v>
      </c>
      <c r="F26" s="138" t="n">
        <v>0</v>
      </c>
      <c r="G26" s="123" t="n">
        <v>0</v>
      </c>
      <c r="H26" s="123" t="n">
        <v>0</v>
      </c>
      <c r="I26" s="123" t="n">
        <v>10125</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t="n">
        <v>0</v>
      </c>
      <c r="AW26" s="124" t="n">
        <v>750</v>
      </c>
      <c r="AX26" s="124" t="n">
        <v>623</v>
      </c>
      <c r="AY26" s="124" t="n">
        <v>1244</v>
      </c>
      <c r="AZ26" s="124" t="n">
        <v>1510</v>
      </c>
      <c r="BA26" s="124" t="n">
        <v>2405</v>
      </c>
      <c r="BB26" s="124" t="n">
        <v>2128</v>
      </c>
      <c r="BC26" s="124" t="n">
        <v>1465</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43868</v>
      </c>
      <c r="F27" s="138" t="n">
        <v>0</v>
      </c>
      <c r="G27" s="123" t="n">
        <v>0</v>
      </c>
      <c r="H27" s="123" t="n">
        <v>0</v>
      </c>
      <c r="I27" s="123" t="n">
        <v>52604</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t="n">
        <v>43868</v>
      </c>
      <c r="AW27" s="124" t="n">
        <v>0</v>
      </c>
      <c r="AX27" s="124" t="n">
        <v>0</v>
      </c>
      <c r="AY27" s="124" t="n">
        <v>23</v>
      </c>
      <c r="AZ27" s="124" t="n">
        <v>2633</v>
      </c>
      <c r="BA27" s="124" t="n">
        <v>2225</v>
      </c>
      <c r="BB27" s="124" t="n">
        <v>3855</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23742</v>
      </c>
      <c r="F28" s="138" t="n">
        <v>0</v>
      </c>
      <c r="G28" s="123" t="n">
        <v>0</v>
      </c>
      <c r="H28" s="123" t="n">
        <v>0</v>
      </c>
      <c r="I28" s="123" t="n">
        <v>23742</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t="n">
        <v>0</v>
      </c>
      <c r="AW28" s="124" t="n">
        <v>2375</v>
      </c>
      <c r="AX28" s="124" t="n">
        <v>610</v>
      </c>
      <c r="AY28" s="124" t="n">
        <v>3837</v>
      </c>
      <c r="AZ28" s="124" t="n">
        <v>3074</v>
      </c>
      <c r="BA28" s="124" t="n">
        <v>7387</v>
      </c>
      <c r="BB28" s="124" t="n">
        <v>4271</v>
      </c>
      <c r="BC28" s="124" t="n">
        <v>2188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1737</v>
      </c>
      <c r="F29" s="138" t="n">
        <v>0</v>
      </c>
      <c r="G29" s="123" t="n">
        <v>0</v>
      </c>
      <c r="H29" s="123" t="n">
        <v>0</v>
      </c>
      <c r="I29" s="123" t="n">
        <v>1737</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t="n">
        <v>0</v>
      </c>
      <c r="AW29" s="124" t="n">
        <v>0</v>
      </c>
      <c r="AX29" s="124" t="n">
        <v>0</v>
      </c>
      <c r="AY29" s="124" t="n">
        <v>536</v>
      </c>
      <c r="AZ29" s="124" t="n">
        <v>428</v>
      </c>
      <c r="BA29" s="124" t="n">
        <v>604</v>
      </c>
      <c r="BB29" s="124" t="n">
        <v>168</v>
      </c>
      <c r="BC29" s="124" t="n">
        <v>1</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5530</v>
      </c>
      <c r="F30" s="138" t="n">
        <v>0</v>
      </c>
      <c r="G30" s="123" t="n">
        <v>0</v>
      </c>
      <c r="H30" s="123" t="n">
        <v>0</v>
      </c>
      <c r="I30" s="123" t="n">
        <v>5530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t="n">
        <v>0</v>
      </c>
      <c r="AW30" s="124" t="n">
        <v>1478</v>
      </c>
      <c r="AX30" s="124" t="n">
        <v>61</v>
      </c>
      <c r="AY30" s="124" t="n">
        <v>3</v>
      </c>
      <c r="AZ30" s="124" t="n">
        <v>376</v>
      </c>
      <c r="BA30" s="124" t="n">
        <v>1248</v>
      </c>
      <c r="BB30" s="124" t="n">
        <v>1314</v>
      </c>
      <c r="BC30" s="124" t="n">
        <v>1050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276</v>
      </c>
      <c r="F31" s="138" t="n">
        <v>0</v>
      </c>
      <c r="G31" s="123" t="n">
        <v>0</v>
      </c>
      <c r="H31" s="123" t="n">
        <v>0</v>
      </c>
      <c r="I31" s="123" t="n">
        <v>276</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t="n">
        <v>0</v>
      </c>
      <c r="AW31" s="124" t="n">
        <v>1</v>
      </c>
      <c r="AX31" s="124" t="n">
        <v>0</v>
      </c>
      <c r="AY31" s="124" t="n">
        <v>44</v>
      </c>
      <c r="AZ31" s="124" t="n">
        <v>72</v>
      </c>
      <c r="BA31" s="124" t="n">
        <v>84</v>
      </c>
      <c r="BB31" s="124" t="n">
        <v>75</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1392</v>
      </c>
      <c r="F32" s="138" t="n">
        <v>0</v>
      </c>
      <c r="G32" s="123" t="n">
        <v>0</v>
      </c>
      <c r="H32" s="123" t="n">
        <v>0</v>
      </c>
      <c r="I32" s="123" t="n">
        <v>1392</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t="n">
        <v>0</v>
      </c>
      <c r="AW32" s="124" t="n">
        <v>286</v>
      </c>
      <c r="AX32" s="124" t="n">
        <v>45</v>
      </c>
      <c r="AY32" s="124" t="n">
        <v>0</v>
      </c>
      <c r="AZ32" s="124" t="n">
        <v>254</v>
      </c>
      <c r="BA32" s="124" t="n">
        <v>276</v>
      </c>
      <c r="BB32" s="124" t="n">
        <v>254</v>
      </c>
      <c r="BC32" s="124" t="n">
        <v>277</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281</v>
      </c>
      <c r="F33" s="138" t="n">
        <v>0</v>
      </c>
      <c r="G33" s="123" t="n">
        <v>0</v>
      </c>
      <c r="H33" s="123" t="n">
        <v>0</v>
      </c>
      <c r="I33" s="123" t="n">
        <v>281</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281</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3</v>
      </c>
      <c r="F34" s="138" t="n">
        <v>0</v>
      </c>
      <c r="G34" s="123" t="n">
        <v>0</v>
      </c>
      <c r="H34" s="123" t="n">
        <v>0</v>
      </c>
      <c r="I34" s="123" t="n">
        <v>3</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t="n">
        <v>0</v>
      </c>
      <c r="AW34" s="124" t="n">
        <v>0</v>
      </c>
      <c r="AX34" s="124" t="n">
        <v>0</v>
      </c>
      <c r="AY34" s="124" t="n">
        <v>1</v>
      </c>
      <c r="AZ34" s="124" t="n">
        <v>0</v>
      </c>
      <c r="BA34" s="124" t="n">
        <v>2</v>
      </c>
      <c r="BB34" s="124" t="n">
        <v>0</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1885</v>
      </c>
      <c r="F35" s="138" t="n">
        <v>0</v>
      </c>
      <c r="G35" s="123" t="n">
        <v>0</v>
      </c>
      <c r="H35" s="123" t="n">
        <v>0</v>
      </c>
      <c r="I35" s="123" t="n">
        <v>1885</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t="n">
        <v>0</v>
      </c>
      <c r="AW35" s="124" t="n">
        <v>0</v>
      </c>
      <c r="AX35" s="124" t="n">
        <v>0</v>
      </c>
      <c r="AY35" s="124" t="n">
        <v>422</v>
      </c>
      <c r="AZ35" s="124" t="n">
        <v>443</v>
      </c>
      <c r="BA35" s="124" t="n">
        <v>585</v>
      </c>
      <c r="BB35" s="124" t="n">
        <v>185</v>
      </c>
      <c r="BC35" s="124" t="n">
        <v>250</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v>
      </c>
      <c r="F36" s="138" t="n">
        <v>0</v>
      </c>
      <c r="G36" s="123" t="n">
        <v>0</v>
      </c>
      <c r="H36" s="123" t="n">
        <v>0</v>
      </c>
      <c r="I36" s="123" t="n">
        <v>6</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t="n">
        <v>0</v>
      </c>
      <c r="AW36" s="124" t="n">
        <v>0</v>
      </c>
      <c r="AX36" s="124" t="n">
        <v>0</v>
      </c>
      <c r="AY36" s="124" t="n">
        <v>1</v>
      </c>
      <c r="AZ36" s="124" t="n">
        <v>1</v>
      </c>
      <c r="BA36" s="124" t="n">
        <v>0</v>
      </c>
      <c r="BB36" s="124" t="n">
        <v>0</v>
      </c>
      <c r="BC36" s="124" t="n">
        <v>4</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56</v>
      </c>
      <c r="F37" s="138" t="n">
        <v>0</v>
      </c>
      <c r="G37" s="123" t="n">
        <v>0</v>
      </c>
      <c r="H37" s="123" t="n">
        <v>0</v>
      </c>
      <c r="I37" s="123" t="n">
        <v>56</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t="n">
        <v>0</v>
      </c>
      <c r="AW37" s="124" t="n">
        <v>0</v>
      </c>
      <c r="AX37" s="124" t="n">
        <v>0</v>
      </c>
      <c r="AY37" s="124" t="n">
        <v>0</v>
      </c>
      <c r="AZ37" s="124" t="n">
        <v>0</v>
      </c>
      <c r="BA37" s="124" t="n">
        <v>0</v>
      </c>
      <c r="BB37" s="124" t="n">
        <v>20</v>
      </c>
      <c r="BC37" s="124" t="n">
        <v>36</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v>
      </c>
      <c r="F41" s="138" t="n">
        <v>0</v>
      </c>
      <c r="G41" s="123" t="n">
        <v>0</v>
      </c>
      <c r="H41" s="123" t="n">
        <v>0</v>
      </c>
      <c r="I41" s="123" t="n">
        <v>4</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t="n">
        <v>0</v>
      </c>
      <c r="AW41" s="124" t="n">
        <v>0</v>
      </c>
      <c r="AX41" s="124" t="n">
        <v>0</v>
      </c>
      <c r="AY41" s="124" t="n">
        <v>0</v>
      </c>
      <c r="AZ41" s="124" t="n">
        <v>0</v>
      </c>
      <c r="BA41" s="124" t="n">
        <v>4</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3</v>
      </c>
      <c r="F42" s="138" t="n">
        <v>0</v>
      </c>
      <c r="G42" s="123" t="n">
        <v>0</v>
      </c>
      <c r="H42" s="123" t="n">
        <v>0</v>
      </c>
      <c r="I42" s="123" t="n">
        <v>3</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t="n">
        <v>0</v>
      </c>
      <c r="AW42" s="124" t="n">
        <v>0</v>
      </c>
      <c r="AX42" s="124" t="n">
        <v>0</v>
      </c>
      <c r="AY42" s="124" t="n">
        <v>0</v>
      </c>
      <c r="AZ42" s="124" t="n">
        <v>0</v>
      </c>
      <c r="BA42" s="124" t="n">
        <v>3</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t="n">
        <v>0</v>
      </c>
      <c r="AW43" s="124" t="n">
        <v>0</v>
      </c>
      <c r="AX43" s="124" t="n">
        <v>0</v>
      </c>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t="n">
        <v>0</v>
      </c>
      <c r="AW44" s="124" t="n">
        <v>0</v>
      </c>
      <c r="AX44" s="124" t="n">
        <v>0</v>
      </c>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1274</v>
      </c>
      <c r="F46" s="138" t="n">
        <v>0</v>
      </c>
      <c r="G46" s="123" t="n">
        <v>0</v>
      </c>
      <c r="H46" s="123" t="n">
        <v>0</v>
      </c>
      <c r="I46" s="123" t="n">
        <v>1274</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t="n">
        <v>0</v>
      </c>
      <c r="AW46" s="124" t="n">
        <v>0</v>
      </c>
      <c r="AX46" s="124" t="n">
        <v>0</v>
      </c>
      <c r="AY46" s="124" t="n">
        <v>272</v>
      </c>
      <c r="AZ46" s="124" t="n">
        <v>295</v>
      </c>
      <c r="BA46" s="124" t="n">
        <v>388</v>
      </c>
      <c r="BB46" s="124" t="n">
        <v>132</v>
      </c>
      <c r="BC46" s="124" t="n">
        <v>187</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t="n">
        <v>0</v>
      </c>
      <c r="AW47" s="124" t="n">
        <v>0</v>
      </c>
      <c r="AX47" s="124" t="n">
        <v>0</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v>
      </c>
      <c r="F49" s="138" t="n">
        <v>0</v>
      </c>
      <c r="G49" s="123" t="n">
        <v>0</v>
      </c>
      <c r="H49" s="123" t="n">
        <v>0</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t="n">
        <v>0</v>
      </c>
      <c r="AW49" s="124" t="n">
        <v>0</v>
      </c>
      <c r="AX49" s="124" t="n">
        <v>0</v>
      </c>
      <c r="AY49" s="124" t="n">
        <v>1</v>
      </c>
      <c r="AZ49" s="124" t="n">
        <v>0</v>
      </c>
      <c r="BA49" s="124" t="n">
        <v>1</v>
      </c>
      <c r="BB49" s="124" t="n">
        <v>0</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1254</v>
      </c>
      <c r="F50" s="138" t="n">
        <v>0</v>
      </c>
      <c r="G50" s="123" t="n">
        <v>0</v>
      </c>
      <c r="H50" s="123" t="n">
        <v>0</v>
      </c>
      <c r="I50" s="123" t="n">
        <v>1254</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t="n">
        <v>0</v>
      </c>
      <c r="AW50" s="124" t="n">
        <v>0</v>
      </c>
      <c r="AX50" s="124" t="n">
        <v>0</v>
      </c>
      <c r="AY50" s="124" t="n">
        <v>264</v>
      </c>
      <c r="AZ50" s="124" t="n">
        <v>291</v>
      </c>
      <c r="BA50" s="124" t="n">
        <v>384</v>
      </c>
      <c r="BB50" s="124" t="n">
        <v>130</v>
      </c>
      <c r="BC50" s="124" t="n">
        <v>185</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22</v>
      </c>
      <c r="F51" s="138" t="n">
        <v>0</v>
      </c>
      <c r="G51" s="123" t="n">
        <v>0</v>
      </c>
      <c r="H51" s="123" t="n">
        <v>0</v>
      </c>
      <c r="I51" s="123" t="n">
        <v>22</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t="n">
        <v>0</v>
      </c>
      <c r="AW51" s="124" t="n">
        <v>0</v>
      </c>
      <c r="AX51" s="124" t="n">
        <v>0</v>
      </c>
      <c r="AY51" s="124" t="n">
        <v>7</v>
      </c>
      <c r="AZ51" s="124" t="n">
        <v>5</v>
      </c>
      <c r="BA51" s="124" t="n">
        <v>4</v>
      </c>
      <c r="BB51" s="124" t="n">
        <v>3</v>
      </c>
      <c r="BC51" s="124" t="n">
        <v>3</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9</v>
      </c>
      <c r="F52" s="138" t="n">
        <v>0</v>
      </c>
      <c r="G52" s="123" t="n">
        <v>0</v>
      </c>
      <c r="H52" s="123" t="n">
        <v>0</v>
      </c>
      <c r="I52" s="123" t="n">
        <v>9</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t="n">
        <v>0</v>
      </c>
      <c r="AW52" s="124" t="n">
        <v>0</v>
      </c>
      <c r="AX52" s="124" t="n">
        <v>0</v>
      </c>
      <c r="AY52" s="124" t="n">
        <v>2</v>
      </c>
      <c r="AZ52" s="124" t="n">
        <v>4</v>
      </c>
      <c r="BA52" s="124" t="n">
        <v>1</v>
      </c>
      <c r="BB52" s="124" t="n">
        <v>1</v>
      </c>
      <c r="BC52" s="124" t="n">
        <v>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3</v>
      </c>
      <c r="F53" s="138" t="n">
        <v>0</v>
      </c>
      <c r="G53" s="123" t="n">
        <v>0</v>
      </c>
      <c r="H53" s="123" t="n">
        <v>0</v>
      </c>
      <c r="I53" s="123" t="n">
        <v>3</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t="n">
        <v>0</v>
      </c>
      <c r="AW53" s="124" t="n">
        <v>0</v>
      </c>
      <c r="AX53" s="124" t="n">
        <v>0</v>
      </c>
      <c r="AY53" s="124" t="n">
        <v>1</v>
      </c>
      <c r="AZ53" s="124" t="n">
        <v>0</v>
      </c>
      <c r="BA53" s="124" t="n">
        <v>2</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2</v>
      </c>
      <c r="F54" s="138" t="n">
        <v>0</v>
      </c>
      <c r="G54" s="123" t="n">
        <v>0</v>
      </c>
      <c r="H54" s="123" t="n">
        <v>0</v>
      </c>
      <c r="I54" s="123" t="n">
        <v>2</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t="n">
        <v>0</v>
      </c>
      <c r="AW54" s="124" t="n">
        <v>0</v>
      </c>
      <c r="AX54" s="124" t="n">
        <v>0</v>
      </c>
      <c r="AY54" s="124" t="n">
        <v>1</v>
      </c>
      <c r="AZ54" s="124" t="n">
        <v>1</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4</v>
      </c>
      <c r="F57" s="138" t="n">
        <v>0</v>
      </c>
      <c r="G57" s="123" t="n">
        <v>0</v>
      </c>
      <c r="H57" s="123" t="n">
        <v>0</v>
      </c>
      <c r="I57" s="123" t="n">
        <v>4</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t="n">
        <v>0</v>
      </c>
      <c r="AW57" s="124" t="n">
        <v>0</v>
      </c>
      <c r="AX57" s="124" t="n">
        <v>0</v>
      </c>
      <c r="AY57" s="124" t="n">
        <v>0</v>
      </c>
      <c r="AZ57" s="124" t="n">
        <v>2</v>
      </c>
      <c r="BA57" s="124" t="n">
        <v>2</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v>
      </c>
      <c r="F58" s="138" t="n">
        <v>0</v>
      </c>
      <c r="G58" s="123" t="n">
        <v>0</v>
      </c>
      <c r="H58" s="123" t="n">
        <v>0</v>
      </c>
      <c r="I58" s="123" t="n">
        <v>2</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t="n">
        <v>0</v>
      </c>
      <c r="AW58" s="124" t="n">
        <v>0</v>
      </c>
      <c r="AX58" s="124" t="n">
        <v>0</v>
      </c>
      <c r="AY58" s="124" t="n">
        <v>0</v>
      </c>
      <c r="AZ58" s="124" t="n">
        <v>1</v>
      </c>
      <c r="BA58" s="124" t="n">
        <v>0</v>
      </c>
      <c r="BB58" s="124" t="n">
        <v>0</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5</v>
      </c>
      <c r="F60" s="138" t="n">
        <v>0</v>
      </c>
      <c r="G60" s="123" t="n">
        <v>0</v>
      </c>
      <c r="H60" s="123" t="n">
        <v>0</v>
      </c>
      <c r="I60" s="123" t="n">
        <v>5</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t="n">
        <v>0</v>
      </c>
      <c r="AW60" s="124" t="n">
        <v>0</v>
      </c>
      <c r="AX60" s="124" t="n">
        <v>0</v>
      </c>
      <c r="AY60" s="124" t="n">
        <v>3</v>
      </c>
      <c r="AZ60" s="124" t="n">
        <v>1</v>
      </c>
      <c r="BA60" s="124" t="n">
        <v>0</v>
      </c>
      <c r="BB60" s="124" t="n">
        <v>0</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t="n">
        <v>0</v>
      </c>
      <c r="AW61" s="124" t="n">
        <v>0</v>
      </c>
      <c r="AX61" s="124" t="n">
        <v>0</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8</v>
      </c>
      <c r="F63" s="138" t="n">
        <v>0</v>
      </c>
      <c r="G63" s="123" t="n">
        <v>0</v>
      </c>
      <c r="H63" s="123" t="n">
        <v>0</v>
      </c>
      <c r="I63" s="123" t="n">
        <v>8</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t="n">
        <v>0</v>
      </c>
      <c r="AW63" s="124" t="n">
        <v>0</v>
      </c>
      <c r="AX63" s="124" t="n">
        <v>0</v>
      </c>
      <c r="AY63" s="124" t="n">
        <v>1</v>
      </c>
      <c r="AZ63" s="124" t="n">
        <v>2</v>
      </c>
      <c r="BA63" s="124" t="n">
        <v>2</v>
      </c>
      <c r="BB63" s="124" t="n">
        <v>2</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v>
      </c>
      <c r="F64" s="138" t="n">
        <v>0</v>
      </c>
      <c r="G64" s="123" t="n">
        <v>0</v>
      </c>
      <c r="H64" s="123" t="n">
        <v>0</v>
      </c>
      <c r="I64" s="123" t="n">
        <v>1</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t="n">
        <v>0</v>
      </c>
      <c r="AW64" s="124" t="n">
        <v>0</v>
      </c>
      <c r="AX64" s="124" t="n">
        <v>0</v>
      </c>
      <c r="AY64" s="124" t="n">
        <v>1</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11</v>
      </c>
      <c r="F65" s="138" t="n">
        <v>0</v>
      </c>
      <c r="G65" s="123" t="n">
        <v>0</v>
      </c>
      <c r="H65" s="123" t="n">
        <v>0</v>
      </c>
      <c r="I65" s="123" t="n">
        <v>11</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t="n">
        <v>0</v>
      </c>
      <c r="AW65" s="124" t="n">
        <v>0</v>
      </c>
      <c r="AX65" s="124" t="n">
        <v>0</v>
      </c>
      <c r="AY65" s="124" t="n">
        <v>4</v>
      </c>
      <c r="AZ65" s="124" t="n">
        <v>2</v>
      </c>
      <c r="BA65" s="124" t="n">
        <v>5</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54</v>
      </c>
      <c r="F67" s="138" t="n">
        <v>0</v>
      </c>
      <c r="G67" s="123" t="n">
        <v>0</v>
      </c>
      <c r="H67" s="123" t="n">
        <v>0</v>
      </c>
      <c r="I67" s="123" t="n">
        <v>54</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t="n">
        <v>25</v>
      </c>
      <c r="BC67" s="124" t="n">
        <v>29</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714</v>
      </c>
      <c r="F68" s="138" t="n">
        <v>0</v>
      </c>
      <c r="G68" s="123" t="n">
        <v>0</v>
      </c>
      <c r="H68" s="123" t="n">
        <v>0</v>
      </c>
      <c r="I68" s="123" t="n">
        <v>714</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t="n">
        <v>0</v>
      </c>
      <c r="AW68" s="124" t="n">
        <v>34</v>
      </c>
      <c r="AX68" s="124" t="n">
        <v>0</v>
      </c>
      <c r="AY68" s="124" t="n">
        <v>101</v>
      </c>
      <c r="AZ68" s="124" t="n">
        <v>42</v>
      </c>
      <c r="BA68" s="124" t="n">
        <v>278</v>
      </c>
      <c r="BB68" s="124" t="n">
        <v>165</v>
      </c>
      <c r="BC68" s="124" t="n">
        <v>94</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194</v>
      </c>
      <c r="F69" s="138" t="n">
        <v>0</v>
      </c>
      <c r="G69" s="123" t="n">
        <v>0</v>
      </c>
      <c r="H69" s="123" t="n">
        <v>0</v>
      </c>
      <c r="I69" s="123" t="n">
        <v>194</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t="n">
        <v>0</v>
      </c>
      <c r="AW69" s="124" t="n">
        <v>13</v>
      </c>
      <c r="AX69" s="124" t="n">
        <v>0</v>
      </c>
      <c r="AY69" s="124" t="n">
        <v>41</v>
      </c>
      <c r="AZ69" s="124" t="n">
        <v>2</v>
      </c>
      <c r="BA69" s="124" t="n">
        <v>83</v>
      </c>
      <c r="BB69" s="124" t="n">
        <v>36</v>
      </c>
      <c r="BC69" s="124" t="n">
        <v>19</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16</v>
      </c>
      <c r="F70" s="138" t="n">
        <v>0</v>
      </c>
      <c r="G70" s="123" t="n">
        <v>0</v>
      </c>
      <c r="H70" s="123" t="n">
        <v>0</v>
      </c>
      <c r="I70" s="123" t="n">
        <v>16</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t="n">
        <v>0</v>
      </c>
      <c r="AW70" s="124" t="n">
        <v>0</v>
      </c>
      <c r="AX70" s="124" t="n">
        <v>0</v>
      </c>
      <c r="AY70" s="124" t="n">
        <v>15</v>
      </c>
      <c r="AZ70" s="124" t="n">
        <v>1</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t="n">
        <v>0</v>
      </c>
      <c r="AW71" s="123" t="n">
        <v>18</v>
      </c>
      <c r="AX71" s="123" t="n">
        <v>5</v>
      </c>
      <c r="AY71" s="123" t="n">
        <v>19</v>
      </c>
      <c r="AZ71" s="123" t="n">
        <v>33</v>
      </c>
      <c r="BA71" s="123" t="n">
        <v>21</v>
      </c>
      <c r="BB71" s="123" t="n">
        <v>27</v>
      </c>
      <c r="BC71" s="123" t="n">
        <v>26</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t="n">
        <v>0</v>
      </c>
      <c r="AW72" s="123" t="n">
        <v>11</v>
      </c>
      <c r="AX72" s="123" t="n">
        <v>20</v>
      </c>
      <c r="AY72" s="123" t="n">
        <v>19</v>
      </c>
      <c r="AZ72" s="123" t="n">
        <v>140</v>
      </c>
      <c r="BA72" s="123" t="n">
        <v>149</v>
      </c>
      <c r="BB72" s="123" t="n">
        <v>54</v>
      </c>
      <c r="BC72" s="123" t="n">
        <v>66</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t="n">
        <v>0</v>
      </c>
      <c r="AW73" s="123" t="n">
        <v>0</v>
      </c>
      <c r="AX73" s="123" t="n">
        <v>0</v>
      </c>
      <c r="AY73" s="123" t="n">
        <v>0</v>
      </c>
      <c r="AZ73" s="123" t="n">
        <v>121</v>
      </c>
      <c r="BA73" s="123" t="n">
        <v>130</v>
      </c>
      <c r="BB73" s="123" t="n">
        <v>35</v>
      </c>
      <c r="BC73" s="123" t="n">
        <v>39</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6</v>
      </c>
      <c r="F75" s="140" t="n">
        <v>0</v>
      </c>
      <c r="G75" s="141" t="n">
        <v>0</v>
      </c>
      <c r="H75" s="141" t="n">
        <v>0</v>
      </c>
      <c r="I75" s="141" t="n">
        <v>6</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t="n">
        <v>0</v>
      </c>
      <c r="AW75" s="156" t="n">
        <v>0</v>
      </c>
      <c r="AX75" s="156" t="n">
        <v>0</v>
      </c>
      <c r="AY75" s="156" t="n">
        <v>0</v>
      </c>
      <c r="AZ75" s="156" t="n">
        <v>0</v>
      </c>
      <c r="BA75" s="156" t="n">
        <v>0</v>
      </c>
      <c r="BB75" s="156" t="n">
        <v>0</v>
      </c>
      <c r="BC75" s="156" t="n">
        <v>6</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598</v>
      </c>
    </row>
    <row r="4">
      <c r="B4" s="265" t="s">
        <v>176</v>
      </c>
      <c r="C4" s="264" t="s">
        <v>597</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381</v>
      </c>
      <c r="F25" s="138" t="n">
        <v>0</v>
      </c>
      <c r="G25" s="123" t="n">
        <v>0</v>
      </c>
      <c r="H25" s="123" t="n">
        <v>0</v>
      </c>
      <c r="I25" s="123" t="n">
        <v>381</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c r="BB25" s="124" t="n">
        <v>381</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c r="BB26" s="124" t="n">
        <v>0</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14250</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c r="BB27" s="124" t="n">
        <v>0</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75</v>
      </c>
      <c r="F28" s="138" t="n">
        <v>0</v>
      </c>
      <c r="G28" s="123" t="n">
        <v>0</v>
      </c>
      <c r="H28" s="123" t="n">
        <v>0</v>
      </c>
      <c r="I28" s="123" t="n">
        <v>75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c r="BB28" s="124" t="n">
        <v>75</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14</v>
      </c>
      <c r="F29" s="138" t="n">
        <v>0</v>
      </c>
      <c r="G29" s="123" t="n">
        <v>0</v>
      </c>
      <c r="H29" s="123" t="n">
        <v>0</v>
      </c>
      <c r="I29" s="123" t="n">
        <v>14</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c r="BB29" s="124" t="n">
        <v>14</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15</v>
      </c>
      <c r="F30" s="138" t="n">
        <v>0</v>
      </c>
      <c r="G30" s="123" t="n">
        <v>0</v>
      </c>
      <c r="H30" s="123" t="n">
        <v>0</v>
      </c>
      <c r="I30" s="123" t="n">
        <v>15</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c r="BB30" s="124" t="n">
        <v>15</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c r="BB31" s="124" t="n">
        <v>0</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c r="BB32" s="124" t="n">
        <v>0</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v>
      </c>
      <c r="F34" s="138" t="n">
        <v>0</v>
      </c>
      <c r="G34" s="123" t="n">
        <v>0</v>
      </c>
      <c r="H34" s="123" t="n">
        <v>0</v>
      </c>
      <c r="I34" s="123" t="n">
        <v>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c r="BB34" s="124" t="n">
        <v>1</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0</v>
      </c>
      <c r="F35" s="138" t="n">
        <v>0</v>
      </c>
      <c r="G35" s="123" t="n">
        <v>0</v>
      </c>
      <c r="H35" s="123" t="n">
        <v>0</v>
      </c>
      <c r="I35" s="123" t="n">
        <v>0</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c r="BB35" s="124" t="n">
        <v>0</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c r="BB36" s="124" t="n">
        <v>0</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c r="BB37" s="124" t="n">
        <v>0</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c r="BB38" s="124" t="n">
        <v>0</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c r="BB41" s="124" t="n">
        <v>0</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c r="BB42" s="124" t="n">
        <v>0</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c r="BB44" s="124" t="n">
        <v>0</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0</v>
      </c>
      <c r="F46" s="138" t="n">
        <v>0</v>
      </c>
      <c r="G46" s="123" t="n">
        <v>0</v>
      </c>
      <c r="H46" s="123" t="n">
        <v>0</v>
      </c>
      <c r="I46" s="123" t="n">
        <v>0</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c r="BB46" s="124" t="n">
        <v>0</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c r="BB47" s="124" t="n">
        <v>0</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c r="BB49" s="124" t="n">
        <v>0</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c r="BB50" s="124" t="n">
        <v>0</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c r="BB51" s="124" t="n">
        <v>0</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c r="BB52" s="124" t="n">
        <v>0</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c r="BB53" s="124" t="n">
        <v>0</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c r="BB54" s="124" t="n">
        <v>0</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c r="BB55" s="124" t="n">
        <v>0</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c r="BB56" s="124" t="n">
        <v>0</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c r="BB57" s="124" t="n">
        <v>0</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c r="BB58" s="124" t="n">
        <v>0</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c r="BB60" s="124" t="n">
        <v>0</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c r="BB63" s="124" t="n">
        <v>0</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c r="BB64" s="124" t="n">
        <v>0</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c r="BB65" s="124" t="n">
        <v>0</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v>
      </c>
      <c r="F68" s="138" t="n">
        <v>0</v>
      </c>
      <c r="G68" s="123" t="n">
        <v>0</v>
      </c>
      <c r="H68" s="123" t="n">
        <v>0</v>
      </c>
      <c r="I68" s="123" t="n">
        <v>1</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c r="BB68" s="124" t="n">
        <v>1</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c r="BB69" s="124" t="n">
        <v>0</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c r="BB70" s="124" t="n">
        <v>0</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c r="BB71" s="123" t="n">
        <v>7</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c r="BB72" s="123" t="n">
        <v>0</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c r="BB73" s="123" t="n">
        <v>0</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c r="BB74" s="123" t="n">
        <v>0</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c r="BB75" s="156" t="n">
        <v>0</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601</v>
      </c>
    </row>
    <row r="4">
      <c r="B4" s="265" t="s">
        <v>176</v>
      </c>
      <c r="C4" s="264" t="s">
        <v>600</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1661</v>
      </c>
      <c r="F25" s="138" t="n">
        <v>0</v>
      </c>
      <c r="G25" s="123" t="n">
        <v>0</v>
      </c>
      <c r="H25" s="123" t="n">
        <v>0</v>
      </c>
      <c r="I25" s="123" t="n">
        <v>1661</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c r="BB25" s="124" t="n">
        <v>0</v>
      </c>
      <c r="BC25" s="124" t="n">
        <v>1661</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0</v>
      </c>
      <c r="F27" s="138" t="n">
        <v>0</v>
      </c>
      <c r="G27" s="123" t="n">
        <v>0</v>
      </c>
      <c r="H27" s="123" t="n">
        <v>0</v>
      </c>
      <c r="I27" s="123" t="n">
        <v>1661</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c r="BB27" s="124" t="n">
        <v>0</v>
      </c>
      <c r="BC27" s="124" t="n">
        <v>1661</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375</v>
      </c>
      <c r="F28" s="138" t="n">
        <v>0</v>
      </c>
      <c r="G28" s="123" t="n">
        <v>0</v>
      </c>
      <c r="H28" s="123" t="n">
        <v>0</v>
      </c>
      <c r="I28" s="123" t="n">
        <v>375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c r="BB28" s="124" t="n">
        <v>0</v>
      </c>
      <c r="BC28" s="124" t="n">
        <v>375</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71</v>
      </c>
      <c r="F29" s="138" t="n">
        <v>0</v>
      </c>
      <c r="G29" s="123" t="n">
        <v>0</v>
      </c>
      <c r="H29" s="123" t="n">
        <v>0</v>
      </c>
      <c r="I29" s="123" t="n">
        <v>71</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c r="BB29" s="124" t="n">
        <v>0</v>
      </c>
      <c r="BC29" s="124" t="n">
        <v>71</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0</v>
      </c>
      <c r="F30" s="138" t="n">
        <v>0</v>
      </c>
      <c r="G30" s="123" t="n">
        <v>0</v>
      </c>
      <c r="H30" s="123" t="n">
        <v>0</v>
      </c>
      <c r="I30" s="123" t="n">
        <v>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c r="BB30" s="124" t="n">
        <v>0</v>
      </c>
      <c r="BC30" s="124" t="n">
        <v>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7</v>
      </c>
      <c r="F31" s="138" t="n">
        <v>0</v>
      </c>
      <c r="G31" s="123" t="n">
        <v>0</v>
      </c>
      <c r="H31" s="123" t="n">
        <v>0</v>
      </c>
      <c r="I31" s="123" t="n">
        <v>7</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c r="BB31" s="124" t="n">
        <v>0</v>
      </c>
      <c r="BC31" s="124" t="n">
        <v>7</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62</v>
      </c>
      <c r="F33" s="138" t="n">
        <v>0</v>
      </c>
      <c r="G33" s="123" t="n">
        <v>0</v>
      </c>
      <c r="H33" s="123" t="n">
        <v>0</v>
      </c>
      <c r="I33" s="123" t="n">
        <v>62</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62</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v>
      </c>
      <c r="F34" s="138" t="n">
        <v>0</v>
      </c>
      <c r="G34" s="123" t="n">
        <v>0</v>
      </c>
      <c r="H34" s="123" t="n">
        <v>0</v>
      </c>
      <c r="I34" s="123" t="n">
        <v>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c r="BB34" s="124" t="n">
        <v>0</v>
      </c>
      <c r="BC34" s="124" t="n">
        <v>1</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59</v>
      </c>
      <c r="F35" s="138" t="n">
        <v>0</v>
      </c>
      <c r="G35" s="123" t="n">
        <v>0</v>
      </c>
      <c r="H35" s="123" t="n">
        <v>0</v>
      </c>
      <c r="I35" s="123" t="n">
        <v>59</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c r="BB35" s="124" t="n">
        <v>0</v>
      </c>
      <c r="BC35" s="124" t="n">
        <v>59</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v>
      </c>
      <c r="F36" s="138" t="n">
        <v>0</v>
      </c>
      <c r="G36" s="123" t="n">
        <v>0</v>
      </c>
      <c r="H36" s="123" t="n">
        <v>0</v>
      </c>
      <c r="I36" s="123" t="n">
        <v>2</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c r="BB36" s="124" t="n">
        <v>0</v>
      </c>
      <c r="BC36" s="124" t="n">
        <v>2</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24</v>
      </c>
      <c r="F46" s="138" t="n">
        <v>0</v>
      </c>
      <c r="G46" s="123" t="n">
        <v>0</v>
      </c>
      <c r="H46" s="123" t="n">
        <v>0</v>
      </c>
      <c r="I46" s="123" t="n">
        <v>24</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c r="BB46" s="124" t="n">
        <v>0</v>
      </c>
      <c r="BC46" s="124" t="n">
        <v>24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4</v>
      </c>
      <c r="F53" s="138" t="n">
        <v>0</v>
      </c>
      <c r="G53" s="123" t="n">
        <v>0</v>
      </c>
      <c r="H53" s="123" t="n">
        <v>0</v>
      </c>
      <c r="I53" s="123" t="n">
        <v>4</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c r="BB53" s="124" t="n">
        <v>0</v>
      </c>
      <c r="BC53" s="124" t="n">
        <v>4</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1</v>
      </c>
      <c r="F61" s="138" t="n">
        <v>0</v>
      </c>
      <c r="G61" s="123" t="n">
        <v>0</v>
      </c>
      <c r="H61" s="123" t="n">
        <v>0</v>
      </c>
      <c r="I61" s="123" t="n">
        <v>1</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c r="BB61" s="124" t="n">
        <v>0</v>
      </c>
      <c r="BC61" s="124" t="n">
        <v>1</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1</v>
      </c>
      <c r="F63" s="138" t="n">
        <v>0</v>
      </c>
      <c r="G63" s="123" t="n">
        <v>0</v>
      </c>
      <c r="H63" s="123" t="n">
        <v>0</v>
      </c>
      <c r="I63" s="123" t="n">
        <v>1</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c r="BB63" s="124" t="n">
        <v>0</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21</v>
      </c>
      <c r="F67" s="138" t="n">
        <v>0</v>
      </c>
      <c r="G67" s="123" t="n">
        <v>0</v>
      </c>
      <c r="H67" s="123" t="n">
        <v>0</v>
      </c>
      <c r="I67" s="123" t="n">
        <v>21</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t="n">
        <v>0</v>
      </c>
      <c r="BC67" s="124" t="n">
        <v>21</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12</v>
      </c>
      <c r="F68" s="138" t="n">
        <v>0</v>
      </c>
      <c r="G68" s="123" t="n">
        <v>0</v>
      </c>
      <c r="H68" s="123" t="n">
        <v>0</v>
      </c>
      <c r="I68" s="123" t="n">
        <v>12</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c r="BB68" s="124" t="n">
        <v>0</v>
      </c>
      <c r="BC68" s="124" t="n">
        <v>12</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c r="BB71" s="123" t="n">
        <v>0</v>
      </c>
      <c r="BC71" s="123" t="n">
        <v>13</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c r="BB72" s="123" t="n">
        <v>0</v>
      </c>
      <c r="BC72" s="123" t="n">
        <v>14</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c r="BB73" s="123" t="n">
        <v>0</v>
      </c>
      <c r="BC73" s="123" t="n">
        <v>0</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v>
      </c>
      <c r="F75" s="140" t="n">
        <v>0</v>
      </c>
      <c r="G75" s="141" t="n">
        <v>0</v>
      </c>
      <c r="H75" s="141" t="n">
        <v>0</v>
      </c>
      <c r="I75" s="141" t="n">
        <v>2</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c r="BB75" s="156" t="n">
        <v>0</v>
      </c>
      <c r="BC75" s="156" t="n">
        <v>2</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604</v>
      </c>
    </row>
    <row r="4">
      <c r="B4" s="265" t="s">
        <v>176</v>
      </c>
      <c r="C4" s="264" t="s">
        <v>603</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15579</v>
      </c>
      <c r="F25" s="138" t="n">
        <v>0</v>
      </c>
      <c r="G25" s="123" t="n">
        <v>0</v>
      </c>
      <c r="H25" s="123" t="n">
        <v>0</v>
      </c>
      <c r="I25" s="123" t="n">
        <v>15579</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t="n">
        <v>3247</v>
      </c>
      <c r="AY25" s="124" t="n">
        <v>1740</v>
      </c>
      <c r="AZ25" s="124" t="n">
        <v>1133</v>
      </c>
      <c r="BA25" s="124" t="n">
        <v>223</v>
      </c>
      <c r="BB25" s="124" t="n">
        <v>375</v>
      </c>
      <c r="BC25" s="124" t="n">
        <v>8861</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6281</v>
      </c>
      <c r="F26" s="138" t="n">
        <v>0</v>
      </c>
      <c r="G26" s="123" t="n">
        <v>0</v>
      </c>
      <c r="H26" s="123" t="n">
        <v>0</v>
      </c>
      <c r="I26" s="123" t="n">
        <v>6281</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t="n">
        <v>0</v>
      </c>
      <c r="AY26" s="124" t="n">
        <v>459</v>
      </c>
      <c r="AZ26" s="124" t="n">
        <v>1119</v>
      </c>
      <c r="BA26" s="124" t="n">
        <v>1907</v>
      </c>
      <c r="BB26" s="124" t="n">
        <v>1403</v>
      </c>
      <c r="BC26" s="124" t="n">
        <v>1393</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130053</v>
      </c>
      <c r="F27" s="138" t="n">
        <v>0</v>
      </c>
      <c r="G27" s="123" t="n">
        <v>0</v>
      </c>
      <c r="H27" s="123" t="n">
        <v>0</v>
      </c>
      <c r="I27" s="123" t="n">
        <v>8096</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t="n">
        <v>2757</v>
      </c>
      <c r="AY27" s="124" t="n">
        <v>2414</v>
      </c>
      <c r="AZ27" s="124" t="n">
        <v>315</v>
      </c>
      <c r="BA27" s="124" t="n">
        <v>223</v>
      </c>
      <c r="BB27" s="124" t="n">
        <v>378</v>
      </c>
      <c r="BC27" s="124" t="n">
        <v>2009</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19201</v>
      </c>
      <c r="F28" s="138" t="n">
        <v>0</v>
      </c>
      <c r="G28" s="123" t="n">
        <v>0</v>
      </c>
      <c r="H28" s="123" t="n">
        <v>0</v>
      </c>
      <c r="I28" s="123" t="n">
        <v>19201</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t="n">
        <v>2897</v>
      </c>
      <c r="AY28" s="124" t="n">
        <v>1989</v>
      </c>
      <c r="AZ28" s="124" t="n">
        <v>1895</v>
      </c>
      <c r="BA28" s="124" t="n">
        <v>1526</v>
      </c>
      <c r="BB28" s="124" t="n">
        <v>1156</v>
      </c>
      <c r="BC28" s="124" t="n">
        <v>9738</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1259</v>
      </c>
      <c r="F29" s="138" t="n">
        <v>0</v>
      </c>
      <c r="G29" s="123" t="n">
        <v>0</v>
      </c>
      <c r="H29" s="123" t="n">
        <v>0</v>
      </c>
      <c r="I29" s="123" t="n">
        <v>1259</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t="n">
        <v>85</v>
      </c>
      <c r="AY29" s="124" t="n">
        <v>286</v>
      </c>
      <c r="AZ29" s="124" t="n">
        <v>195</v>
      </c>
      <c r="BA29" s="124" t="n">
        <v>124</v>
      </c>
      <c r="BB29" s="124" t="n">
        <v>181</v>
      </c>
      <c r="BC29" s="124" t="n">
        <v>388</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4981</v>
      </c>
      <c r="F30" s="138" t="n">
        <v>0</v>
      </c>
      <c r="G30" s="123" t="n">
        <v>0</v>
      </c>
      <c r="H30" s="123" t="n">
        <v>0</v>
      </c>
      <c r="I30" s="123" t="n">
        <v>4981</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t="n">
        <v>1630</v>
      </c>
      <c r="AY30" s="124" t="n">
        <v>1301</v>
      </c>
      <c r="AZ30" s="124" t="n">
        <v>1015</v>
      </c>
      <c r="BA30" s="124" t="n">
        <v>446</v>
      </c>
      <c r="BB30" s="124" t="n">
        <v>278</v>
      </c>
      <c r="BC30" s="124" t="n">
        <v>311</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448</v>
      </c>
      <c r="F31" s="138" t="n">
        <v>0</v>
      </c>
      <c r="G31" s="123" t="n">
        <v>0</v>
      </c>
      <c r="H31" s="123" t="n">
        <v>0</v>
      </c>
      <c r="I31" s="123" t="n">
        <v>448</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t="n">
        <v>29</v>
      </c>
      <c r="AY31" s="124" t="n">
        <v>90</v>
      </c>
      <c r="AZ31" s="124" t="n">
        <v>48</v>
      </c>
      <c r="BA31" s="124" t="n">
        <v>36</v>
      </c>
      <c r="BB31" s="124" t="n">
        <v>65</v>
      </c>
      <c r="BC31" s="124" t="n">
        <v>180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4276</v>
      </c>
      <c r="F32" s="138" t="n">
        <v>0</v>
      </c>
      <c r="G32" s="123" t="n">
        <v>0</v>
      </c>
      <c r="H32" s="123" t="n">
        <v>0</v>
      </c>
      <c r="I32" s="123" t="n">
        <v>4276</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t="n">
        <v>1034</v>
      </c>
      <c r="AY32" s="124" t="n">
        <v>888</v>
      </c>
      <c r="AZ32" s="124" t="n">
        <v>570</v>
      </c>
      <c r="BA32" s="124" t="n">
        <v>653</v>
      </c>
      <c r="BB32" s="124" t="n">
        <v>656</v>
      </c>
      <c r="BC32" s="124" t="n">
        <v>475</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366</v>
      </c>
      <c r="F33" s="138" t="n">
        <v>0</v>
      </c>
      <c r="G33" s="123" t="n">
        <v>0</v>
      </c>
      <c r="H33" s="123" t="n">
        <v>0</v>
      </c>
      <c r="I33" s="123" t="n">
        <v>366</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366</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49</v>
      </c>
      <c r="F34" s="138" t="n">
        <v>0</v>
      </c>
      <c r="G34" s="123" t="n">
        <v>0</v>
      </c>
      <c r="H34" s="123" t="n">
        <v>0</v>
      </c>
      <c r="I34" s="123" t="n">
        <v>49</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t="n">
        <v>0</v>
      </c>
      <c r="AY34" s="124" t="n">
        <v>28</v>
      </c>
      <c r="AZ34" s="124" t="n">
        <v>1</v>
      </c>
      <c r="BA34" s="124" t="n">
        <v>1</v>
      </c>
      <c r="BB34" s="124" t="n">
        <v>3</v>
      </c>
      <c r="BC34" s="124" t="n">
        <v>16</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1141</v>
      </c>
      <c r="F35" s="138" t="n">
        <v>0</v>
      </c>
      <c r="G35" s="123" t="n">
        <v>0</v>
      </c>
      <c r="H35" s="123" t="n">
        <v>0</v>
      </c>
      <c r="I35" s="123" t="n">
        <v>1141</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t="n">
        <v>84</v>
      </c>
      <c r="AY35" s="124" t="n">
        <v>249</v>
      </c>
      <c r="AZ35" s="124" t="n">
        <v>183</v>
      </c>
      <c r="BA35" s="124" t="n">
        <v>110</v>
      </c>
      <c r="BB35" s="124" t="n">
        <v>170</v>
      </c>
      <c r="BC35" s="124" t="n">
        <v>345</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7</v>
      </c>
      <c r="F36" s="138" t="n">
        <v>0</v>
      </c>
      <c r="G36" s="123" t="n">
        <v>0</v>
      </c>
      <c r="H36" s="123" t="n">
        <v>0</v>
      </c>
      <c r="I36" s="123" t="n">
        <v>7</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t="n">
        <v>0</v>
      </c>
      <c r="AY36" s="124" t="n">
        <v>1</v>
      </c>
      <c r="AZ36" s="124" t="n">
        <v>0</v>
      </c>
      <c r="BA36" s="124" t="n">
        <v>0</v>
      </c>
      <c r="BB36" s="124" t="n">
        <v>2</v>
      </c>
      <c r="BC36" s="124" t="n">
        <v>4</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76</v>
      </c>
      <c r="F37" s="138" t="n">
        <v>0</v>
      </c>
      <c r="G37" s="123" t="n">
        <v>0</v>
      </c>
      <c r="H37" s="123" t="n">
        <v>0</v>
      </c>
      <c r="I37" s="123" t="n">
        <v>76</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t="n">
        <v>0</v>
      </c>
      <c r="AY37" s="124" t="n">
        <v>0</v>
      </c>
      <c r="AZ37" s="124" t="n">
        <v>0</v>
      </c>
      <c r="BA37" s="124" t="n">
        <v>14</v>
      </c>
      <c r="BB37" s="124" t="n">
        <v>35</v>
      </c>
      <c r="BC37" s="124" t="n">
        <v>27</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4</v>
      </c>
      <c r="F41" s="138" t="n">
        <v>0</v>
      </c>
      <c r="G41" s="123" t="n">
        <v>0</v>
      </c>
      <c r="H41" s="123" t="n">
        <v>0</v>
      </c>
      <c r="I41" s="123" t="n">
        <v>4</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t="n">
        <v>0</v>
      </c>
      <c r="AY41" s="124" t="n">
        <v>0</v>
      </c>
      <c r="AZ41" s="124" t="n">
        <v>2</v>
      </c>
      <c r="BA41" s="124" t="n">
        <v>1</v>
      </c>
      <c r="BB41" s="124" t="n">
        <v>0</v>
      </c>
      <c r="BC41" s="124" t="n">
        <v>1</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1</v>
      </c>
      <c r="F42" s="138" t="n">
        <v>0</v>
      </c>
      <c r="G42" s="123" t="n">
        <v>0</v>
      </c>
      <c r="H42" s="123" t="n">
        <v>0</v>
      </c>
      <c r="I42" s="123" t="n">
        <v>1</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t="n">
        <v>0</v>
      </c>
      <c r="AY42" s="124" t="n">
        <v>0</v>
      </c>
      <c r="AZ42" s="124" t="n">
        <v>1</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t="n">
        <v>0</v>
      </c>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1</v>
      </c>
      <c r="F44" s="138" t="n">
        <v>0</v>
      </c>
      <c r="G44" s="123" t="n">
        <v>0</v>
      </c>
      <c r="H44" s="123" t="n">
        <v>0</v>
      </c>
      <c r="I44" s="123" t="n">
        <v>1</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t="n">
        <v>0</v>
      </c>
      <c r="AY44" s="124" t="n">
        <v>0</v>
      </c>
      <c r="AZ44" s="124" t="n">
        <v>0</v>
      </c>
      <c r="BA44" s="124" t="n">
        <v>0</v>
      </c>
      <c r="BB44" s="124" t="n">
        <v>0</v>
      </c>
      <c r="BC44" s="124" t="n">
        <v>1</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791</v>
      </c>
      <c r="F46" s="138" t="n">
        <v>0</v>
      </c>
      <c r="G46" s="123" t="n">
        <v>0</v>
      </c>
      <c r="H46" s="123" t="n">
        <v>0</v>
      </c>
      <c r="I46" s="123" t="n">
        <v>791</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t="n">
        <v>55</v>
      </c>
      <c r="AY46" s="124" t="n">
        <v>173</v>
      </c>
      <c r="AZ46" s="124" t="n">
        <v>111</v>
      </c>
      <c r="BA46" s="124" t="n">
        <v>75</v>
      </c>
      <c r="BB46" s="124" t="n">
        <v>117</v>
      </c>
      <c r="BC46" s="124" t="n">
        <v>260</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8</v>
      </c>
      <c r="F47" s="138" t="n">
        <v>0</v>
      </c>
      <c r="G47" s="123" t="n">
        <v>0</v>
      </c>
      <c r="H47" s="123" t="n">
        <v>0</v>
      </c>
      <c r="I47" s="123" t="n">
        <v>8</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t="n">
        <v>0</v>
      </c>
      <c r="AY47" s="124" t="n">
        <v>2</v>
      </c>
      <c r="AZ47" s="124" t="n">
        <v>0</v>
      </c>
      <c r="BA47" s="124" t="n">
        <v>2</v>
      </c>
      <c r="BB47" s="124" t="n">
        <v>1</v>
      </c>
      <c r="BC47" s="124" t="n">
        <v>3</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5</v>
      </c>
      <c r="F49" s="138" t="n">
        <v>0</v>
      </c>
      <c r="G49" s="123" t="n">
        <v>0</v>
      </c>
      <c r="H49" s="123" t="n">
        <v>0</v>
      </c>
      <c r="I49" s="123" t="n">
        <v>5</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t="n">
        <v>0</v>
      </c>
      <c r="AY49" s="124" t="n">
        <v>1</v>
      </c>
      <c r="AZ49" s="124" t="n">
        <v>0</v>
      </c>
      <c r="BA49" s="124" t="n">
        <v>1</v>
      </c>
      <c r="BB49" s="124" t="n">
        <v>1</v>
      </c>
      <c r="BC49" s="124" t="n">
        <v>2</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751</v>
      </c>
      <c r="F50" s="138" t="n">
        <v>0</v>
      </c>
      <c r="G50" s="123" t="n">
        <v>0</v>
      </c>
      <c r="H50" s="123" t="n">
        <v>0</v>
      </c>
      <c r="I50" s="123" t="n">
        <v>751</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t="n">
        <v>55</v>
      </c>
      <c r="AY50" s="124" t="n">
        <v>166</v>
      </c>
      <c r="AZ50" s="124" t="n">
        <v>106</v>
      </c>
      <c r="BA50" s="124" t="n">
        <v>72</v>
      </c>
      <c r="BB50" s="124" t="n">
        <v>112</v>
      </c>
      <c r="BC50" s="124" t="n">
        <v>240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8</v>
      </c>
      <c r="F51" s="138" t="n">
        <v>0</v>
      </c>
      <c r="G51" s="123" t="n">
        <v>0</v>
      </c>
      <c r="H51" s="123" t="n">
        <v>0</v>
      </c>
      <c r="I51" s="123" t="n">
        <v>8</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t="n">
        <v>0</v>
      </c>
      <c r="AY51" s="124" t="n">
        <v>3</v>
      </c>
      <c r="AZ51" s="124" t="n">
        <v>0</v>
      </c>
      <c r="BA51" s="124" t="n">
        <v>0</v>
      </c>
      <c r="BB51" s="124" t="n">
        <v>1</v>
      </c>
      <c r="BC51" s="124" t="n">
        <v>4</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17</v>
      </c>
      <c r="F52" s="138" t="n">
        <v>0</v>
      </c>
      <c r="G52" s="123" t="n">
        <v>0</v>
      </c>
      <c r="H52" s="123" t="n">
        <v>0</v>
      </c>
      <c r="I52" s="123" t="n">
        <v>17</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t="n">
        <v>2</v>
      </c>
      <c r="AY52" s="124" t="n">
        <v>4</v>
      </c>
      <c r="AZ52" s="124" t="n">
        <v>4</v>
      </c>
      <c r="BA52" s="124" t="n">
        <v>1</v>
      </c>
      <c r="BB52" s="124" t="n">
        <v>1</v>
      </c>
      <c r="BC52" s="124" t="n">
        <v>5</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3</v>
      </c>
      <c r="F53" s="138" t="n">
        <v>0</v>
      </c>
      <c r="G53" s="123" t="n">
        <v>0</v>
      </c>
      <c r="H53" s="123" t="n">
        <v>0</v>
      </c>
      <c r="I53" s="123" t="n">
        <v>3</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t="n">
        <v>0</v>
      </c>
      <c r="AY53" s="124" t="n">
        <v>1</v>
      </c>
      <c r="AZ53" s="124" t="n">
        <v>1</v>
      </c>
      <c r="BA53" s="124" t="n">
        <v>1</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10</v>
      </c>
      <c r="F54" s="138" t="n">
        <v>0</v>
      </c>
      <c r="G54" s="123" t="n">
        <v>0</v>
      </c>
      <c r="H54" s="123" t="n">
        <v>0</v>
      </c>
      <c r="I54" s="123" t="n">
        <v>10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t="n">
        <v>1</v>
      </c>
      <c r="AY54" s="124" t="n">
        <v>3</v>
      </c>
      <c r="AZ54" s="124" t="n">
        <v>0</v>
      </c>
      <c r="BA54" s="124" t="n">
        <v>1</v>
      </c>
      <c r="BB54" s="124" t="n">
        <v>1</v>
      </c>
      <c r="BC54" s="124" t="n">
        <v>4</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0</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t="n">
        <v>0</v>
      </c>
      <c r="AY55" s="124" t="n">
        <v>0</v>
      </c>
      <c r="AZ55" s="124" t="n">
        <v>1</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9</v>
      </c>
      <c r="F56" s="138" t="n">
        <v>0</v>
      </c>
      <c r="G56" s="123" t="n">
        <v>0</v>
      </c>
      <c r="H56" s="123" t="n">
        <v>0</v>
      </c>
      <c r="I56" s="123" t="n">
        <v>9</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t="n">
        <v>0</v>
      </c>
      <c r="AY56" s="124" t="n">
        <v>3</v>
      </c>
      <c r="AZ56" s="124" t="n">
        <v>1</v>
      </c>
      <c r="BA56" s="124" t="n">
        <v>1</v>
      </c>
      <c r="BB56" s="124" t="n">
        <v>1</v>
      </c>
      <c r="BC56" s="124" t="n">
        <v>3</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10</v>
      </c>
      <c r="F57" s="138" t="n">
        <v>0</v>
      </c>
      <c r="G57" s="123" t="n">
        <v>0</v>
      </c>
      <c r="H57" s="123" t="n">
        <v>0</v>
      </c>
      <c r="I57" s="123" t="n">
        <v>10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t="n">
        <v>2</v>
      </c>
      <c r="AY57" s="124" t="n">
        <v>2</v>
      </c>
      <c r="AZ57" s="124" t="n">
        <v>1</v>
      </c>
      <c r="BA57" s="124" t="n">
        <v>1</v>
      </c>
      <c r="BB57" s="124" t="n">
        <v>3</v>
      </c>
      <c r="BC57" s="124" t="n">
        <v>1</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5</v>
      </c>
      <c r="F58" s="138" t="n">
        <v>0</v>
      </c>
      <c r="G58" s="123" t="n">
        <v>0</v>
      </c>
      <c r="H58" s="123" t="n">
        <v>0</v>
      </c>
      <c r="I58" s="123" t="n">
        <v>5</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t="n">
        <v>2</v>
      </c>
      <c r="AY58" s="124" t="n">
        <v>0</v>
      </c>
      <c r="AZ58" s="124" t="n">
        <v>1</v>
      </c>
      <c r="BA58" s="124" t="n">
        <v>0</v>
      </c>
      <c r="BB58" s="124" t="n">
        <v>1</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1</v>
      </c>
      <c r="F59" s="138" t="n">
        <v>0</v>
      </c>
      <c r="G59" s="123" t="n">
        <v>0</v>
      </c>
      <c r="H59" s="123" t="n">
        <v>0</v>
      </c>
      <c r="I59" s="123" t="n">
        <v>1</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t="n">
        <v>0</v>
      </c>
      <c r="AY59" s="124" t="n">
        <v>0</v>
      </c>
      <c r="AZ59" s="124" t="n">
        <v>0</v>
      </c>
      <c r="BA59" s="124" t="n">
        <v>1</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3</v>
      </c>
      <c r="F60" s="138" t="n">
        <v>0</v>
      </c>
      <c r="G60" s="123" t="n">
        <v>0</v>
      </c>
      <c r="H60" s="123" t="n">
        <v>0</v>
      </c>
      <c r="I60" s="123" t="n">
        <v>3</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t="n">
        <v>0</v>
      </c>
      <c r="AY60" s="124" t="n">
        <v>0</v>
      </c>
      <c r="AZ60" s="124" t="n">
        <v>1</v>
      </c>
      <c r="BA60" s="124" t="n">
        <v>0</v>
      </c>
      <c r="BB60" s="124" t="n">
        <v>1</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5</v>
      </c>
      <c r="F61" s="138" t="n">
        <v>0</v>
      </c>
      <c r="G61" s="123" t="n">
        <v>0</v>
      </c>
      <c r="H61" s="123" t="n">
        <v>0</v>
      </c>
      <c r="I61" s="123" t="n">
        <v>5</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t="n">
        <v>0</v>
      </c>
      <c r="AY61" s="124" t="n">
        <v>1</v>
      </c>
      <c r="AZ61" s="124" t="n">
        <v>1</v>
      </c>
      <c r="BA61" s="124" t="n">
        <v>1</v>
      </c>
      <c r="BB61" s="124" t="n">
        <v>1</v>
      </c>
      <c r="BC61" s="124" t="n">
        <v>1</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1</v>
      </c>
      <c r="F62" s="138" t="n">
        <v>0</v>
      </c>
      <c r="G62" s="123" t="n">
        <v>0</v>
      </c>
      <c r="H62" s="123" t="n">
        <v>0</v>
      </c>
      <c r="I62" s="123" t="n">
        <v>1</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t="n">
        <v>0</v>
      </c>
      <c r="AY62" s="124" t="n">
        <v>0</v>
      </c>
      <c r="AZ62" s="124" t="n">
        <v>1</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v>
      </c>
      <c r="F63" s="138" t="n">
        <v>0</v>
      </c>
      <c r="G63" s="123" t="n">
        <v>0</v>
      </c>
      <c r="H63" s="123" t="n">
        <v>0</v>
      </c>
      <c r="I63" s="123" t="n">
        <v>2</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t="n">
        <v>1</v>
      </c>
      <c r="AY63" s="124" t="n">
        <v>0</v>
      </c>
      <c r="AZ63" s="124" t="n">
        <v>1</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1</v>
      </c>
      <c r="F64" s="138" t="n">
        <v>0</v>
      </c>
      <c r="G64" s="123" t="n">
        <v>0</v>
      </c>
      <c r="H64" s="123" t="n">
        <v>0</v>
      </c>
      <c r="I64" s="123" t="n">
        <v>1</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t="n">
        <v>0</v>
      </c>
      <c r="AY64" s="124" t="n">
        <v>1</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8</v>
      </c>
      <c r="F65" s="138" t="n">
        <v>0</v>
      </c>
      <c r="G65" s="123" t="n">
        <v>0</v>
      </c>
      <c r="H65" s="123" t="n">
        <v>0</v>
      </c>
      <c r="I65" s="123" t="n">
        <v>8</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t="n">
        <v>0</v>
      </c>
      <c r="AY65" s="124" t="n">
        <v>4</v>
      </c>
      <c r="AZ65" s="124" t="n">
        <v>1</v>
      </c>
      <c r="BA65" s="124" t="n">
        <v>1</v>
      </c>
      <c r="BB65" s="124" t="n">
        <v>1</v>
      </c>
      <c r="BC65" s="124" t="n">
        <v>1</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4</v>
      </c>
      <c r="F66" s="138" t="n">
        <v>0</v>
      </c>
      <c r="G66" s="123" t="n">
        <v>0</v>
      </c>
      <c r="H66" s="123" t="n">
        <v>0</v>
      </c>
      <c r="I66" s="123" t="n">
        <v>4</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t="n">
        <v>0</v>
      </c>
      <c r="AY66" s="124" t="n">
        <v>1</v>
      </c>
      <c r="AZ66" s="124" t="n">
        <v>0</v>
      </c>
      <c r="BA66" s="124" t="n">
        <v>0</v>
      </c>
      <c r="BB66" s="124" t="n">
        <v>0</v>
      </c>
      <c r="BC66" s="124" t="n">
        <v>3</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58</v>
      </c>
      <c r="F67" s="138" t="n">
        <v>0</v>
      </c>
      <c r="G67" s="123" t="n">
        <v>0</v>
      </c>
      <c r="H67" s="123" t="n">
        <v>0</v>
      </c>
      <c r="I67" s="123" t="n">
        <v>58</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58</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544</v>
      </c>
      <c r="F68" s="138" t="n">
        <v>0</v>
      </c>
      <c r="G68" s="123" t="n">
        <v>0</v>
      </c>
      <c r="H68" s="123" t="n">
        <v>0</v>
      </c>
      <c r="I68" s="123" t="n">
        <v>544</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t="n">
        <v>126</v>
      </c>
      <c r="AY68" s="124" t="n">
        <v>0</v>
      </c>
      <c r="AZ68" s="124" t="n">
        <v>0</v>
      </c>
      <c r="BA68" s="124" t="n">
        <v>0</v>
      </c>
      <c r="BB68" s="124" t="n">
        <v>135</v>
      </c>
      <c r="BC68" s="124" t="n">
        <v>283</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72</v>
      </c>
      <c r="F69" s="138" t="n">
        <v>0</v>
      </c>
      <c r="G69" s="123" t="n">
        <v>0</v>
      </c>
      <c r="H69" s="123" t="n">
        <v>0</v>
      </c>
      <c r="I69" s="123" t="n">
        <v>72</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t="n">
        <v>36</v>
      </c>
      <c r="AY69" s="124" t="n">
        <v>0</v>
      </c>
      <c r="AZ69" s="124" t="n">
        <v>0</v>
      </c>
      <c r="BA69" s="124" t="n">
        <v>0</v>
      </c>
      <c r="BB69" s="124" t="n">
        <v>31</v>
      </c>
      <c r="BC69" s="124" t="n">
        <v>5</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t="n">
        <v>6</v>
      </c>
      <c r="AY71" s="123" t="n">
        <v>12</v>
      </c>
      <c r="AZ71" s="123" t="n">
        <v>14</v>
      </c>
      <c r="BA71" s="123" t="n">
        <v>36</v>
      </c>
      <c r="BB71" s="123" t="n">
        <v>14</v>
      </c>
      <c r="BC71" s="123" t="n">
        <v>16</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t="n">
        <v>20</v>
      </c>
      <c r="AY72" s="123" t="n">
        <v>13</v>
      </c>
      <c r="AZ72" s="123" t="n">
        <v>39</v>
      </c>
      <c r="BA72" s="123" t="n">
        <v>49</v>
      </c>
      <c r="BB72" s="123" t="n">
        <v>86</v>
      </c>
      <c r="BC72" s="123" t="n">
        <v>102</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t="n">
        <v>0</v>
      </c>
      <c r="AY73" s="123" t="n">
        <v>0</v>
      </c>
      <c r="AZ73" s="123" t="n">
        <v>22</v>
      </c>
      <c r="BA73" s="123" t="n">
        <v>27</v>
      </c>
      <c r="BB73" s="123" t="n">
        <v>46</v>
      </c>
      <c r="BC73" s="123" t="n">
        <v>68</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t="n">
        <v>0</v>
      </c>
      <c r="AY74" s="123" t="n">
        <v>0</v>
      </c>
      <c r="AZ74" s="123" t="n">
        <v>84</v>
      </c>
      <c r="BA74" s="123" t="n">
        <v>34</v>
      </c>
      <c r="BB74" s="123" t="n">
        <v>0</v>
      </c>
      <c r="BC74" s="123" t="n">
        <v>121</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39</v>
      </c>
      <c r="F75" s="140" t="n">
        <v>0</v>
      </c>
      <c r="G75" s="141" t="n">
        <v>0</v>
      </c>
      <c r="H75" s="141" t="n">
        <v>0</v>
      </c>
      <c r="I75" s="141" t="n">
        <v>39</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t="n">
        <v>1</v>
      </c>
      <c r="AY75" s="156" t="n">
        <v>7</v>
      </c>
      <c r="AZ75" s="156" t="n">
        <v>7</v>
      </c>
      <c r="BA75" s="156" t="n">
        <v>2</v>
      </c>
      <c r="BB75" s="156" t="n">
        <v>6</v>
      </c>
      <c r="BC75" s="156" t="n">
        <v>16</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606</v>
      </c>
    </row>
    <row r="4">
      <c r="B4" s="265" t="s">
        <v>176</v>
      </c>
      <c r="C4" s="264" t="s">
        <v>605</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7101</v>
      </c>
      <c r="F25" s="138" t="n">
        <v>0</v>
      </c>
      <c r="G25" s="123" t="n">
        <v>0</v>
      </c>
      <c r="H25" s="123" t="n">
        <v>0</v>
      </c>
      <c r="I25" s="123" t="n">
        <v>7101</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t="n">
        <v>435</v>
      </c>
      <c r="AW25" s="124" t="n">
        <v>841</v>
      </c>
      <c r="AX25" s="124" t="n">
        <v>823</v>
      </c>
      <c r="AY25" s="124" t="n">
        <v>1414</v>
      </c>
      <c r="AZ25" s="124" t="n">
        <v>1710</v>
      </c>
      <c r="BA25" s="124" t="n">
        <v>1167</v>
      </c>
      <c r="BB25" s="124" t="n">
        <v>711</v>
      </c>
      <c r="BC25" s="124"/>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7134</v>
      </c>
      <c r="F26" s="138" t="n">
        <v>0</v>
      </c>
      <c r="G26" s="123" t="n">
        <v>0</v>
      </c>
      <c r="H26" s="123" t="n">
        <v>0</v>
      </c>
      <c r="I26" s="123" t="n">
        <v>7134</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t="n">
        <v>0</v>
      </c>
      <c r="AW26" s="124" t="n">
        <v>1595</v>
      </c>
      <c r="AX26" s="124" t="n">
        <v>959</v>
      </c>
      <c r="AY26" s="124" t="n">
        <v>664</v>
      </c>
      <c r="AZ26" s="124" t="n">
        <v>987</v>
      </c>
      <c r="BA26" s="124" t="n">
        <v>1723</v>
      </c>
      <c r="BB26" s="124" t="n">
        <v>1206</v>
      </c>
      <c r="BC26" s="124"/>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46093</v>
      </c>
      <c r="F27" s="138" t="n">
        <v>0</v>
      </c>
      <c r="G27" s="123" t="n">
        <v>0</v>
      </c>
      <c r="H27" s="123" t="n">
        <v>0</v>
      </c>
      <c r="I27" s="123" t="n">
        <v>47683</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t="n">
        <v>46093</v>
      </c>
      <c r="AW27" s="124" t="n">
        <v>0</v>
      </c>
      <c r="AX27" s="124" t="n">
        <v>0</v>
      </c>
      <c r="AY27" s="124" t="n">
        <v>378</v>
      </c>
      <c r="AZ27" s="124" t="n">
        <v>540</v>
      </c>
      <c r="BA27" s="124" t="n">
        <v>401</v>
      </c>
      <c r="BB27" s="124" t="n">
        <v>271</v>
      </c>
      <c r="BC27" s="124"/>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5442</v>
      </c>
      <c r="F28" s="138" t="n">
        <v>0</v>
      </c>
      <c r="G28" s="123" t="n">
        <v>0</v>
      </c>
      <c r="H28" s="123" t="n">
        <v>0</v>
      </c>
      <c r="I28" s="123" t="n">
        <v>5442</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t="n">
        <v>214</v>
      </c>
      <c r="AW28" s="124" t="n">
        <v>642</v>
      </c>
      <c r="AX28" s="124" t="n">
        <v>1399</v>
      </c>
      <c r="AY28" s="124" t="n">
        <v>308</v>
      </c>
      <c r="AZ28" s="124" t="n">
        <v>379</v>
      </c>
      <c r="BA28" s="124" t="n">
        <v>2148</v>
      </c>
      <c r="BB28" s="124" t="n">
        <v>352</v>
      </c>
      <c r="BC28" s="124"/>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t="n">
        <v>0</v>
      </c>
      <c r="AW29" s="124" t="n">
        <v>0</v>
      </c>
      <c r="AX29" s="124" t="n">
        <v>0</v>
      </c>
      <c r="AY29" s="124" t="n">
        <v>0</v>
      </c>
      <c r="AZ29" s="124" t="n">
        <v>0</v>
      </c>
      <c r="BA29" s="124" t="n">
        <v>0</v>
      </c>
      <c r="BB29" s="124" t="n">
        <v>0</v>
      </c>
      <c r="BC29" s="124"/>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3136</v>
      </c>
      <c r="F30" s="138" t="n">
        <v>0</v>
      </c>
      <c r="G30" s="123" t="n">
        <v>0</v>
      </c>
      <c r="H30" s="123" t="n">
        <v>0</v>
      </c>
      <c r="I30" s="123" t="n">
        <v>3136</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t="n">
        <v>173</v>
      </c>
      <c r="AW30" s="124" t="n">
        <v>671</v>
      </c>
      <c r="AX30" s="124" t="n">
        <v>1084</v>
      </c>
      <c r="AY30" s="124" t="n">
        <v>259</v>
      </c>
      <c r="AZ30" s="124" t="n">
        <v>334</v>
      </c>
      <c r="BA30" s="124" t="n">
        <v>303</v>
      </c>
      <c r="BB30" s="124" t="n">
        <v>312</v>
      </c>
      <c r="BC30" s="124"/>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t="n">
        <v>0</v>
      </c>
      <c r="AW31" s="124" t="n">
        <v>0</v>
      </c>
      <c r="AX31" s="124" t="n">
        <v>0</v>
      </c>
      <c r="AY31" s="124" t="n">
        <v>0</v>
      </c>
      <c r="AZ31" s="124" t="n">
        <v>0</v>
      </c>
      <c r="BA31" s="124" t="n">
        <v>0</v>
      </c>
      <c r="BB31" s="124" t="n">
        <v>0</v>
      </c>
      <c r="BC31" s="124"/>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544</v>
      </c>
      <c r="F32" s="138" t="n">
        <v>0</v>
      </c>
      <c r="G32" s="123" t="n">
        <v>0</v>
      </c>
      <c r="H32" s="123" t="n">
        <v>0</v>
      </c>
      <c r="I32" s="123" t="n">
        <v>544</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t="n">
        <v>24</v>
      </c>
      <c r="AW32" s="124" t="n">
        <v>54</v>
      </c>
      <c r="AX32" s="124" t="n">
        <v>313</v>
      </c>
      <c r="AY32" s="124" t="n">
        <v>44</v>
      </c>
      <c r="AZ32" s="124" t="n">
        <v>35</v>
      </c>
      <c r="BA32" s="124" t="n">
        <v>40</v>
      </c>
      <c r="BB32" s="124" t="n">
        <v>34</v>
      </c>
      <c r="BC32" s="124"/>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0</v>
      </c>
      <c r="F33" s="138" t="n">
        <v>0</v>
      </c>
      <c r="G33" s="123" t="n">
        <v>0</v>
      </c>
      <c r="H33" s="123" t="n">
        <v>0</v>
      </c>
      <c r="I33" s="123" t="n">
        <v>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41</v>
      </c>
      <c r="F34" s="138" t="n">
        <v>0</v>
      </c>
      <c r="G34" s="123" t="n">
        <v>0</v>
      </c>
      <c r="H34" s="123" t="n">
        <v>0</v>
      </c>
      <c r="I34" s="123" t="n">
        <v>41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t="n">
        <v>1</v>
      </c>
      <c r="AW34" s="124" t="n">
        <v>4</v>
      </c>
      <c r="AX34" s="124" t="n">
        <v>7</v>
      </c>
      <c r="AY34" s="124" t="n">
        <v>1</v>
      </c>
      <c r="AZ34" s="124" t="n">
        <v>19</v>
      </c>
      <c r="BA34" s="124" t="n">
        <v>3</v>
      </c>
      <c r="BB34" s="124" t="n">
        <v>6</v>
      </c>
      <c r="BC34" s="124"/>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2004</v>
      </c>
      <c r="F35" s="138" t="n">
        <v>0</v>
      </c>
      <c r="G35" s="123" t="n">
        <v>0</v>
      </c>
      <c r="H35" s="123" t="n">
        <v>0</v>
      </c>
      <c r="I35" s="123" t="n">
        <v>2004</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t="n">
        <v>0</v>
      </c>
      <c r="AW35" s="124" t="n">
        <v>334</v>
      </c>
      <c r="AX35" s="124" t="n">
        <v>363</v>
      </c>
      <c r="AY35" s="124" t="n">
        <v>323</v>
      </c>
      <c r="AZ35" s="124" t="n">
        <v>340</v>
      </c>
      <c r="BA35" s="124" t="n">
        <v>333</v>
      </c>
      <c r="BB35" s="124" t="n">
        <v>311</v>
      </c>
      <c r="BC35" s="124"/>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209</v>
      </c>
      <c r="F36" s="138" t="n">
        <v>0</v>
      </c>
      <c r="G36" s="123" t="n">
        <v>0</v>
      </c>
      <c r="H36" s="123" t="n">
        <v>0</v>
      </c>
      <c r="I36" s="123" t="n">
        <v>209</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t="n">
        <v>0</v>
      </c>
      <c r="AW36" s="124" t="n">
        <v>18</v>
      </c>
      <c r="AX36" s="124" t="n">
        <v>31</v>
      </c>
      <c r="AY36" s="124" t="n">
        <v>42</v>
      </c>
      <c r="AZ36" s="124" t="n">
        <v>53</v>
      </c>
      <c r="BA36" s="124" t="n">
        <v>40</v>
      </c>
      <c r="BB36" s="124" t="n">
        <v>25</v>
      </c>
      <c r="BC36" s="124"/>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80</v>
      </c>
      <c r="F37" s="138" t="n">
        <v>0</v>
      </c>
      <c r="G37" s="123" t="n">
        <v>0</v>
      </c>
      <c r="H37" s="123" t="n">
        <v>0</v>
      </c>
      <c r="I37" s="123" t="n">
        <v>80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t="n">
        <v>0</v>
      </c>
      <c r="AW37" s="124" t="n">
        <v>0</v>
      </c>
      <c r="AX37" s="124" t="n">
        <v>0</v>
      </c>
      <c r="AY37" s="124" t="n">
        <v>0</v>
      </c>
      <c r="AZ37" s="124" t="n">
        <v>33</v>
      </c>
      <c r="BA37" s="124" t="n">
        <v>15</v>
      </c>
      <c r="BB37" s="124" t="n">
        <v>32</v>
      </c>
      <c r="BC37" s="124"/>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t="n">
        <v>0</v>
      </c>
      <c r="AW38" s="124" t="n">
        <v>0</v>
      </c>
      <c r="AX38" s="124" t="n">
        <v>0</v>
      </c>
      <c r="AY38" s="124" t="n">
        <v>0</v>
      </c>
      <c r="AZ38" s="124" t="n">
        <v>0</v>
      </c>
      <c r="BA38" s="124" t="n">
        <v>0</v>
      </c>
      <c r="BB38" s="124" t="n">
        <v>0</v>
      </c>
      <c r="BC38" s="124"/>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t="n">
        <v>0</v>
      </c>
      <c r="AW39" s="124" t="n">
        <v>0</v>
      </c>
      <c r="AX39" s="124" t="n">
        <v>0</v>
      </c>
      <c r="AY39" s="124" t="n">
        <v>0</v>
      </c>
      <c r="AZ39" s="124" t="n">
        <v>0</v>
      </c>
      <c r="BA39" s="124" t="n">
        <v>0</v>
      </c>
      <c r="BB39" s="124" t="n">
        <v>0</v>
      </c>
      <c r="BC39" s="124"/>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8</v>
      </c>
      <c r="F41" s="138" t="n">
        <v>0</v>
      </c>
      <c r="G41" s="123" t="n">
        <v>0</v>
      </c>
      <c r="H41" s="123" t="n">
        <v>0</v>
      </c>
      <c r="I41" s="123" t="n">
        <v>8</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t="n">
        <v>0</v>
      </c>
      <c r="AW41" s="124" t="n">
        <v>0</v>
      </c>
      <c r="AX41" s="124" t="n">
        <v>1</v>
      </c>
      <c r="AY41" s="124" t="n">
        <v>2</v>
      </c>
      <c r="AZ41" s="124" t="n">
        <v>1</v>
      </c>
      <c r="BA41" s="124" t="n">
        <v>1</v>
      </c>
      <c r="BB41" s="124" t="n">
        <v>3</v>
      </c>
      <c r="BC41" s="124"/>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4</v>
      </c>
      <c r="F42" s="138" t="n">
        <v>0</v>
      </c>
      <c r="G42" s="123" t="n">
        <v>0</v>
      </c>
      <c r="H42" s="123" t="n">
        <v>0</v>
      </c>
      <c r="I42" s="123" t="n">
        <v>4</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t="n">
        <v>0</v>
      </c>
      <c r="AW42" s="124" t="n">
        <v>0</v>
      </c>
      <c r="AX42" s="124" t="n">
        <v>0</v>
      </c>
      <c r="AY42" s="124" t="n">
        <v>0</v>
      </c>
      <c r="AZ42" s="124" t="n">
        <v>1</v>
      </c>
      <c r="BA42" s="124" t="n">
        <v>1</v>
      </c>
      <c r="BB42" s="124" t="n">
        <v>2</v>
      </c>
      <c r="BC42" s="124"/>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t="n">
        <v>0</v>
      </c>
      <c r="AW43" s="124" t="n">
        <v>0</v>
      </c>
      <c r="AX43" s="124" t="n">
        <v>0</v>
      </c>
      <c r="AY43" s="124" t="n">
        <v>0</v>
      </c>
      <c r="AZ43" s="124" t="n">
        <v>0</v>
      </c>
      <c r="BA43" s="124" t="n">
        <v>0</v>
      </c>
      <c r="BB43" s="124" t="n">
        <v>0</v>
      </c>
      <c r="BC43" s="124"/>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3</v>
      </c>
      <c r="F44" s="138" t="n">
        <v>0</v>
      </c>
      <c r="G44" s="123" t="n">
        <v>0</v>
      </c>
      <c r="H44" s="123" t="n">
        <v>0</v>
      </c>
      <c r="I44" s="123" t="n">
        <v>3</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t="n">
        <v>0</v>
      </c>
      <c r="AW44" s="124" t="n">
        <v>0</v>
      </c>
      <c r="AX44" s="124" t="n">
        <v>0</v>
      </c>
      <c r="AY44" s="124" t="n">
        <v>1</v>
      </c>
      <c r="AZ44" s="124" t="n">
        <v>1</v>
      </c>
      <c r="BA44" s="124" t="n">
        <v>1</v>
      </c>
      <c r="BB44" s="124" t="n">
        <v>0</v>
      </c>
      <c r="BC44" s="124"/>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1538</v>
      </c>
      <c r="F46" s="138" t="n">
        <v>0</v>
      </c>
      <c r="G46" s="123" t="n">
        <v>0</v>
      </c>
      <c r="H46" s="123" t="n">
        <v>0</v>
      </c>
      <c r="I46" s="123" t="n">
        <v>1538</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t="n">
        <v>0</v>
      </c>
      <c r="AW46" s="124" t="n">
        <v>187</v>
      </c>
      <c r="AX46" s="124" t="n">
        <v>278</v>
      </c>
      <c r="AY46" s="124" t="n">
        <v>245</v>
      </c>
      <c r="AZ46" s="124" t="n">
        <v>281</v>
      </c>
      <c r="BA46" s="124" t="n">
        <v>274</v>
      </c>
      <c r="BB46" s="124" t="n">
        <v>273</v>
      </c>
      <c r="BC46" s="124"/>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27</v>
      </c>
      <c r="F47" s="138" t="n">
        <v>0</v>
      </c>
      <c r="G47" s="123" t="n">
        <v>0</v>
      </c>
      <c r="H47" s="123" t="n">
        <v>0</v>
      </c>
      <c r="I47" s="123" t="n">
        <v>27</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t="n">
        <v>0</v>
      </c>
      <c r="AW47" s="124" t="n">
        <v>9</v>
      </c>
      <c r="AX47" s="124" t="n">
        <v>3</v>
      </c>
      <c r="AY47" s="124" t="n">
        <v>4</v>
      </c>
      <c r="AZ47" s="124" t="n">
        <v>4</v>
      </c>
      <c r="BA47" s="124" t="n">
        <v>4</v>
      </c>
      <c r="BB47" s="124" t="n">
        <v>3</v>
      </c>
      <c r="BC47" s="124"/>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1</v>
      </c>
      <c r="F48" s="138" t="n">
        <v>0</v>
      </c>
      <c r="G48" s="123" t="n">
        <v>0</v>
      </c>
      <c r="H48" s="123" t="n">
        <v>0</v>
      </c>
      <c r="I48" s="123" t="n">
        <v>1</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t="n">
        <v>0</v>
      </c>
      <c r="AW48" s="124" t="n">
        <v>0</v>
      </c>
      <c r="AX48" s="124" t="n">
        <v>1</v>
      </c>
      <c r="AY48" s="124" t="n">
        <v>0</v>
      </c>
      <c r="AZ48" s="124" t="n">
        <v>0</v>
      </c>
      <c r="BA48" s="124" t="n">
        <v>0</v>
      </c>
      <c r="BB48" s="124" t="n">
        <v>0</v>
      </c>
      <c r="BC48" s="124"/>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25</v>
      </c>
      <c r="F49" s="138" t="n">
        <v>0</v>
      </c>
      <c r="G49" s="123" t="n">
        <v>0</v>
      </c>
      <c r="H49" s="123" t="n">
        <v>0</v>
      </c>
      <c r="I49" s="123" t="n">
        <v>25</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t="n">
        <v>0</v>
      </c>
      <c r="AW49" s="124" t="n">
        <v>5</v>
      </c>
      <c r="AX49" s="124" t="n">
        <v>3</v>
      </c>
      <c r="AY49" s="124" t="n">
        <v>2</v>
      </c>
      <c r="AZ49" s="124" t="n">
        <v>7</v>
      </c>
      <c r="BA49" s="124" t="n">
        <v>3</v>
      </c>
      <c r="BB49" s="124" t="n">
        <v>5</v>
      </c>
      <c r="BC49" s="124"/>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1321</v>
      </c>
      <c r="F50" s="138" t="n">
        <v>0</v>
      </c>
      <c r="G50" s="123" t="n">
        <v>0</v>
      </c>
      <c r="H50" s="123" t="n">
        <v>0</v>
      </c>
      <c r="I50" s="123" t="n">
        <v>1321</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t="n">
        <v>0</v>
      </c>
      <c r="AW50" s="124" t="n">
        <v>187</v>
      </c>
      <c r="AX50" s="124" t="n">
        <v>239</v>
      </c>
      <c r="AY50" s="124" t="n">
        <v>195</v>
      </c>
      <c r="AZ50" s="124" t="n">
        <v>222</v>
      </c>
      <c r="BA50" s="124" t="n">
        <v>247</v>
      </c>
      <c r="BB50" s="124" t="n">
        <v>231</v>
      </c>
      <c r="BC50" s="124"/>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16</v>
      </c>
      <c r="F51" s="138" t="n">
        <v>0</v>
      </c>
      <c r="G51" s="123" t="n">
        <v>0</v>
      </c>
      <c r="H51" s="123" t="n">
        <v>0</v>
      </c>
      <c r="I51" s="123" t="n">
        <v>16</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t="n">
        <v>0</v>
      </c>
      <c r="AW51" s="124" t="n">
        <v>4</v>
      </c>
      <c r="AX51" s="124" t="n">
        <v>2</v>
      </c>
      <c r="AY51" s="124" t="n">
        <v>2</v>
      </c>
      <c r="AZ51" s="124" t="n">
        <v>2</v>
      </c>
      <c r="BA51" s="124" t="n">
        <v>3</v>
      </c>
      <c r="BB51" s="124" t="n">
        <v>3</v>
      </c>
      <c r="BC51" s="124"/>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16</v>
      </c>
      <c r="F52" s="138" t="n">
        <v>0</v>
      </c>
      <c r="G52" s="123" t="n">
        <v>0</v>
      </c>
      <c r="H52" s="123" t="n">
        <v>0</v>
      </c>
      <c r="I52" s="123" t="n">
        <v>16</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t="n">
        <v>0</v>
      </c>
      <c r="AW52" s="124" t="n">
        <v>2</v>
      </c>
      <c r="AX52" s="124" t="n">
        <v>0</v>
      </c>
      <c r="AY52" s="124" t="n">
        <v>2</v>
      </c>
      <c r="AZ52" s="124" t="n">
        <v>1</v>
      </c>
      <c r="BA52" s="124" t="n">
        <v>4</v>
      </c>
      <c r="BB52" s="124" t="n">
        <v>7</v>
      </c>
      <c r="BC52" s="124"/>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20</v>
      </c>
      <c r="F53" s="138" t="n">
        <v>0</v>
      </c>
      <c r="G53" s="123" t="n">
        <v>0</v>
      </c>
      <c r="H53" s="123" t="n">
        <v>0</v>
      </c>
      <c r="I53" s="123" t="n">
        <v>20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t="n">
        <v>0</v>
      </c>
      <c r="AW53" s="124" t="n">
        <v>2</v>
      </c>
      <c r="AX53" s="124" t="n">
        <v>3</v>
      </c>
      <c r="AY53" s="124" t="n">
        <v>0</v>
      </c>
      <c r="AZ53" s="124" t="n">
        <v>1</v>
      </c>
      <c r="BA53" s="124" t="n">
        <v>2</v>
      </c>
      <c r="BB53" s="124" t="n">
        <v>12</v>
      </c>
      <c r="BC53" s="124"/>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8</v>
      </c>
      <c r="F54" s="138" t="n">
        <v>0</v>
      </c>
      <c r="G54" s="123" t="n">
        <v>0</v>
      </c>
      <c r="H54" s="123" t="n">
        <v>0</v>
      </c>
      <c r="I54" s="123" t="n">
        <v>8</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t="n">
        <v>0</v>
      </c>
      <c r="AW54" s="124" t="n">
        <v>0</v>
      </c>
      <c r="AX54" s="124" t="n">
        <v>1</v>
      </c>
      <c r="AY54" s="124" t="n">
        <v>2</v>
      </c>
      <c r="AZ54" s="124" t="n">
        <v>1</v>
      </c>
      <c r="BA54" s="124" t="n">
        <v>4</v>
      </c>
      <c r="BB54" s="124" t="n">
        <v>0</v>
      </c>
      <c r="BC54" s="124"/>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9</v>
      </c>
      <c r="F55" s="138" t="n">
        <v>0</v>
      </c>
      <c r="G55" s="123" t="n">
        <v>0</v>
      </c>
      <c r="H55" s="123" t="n">
        <v>0</v>
      </c>
      <c r="I55" s="123" t="n">
        <v>9</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t="n">
        <v>0</v>
      </c>
      <c r="AW55" s="124" t="n">
        <v>0</v>
      </c>
      <c r="AX55" s="124" t="n">
        <v>3</v>
      </c>
      <c r="AY55" s="124" t="n">
        <v>0</v>
      </c>
      <c r="AZ55" s="124" t="n">
        <v>0</v>
      </c>
      <c r="BA55" s="124" t="n">
        <v>5</v>
      </c>
      <c r="BB55" s="124" t="n">
        <v>1</v>
      </c>
      <c r="BC55" s="124"/>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39</v>
      </c>
      <c r="F56" s="138" t="n">
        <v>0</v>
      </c>
      <c r="G56" s="123" t="n">
        <v>0</v>
      </c>
      <c r="H56" s="123" t="n">
        <v>0</v>
      </c>
      <c r="I56" s="123" t="n">
        <v>39</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t="n">
        <v>0</v>
      </c>
      <c r="AW56" s="124" t="n">
        <v>2</v>
      </c>
      <c r="AX56" s="124" t="n">
        <v>8</v>
      </c>
      <c r="AY56" s="124" t="n">
        <v>1</v>
      </c>
      <c r="AZ56" s="124" t="n">
        <v>2</v>
      </c>
      <c r="BA56" s="124" t="n">
        <v>13</v>
      </c>
      <c r="BB56" s="124" t="n">
        <v>13</v>
      </c>
      <c r="BC56" s="124"/>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32</v>
      </c>
      <c r="F57" s="138" t="n">
        <v>0</v>
      </c>
      <c r="G57" s="123" t="n">
        <v>0</v>
      </c>
      <c r="H57" s="123" t="n">
        <v>0</v>
      </c>
      <c r="I57" s="123" t="n">
        <v>32</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t="n">
        <v>0</v>
      </c>
      <c r="AW57" s="124" t="n">
        <v>5</v>
      </c>
      <c r="AX57" s="124" t="n">
        <v>12</v>
      </c>
      <c r="AY57" s="124" t="n">
        <v>6</v>
      </c>
      <c r="AZ57" s="124" t="n">
        <v>3</v>
      </c>
      <c r="BA57" s="124" t="n">
        <v>2</v>
      </c>
      <c r="BB57" s="124" t="n">
        <v>4</v>
      </c>
      <c r="BC57" s="124"/>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49</v>
      </c>
      <c r="F58" s="138" t="n">
        <v>0</v>
      </c>
      <c r="G58" s="123" t="n">
        <v>0</v>
      </c>
      <c r="H58" s="123" t="n">
        <v>0</v>
      </c>
      <c r="I58" s="123" t="n">
        <v>49</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t="n">
        <v>0</v>
      </c>
      <c r="AW58" s="124" t="n">
        <v>7</v>
      </c>
      <c r="AX58" s="124" t="n">
        <v>3</v>
      </c>
      <c r="AY58" s="124" t="n">
        <v>14</v>
      </c>
      <c r="AZ58" s="124" t="n">
        <v>4</v>
      </c>
      <c r="BA58" s="124" t="n">
        <v>7</v>
      </c>
      <c r="BB58" s="124" t="n">
        <v>14</v>
      </c>
      <c r="BC58" s="124"/>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t="n">
        <v>0</v>
      </c>
      <c r="AW59" s="124" t="n">
        <v>0</v>
      </c>
      <c r="AX59" s="124" t="n">
        <v>0</v>
      </c>
      <c r="AY59" s="124" t="n">
        <v>0</v>
      </c>
      <c r="AZ59" s="124" t="n">
        <v>0</v>
      </c>
      <c r="BA59" s="124" t="n">
        <v>0</v>
      </c>
      <c r="BB59" s="124" t="n">
        <v>0</v>
      </c>
      <c r="BC59" s="124"/>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59</v>
      </c>
      <c r="F60" s="138" t="n">
        <v>0</v>
      </c>
      <c r="G60" s="123" t="n">
        <v>0</v>
      </c>
      <c r="H60" s="123" t="n">
        <v>0</v>
      </c>
      <c r="I60" s="123" t="n">
        <v>59</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t="n">
        <v>0</v>
      </c>
      <c r="AW60" s="124" t="n">
        <v>14</v>
      </c>
      <c r="AX60" s="124" t="n">
        <v>9</v>
      </c>
      <c r="AY60" s="124" t="n">
        <v>9</v>
      </c>
      <c r="AZ60" s="124" t="n">
        <v>0</v>
      </c>
      <c r="BA60" s="124" t="n">
        <v>11</v>
      </c>
      <c r="BB60" s="124" t="n">
        <v>16</v>
      </c>
      <c r="BC60" s="124"/>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t="n">
        <v>0</v>
      </c>
      <c r="AW61" s="124" t="n">
        <v>0</v>
      </c>
      <c r="AX61" s="124" t="n">
        <v>0</v>
      </c>
      <c r="AY61" s="124" t="n">
        <v>0</v>
      </c>
      <c r="AZ61" s="124" t="n">
        <v>0</v>
      </c>
      <c r="BA61" s="124" t="n">
        <v>0</v>
      </c>
      <c r="BB61" s="124" t="n">
        <v>0</v>
      </c>
      <c r="BC61" s="124"/>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t="n">
        <v>0</v>
      </c>
      <c r="AW62" s="124" t="n">
        <v>0</v>
      </c>
      <c r="AX62" s="124" t="n">
        <v>0</v>
      </c>
      <c r="AY62" s="124" t="n">
        <v>0</v>
      </c>
      <c r="AZ62" s="124" t="n">
        <v>0</v>
      </c>
      <c r="BA62" s="124" t="n">
        <v>0</v>
      </c>
      <c r="BB62" s="124" t="n">
        <v>0</v>
      </c>
      <c r="BC62" s="124"/>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42</v>
      </c>
      <c r="F63" s="138" t="n">
        <v>0</v>
      </c>
      <c r="G63" s="123" t="n">
        <v>0</v>
      </c>
      <c r="H63" s="123" t="n">
        <v>0</v>
      </c>
      <c r="I63" s="123" t="n">
        <v>42</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t="n">
        <v>0</v>
      </c>
      <c r="AW63" s="124" t="n">
        <v>5</v>
      </c>
      <c r="AX63" s="124" t="n">
        <v>6</v>
      </c>
      <c r="AY63" s="124" t="n">
        <v>6</v>
      </c>
      <c r="AZ63" s="124" t="n">
        <v>8</v>
      </c>
      <c r="BA63" s="124" t="n">
        <v>4</v>
      </c>
      <c r="BB63" s="124" t="n">
        <v>13</v>
      </c>
      <c r="BC63" s="124"/>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282</v>
      </c>
      <c r="F64" s="138" t="n">
        <v>0</v>
      </c>
      <c r="G64" s="123" t="n">
        <v>0</v>
      </c>
      <c r="H64" s="123" t="n">
        <v>0</v>
      </c>
      <c r="I64" s="123" t="n">
        <v>282</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t="n">
        <v>0</v>
      </c>
      <c r="AW64" s="124" t="n">
        <v>38</v>
      </c>
      <c r="AX64" s="124" t="n">
        <v>43</v>
      </c>
      <c r="AY64" s="124" t="n">
        <v>77</v>
      </c>
      <c r="AZ64" s="124" t="n">
        <v>44</v>
      </c>
      <c r="BA64" s="124" t="n">
        <v>34</v>
      </c>
      <c r="BB64" s="124" t="n">
        <v>46</v>
      </c>
      <c r="BC64" s="124"/>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178</v>
      </c>
      <c r="F65" s="138" t="n">
        <v>0</v>
      </c>
      <c r="G65" s="123" t="n">
        <v>0</v>
      </c>
      <c r="H65" s="123" t="n">
        <v>0</v>
      </c>
      <c r="I65" s="123" t="n">
        <v>178</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t="n">
        <v>0</v>
      </c>
      <c r="AW65" s="124" t="n">
        <v>26</v>
      </c>
      <c r="AX65" s="124" t="n">
        <v>35</v>
      </c>
      <c r="AY65" s="124" t="n">
        <v>23</v>
      </c>
      <c r="AZ65" s="124" t="n">
        <v>37</v>
      </c>
      <c r="BA65" s="124" t="n">
        <v>29</v>
      </c>
      <c r="BB65" s="124" t="n">
        <v>28</v>
      </c>
      <c r="BC65" s="124"/>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4</v>
      </c>
      <c r="F66" s="138" t="n">
        <v>0</v>
      </c>
      <c r="G66" s="123" t="n">
        <v>0</v>
      </c>
      <c r="H66" s="123" t="n">
        <v>0</v>
      </c>
      <c r="I66" s="123" t="n">
        <v>4</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t="n">
        <v>0</v>
      </c>
      <c r="AW66" s="124" t="n">
        <v>0</v>
      </c>
      <c r="AX66" s="124" t="n">
        <v>0</v>
      </c>
      <c r="AY66" s="124" t="n">
        <v>2</v>
      </c>
      <c r="AZ66" s="124" t="n">
        <v>1</v>
      </c>
      <c r="BA66" s="124" t="n">
        <v>1</v>
      </c>
      <c r="BB66" s="124" t="n">
        <v>0</v>
      </c>
      <c r="BC66" s="124"/>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0</v>
      </c>
      <c r="F67" s="138" t="n">
        <v>0</v>
      </c>
      <c r="G67" s="123" t="n">
        <v>0</v>
      </c>
      <c r="H67" s="123" t="n">
        <v>0</v>
      </c>
      <c r="I67" s="123" t="n">
        <v>0</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1268</v>
      </c>
      <c r="F68" s="138" t="n">
        <v>0</v>
      </c>
      <c r="G68" s="123" t="n">
        <v>0</v>
      </c>
      <c r="H68" s="123" t="n">
        <v>0</v>
      </c>
      <c r="I68" s="123" t="n">
        <v>1268</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t="n">
        <v>14</v>
      </c>
      <c r="AW68" s="124" t="n">
        <v>316</v>
      </c>
      <c r="AX68" s="124" t="n">
        <v>413</v>
      </c>
      <c r="AY68" s="124" t="n">
        <v>100</v>
      </c>
      <c r="AZ68" s="124" t="n">
        <v>122</v>
      </c>
      <c r="BA68" s="124" t="n">
        <v>166</v>
      </c>
      <c r="BB68" s="124" t="n">
        <v>137</v>
      </c>
      <c r="BC68" s="124"/>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370</v>
      </c>
      <c r="F69" s="138" t="n">
        <v>0</v>
      </c>
      <c r="G69" s="123" t="n">
        <v>0</v>
      </c>
      <c r="H69" s="123" t="n">
        <v>0</v>
      </c>
      <c r="I69" s="123" t="n">
        <v>370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t="n">
        <v>9</v>
      </c>
      <c r="AW69" s="124" t="n">
        <v>116</v>
      </c>
      <c r="AX69" s="124" t="n">
        <v>123</v>
      </c>
      <c r="AY69" s="124" t="n">
        <v>23</v>
      </c>
      <c r="AZ69" s="124" t="n">
        <v>31</v>
      </c>
      <c r="BA69" s="124" t="n">
        <v>44</v>
      </c>
      <c r="BB69" s="124" t="n">
        <v>24</v>
      </c>
      <c r="BC69" s="124"/>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50</v>
      </c>
      <c r="F70" s="138" t="n">
        <v>0</v>
      </c>
      <c r="G70" s="123" t="n">
        <v>0</v>
      </c>
      <c r="H70" s="123" t="n">
        <v>0</v>
      </c>
      <c r="I70" s="123" t="n">
        <v>50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t="n">
        <v>7</v>
      </c>
      <c r="AW70" s="124" t="n">
        <v>0</v>
      </c>
      <c r="AX70" s="124" t="n">
        <v>0</v>
      </c>
      <c r="AY70" s="124" t="n">
        <v>24</v>
      </c>
      <c r="AZ70" s="124" t="n">
        <v>8</v>
      </c>
      <c r="BA70" s="124" t="n">
        <v>0</v>
      </c>
      <c r="BB70" s="124" t="n">
        <v>11</v>
      </c>
      <c r="BC70" s="124"/>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t="n">
        <v>10</v>
      </c>
      <c r="AW71" s="123" t="n">
        <v>14</v>
      </c>
      <c r="AX71" s="123" t="n">
        <v>9</v>
      </c>
      <c r="AY71" s="123" t="n">
        <v>13</v>
      </c>
      <c r="AZ71" s="123" t="n">
        <v>16</v>
      </c>
      <c r="BA71" s="123" t="n">
        <v>22</v>
      </c>
      <c r="BB71" s="123" t="n">
        <v>34</v>
      </c>
      <c r="BC71" s="123"/>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t="n">
        <v>0</v>
      </c>
      <c r="AW72" s="123" t="n">
        <v>16</v>
      </c>
      <c r="AX72" s="123" t="n">
        <v>10</v>
      </c>
      <c r="AY72" s="123" t="n">
        <v>11</v>
      </c>
      <c r="AZ72" s="123" t="n">
        <v>19</v>
      </c>
      <c r="BA72" s="123" t="n">
        <v>63</v>
      </c>
      <c r="BB72" s="123" t="n">
        <v>72</v>
      </c>
      <c r="BC72" s="123"/>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t="n">
        <v>0</v>
      </c>
      <c r="AW73" s="123" t="n">
        <v>17</v>
      </c>
      <c r="AX73" s="123" t="n">
        <v>5</v>
      </c>
      <c r="AY73" s="123" t="n">
        <v>21</v>
      </c>
      <c r="AZ73" s="123" t="n">
        <v>11</v>
      </c>
      <c r="BA73" s="123" t="n">
        <v>43</v>
      </c>
      <c r="BB73" s="123" t="n">
        <v>48</v>
      </c>
      <c r="BC73" s="123"/>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t="n">
        <v>0</v>
      </c>
      <c r="AW74" s="123" t="n">
        <v>0</v>
      </c>
      <c r="AX74" s="123" t="n">
        <v>72</v>
      </c>
      <c r="AY74" s="123" t="n">
        <v>74</v>
      </c>
      <c r="AZ74" s="123" t="n">
        <v>100</v>
      </c>
      <c r="BA74" s="123" t="n">
        <v>142</v>
      </c>
      <c r="BB74" s="123" t="n">
        <v>105</v>
      </c>
      <c r="BC74" s="123"/>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57</v>
      </c>
      <c r="F75" s="140" t="n">
        <v>0</v>
      </c>
      <c r="G75" s="141" t="n">
        <v>0</v>
      </c>
      <c r="H75" s="141" t="n">
        <v>0</v>
      </c>
      <c r="I75" s="141" t="n">
        <v>57</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t="n">
        <v>0</v>
      </c>
      <c r="AW75" s="156" t="n">
        <v>0</v>
      </c>
      <c r="AX75" s="156" t="n">
        <v>7</v>
      </c>
      <c r="AY75" s="156" t="n">
        <v>6</v>
      </c>
      <c r="AZ75" s="156" t="n">
        <v>17</v>
      </c>
      <c r="BA75" s="156" t="n">
        <v>14</v>
      </c>
      <c r="BB75" s="156" t="n">
        <v>13</v>
      </c>
      <c r="BC75" s="156"/>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608</v>
      </c>
    </row>
    <row r="4">
      <c r="B4" s="265" t="s">
        <v>176</v>
      </c>
      <c r="C4" s="264" t="s">
        <v>607</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6980</v>
      </c>
      <c r="F25" s="138" t="n">
        <v>0</v>
      </c>
      <c r="G25" s="123" t="n">
        <v>0</v>
      </c>
      <c r="H25" s="123" t="n">
        <v>0</v>
      </c>
      <c r="I25" s="123" t="n">
        <v>6980</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t="n">
        <v>3674</v>
      </c>
      <c r="BB25" s="124" t="n">
        <v>2566</v>
      </c>
      <c r="BC25" s="124" t="n">
        <v>740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5559</v>
      </c>
      <c r="F26" s="138" t="n">
        <v>0</v>
      </c>
      <c r="G26" s="123" t="n">
        <v>0</v>
      </c>
      <c r="H26" s="123" t="n">
        <v>0</v>
      </c>
      <c r="I26" s="123" t="n">
        <v>5559</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t="n">
        <v>1139</v>
      </c>
      <c r="BB26" s="124" t="n">
        <v>2410</v>
      </c>
      <c r="BC26" s="124" t="n">
        <v>2010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0</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2236</v>
      </c>
      <c r="F28" s="138" t="n">
        <v>0</v>
      </c>
      <c r="G28" s="123" t="n">
        <v>0</v>
      </c>
      <c r="H28" s="123" t="n">
        <v>0</v>
      </c>
      <c r="I28" s="123" t="n">
        <v>2236</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t="n">
        <v>672</v>
      </c>
      <c r="BB28" s="124" t="n">
        <v>679</v>
      </c>
      <c r="BC28" s="124" t="n">
        <v>885</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0</v>
      </c>
      <c r="F29" s="138" t="n">
        <v>0</v>
      </c>
      <c r="G29" s="123" t="n">
        <v>0</v>
      </c>
      <c r="H29" s="123" t="n">
        <v>0</v>
      </c>
      <c r="I29" s="123" t="n">
        <v>0</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t="n">
        <v>0</v>
      </c>
      <c r="BB29" s="124" t="n">
        <v>0</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1327</v>
      </c>
      <c r="F30" s="138" t="n">
        <v>0</v>
      </c>
      <c r="G30" s="123" t="n">
        <v>0</v>
      </c>
      <c r="H30" s="123" t="n">
        <v>0</v>
      </c>
      <c r="I30" s="123" t="n">
        <v>1327</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t="n">
        <v>35</v>
      </c>
      <c r="BB30" s="124" t="n">
        <v>738</v>
      </c>
      <c r="BC30" s="124" t="n">
        <v>554</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632</v>
      </c>
      <c r="F33" s="138" t="n">
        <v>0</v>
      </c>
      <c r="G33" s="123" t="n">
        <v>0</v>
      </c>
      <c r="H33" s="123" t="n">
        <v>0</v>
      </c>
      <c r="I33" s="123" t="n">
        <v>632</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t="n">
        <v>30</v>
      </c>
      <c r="BB33" s="124" t="n">
        <v>403</v>
      </c>
      <c r="BC33" s="124" t="n">
        <v>199</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v>
      </c>
      <c r="F34" s="138" t="n">
        <v>0</v>
      </c>
      <c r="G34" s="123" t="n">
        <v>0</v>
      </c>
      <c r="H34" s="123" t="n">
        <v>0</v>
      </c>
      <c r="I34" s="123" t="n">
        <v>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t="n">
        <v>0</v>
      </c>
      <c r="BB34" s="124" t="n">
        <v>1</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391</v>
      </c>
      <c r="F35" s="138" t="n">
        <v>0</v>
      </c>
      <c r="G35" s="123" t="n">
        <v>0</v>
      </c>
      <c r="H35" s="123" t="n">
        <v>0</v>
      </c>
      <c r="I35" s="123" t="n">
        <v>391</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t="n">
        <v>0</v>
      </c>
      <c r="BB35" s="124" t="n">
        <v>238</v>
      </c>
      <c r="BC35" s="124" t="n">
        <v>153</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72</v>
      </c>
      <c r="F36" s="138" t="n">
        <v>0</v>
      </c>
      <c r="G36" s="123" t="n">
        <v>0</v>
      </c>
      <c r="H36" s="123" t="n">
        <v>0</v>
      </c>
      <c r="I36" s="123" t="n">
        <v>72</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t="n">
        <v>0</v>
      </c>
      <c r="BB36" s="124" t="n">
        <v>34</v>
      </c>
      <c r="BC36" s="124" t="n">
        <v>38</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54</v>
      </c>
      <c r="F46" s="138" t="n">
        <v>0</v>
      </c>
      <c r="G46" s="123" t="n">
        <v>0</v>
      </c>
      <c r="H46" s="123" t="n">
        <v>0</v>
      </c>
      <c r="I46" s="123" t="n">
        <v>54</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t="n">
        <v>0</v>
      </c>
      <c r="BB46" s="124" t="n">
        <v>27</v>
      </c>
      <c r="BC46" s="124" t="n">
        <v>27</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t="n">
        <v>0</v>
      </c>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0</v>
      </c>
      <c r="F57" s="138" t="n">
        <v>0</v>
      </c>
      <c r="G57" s="123" t="n">
        <v>0</v>
      </c>
      <c r="H57" s="123" t="n">
        <v>0</v>
      </c>
      <c r="I57" s="123" t="n">
        <v>0</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0</v>
      </c>
      <c r="F58" s="138" t="n">
        <v>0</v>
      </c>
      <c r="G58" s="123" t="n">
        <v>0</v>
      </c>
      <c r="H58" s="123" t="n">
        <v>0</v>
      </c>
      <c r="I58" s="123" t="n">
        <v>0</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54</v>
      </c>
      <c r="F67" s="138" t="n">
        <v>0</v>
      </c>
      <c r="G67" s="123" t="n">
        <v>0</v>
      </c>
      <c r="H67" s="123" t="n">
        <v>0</v>
      </c>
      <c r="I67" s="123" t="n">
        <v>54</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t="n">
        <v>0</v>
      </c>
      <c r="BB67" s="124" t="n">
        <v>27</v>
      </c>
      <c r="BC67" s="124" t="n">
        <v>27</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263</v>
      </c>
      <c r="F68" s="138" t="n">
        <v>0</v>
      </c>
      <c r="G68" s="123" t="n">
        <v>0</v>
      </c>
      <c r="H68" s="123" t="n">
        <v>0</v>
      </c>
      <c r="I68" s="123" t="n">
        <v>263</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t="n">
        <v>9</v>
      </c>
      <c r="BB68" s="124" t="n">
        <v>151</v>
      </c>
      <c r="BC68" s="124" t="n">
        <v>103</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2</v>
      </c>
      <c r="F69" s="138" t="n">
        <v>0</v>
      </c>
      <c r="G69" s="123" t="n">
        <v>0</v>
      </c>
      <c r="H69" s="123" t="n">
        <v>0</v>
      </c>
      <c r="I69" s="123" t="n">
        <v>2</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t="n">
        <v>0</v>
      </c>
      <c r="BB69" s="124" t="n">
        <v>1</v>
      </c>
      <c r="BC69" s="124" t="n">
        <v>1</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1</v>
      </c>
      <c r="F70" s="138" t="n">
        <v>0</v>
      </c>
      <c r="G70" s="123" t="n">
        <v>0</v>
      </c>
      <c r="H70" s="123" t="n">
        <v>0</v>
      </c>
      <c r="I70" s="123" t="n">
        <v>1</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t="n">
        <v>0</v>
      </c>
      <c r="BB70" s="124" t="n">
        <v>0</v>
      </c>
      <c r="BC70" s="124" t="n">
        <v>1</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t="n">
        <v>20</v>
      </c>
      <c r="BB71" s="123" t="n">
        <v>22</v>
      </c>
      <c r="BC71" s="123" t="n">
        <v>35</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t="n">
        <v>0</v>
      </c>
      <c r="BB72" s="123" t="n">
        <v>35</v>
      </c>
      <c r="BC72" s="123" t="n">
        <v>40</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t="n">
        <v>0</v>
      </c>
      <c r="BB73" s="123" t="n">
        <v>15</v>
      </c>
      <c r="BC73" s="123" t="n">
        <v>5</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610</v>
      </c>
    </row>
    <row r="4">
      <c r="B4" s="265" t="s">
        <v>176</v>
      </c>
      <c r="C4" s="264" t="s">
        <v>609</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12282</v>
      </c>
      <c r="F25" s="138" t="n">
        <v>0</v>
      </c>
      <c r="G25" s="123" t="n">
        <v>3</v>
      </c>
      <c r="H25" s="123" t="n">
        <v>10</v>
      </c>
      <c r="I25" s="123" t="n">
        <v>12269</v>
      </c>
      <c r="J25" s="139" t="n">
        <v>0</v>
      </c>
      <c r="K25" s="134"/>
      <c r="L25" s="124"/>
      <c r="M25" s="124"/>
      <c r="N25" s="124"/>
      <c r="O25" s="124"/>
      <c r="P25" s="124"/>
      <c r="Q25" s="124"/>
      <c r="R25" s="124"/>
      <c r="S25" s="124"/>
      <c r="T25" s="124"/>
      <c r="U25" s="124"/>
      <c r="V25" s="129"/>
      <c r="W25" s="128"/>
      <c r="X25" s="124"/>
      <c r="Y25" s="124"/>
      <c r="Z25" s="124"/>
      <c r="AA25" s="124"/>
      <c r="AB25" s="124"/>
      <c r="AC25" s="124"/>
      <c r="AD25" s="124" t="n">
        <v>2</v>
      </c>
      <c r="AE25" s="124" t="n">
        <v>1</v>
      </c>
      <c r="AF25" s="124"/>
      <c r="AG25" s="124"/>
      <c r="AH25" s="129"/>
      <c r="AI25" s="128" t="n">
        <v>1</v>
      </c>
      <c r="AJ25" s="124" t="n">
        <v>1</v>
      </c>
      <c r="AK25" s="124"/>
      <c r="AL25" s="124" t="n">
        <v>4</v>
      </c>
      <c r="AM25" s="124" t="n">
        <v>0</v>
      </c>
      <c r="AN25" s="124" t="n">
        <v>1</v>
      </c>
      <c r="AO25" s="124"/>
      <c r="AP25" s="124" t="n">
        <v>2</v>
      </c>
      <c r="AQ25" s="124" t="n">
        <v>0</v>
      </c>
      <c r="AR25" s="124" t="n">
        <v>0</v>
      </c>
      <c r="AS25" s="124"/>
      <c r="AT25" s="129" t="n">
        <v>1</v>
      </c>
      <c r="AU25" s="128" t="n">
        <v>1721</v>
      </c>
      <c r="AV25" s="124" t="n">
        <v>1745</v>
      </c>
      <c r="AW25" s="124" t="n">
        <v>1028</v>
      </c>
      <c r="AX25" s="124" t="n">
        <v>1556</v>
      </c>
      <c r="AY25" s="124" t="n">
        <v>1019</v>
      </c>
      <c r="AZ25" s="124" t="n">
        <v>2053</v>
      </c>
      <c r="BA25" s="124" t="n">
        <v>803</v>
      </c>
      <c r="BB25" s="124" t="n">
        <v>954</v>
      </c>
      <c r="BC25" s="124" t="n">
        <v>1390</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11802</v>
      </c>
      <c r="F26" s="138" t="n">
        <v>0</v>
      </c>
      <c r="G26" s="123" t="n">
        <v>3</v>
      </c>
      <c r="H26" s="123" t="n">
        <v>9</v>
      </c>
      <c r="I26" s="123" t="n">
        <v>11790</v>
      </c>
      <c r="J26" s="139" t="n">
        <v>0</v>
      </c>
      <c r="K26" s="134"/>
      <c r="L26" s="124"/>
      <c r="M26" s="124"/>
      <c r="N26" s="124"/>
      <c r="O26" s="124"/>
      <c r="P26" s="124"/>
      <c r="Q26" s="124"/>
      <c r="R26" s="124"/>
      <c r="S26" s="124"/>
      <c r="T26" s="124"/>
      <c r="U26" s="124"/>
      <c r="V26" s="129"/>
      <c r="W26" s="128"/>
      <c r="X26" s="124"/>
      <c r="Y26" s="124"/>
      <c r="Z26" s="124"/>
      <c r="AA26" s="124"/>
      <c r="AB26" s="124"/>
      <c r="AC26" s="124"/>
      <c r="AD26" s="124" t="n">
        <v>2</v>
      </c>
      <c r="AE26" s="124" t="n">
        <v>1</v>
      </c>
      <c r="AF26" s="124"/>
      <c r="AG26" s="124"/>
      <c r="AH26" s="129"/>
      <c r="AI26" s="128" t="n">
        <v>0</v>
      </c>
      <c r="AJ26" s="124" t="n">
        <v>2</v>
      </c>
      <c r="AK26" s="124"/>
      <c r="AL26" s="124" t="n">
        <v>0</v>
      </c>
      <c r="AM26" s="124" t="n">
        <v>3</v>
      </c>
      <c r="AN26" s="124" t="n">
        <v>0</v>
      </c>
      <c r="AO26" s="124"/>
      <c r="AP26" s="124" t="n">
        <v>1</v>
      </c>
      <c r="AQ26" s="124" t="n">
        <v>2</v>
      </c>
      <c r="AR26" s="124" t="n">
        <v>1</v>
      </c>
      <c r="AS26" s="124"/>
      <c r="AT26" s="129" t="n">
        <v>0</v>
      </c>
      <c r="AU26" s="128" t="n">
        <v>734</v>
      </c>
      <c r="AV26" s="124" t="n">
        <v>1678</v>
      </c>
      <c r="AW26" s="124" t="n">
        <v>1482</v>
      </c>
      <c r="AX26" s="124" t="n">
        <v>1432</v>
      </c>
      <c r="AY26" s="124" t="n">
        <v>773</v>
      </c>
      <c r="AZ26" s="124" t="n">
        <v>1543</v>
      </c>
      <c r="BA26" s="124" t="n">
        <v>1814</v>
      </c>
      <c r="BB26" s="124" t="n">
        <v>971</v>
      </c>
      <c r="BC26" s="124" t="n">
        <v>1363</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17543</v>
      </c>
      <c r="F27" s="138" t="n">
        <v>0</v>
      </c>
      <c r="G27" s="123" t="n">
        <v>0</v>
      </c>
      <c r="H27" s="123" t="n">
        <v>0</v>
      </c>
      <c r="I27" s="123" t="n">
        <v>0</v>
      </c>
      <c r="J27" s="139" t="n">
        <v>0</v>
      </c>
      <c r="K27" s="134"/>
      <c r="L27" s="124"/>
      <c r="M27" s="124"/>
      <c r="N27" s="124"/>
      <c r="O27" s="124"/>
      <c r="P27" s="124"/>
      <c r="Q27" s="124"/>
      <c r="R27" s="124"/>
      <c r="S27" s="124"/>
      <c r="T27" s="124"/>
      <c r="U27" s="124"/>
      <c r="V27" s="129"/>
      <c r="W27" s="128"/>
      <c r="X27" s="124"/>
      <c r="Y27" s="124"/>
      <c r="Z27" s="124"/>
      <c r="AA27" s="124"/>
      <c r="AB27" s="124"/>
      <c r="AC27" s="124"/>
      <c r="AD27" s="124" t="n">
        <v>0</v>
      </c>
      <c r="AE27" s="124" t="n">
        <v>0</v>
      </c>
      <c r="AF27" s="124"/>
      <c r="AG27" s="124"/>
      <c r="AH27" s="129"/>
      <c r="AI27" s="128" t="n">
        <v>0</v>
      </c>
      <c r="AJ27" s="124" t="n">
        <v>0</v>
      </c>
      <c r="AK27" s="124"/>
      <c r="AL27" s="124" t="n">
        <v>0</v>
      </c>
      <c r="AM27" s="124" t="n">
        <v>0</v>
      </c>
      <c r="AN27" s="124" t="n">
        <v>0</v>
      </c>
      <c r="AO27" s="124"/>
      <c r="AP27" s="124" t="n">
        <v>0</v>
      </c>
      <c r="AQ27" s="124" t="n">
        <v>0</v>
      </c>
      <c r="AR27" s="124" t="n">
        <v>0</v>
      </c>
      <c r="AS27" s="124"/>
      <c r="AT27" s="129" t="n">
        <v>0</v>
      </c>
      <c r="AU27" s="128" t="n">
        <v>0</v>
      </c>
      <c r="AV27" s="124" t="n">
        <v>0</v>
      </c>
      <c r="AW27" s="124" t="n">
        <v>0</v>
      </c>
      <c r="AX27" s="124" t="n">
        <v>0</v>
      </c>
      <c r="AY27" s="124" t="n">
        <v>0</v>
      </c>
      <c r="AZ27" s="124" t="n">
        <v>0</v>
      </c>
      <c r="BA27" s="124" t="n">
        <v>0</v>
      </c>
      <c r="BB27" s="124" t="n">
        <v>0</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3604</v>
      </c>
      <c r="F28" s="138" t="n">
        <v>0</v>
      </c>
      <c r="G28" s="123" t="n">
        <v>0</v>
      </c>
      <c r="H28" s="123" t="n">
        <v>1</v>
      </c>
      <c r="I28" s="123" t="n">
        <v>3603</v>
      </c>
      <c r="J28" s="139" t="n">
        <v>0</v>
      </c>
      <c r="K28" s="134"/>
      <c r="L28" s="124"/>
      <c r="M28" s="124"/>
      <c r="N28" s="124"/>
      <c r="O28" s="124"/>
      <c r="P28" s="124"/>
      <c r="Q28" s="124"/>
      <c r="R28" s="124"/>
      <c r="S28" s="124"/>
      <c r="T28" s="124"/>
      <c r="U28" s="124"/>
      <c r="V28" s="129"/>
      <c r="W28" s="128"/>
      <c r="X28" s="124"/>
      <c r="Y28" s="124"/>
      <c r="Z28" s="124"/>
      <c r="AA28" s="124"/>
      <c r="AB28" s="124"/>
      <c r="AC28" s="124"/>
      <c r="AD28" s="124" t="n">
        <v>0</v>
      </c>
      <c r="AE28" s="124" t="n">
        <v>0</v>
      </c>
      <c r="AF28" s="124"/>
      <c r="AG28" s="124"/>
      <c r="AH28" s="129"/>
      <c r="AI28" s="128" t="n">
        <v>0</v>
      </c>
      <c r="AJ28" s="124" t="n">
        <v>0</v>
      </c>
      <c r="AK28" s="124"/>
      <c r="AL28" s="124" t="n">
        <v>0</v>
      </c>
      <c r="AM28" s="124" t="n">
        <v>0</v>
      </c>
      <c r="AN28" s="124" t="n">
        <v>0</v>
      </c>
      <c r="AO28" s="124"/>
      <c r="AP28" s="124" t="n">
        <v>0</v>
      </c>
      <c r="AQ28" s="124" t="n">
        <v>0</v>
      </c>
      <c r="AR28" s="124" t="n">
        <v>1</v>
      </c>
      <c r="AS28" s="124"/>
      <c r="AT28" s="129" t="n">
        <v>0</v>
      </c>
      <c r="AU28" s="128" t="n">
        <v>186</v>
      </c>
      <c r="AV28" s="124" t="n">
        <v>475</v>
      </c>
      <c r="AW28" s="124" t="n">
        <v>442</v>
      </c>
      <c r="AX28" s="124" t="n">
        <v>327</v>
      </c>
      <c r="AY28" s="124" t="n">
        <v>400</v>
      </c>
      <c r="AZ28" s="124" t="n">
        <v>513</v>
      </c>
      <c r="BA28" s="124" t="n">
        <v>751</v>
      </c>
      <c r="BB28" s="124" t="n">
        <v>202</v>
      </c>
      <c r="BC28" s="124" t="n">
        <v>307</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6</v>
      </c>
      <c r="F29" s="138" t="n">
        <v>0</v>
      </c>
      <c r="G29" s="123" t="n">
        <v>0</v>
      </c>
      <c r="H29" s="123" t="n">
        <v>0</v>
      </c>
      <c r="I29" s="123" t="n">
        <v>6</v>
      </c>
      <c r="J29" s="139" t="n">
        <v>0</v>
      </c>
      <c r="K29" s="134"/>
      <c r="L29" s="124"/>
      <c r="M29" s="124"/>
      <c r="N29" s="124"/>
      <c r="O29" s="124"/>
      <c r="P29" s="124"/>
      <c r="Q29" s="124"/>
      <c r="R29" s="124"/>
      <c r="S29" s="124"/>
      <c r="T29" s="124"/>
      <c r="U29" s="124"/>
      <c r="V29" s="129"/>
      <c r="W29" s="128"/>
      <c r="X29" s="124"/>
      <c r="Y29" s="124"/>
      <c r="Z29" s="124"/>
      <c r="AA29" s="124"/>
      <c r="AB29" s="124"/>
      <c r="AC29" s="124"/>
      <c r="AD29" s="124" t="n">
        <v>0</v>
      </c>
      <c r="AE29" s="124" t="n">
        <v>0</v>
      </c>
      <c r="AF29" s="124"/>
      <c r="AG29" s="124"/>
      <c r="AH29" s="129"/>
      <c r="AI29" s="128" t="n">
        <v>0</v>
      </c>
      <c r="AJ29" s="124" t="n">
        <v>0</v>
      </c>
      <c r="AK29" s="124"/>
      <c r="AL29" s="124" t="n">
        <v>0</v>
      </c>
      <c r="AM29" s="124" t="n">
        <v>0</v>
      </c>
      <c r="AN29" s="124" t="n">
        <v>0</v>
      </c>
      <c r="AO29" s="124"/>
      <c r="AP29" s="124" t="n">
        <v>0</v>
      </c>
      <c r="AQ29" s="124" t="n">
        <v>0</v>
      </c>
      <c r="AR29" s="124" t="n">
        <v>0</v>
      </c>
      <c r="AS29" s="124"/>
      <c r="AT29" s="129" t="n">
        <v>0</v>
      </c>
      <c r="AU29" s="128" t="n">
        <v>0</v>
      </c>
      <c r="AV29" s="124" t="n">
        <v>0</v>
      </c>
      <c r="AW29" s="124" t="n">
        <v>1</v>
      </c>
      <c r="AX29" s="124" t="n">
        <v>1</v>
      </c>
      <c r="AY29" s="124" t="n">
        <v>0</v>
      </c>
      <c r="AZ29" s="124" t="n">
        <v>2</v>
      </c>
      <c r="BA29" s="124" t="n">
        <v>1</v>
      </c>
      <c r="BB29" s="124" t="n">
        <v>1</v>
      </c>
      <c r="BC29" s="124" t="n">
        <v>0</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4066</v>
      </c>
      <c r="F30" s="138" t="n">
        <v>0</v>
      </c>
      <c r="G30" s="123" t="n">
        <v>0</v>
      </c>
      <c r="H30" s="123" t="n">
        <v>3</v>
      </c>
      <c r="I30" s="123" t="n">
        <v>4063</v>
      </c>
      <c r="J30" s="139" t="n">
        <v>0</v>
      </c>
      <c r="K30" s="134"/>
      <c r="L30" s="124"/>
      <c r="M30" s="124"/>
      <c r="N30" s="124"/>
      <c r="O30" s="124"/>
      <c r="P30" s="124"/>
      <c r="Q30" s="124"/>
      <c r="R30" s="124"/>
      <c r="S30" s="124"/>
      <c r="T30" s="124"/>
      <c r="U30" s="124"/>
      <c r="V30" s="129"/>
      <c r="W30" s="128"/>
      <c r="X30" s="124"/>
      <c r="Y30" s="124"/>
      <c r="Z30" s="124"/>
      <c r="AA30" s="124"/>
      <c r="AB30" s="124"/>
      <c r="AC30" s="124"/>
      <c r="AD30" s="124" t="n">
        <v>0</v>
      </c>
      <c r="AE30" s="124" t="n">
        <v>0</v>
      </c>
      <c r="AF30" s="124"/>
      <c r="AG30" s="124"/>
      <c r="AH30" s="129"/>
      <c r="AI30" s="128" t="n">
        <v>0</v>
      </c>
      <c r="AJ30" s="124" t="n">
        <v>0</v>
      </c>
      <c r="AK30" s="124"/>
      <c r="AL30" s="124" t="n">
        <v>0</v>
      </c>
      <c r="AM30" s="124" t="n">
        <v>1</v>
      </c>
      <c r="AN30" s="124" t="n">
        <v>0</v>
      </c>
      <c r="AO30" s="124"/>
      <c r="AP30" s="124" t="n">
        <v>0</v>
      </c>
      <c r="AQ30" s="124" t="n">
        <v>1</v>
      </c>
      <c r="AR30" s="124" t="n">
        <v>1</v>
      </c>
      <c r="AS30" s="124"/>
      <c r="AT30" s="129" t="n">
        <v>0</v>
      </c>
      <c r="AU30" s="128" t="n">
        <v>108</v>
      </c>
      <c r="AV30" s="124" t="n">
        <v>508</v>
      </c>
      <c r="AW30" s="124" t="n">
        <v>524</v>
      </c>
      <c r="AX30" s="124" t="n">
        <v>516</v>
      </c>
      <c r="AY30" s="124" t="n">
        <v>439</v>
      </c>
      <c r="AZ30" s="124" t="n">
        <v>686</v>
      </c>
      <c r="BA30" s="124" t="n">
        <v>429</v>
      </c>
      <c r="BB30" s="124" t="n">
        <v>611</v>
      </c>
      <c r="BC30" s="124" t="n">
        <v>242</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0</v>
      </c>
      <c r="F31" s="138" t="n">
        <v>0</v>
      </c>
      <c r="G31" s="123" t="n">
        <v>0</v>
      </c>
      <c r="H31" s="123" t="n">
        <v>0</v>
      </c>
      <c r="I31" s="123" t="n">
        <v>0</v>
      </c>
      <c r="J31" s="139" t="n">
        <v>0</v>
      </c>
      <c r="K31" s="134"/>
      <c r="L31" s="124"/>
      <c r="M31" s="124"/>
      <c r="N31" s="124"/>
      <c r="O31" s="124"/>
      <c r="P31" s="124"/>
      <c r="Q31" s="124"/>
      <c r="R31" s="124"/>
      <c r="S31" s="124"/>
      <c r="T31" s="124"/>
      <c r="U31" s="124"/>
      <c r="V31" s="129"/>
      <c r="W31" s="128"/>
      <c r="X31" s="124"/>
      <c r="Y31" s="124"/>
      <c r="Z31" s="124"/>
      <c r="AA31" s="124"/>
      <c r="AB31" s="124"/>
      <c r="AC31" s="124"/>
      <c r="AD31" s="124" t="n">
        <v>0</v>
      </c>
      <c r="AE31" s="124" t="n">
        <v>0</v>
      </c>
      <c r="AF31" s="124"/>
      <c r="AG31" s="124"/>
      <c r="AH31" s="129"/>
      <c r="AI31" s="128" t="n">
        <v>0</v>
      </c>
      <c r="AJ31" s="124" t="n">
        <v>0</v>
      </c>
      <c r="AK31" s="124"/>
      <c r="AL31" s="124" t="n">
        <v>0</v>
      </c>
      <c r="AM31" s="124" t="n">
        <v>0</v>
      </c>
      <c r="AN31" s="124" t="n">
        <v>0</v>
      </c>
      <c r="AO31" s="124"/>
      <c r="AP31" s="124" t="n">
        <v>0</v>
      </c>
      <c r="AQ31" s="124" t="n">
        <v>0</v>
      </c>
      <c r="AR31" s="124" t="n">
        <v>0</v>
      </c>
      <c r="AS31" s="124"/>
      <c r="AT31" s="129" t="n">
        <v>0</v>
      </c>
      <c r="AU31" s="128" t="n">
        <v>0</v>
      </c>
      <c r="AV31" s="124" t="n">
        <v>0</v>
      </c>
      <c r="AW31" s="124" t="n">
        <v>0</v>
      </c>
      <c r="AX31" s="124" t="n">
        <v>0</v>
      </c>
      <c r="AY31" s="124" t="n">
        <v>0</v>
      </c>
      <c r="AZ31" s="124" t="n">
        <v>0</v>
      </c>
      <c r="BA31" s="124" t="n">
        <v>0</v>
      </c>
      <c r="BB31" s="124" t="n">
        <v>0</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0</v>
      </c>
      <c r="F32" s="138" t="n">
        <v>0</v>
      </c>
      <c r="G32" s="123" t="n">
        <v>0</v>
      </c>
      <c r="H32" s="123" t="n">
        <v>0</v>
      </c>
      <c r="I32" s="123" t="n">
        <v>0</v>
      </c>
      <c r="J32" s="139" t="n">
        <v>0</v>
      </c>
      <c r="K32" s="134"/>
      <c r="L32" s="124"/>
      <c r="M32" s="124"/>
      <c r="N32" s="124"/>
      <c r="O32" s="124"/>
      <c r="P32" s="124"/>
      <c r="Q32" s="124"/>
      <c r="R32" s="124"/>
      <c r="S32" s="124"/>
      <c r="T32" s="124"/>
      <c r="U32" s="124"/>
      <c r="V32" s="129"/>
      <c r="W32" s="128"/>
      <c r="X32" s="124"/>
      <c r="Y32" s="124"/>
      <c r="Z32" s="124"/>
      <c r="AA32" s="124"/>
      <c r="AB32" s="124"/>
      <c r="AC32" s="124"/>
      <c r="AD32" s="124" t="n">
        <v>0</v>
      </c>
      <c r="AE32" s="124" t="n">
        <v>0</v>
      </c>
      <c r="AF32" s="124"/>
      <c r="AG32" s="124"/>
      <c r="AH32" s="129"/>
      <c r="AI32" s="128" t="n">
        <v>0</v>
      </c>
      <c r="AJ32" s="124" t="n">
        <v>0</v>
      </c>
      <c r="AK32" s="124"/>
      <c r="AL32" s="124" t="n">
        <v>0</v>
      </c>
      <c r="AM32" s="124" t="n">
        <v>0</v>
      </c>
      <c r="AN32" s="124" t="n">
        <v>0</v>
      </c>
      <c r="AO32" s="124"/>
      <c r="AP32" s="124" t="n">
        <v>0</v>
      </c>
      <c r="AQ32" s="124" t="n">
        <v>0</v>
      </c>
      <c r="AR32" s="124" t="n">
        <v>0</v>
      </c>
      <c r="AS32" s="124"/>
      <c r="AT32" s="129" t="n">
        <v>0</v>
      </c>
      <c r="AU32" s="128" t="n">
        <v>0</v>
      </c>
      <c r="AV32" s="124" t="n">
        <v>0</v>
      </c>
      <c r="AW32" s="124" t="n">
        <v>0</v>
      </c>
      <c r="AX32" s="124" t="n">
        <v>0</v>
      </c>
      <c r="AY32" s="124" t="n">
        <v>0</v>
      </c>
      <c r="AZ32" s="124" t="n">
        <v>0</v>
      </c>
      <c r="BA32" s="124" t="n">
        <v>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1683</v>
      </c>
      <c r="F33" s="138" t="n">
        <v>0</v>
      </c>
      <c r="G33" s="123" t="n">
        <v>0</v>
      </c>
      <c r="H33" s="123" t="n">
        <v>0</v>
      </c>
      <c r="I33" s="123" t="n">
        <v>1683</v>
      </c>
      <c r="J33" s="139" t="n">
        <v>0</v>
      </c>
      <c r="K33" s="134"/>
      <c r="L33" s="124"/>
      <c r="M33" s="124"/>
      <c r="N33" s="124"/>
      <c r="O33" s="124"/>
      <c r="P33" s="124"/>
      <c r="Q33" s="124"/>
      <c r="R33" s="124"/>
      <c r="S33" s="124"/>
      <c r="T33" s="124"/>
      <c r="U33" s="124"/>
      <c r="V33" s="129"/>
      <c r="W33" s="128"/>
      <c r="X33" s="124"/>
      <c r="Y33" s="124"/>
      <c r="Z33" s="124"/>
      <c r="AA33" s="124"/>
      <c r="AB33" s="124"/>
      <c r="AC33" s="124"/>
      <c r="AD33" s="124" t="n">
        <v>0</v>
      </c>
      <c r="AE33" s="124" t="n">
        <v>0</v>
      </c>
      <c r="AF33" s="124"/>
      <c r="AG33" s="124"/>
      <c r="AH33" s="129"/>
      <c r="AI33" s="128"/>
      <c r="AJ33" s="124"/>
      <c r="AK33" s="124"/>
      <c r="AL33" s="124" t="n">
        <v>0</v>
      </c>
      <c r="AM33" s="124" t="n">
        <v>0</v>
      </c>
      <c r="AN33" s="124" t="n">
        <v>0</v>
      </c>
      <c r="AO33" s="124"/>
      <c r="AP33" s="124" t="n">
        <v>0</v>
      </c>
      <c r="AQ33" s="124" t="n">
        <v>0</v>
      </c>
      <c r="AR33" s="124" t="n">
        <v>0</v>
      </c>
      <c r="AS33" s="124"/>
      <c r="AT33" s="129" t="n">
        <v>0</v>
      </c>
      <c r="AU33" s="128" t="n">
        <v>0</v>
      </c>
      <c r="AV33" s="124" t="n">
        <v>51</v>
      </c>
      <c r="AW33" s="124" t="n">
        <v>265</v>
      </c>
      <c r="AX33" s="124" t="n">
        <v>265</v>
      </c>
      <c r="AY33" s="124" t="n">
        <v>198</v>
      </c>
      <c r="AZ33" s="124" t="n">
        <v>325</v>
      </c>
      <c r="BA33" s="124" t="n">
        <v>166</v>
      </c>
      <c r="BB33" s="124" t="n">
        <v>264</v>
      </c>
      <c r="BC33" s="124" t="n">
        <v>149</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59</v>
      </c>
      <c r="F34" s="138" t="n">
        <v>0</v>
      </c>
      <c r="G34" s="123" t="n">
        <v>0</v>
      </c>
      <c r="H34" s="123" t="n">
        <v>0</v>
      </c>
      <c r="I34" s="123" t="n">
        <v>59</v>
      </c>
      <c r="J34" s="139" t="n">
        <v>0</v>
      </c>
      <c r="K34" s="134"/>
      <c r="L34" s="124"/>
      <c r="M34" s="124"/>
      <c r="N34" s="124"/>
      <c r="O34" s="124"/>
      <c r="P34" s="124"/>
      <c r="Q34" s="124"/>
      <c r="R34" s="124"/>
      <c r="S34" s="124"/>
      <c r="T34" s="124"/>
      <c r="U34" s="124"/>
      <c r="V34" s="129"/>
      <c r="W34" s="128"/>
      <c r="X34" s="124"/>
      <c r="Y34" s="124"/>
      <c r="Z34" s="124"/>
      <c r="AA34" s="124"/>
      <c r="AB34" s="124"/>
      <c r="AC34" s="124"/>
      <c r="AD34" s="124" t="n">
        <v>0</v>
      </c>
      <c r="AE34" s="124" t="n">
        <v>0</v>
      </c>
      <c r="AF34" s="124"/>
      <c r="AG34" s="124"/>
      <c r="AH34" s="129"/>
      <c r="AI34" s="128" t="n">
        <v>0</v>
      </c>
      <c r="AJ34" s="124" t="n">
        <v>0</v>
      </c>
      <c r="AK34" s="124"/>
      <c r="AL34" s="124" t="n">
        <v>0</v>
      </c>
      <c r="AM34" s="124" t="n">
        <v>0</v>
      </c>
      <c r="AN34" s="124" t="n">
        <v>0</v>
      </c>
      <c r="AO34" s="124"/>
      <c r="AP34" s="124" t="n">
        <v>0</v>
      </c>
      <c r="AQ34" s="124" t="n">
        <v>0</v>
      </c>
      <c r="AR34" s="124" t="n">
        <v>0</v>
      </c>
      <c r="AS34" s="124"/>
      <c r="AT34" s="129" t="n">
        <v>0</v>
      </c>
      <c r="AU34" s="128" t="n">
        <v>0</v>
      </c>
      <c r="AV34" s="124" t="n">
        <v>3</v>
      </c>
      <c r="AW34" s="124" t="n">
        <v>9</v>
      </c>
      <c r="AX34" s="124" t="n">
        <v>10</v>
      </c>
      <c r="AY34" s="124" t="n">
        <v>8</v>
      </c>
      <c r="AZ34" s="124" t="n">
        <v>10</v>
      </c>
      <c r="BA34" s="124" t="n">
        <v>10</v>
      </c>
      <c r="BB34" s="124" t="n">
        <v>7</v>
      </c>
      <c r="BC34" s="124" t="n">
        <v>2</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1288</v>
      </c>
      <c r="F35" s="138" t="n">
        <v>0</v>
      </c>
      <c r="G35" s="123" t="n">
        <v>0</v>
      </c>
      <c r="H35" s="123" t="n">
        <v>0</v>
      </c>
      <c r="I35" s="123" t="n">
        <v>1288</v>
      </c>
      <c r="J35" s="139" t="n">
        <v>0</v>
      </c>
      <c r="K35" s="134"/>
      <c r="L35" s="124"/>
      <c r="M35" s="124"/>
      <c r="N35" s="124"/>
      <c r="O35" s="124"/>
      <c r="P35" s="124"/>
      <c r="Q35" s="124"/>
      <c r="R35" s="124"/>
      <c r="S35" s="124"/>
      <c r="T35" s="124"/>
      <c r="U35" s="124"/>
      <c r="V35" s="129"/>
      <c r="W35" s="128"/>
      <c r="X35" s="124"/>
      <c r="Y35" s="124"/>
      <c r="Z35" s="124"/>
      <c r="AA35" s="124"/>
      <c r="AB35" s="124"/>
      <c r="AC35" s="124"/>
      <c r="AD35" s="124" t="n">
        <v>0</v>
      </c>
      <c r="AE35" s="124" t="n">
        <v>0</v>
      </c>
      <c r="AF35" s="124"/>
      <c r="AG35" s="124"/>
      <c r="AH35" s="129"/>
      <c r="AI35" s="128" t="n">
        <v>0</v>
      </c>
      <c r="AJ35" s="124" t="n">
        <v>0</v>
      </c>
      <c r="AK35" s="124"/>
      <c r="AL35" s="124" t="n">
        <v>0</v>
      </c>
      <c r="AM35" s="124" t="n">
        <v>0</v>
      </c>
      <c r="AN35" s="124" t="n">
        <v>0</v>
      </c>
      <c r="AO35" s="124"/>
      <c r="AP35" s="124" t="n">
        <v>0</v>
      </c>
      <c r="AQ35" s="124" t="n">
        <v>0</v>
      </c>
      <c r="AR35" s="124" t="n">
        <v>0</v>
      </c>
      <c r="AS35" s="124"/>
      <c r="AT35" s="129" t="n">
        <v>0</v>
      </c>
      <c r="AU35" s="128" t="n">
        <v>5</v>
      </c>
      <c r="AV35" s="124" t="n">
        <v>26</v>
      </c>
      <c r="AW35" s="124" t="n">
        <v>77</v>
      </c>
      <c r="AX35" s="124" t="n">
        <v>275</v>
      </c>
      <c r="AY35" s="124" t="n">
        <v>164</v>
      </c>
      <c r="AZ35" s="124" t="n">
        <v>186</v>
      </c>
      <c r="BA35" s="124" t="n">
        <v>199</v>
      </c>
      <c r="BB35" s="124" t="n">
        <v>234</v>
      </c>
      <c r="BC35" s="124" t="n">
        <v>122</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0</v>
      </c>
      <c r="F36" s="138" t="n">
        <v>0</v>
      </c>
      <c r="G36" s="123" t="n">
        <v>0</v>
      </c>
      <c r="H36" s="123" t="n">
        <v>0</v>
      </c>
      <c r="I36" s="123" t="n">
        <v>0</v>
      </c>
      <c r="J36" s="139" t="n">
        <v>0</v>
      </c>
      <c r="K36" s="134"/>
      <c r="L36" s="124"/>
      <c r="M36" s="124"/>
      <c r="N36" s="124"/>
      <c r="O36" s="124"/>
      <c r="P36" s="124"/>
      <c r="Q36" s="124"/>
      <c r="R36" s="124"/>
      <c r="S36" s="124"/>
      <c r="T36" s="124"/>
      <c r="U36" s="124"/>
      <c r="V36" s="129"/>
      <c r="W36" s="128"/>
      <c r="X36" s="124"/>
      <c r="Y36" s="124"/>
      <c r="Z36" s="124"/>
      <c r="AA36" s="124"/>
      <c r="AB36" s="124"/>
      <c r="AC36" s="124"/>
      <c r="AD36" s="124" t="n">
        <v>0</v>
      </c>
      <c r="AE36" s="124" t="n">
        <v>0</v>
      </c>
      <c r="AF36" s="124"/>
      <c r="AG36" s="124"/>
      <c r="AH36" s="129"/>
      <c r="AI36" s="128" t="n">
        <v>0</v>
      </c>
      <c r="AJ36" s="124" t="n">
        <v>0</v>
      </c>
      <c r="AK36" s="124"/>
      <c r="AL36" s="124" t="n">
        <v>0</v>
      </c>
      <c r="AM36" s="124" t="n">
        <v>0</v>
      </c>
      <c r="AN36" s="124" t="n">
        <v>0</v>
      </c>
      <c r="AO36" s="124"/>
      <c r="AP36" s="124" t="n">
        <v>0</v>
      </c>
      <c r="AQ36" s="124" t="n">
        <v>0</v>
      </c>
      <c r="AR36" s="124" t="n">
        <v>0</v>
      </c>
      <c r="AS36" s="124"/>
      <c r="AT36" s="129" t="n">
        <v>0</v>
      </c>
      <c r="AU36" s="128" t="n">
        <v>0</v>
      </c>
      <c r="AV36" s="124" t="n">
        <v>0</v>
      </c>
      <c r="AW36" s="124" t="n">
        <v>0</v>
      </c>
      <c r="AX36" s="124" t="n">
        <v>0</v>
      </c>
      <c r="AY36" s="124" t="n">
        <v>0</v>
      </c>
      <c r="AZ36" s="124" t="n">
        <v>0</v>
      </c>
      <c r="BA36" s="124" t="n">
        <v>0</v>
      </c>
      <c r="BB36" s="124" t="n">
        <v>0</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v>
      </c>
      <c r="F37" s="138" t="n">
        <v>0</v>
      </c>
      <c r="G37" s="123" t="n">
        <v>0</v>
      </c>
      <c r="H37" s="123" t="n">
        <v>0</v>
      </c>
      <c r="I37" s="123" t="n">
        <v>3</v>
      </c>
      <c r="J37" s="139" t="n">
        <v>0</v>
      </c>
      <c r="K37" s="134"/>
      <c r="L37" s="124"/>
      <c r="M37" s="124"/>
      <c r="N37" s="124"/>
      <c r="O37" s="124"/>
      <c r="P37" s="124"/>
      <c r="Q37" s="124"/>
      <c r="R37" s="124"/>
      <c r="S37" s="124"/>
      <c r="T37" s="124"/>
      <c r="U37" s="124"/>
      <c r="V37" s="129"/>
      <c r="W37" s="128"/>
      <c r="X37" s="124"/>
      <c r="Y37" s="124"/>
      <c r="Z37" s="124"/>
      <c r="AA37" s="124"/>
      <c r="AB37" s="124"/>
      <c r="AC37" s="124"/>
      <c r="AD37" s="124" t="n">
        <v>0</v>
      </c>
      <c r="AE37" s="124" t="n">
        <v>0</v>
      </c>
      <c r="AF37" s="124"/>
      <c r="AG37" s="124"/>
      <c r="AH37" s="129"/>
      <c r="AI37" s="128" t="n">
        <v>0</v>
      </c>
      <c r="AJ37" s="124" t="n">
        <v>0</v>
      </c>
      <c r="AK37" s="124"/>
      <c r="AL37" s="124" t="n">
        <v>0</v>
      </c>
      <c r="AM37" s="124" t="n">
        <v>0</v>
      </c>
      <c r="AN37" s="124" t="n">
        <v>0</v>
      </c>
      <c r="AO37" s="124"/>
      <c r="AP37" s="124" t="n">
        <v>0</v>
      </c>
      <c r="AQ37" s="124" t="n">
        <v>0</v>
      </c>
      <c r="AR37" s="124" t="n">
        <v>0</v>
      </c>
      <c r="AS37" s="124"/>
      <c r="AT37" s="129" t="n">
        <v>0</v>
      </c>
      <c r="AU37" s="128" t="n">
        <v>0</v>
      </c>
      <c r="AV37" s="124" t="n">
        <v>0</v>
      </c>
      <c r="AW37" s="124" t="n">
        <v>1</v>
      </c>
      <c r="AX37" s="124" t="n">
        <v>0</v>
      </c>
      <c r="AY37" s="124" t="n">
        <v>2</v>
      </c>
      <c r="AZ37" s="124" t="n">
        <v>0</v>
      </c>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t="n">
        <v>0</v>
      </c>
      <c r="AE38" s="124" t="n">
        <v>0</v>
      </c>
      <c r="AF38" s="124"/>
      <c r="AG38" s="124"/>
      <c r="AH38" s="129"/>
      <c r="AI38" s="128" t="n">
        <v>0</v>
      </c>
      <c r="AJ38" s="124" t="n">
        <v>0</v>
      </c>
      <c r="AK38" s="124"/>
      <c r="AL38" s="124" t="n">
        <v>0</v>
      </c>
      <c r="AM38" s="124" t="n">
        <v>0</v>
      </c>
      <c r="AN38" s="124" t="n">
        <v>0</v>
      </c>
      <c r="AO38" s="124"/>
      <c r="AP38" s="124" t="n">
        <v>0</v>
      </c>
      <c r="AQ38" s="124" t="n">
        <v>0</v>
      </c>
      <c r="AR38" s="124" t="n">
        <v>0</v>
      </c>
      <c r="AS38" s="124"/>
      <c r="AT38" s="129" t="n">
        <v>0</v>
      </c>
      <c r="AU38" s="128" t="n">
        <v>0</v>
      </c>
      <c r="AV38" s="124" t="n">
        <v>0</v>
      </c>
      <c r="AW38" s="124" t="n">
        <v>0</v>
      </c>
      <c r="AX38" s="124" t="n">
        <v>0</v>
      </c>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t="n">
        <v>0</v>
      </c>
      <c r="AE39" s="124" t="n">
        <v>0</v>
      </c>
      <c r="AF39" s="124"/>
      <c r="AG39" s="124"/>
      <c r="AH39" s="129"/>
      <c r="AI39" s="128" t="n">
        <v>0</v>
      </c>
      <c r="AJ39" s="124" t="n">
        <v>0</v>
      </c>
      <c r="AK39" s="124"/>
      <c r="AL39" s="124" t="n">
        <v>0</v>
      </c>
      <c r="AM39" s="124" t="n">
        <v>0</v>
      </c>
      <c r="AN39" s="124" t="n">
        <v>0</v>
      </c>
      <c r="AO39" s="124"/>
      <c r="AP39" s="124" t="n">
        <v>0</v>
      </c>
      <c r="AQ39" s="124" t="n">
        <v>0</v>
      </c>
      <c r="AR39" s="124" t="n">
        <v>0</v>
      </c>
      <c r="AS39" s="124"/>
      <c r="AT39" s="129" t="n">
        <v>0</v>
      </c>
      <c r="AU39" s="128" t="n">
        <v>0</v>
      </c>
      <c r="AV39" s="124" t="n">
        <v>0</v>
      </c>
      <c r="AW39" s="124" t="n">
        <v>0</v>
      </c>
      <c r="AX39" s="124" t="n">
        <v>0</v>
      </c>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t="n">
        <v>0</v>
      </c>
      <c r="AE40" s="124" t="n">
        <v>0</v>
      </c>
      <c r="AF40" s="124"/>
      <c r="AG40" s="124"/>
      <c r="AH40" s="129"/>
      <c r="AI40" s="128"/>
      <c r="AJ40" s="124"/>
      <c r="AK40" s="124"/>
      <c r="AL40" s="124" t="n">
        <v>0</v>
      </c>
      <c r="AM40" s="124" t="n">
        <v>0</v>
      </c>
      <c r="AN40" s="124" t="n">
        <v>0</v>
      </c>
      <c r="AO40" s="124"/>
      <c r="AP40" s="124" t="n">
        <v>0</v>
      </c>
      <c r="AQ40" s="124" t="n">
        <v>0</v>
      </c>
      <c r="AR40" s="124" t="n">
        <v>0</v>
      </c>
      <c r="AS40" s="124"/>
      <c r="AT40" s="129" t="n">
        <v>0</v>
      </c>
      <c r="AU40" s="128" t="n">
        <v>0</v>
      </c>
      <c r="AV40" s="124" t="n">
        <v>0</v>
      </c>
      <c r="AW40" s="124" t="n">
        <v>0</v>
      </c>
      <c r="AX40" s="124" t="n">
        <v>0</v>
      </c>
      <c r="AY40" s="124" t="n">
        <v>0</v>
      </c>
      <c r="AZ40" s="124" t="n">
        <v>0</v>
      </c>
      <c r="BA40" s="124" t="n">
        <v>0</v>
      </c>
      <c r="BB40" s="124" t="n">
        <v>0</v>
      </c>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5</v>
      </c>
      <c r="F41" s="138" t="n">
        <v>0</v>
      </c>
      <c r="G41" s="123" t="n">
        <v>0</v>
      </c>
      <c r="H41" s="123" t="n">
        <v>0</v>
      </c>
      <c r="I41" s="123" t="n">
        <v>5</v>
      </c>
      <c r="J41" s="139" t="n">
        <v>0</v>
      </c>
      <c r="K41" s="134"/>
      <c r="L41" s="124"/>
      <c r="M41" s="124"/>
      <c r="N41" s="124"/>
      <c r="O41" s="124"/>
      <c r="P41" s="124"/>
      <c r="Q41" s="124"/>
      <c r="R41" s="124"/>
      <c r="S41" s="124"/>
      <c r="T41" s="124"/>
      <c r="U41" s="124"/>
      <c r="V41" s="129"/>
      <c r="W41" s="128"/>
      <c r="X41" s="124"/>
      <c r="Y41" s="124"/>
      <c r="Z41" s="124"/>
      <c r="AA41" s="124"/>
      <c r="AB41" s="124"/>
      <c r="AC41" s="124"/>
      <c r="AD41" s="124" t="n">
        <v>0</v>
      </c>
      <c r="AE41" s="124" t="n">
        <v>0</v>
      </c>
      <c r="AF41" s="124"/>
      <c r="AG41" s="124"/>
      <c r="AH41" s="129"/>
      <c r="AI41" s="128" t="n">
        <v>0</v>
      </c>
      <c r="AJ41" s="124" t="n">
        <v>0</v>
      </c>
      <c r="AK41" s="124"/>
      <c r="AL41" s="124" t="n">
        <v>0</v>
      </c>
      <c r="AM41" s="124" t="n">
        <v>0</v>
      </c>
      <c r="AN41" s="124" t="n">
        <v>0</v>
      </c>
      <c r="AO41" s="124"/>
      <c r="AP41" s="124" t="n">
        <v>0</v>
      </c>
      <c r="AQ41" s="124" t="n">
        <v>0</v>
      </c>
      <c r="AR41" s="124" t="n">
        <v>0</v>
      </c>
      <c r="AS41" s="124"/>
      <c r="AT41" s="129" t="n">
        <v>0</v>
      </c>
      <c r="AU41" s="128" t="n">
        <v>0</v>
      </c>
      <c r="AV41" s="124" t="n">
        <v>0</v>
      </c>
      <c r="AW41" s="124" t="n">
        <v>0</v>
      </c>
      <c r="AX41" s="124" t="n">
        <v>1</v>
      </c>
      <c r="AY41" s="124" t="n">
        <v>0</v>
      </c>
      <c r="AZ41" s="124" t="n">
        <v>2</v>
      </c>
      <c r="BA41" s="124" t="n">
        <v>1</v>
      </c>
      <c r="BB41" s="124" t="n">
        <v>1</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4</v>
      </c>
      <c r="F42" s="138" t="n">
        <v>0</v>
      </c>
      <c r="G42" s="123" t="n">
        <v>0</v>
      </c>
      <c r="H42" s="123" t="n">
        <v>0</v>
      </c>
      <c r="I42" s="123" t="n">
        <v>4</v>
      </c>
      <c r="J42" s="139" t="n">
        <v>0</v>
      </c>
      <c r="K42" s="134"/>
      <c r="L42" s="124"/>
      <c r="M42" s="124"/>
      <c r="N42" s="124"/>
      <c r="O42" s="124"/>
      <c r="P42" s="124"/>
      <c r="Q42" s="124"/>
      <c r="R42" s="124"/>
      <c r="S42" s="124"/>
      <c r="T42" s="124"/>
      <c r="U42" s="124"/>
      <c r="V42" s="129"/>
      <c r="W42" s="128"/>
      <c r="X42" s="124"/>
      <c r="Y42" s="124"/>
      <c r="Z42" s="124"/>
      <c r="AA42" s="124"/>
      <c r="AB42" s="124"/>
      <c r="AC42" s="124"/>
      <c r="AD42" s="124" t="n">
        <v>0</v>
      </c>
      <c r="AE42" s="124" t="n">
        <v>0</v>
      </c>
      <c r="AF42" s="124"/>
      <c r="AG42" s="124"/>
      <c r="AH42" s="129"/>
      <c r="AI42" s="128" t="n">
        <v>0</v>
      </c>
      <c r="AJ42" s="124" t="n">
        <v>0</v>
      </c>
      <c r="AK42" s="124"/>
      <c r="AL42" s="124" t="n">
        <v>0</v>
      </c>
      <c r="AM42" s="124" t="n">
        <v>0</v>
      </c>
      <c r="AN42" s="124" t="n">
        <v>0</v>
      </c>
      <c r="AO42" s="124"/>
      <c r="AP42" s="124" t="n">
        <v>0</v>
      </c>
      <c r="AQ42" s="124" t="n">
        <v>0</v>
      </c>
      <c r="AR42" s="124" t="n">
        <v>0</v>
      </c>
      <c r="AS42" s="124"/>
      <c r="AT42" s="129" t="n">
        <v>0</v>
      </c>
      <c r="AU42" s="128" t="n">
        <v>0</v>
      </c>
      <c r="AV42" s="124" t="n">
        <v>0</v>
      </c>
      <c r="AW42" s="124" t="n">
        <v>0</v>
      </c>
      <c r="AX42" s="124" t="n">
        <v>1</v>
      </c>
      <c r="AY42" s="124" t="n">
        <v>0</v>
      </c>
      <c r="AZ42" s="124" t="n">
        <v>1</v>
      </c>
      <c r="BA42" s="124" t="n">
        <v>1</v>
      </c>
      <c r="BB42" s="124" t="n">
        <v>1</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2</v>
      </c>
      <c r="F43" s="138" t="n">
        <v>0</v>
      </c>
      <c r="G43" s="123" t="n">
        <v>0</v>
      </c>
      <c r="H43" s="123" t="n">
        <v>0</v>
      </c>
      <c r="I43" s="123" t="n">
        <v>2</v>
      </c>
      <c r="J43" s="139" t="n">
        <v>0</v>
      </c>
      <c r="K43" s="134"/>
      <c r="L43" s="124"/>
      <c r="M43" s="124"/>
      <c r="N43" s="124"/>
      <c r="O43" s="124"/>
      <c r="P43" s="124"/>
      <c r="Q43" s="124"/>
      <c r="R43" s="124"/>
      <c r="S43" s="124"/>
      <c r="T43" s="124"/>
      <c r="U43" s="124"/>
      <c r="V43" s="129"/>
      <c r="W43" s="128"/>
      <c r="X43" s="124"/>
      <c r="Y43" s="124"/>
      <c r="Z43" s="124"/>
      <c r="AA43" s="124"/>
      <c r="AB43" s="124"/>
      <c r="AC43" s="124"/>
      <c r="AD43" s="124" t="n">
        <v>0</v>
      </c>
      <c r="AE43" s="124" t="n">
        <v>0</v>
      </c>
      <c r="AF43" s="124"/>
      <c r="AG43" s="124"/>
      <c r="AH43" s="129"/>
      <c r="AI43" s="128" t="n">
        <v>0</v>
      </c>
      <c r="AJ43" s="124" t="n">
        <v>0</v>
      </c>
      <c r="AK43" s="124"/>
      <c r="AL43" s="124" t="n">
        <v>0</v>
      </c>
      <c r="AM43" s="124" t="n">
        <v>0</v>
      </c>
      <c r="AN43" s="124" t="n">
        <v>0</v>
      </c>
      <c r="AO43" s="124"/>
      <c r="AP43" s="124" t="n">
        <v>0</v>
      </c>
      <c r="AQ43" s="124" t="n">
        <v>0</v>
      </c>
      <c r="AR43" s="124" t="n">
        <v>0</v>
      </c>
      <c r="AS43" s="124"/>
      <c r="AT43" s="129" t="n">
        <v>0</v>
      </c>
      <c r="AU43" s="128" t="n">
        <v>0</v>
      </c>
      <c r="AV43" s="124" t="n">
        <v>0</v>
      </c>
      <c r="AW43" s="124" t="n">
        <v>1</v>
      </c>
      <c r="AX43" s="124" t="n">
        <v>0</v>
      </c>
      <c r="AY43" s="124" t="n">
        <v>0</v>
      </c>
      <c r="AZ43" s="124" t="n">
        <v>1</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4</v>
      </c>
      <c r="F44" s="138" t="n">
        <v>0</v>
      </c>
      <c r="G44" s="123" t="n">
        <v>0</v>
      </c>
      <c r="H44" s="123" t="n">
        <v>0</v>
      </c>
      <c r="I44" s="123" t="n">
        <v>4</v>
      </c>
      <c r="J44" s="139" t="n">
        <v>0</v>
      </c>
      <c r="K44" s="134"/>
      <c r="L44" s="124"/>
      <c r="M44" s="124"/>
      <c r="N44" s="124"/>
      <c r="O44" s="124"/>
      <c r="P44" s="124"/>
      <c r="Q44" s="124"/>
      <c r="R44" s="124"/>
      <c r="S44" s="124"/>
      <c r="T44" s="124"/>
      <c r="U44" s="124"/>
      <c r="V44" s="129"/>
      <c r="W44" s="128"/>
      <c r="X44" s="124"/>
      <c r="Y44" s="124"/>
      <c r="Z44" s="124"/>
      <c r="AA44" s="124"/>
      <c r="AB44" s="124"/>
      <c r="AC44" s="124"/>
      <c r="AD44" s="124" t="n">
        <v>0</v>
      </c>
      <c r="AE44" s="124" t="n">
        <v>0</v>
      </c>
      <c r="AF44" s="124"/>
      <c r="AG44" s="124"/>
      <c r="AH44" s="129"/>
      <c r="AI44" s="128" t="n">
        <v>0</v>
      </c>
      <c r="AJ44" s="124" t="n">
        <v>0</v>
      </c>
      <c r="AK44" s="124"/>
      <c r="AL44" s="124" t="n">
        <v>0</v>
      </c>
      <c r="AM44" s="124" t="n">
        <v>0</v>
      </c>
      <c r="AN44" s="124" t="n">
        <v>0</v>
      </c>
      <c r="AO44" s="124"/>
      <c r="AP44" s="124" t="n">
        <v>0</v>
      </c>
      <c r="AQ44" s="124" t="n">
        <v>0</v>
      </c>
      <c r="AR44" s="124" t="n">
        <v>0</v>
      </c>
      <c r="AS44" s="124"/>
      <c r="AT44" s="129" t="n">
        <v>0</v>
      </c>
      <c r="AU44" s="128" t="n">
        <v>0</v>
      </c>
      <c r="AV44" s="124" t="n">
        <v>0</v>
      </c>
      <c r="AW44" s="124" t="n">
        <v>0</v>
      </c>
      <c r="AX44" s="124" t="n">
        <v>0</v>
      </c>
      <c r="AY44" s="124" t="n">
        <v>2</v>
      </c>
      <c r="AZ44" s="124" t="n">
        <v>2</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t="n">
        <v>0</v>
      </c>
      <c r="AE45" s="124" t="n">
        <v>0</v>
      </c>
      <c r="AF45" s="124"/>
      <c r="AG45" s="124"/>
      <c r="AH45" s="129"/>
      <c r="AI45" s="128"/>
      <c r="AJ45" s="124"/>
      <c r="AK45" s="124"/>
      <c r="AL45" s="124" t="n">
        <v>0</v>
      </c>
      <c r="AM45" s="124" t="n">
        <v>0</v>
      </c>
      <c r="AN45" s="124" t="n">
        <v>0</v>
      </c>
      <c r="AO45" s="124"/>
      <c r="AP45" s="124" t="n">
        <v>0</v>
      </c>
      <c r="AQ45" s="124" t="n">
        <v>0</v>
      </c>
      <c r="AR45" s="124" t="n">
        <v>0</v>
      </c>
      <c r="AS45" s="124"/>
      <c r="AT45" s="129" t="n">
        <v>0</v>
      </c>
      <c r="AU45" s="128" t="n">
        <v>0</v>
      </c>
      <c r="AV45" s="124" t="n">
        <v>0</v>
      </c>
      <c r="AW45" s="124" t="n">
        <v>0</v>
      </c>
      <c r="AX45" s="124" t="n">
        <v>0</v>
      </c>
      <c r="AY45" s="124" t="n">
        <v>0</v>
      </c>
      <c r="AZ45" s="124" t="n">
        <v>0</v>
      </c>
      <c r="BA45" s="124" t="n">
        <v>0</v>
      </c>
      <c r="BB45" s="124" t="n">
        <v>0</v>
      </c>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224</v>
      </c>
      <c r="F46" s="138" t="n">
        <v>0</v>
      </c>
      <c r="G46" s="123" t="n">
        <v>0</v>
      </c>
      <c r="H46" s="123" t="n">
        <v>0</v>
      </c>
      <c r="I46" s="123" t="n">
        <v>224</v>
      </c>
      <c r="J46" s="139" t="n">
        <v>0</v>
      </c>
      <c r="K46" s="134"/>
      <c r="L46" s="124"/>
      <c r="M46" s="124"/>
      <c r="N46" s="124"/>
      <c r="O46" s="124"/>
      <c r="P46" s="124"/>
      <c r="Q46" s="124"/>
      <c r="R46" s="124"/>
      <c r="S46" s="124"/>
      <c r="T46" s="124"/>
      <c r="U46" s="124"/>
      <c r="V46" s="129"/>
      <c r="W46" s="128"/>
      <c r="X46" s="124"/>
      <c r="Y46" s="124"/>
      <c r="Z46" s="124"/>
      <c r="AA46" s="124"/>
      <c r="AB46" s="124"/>
      <c r="AC46" s="124"/>
      <c r="AD46" s="124" t="n">
        <v>0</v>
      </c>
      <c r="AE46" s="124" t="n">
        <v>0</v>
      </c>
      <c r="AF46" s="124"/>
      <c r="AG46" s="124"/>
      <c r="AH46" s="129"/>
      <c r="AI46" s="128" t="n">
        <v>0</v>
      </c>
      <c r="AJ46" s="124" t="n">
        <v>0</v>
      </c>
      <c r="AK46" s="124"/>
      <c r="AL46" s="124" t="n">
        <v>0</v>
      </c>
      <c r="AM46" s="124" t="n">
        <v>0</v>
      </c>
      <c r="AN46" s="124" t="n">
        <v>0</v>
      </c>
      <c r="AO46" s="124"/>
      <c r="AP46" s="124" t="n">
        <v>0</v>
      </c>
      <c r="AQ46" s="124" t="n">
        <v>0</v>
      </c>
      <c r="AR46" s="124" t="n">
        <v>0</v>
      </c>
      <c r="AS46" s="124"/>
      <c r="AT46" s="129" t="n">
        <v>0</v>
      </c>
      <c r="AU46" s="128" t="n">
        <v>1</v>
      </c>
      <c r="AV46" s="124" t="n">
        <v>12</v>
      </c>
      <c r="AW46" s="124" t="n">
        <v>20</v>
      </c>
      <c r="AX46" s="124" t="n">
        <v>68</v>
      </c>
      <c r="AY46" s="124" t="n">
        <v>42</v>
      </c>
      <c r="AZ46" s="124" t="n">
        <v>20</v>
      </c>
      <c r="BA46" s="124" t="n">
        <v>21</v>
      </c>
      <c r="BB46" s="124" t="n">
        <v>26</v>
      </c>
      <c r="BC46" s="124" t="n">
        <v>14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6</v>
      </c>
      <c r="F47" s="138" t="n">
        <v>0</v>
      </c>
      <c r="G47" s="123" t="n">
        <v>0</v>
      </c>
      <c r="H47" s="123" t="n">
        <v>0</v>
      </c>
      <c r="I47" s="123" t="n">
        <v>6</v>
      </c>
      <c r="J47" s="139" t="n">
        <v>0</v>
      </c>
      <c r="K47" s="134"/>
      <c r="L47" s="124"/>
      <c r="M47" s="124"/>
      <c r="N47" s="124"/>
      <c r="O47" s="124"/>
      <c r="P47" s="124"/>
      <c r="Q47" s="124"/>
      <c r="R47" s="124"/>
      <c r="S47" s="124"/>
      <c r="T47" s="124"/>
      <c r="U47" s="124"/>
      <c r="V47" s="129"/>
      <c r="W47" s="128"/>
      <c r="X47" s="124"/>
      <c r="Y47" s="124"/>
      <c r="Z47" s="124"/>
      <c r="AA47" s="124"/>
      <c r="AB47" s="124"/>
      <c r="AC47" s="124"/>
      <c r="AD47" s="124" t="n">
        <v>0</v>
      </c>
      <c r="AE47" s="124" t="n">
        <v>0</v>
      </c>
      <c r="AF47" s="124"/>
      <c r="AG47" s="124"/>
      <c r="AH47" s="129"/>
      <c r="AI47" s="128" t="n">
        <v>0</v>
      </c>
      <c r="AJ47" s="124" t="n">
        <v>0</v>
      </c>
      <c r="AK47" s="124"/>
      <c r="AL47" s="124" t="n">
        <v>0</v>
      </c>
      <c r="AM47" s="124" t="n">
        <v>0</v>
      </c>
      <c r="AN47" s="124" t="n">
        <v>0</v>
      </c>
      <c r="AO47" s="124"/>
      <c r="AP47" s="124" t="n">
        <v>0</v>
      </c>
      <c r="AQ47" s="124" t="n">
        <v>0</v>
      </c>
      <c r="AR47" s="124" t="n">
        <v>0</v>
      </c>
      <c r="AS47" s="124"/>
      <c r="AT47" s="129" t="n">
        <v>0</v>
      </c>
      <c r="AU47" s="128" t="n">
        <v>0</v>
      </c>
      <c r="AV47" s="124" t="n">
        <v>1</v>
      </c>
      <c r="AW47" s="124" t="n">
        <v>0</v>
      </c>
      <c r="AX47" s="124" t="n">
        <v>5</v>
      </c>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t="n">
        <v>0</v>
      </c>
      <c r="AE48" s="124" t="n">
        <v>0</v>
      </c>
      <c r="AF48" s="124"/>
      <c r="AG48" s="124"/>
      <c r="AH48" s="129"/>
      <c r="AI48" s="128" t="n">
        <v>0</v>
      </c>
      <c r="AJ48" s="124" t="n">
        <v>0</v>
      </c>
      <c r="AK48" s="124"/>
      <c r="AL48" s="124" t="n">
        <v>0</v>
      </c>
      <c r="AM48" s="124" t="n">
        <v>0</v>
      </c>
      <c r="AN48" s="124" t="n">
        <v>0</v>
      </c>
      <c r="AO48" s="124"/>
      <c r="AP48" s="124" t="n">
        <v>0</v>
      </c>
      <c r="AQ48" s="124" t="n">
        <v>0</v>
      </c>
      <c r="AR48" s="124" t="n">
        <v>0</v>
      </c>
      <c r="AS48" s="124"/>
      <c r="AT48" s="129" t="n">
        <v>0</v>
      </c>
      <c r="AU48" s="128" t="n">
        <v>0</v>
      </c>
      <c r="AV48" s="124" t="n">
        <v>0</v>
      </c>
      <c r="AW48" s="124" t="n">
        <v>0</v>
      </c>
      <c r="AX48" s="124" t="n">
        <v>0</v>
      </c>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t="n">
        <v>0</v>
      </c>
      <c r="AE49" s="124" t="n">
        <v>0</v>
      </c>
      <c r="AF49" s="124"/>
      <c r="AG49" s="124"/>
      <c r="AH49" s="129"/>
      <c r="AI49" s="128" t="n">
        <v>0</v>
      </c>
      <c r="AJ49" s="124" t="n">
        <v>0</v>
      </c>
      <c r="AK49" s="124"/>
      <c r="AL49" s="124" t="n">
        <v>0</v>
      </c>
      <c r="AM49" s="124" t="n">
        <v>0</v>
      </c>
      <c r="AN49" s="124" t="n">
        <v>0</v>
      </c>
      <c r="AO49" s="124"/>
      <c r="AP49" s="124" t="n">
        <v>0</v>
      </c>
      <c r="AQ49" s="124" t="n">
        <v>0</v>
      </c>
      <c r="AR49" s="124" t="n">
        <v>0</v>
      </c>
      <c r="AS49" s="124"/>
      <c r="AT49" s="129" t="n">
        <v>0</v>
      </c>
      <c r="AU49" s="128" t="n">
        <v>0</v>
      </c>
      <c r="AV49" s="124" t="n">
        <v>0</v>
      </c>
      <c r="AW49" s="124" t="n">
        <v>0</v>
      </c>
      <c r="AX49" s="124" t="n">
        <v>0</v>
      </c>
      <c r="AY49" s="124" t="n">
        <v>0</v>
      </c>
      <c r="AZ49" s="124" t="n">
        <v>0</v>
      </c>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0</v>
      </c>
      <c r="F50" s="138" t="n">
        <v>0</v>
      </c>
      <c r="G50" s="123" t="n">
        <v>0</v>
      </c>
      <c r="H50" s="123" t="n">
        <v>0</v>
      </c>
      <c r="I50" s="123" t="n">
        <v>0</v>
      </c>
      <c r="J50" s="139" t="n">
        <v>0</v>
      </c>
      <c r="K50" s="134"/>
      <c r="L50" s="124"/>
      <c r="M50" s="124"/>
      <c r="N50" s="124"/>
      <c r="O50" s="124"/>
      <c r="P50" s="124"/>
      <c r="Q50" s="124"/>
      <c r="R50" s="124"/>
      <c r="S50" s="124"/>
      <c r="T50" s="124"/>
      <c r="U50" s="124"/>
      <c r="V50" s="129"/>
      <c r="W50" s="128"/>
      <c r="X50" s="124"/>
      <c r="Y50" s="124"/>
      <c r="Z50" s="124"/>
      <c r="AA50" s="124"/>
      <c r="AB50" s="124"/>
      <c r="AC50" s="124"/>
      <c r="AD50" s="124" t="n">
        <v>0</v>
      </c>
      <c r="AE50" s="124" t="n">
        <v>0</v>
      </c>
      <c r="AF50" s="124"/>
      <c r="AG50" s="124"/>
      <c r="AH50" s="129"/>
      <c r="AI50" s="128" t="n">
        <v>0</v>
      </c>
      <c r="AJ50" s="124" t="n">
        <v>0</v>
      </c>
      <c r="AK50" s="124"/>
      <c r="AL50" s="124" t="n">
        <v>0</v>
      </c>
      <c r="AM50" s="124" t="n">
        <v>0</v>
      </c>
      <c r="AN50" s="124" t="n">
        <v>0</v>
      </c>
      <c r="AO50" s="124"/>
      <c r="AP50" s="124" t="n">
        <v>0</v>
      </c>
      <c r="AQ50" s="124" t="n">
        <v>0</v>
      </c>
      <c r="AR50" s="124" t="n">
        <v>0</v>
      </c>
      <c r="AS50" s="124"/>
      <c r="AT50" s="129" t="n">
        <v>0</v>
      </c>
      <c r="AU50" s="128" t="n">
        <v>0</v>
      </c>
      <c r="AV50" s="124" t="n">
        <v>0</v>
      </c>
      <c r="AW50" s="124" t="n">
        <v>0</v>
      </c>
      <c r="AX50" s="124" t="n">
        <v>0</v>
      </c>
      <c r="AY50" s="124" t="n">
        <v>0</v>
      </c>
      <c r="AZ50" s="124" t="n">
        <v>0</v>
      </c>
      <c r="BA50" s="124" t="n">
        <v>0</v>
      </c>
      <c r="BB50" s="124" t="n">
        <v>0</v>
      </c>
      <c r="BC50" s="124" t="n">
        <v>0</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t="n">
        <v>0</v>
      </c>
      <c r="AE51" s="124" t="n">
        <v>0</v>
      </c>
      <c r="AF51" s="124"/>
      <c r="AG51" s="124"/>
      <c r="AH51" s="129"/>
      <c r="AI51" s="128" t="n">
        <v>0</v>
      </c>
      <c r="AJ51" s="124" t="n">
        <v>0</v>
      </c>
      <c r="AK51" s="124"/>
      <c r="AL51" s="124" t="n">
        <v>0</v>
      </c>
      <c r="AM51" s="124" t="n">
        <v>0</v>
      </c>
      <c r="AN51" s="124" t="n">
        <v>0</v>
      </c>
      <c r="AO51" s="124"/>
      <c r="AP51" s="124" t="n">
        <v>0</v>
      </c>
      <c r="AQ51" s="124" t="n">
        <v>0</v>
      </c>
      <c r="AR51" s="124" t="n">
        <v>0</v>
      </c>
      <c r="AS51" s="124"/>
      <c r="AT51" s="129" t="n">
        <v>0</v>
      </c>
      <c r="AU51" s="128" t="n">
        <v>0</v>
      </c>
      <c r="AV51" s="124" t="n">
        <v>0</v>
      </c>
      <c r="AW51" s="124" t="n">
        <v>0</v>
      </c>
      <c r="AX51" s="124" t="n">
        <v>0</v>
      </c>
      <c r="AY51" s="124" t="n">
        <v>0</v>
      </c>
      <c r="AZ51" s="124" t="n">
        <v>0</v>
      </c>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t="n">
        <v>0</v>
      </c>
      <c r="AE52" s="124" t="n">
        <v>0</v>
      </c>
      <c r="AF52" s="124"/>
      <c r="AG52" s="124"/>
      <c r="AH52" s="129"/>
      <c r="AI52" s="128" t="n">
        <v>0</v>
      </c>
      <c r="AJ52" s="124" t="n">
        <v>0</v>
      </c>
      <c r="AK52" s="124"/>
      <c r="AL52" s="124" t="n">
        <v>0</v>
      </c>
      <c r="AM52" s="124" t="n">
        <v>0</v>
      </c>
      <c r="AN52" s="124" t="n">
        <v>0</v>
      </c>
      <c r="AO52" s="124"/>
      <c r="AP52" s="124" t="n">
        <v>0</v>
      </c>
      <c r="AQ52" s="124" t="n">
        <v>0</v>
      </c>
      <c r="AR52" s="124" t="n">
        <v>0</v>
      </c>
      <c r="AS52" s="124"/>
      <c r="AT52" s="129" t="n">
        <v>0</v>
      </c>
      <c r="AU52" s="128" t="n">
        <v>0</v>
      </c>
      <c r="AV52" s="124" t="n">
        <v>0</v>
      </c>
      <c r="AW52" s="124" t="n">
        <v>0</v>
      </c>
      <c r="AX52" s="124" t="n">
        <v>0</v>
      </c>
      <c r="AY52" s="124" t="n">
        <v>0</v>
      </c>
      <c r="AZ52" s="124" t="n">
        <v>0</v>
      </c>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t="n">
        <v>0</v>
      </c>
      <c r="AE53" s="124" t="n">
        <v>0</v>
      </c>
      <c r="AF53" s="124"/>
      <c r="AG53" s="124"/>
      <c r="AH53" s="129"/>
      <c r="AI53" s="128" t="n">
        <v>0</v>
      </c>
      <c r="AJ53" s="124" t="n">
        <v>0</v>
      </c>
      <c r="AK53" s="124"/>
      <c r="AL53" s="124" t="n">
        <v>0</v>
      </c>
      <c r="AM53" s="124" t="n">
        <v>0</v>
      </c>
      <c r="AN53" s="124" t="n">
        <v>0</v>
      </c>
      <c r="AO53" s="124"/>
      <c r="AP53" s="124" t="n">
        <v>0</v>
      </c>
      <c r="AQ53" s="124" t="n">
        <v>0</v>
      </c>
      <c r="AR53" s="124" t="n">
        <v>0</v>
      </c>
      <c r="AS53" s="124"/>
      <c r="AT53" s="129" t="n">
        <v>0</v>
      </c>
      <c r="AU53" s="128" t="n">
        <v>0</v>
      </c>
      <c r="AV53" s="124" t="n">
        <v>0</v>
      </c>
      <c r="AW53" s="124" t="n">
        <v>0</v>
      </c>
      <c r="AX53" s="124" t="n">
        <v>0</v>
      </c>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0</v>
      </c>
      <c r="F54" s="138" t="n">
        <v>0</v>
      </c>
      <c r="G54" s="123" t="n">
        <v>0</v>
      </c>
      <c r="H54" s="123" t="n">
        <v>0</v>
      </c>
      <c r="I54" s="123" t="n">
        <v>0</v>
      </c>
      <c r="J54" s="139" t="n">
        <v>0</v>
      </c>
      <c r="K54" s="134"/>
      <c r="L54" s="124"/>
      <c r="M54" s="124"/>
      <c r="N54" s="124"/>
      <c r="O54" s="124"/>
      <c r="P54" s="124"/>
      <c r="Q54" s="124"/>
      <c r="R54" s="124"/>
      <c r="S54" s="124"/>
      <c r="T54" s="124"/>
      <c r="U54" s="124"/>
      <c r="V54" s="129"/>
      <c r="W54" s="128"/>
      <c r="X54" s="124"/>
      <c r="Y54" s="124"/>
      <c r="Z54" s="124"/>
      <c r="AA54" s="124"/>
      <c r="AB54" s="124"/>
      <c r="AC54" s="124"/>
      <c r="AD54" s="124" t="n">
        <v>0</v>
      </c>
      <c r="AE54" s="124" t="n">
        <v>0</v>
      </c>
      <c r="AF54" s="124"/>
      <c r="AG54" s="124"/>
      <c r="AH54" s="129"/>
      <c r="AI54" s="128" t="n">
        <v>0</v>
      </c>
      <c r="AJ54" s="124" t="n">
        <v>0</v>
      </c>
      <c r="AK54" s="124"/>
      <c r="AL54" s="124" t="n">
        <v>0</v>
      </c>
      <c r="AM54" s="124" t="n">
        <v>0</v>
      </c>
      <c r="AN54" s="124" t="n">
        <v>0</v>
      </c>
      <c r="AO54" s="124"/>
      <c r="AP54" s="124" t="n">
        <v>0</v>
      </c>
      <c r="AQ54" s="124" t="n">
        <v>0</v>
      </c>
      <c r="AR54" s="124" t="n">
        <v>0</v>
      </c>
      <c r="AS54" s="124"/>
      <c r="AT54" s="129" t="n">
        <v>0</v>
      </c>
      <c r="AU54" s="128" t="n">
        <v>0</v>
      </c>
      <c r="AV54" s="124" t="n">
        <v>0</v>
      </c>
      <c r="AW54" s="124" t="n">
        <v>0</v>
      </c>
      <c r="AX54" s="124" t="n">
        <v>0</v>
      </c>
      <c r="AY54" s="124" t="n">
        <v>0</v>
      </c>
      <c r="AZ54" s="124" t="n">
        <v>0</v>
      </c>
      <c r="BA54" s="124" t="n">
        <v>0</v>
      </c>
      <c r="BB54" s="124" t="n">
        <v>0</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t="n">
        <v>0</v>
      </c>
      <c r="AE55" s="124" t="n">
        <v>0</v>
      </c>
      <c r="AF55" s="124"/>
      <c r="AG55" s="124"/>
      <c r="AH55" s="129"/>
      <c r="AI55" s="128" t="n">
        <v>0</v>
      </c>
      <c r="AJ55" s="124" t="n">
        <v>0</v>
      </c>
      <c r="AK55" s="124"/>
      <c r="AL55" s="124" t="n">
        <v>0</v>
      </c>
      <c r="AM55" s="124" t="n">
        <v>0</v>
      </c>
      <c r="AN55" s="124" t="n">
        <v>0</v>
      </c>
      <c r="AO55" s="124"/>
      <c r="AP55" s="124" t="n">
        <v>0</v>
      </c>
      <c r="AQ55" s="124" t="n">
        <v>0</v>
      </c>
      <c r="AR55" s="124" t="n">
        <v>0</v>
      </c>
      <c r="AS55" s="124"/>
      <c r="AT55" s="129" t="n">
        <v>0</v>
      </c>
      <c r="AU55" s="128" t="n">
        <v>0</v>
      </c>
      <c r="AV55" s="124" t="n">
        <v>0</v>
      </c>
      <c r="AW55" s="124" t="n">
        <v>0</v>
      </c>
      <c r="AX55" s="124" t="n">
        <v>0</v>
      </c>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t="n">
        <v>0</v>
      </c>
      <c r="AE56" s="124" t="n">
        <v>0</v>
      </c>
      <c r="AF56" s="124"/>
      <c r="AG56" s="124"/>
      <c r="AH56" s="129"/>
      <c r="AI56" s="128" t="n">
        <v>0</v>
      </c>
      <c r="AJ56" s="124" t="n">
        <v>0</v>
      </c>
      <c r="AK56" s="124"/>
      <c r="AL56" s="124" t="n">
        <v>0</v>
      </c>
      <c r="AM56" s="124" t="n">
        <v>0</v>
      </c>
      <c r="AN56" s="124" t="n">
        <v>0</v>
      </c>
      <c r="AO56" s="124"/>
      <c r="AP56" s="124" t="n">
        <v>0</v>
      </c>
      <c r="AQ56" s="124" t="n">
        <v>0</v>
      </c>
      <c r="AR56" s="124" t="n">
        <v>0</v>
      </c>
      <c r="AS56" s="124"/>
      <c r="AT56" s="129" t="n">
        <v>0</v>
      </c>
      <c r="AU56" s="128" t="n">
        <v>0</v>
      </c>
      <c r="AV56" s="124" t="n">
        <v>0</v>
      </c>
      <c r="AW56" s="124" t="n">
        <v>0</v>
      </c>
      <c r="AX56" s="124" t="n">
        <v>0</v>
      </c>
      <c r="AY56" s="124" t="n">
        <v>0</v>
      </c>
      <c r="AZ56" s="124" t="n">
        <v>0</v>
      </c>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2</v>
      </c>
      <c r="F57" s="138" t="n">
        <v>0</v>
      </c>
      <c r="G57" s="123" t="n">
        <v>0</v>
      </c>
      <c r="H57" s="123" t="n">
        <v>0</v>
      </c>
      <c r="I57" s="123" t="n">
        <v>2</v>
      </c>
      <c r="J57" s="139" t="n">
        <v>0</v>
      </c>
      <c r="K57" s="134"/>
      <c r="L57" s="124"/>
      <c r="M57" s="124"/>
      <c r="N57" s="124"/>
      <c r="O57" s="124"/>
      <c r="P57" s="124"/>
      <c r="Q57" s="124"/>
      <c r="R57" s="124"/>
      <c r="S57" s="124"/>
      <c r="T57" s="124"/>
      <c r="U57" s="124"/>
      <c r="V57" s="129"/>
      <c r="W57" s="128"/>
      <c r="X57" s="124"/>
      <c r="Y57" s="124"/>
      <c r="Z57" s="124"/>
      <c r="AA57" s="124"/>
      <c r="AB57" s="124"/>
      <c r="AC57" s="124"/>
      <c r="AD57" s="124" t="n">
        <v>0</v>
      </c>
      <c r="AE57" s="124" t="n">
        <v>0</v>
      </c>
      <c r="AF57" s="124"/>
      <c r="AG57" s="124"/>
      <c r="AH57" s="129"/>
      <c r="AI57" s="128" t="n">
        <v>0</v>
      </c>
      <c r="AJ57" s="124" t="n">
        <v>0</v>
      </c>
      <c r="AK57" s="124"/>
      <c r="AL57" s="124" t="n">
        <v>0</v>
      </c>
      <c r="AM57" s="124" t="n">
        <v>0</v>
      </c>
      <c r="AN57" s="124" t="n">
        <v>0</v>
      </c>
      <c r="AO57" s="124"/>
      <c r="AP57" s="124" t="n">
        <v>0</v>
      </c>
      <c r="AQ57" s="124" t="n">
        <v>0</v>
      </c>
      <c r="AR57" s="124" t="n">
        <v>0</v>
      </c>
      <c r="AS57" s="124"/>
      <c r="AT57" s="129" t="n">
        <v>0</v>
      </c>
      <c r="AU57" s="128" t="n">
        <v>0</v>
      </c>
      <c r="AV57" s="124" t="n">
        <v>1</v>
      </c>
      <c r="AW57" s="124" t="n">
        <v>0</v>
      </c>
      <c r="AX57" s="124" t="n">
        <v>1</v>
      </c>
      <c r="AY57" s="124" t="n">
        <v>0</v>
      </c>
      <c r="AZ57" s="124" t="n">
        <v>0</v>
      </c>
      <c r="BA57" s="124" t="n">
        <v>0</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v>
      </c>
      <c r="F58" s="138" t="n">
        <v>0</v>
      </c>
      <c r="G58" s="123" t="n">
        <v>0</v>
      </c>
      <c r="H58" s="123" t="n">
        <v>0</v>
      </c>
      <c r="I58" s="123" t="n">
        <v>2</v>
      </c>
      <c r="J58" s="139" t="n">
        <v>0</v>
      </c>
      <c r="K58" s="134"/>
      <c r="L58" s="124"/>
      <c r="M58" s="124"/>
      <c r="N58" s="124"/>
      <c r="O58" s="124"/>
      <c r="P58" s="124"/>
      <c r="Q58" s="124"/>
      <c r="R58" s="124"/>
      <c r="S58" s="124"/>
      <c r="T58" s="124"/>
      <c r="U58" s="124"/>
      <c r="V58" s="129"/>
      <c r="W58" s="128"/>
      <c r="X58" s="124"/>
      <c r="Y58" s="124"/>
      <c r="Z58" s="124"/>
      <c r="AA58" s="124"/>
      <c r="AB58" s="124"/>
      <c r="AC58" s="124"/>
      <c r="AD58" s="124" t="n">
        <v>0</v>
      </c>
      <c r="AE58" s="124" t="n">
        <v>0</v>
      </c>
      <c r="AF58" s="124"/>
      <c r="AG58" s="124"/>
      <c r="AH58" s="129"/>
      <c r="AI58" s="128" t="n">
        <v>0</v>
      </c>
      <c r="AJ58" s="124" t="n">
        <v>0</v>
      </c>
      <c r="AK58" s="124"/>
      <c r="AL58" s="124" t="n">
        <v>0</v>
      </c>
      <c r="AM58" s="124" t="n">
        <v>0</v>
      </c>
      <c r="AN58" s="124" t="n">
        <v>0</v>
      </c>
      <c r="AO58" s="124"/>
      <c r="AP58" s="124" t="n">
        <v>0</v>
      </c>
      <c r="AQ58" s="124" t="n">
        <v>0</v>
      </c>
      <c r="AR58" s="124" t="n">
        <v>0</v>
      </c>
      <c r="AS58" s="124"/>
      <c r="AT58" s="129" t="n">
        <v>0</v>
      </c>
      <c r="AU58" s="128" t="n">
        <v>0</v>
      </c>
      <c r="AV58" s="124" t="n">
        <v>0</v>
      </c>
      <c r="AW58" s="124" t="n">
        <v>0</v>
      </c>
      <c r="AX58" s="124" t="n">
        <v>2</v>
      </c>
      <c r="AY58" s="124" t="n">
        <v>0</v>
      </c>
      <c r="AZ58" s="124" t="n">
        <v>0</v>
      </c>
      <c r="BA58" s="124" t="n">
        <v>0</v>
      </c>
      <c r="BB58" s="124" t="n">
        <v>0</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t="n">
        <v>0</v>
      </c>
      <c r="AE59" s="124" t="n">
        <v>0</v>
      </c>
      <c r="AF59" s="124"/>
      <c r="AG59" s="124"/>
      <c r="AH59" s="129"/>
      <c r="AI59" s="128" t="n">
        <v>0</v>
      </c>
      <c r="AJ59" s="124" t="n">
        <v>0</v>
      </c>
      <c r="AK59" s="124"/>
      <c r="AL59" s="124" t="n">
        <v>0</v>
      </c>
      <c r="AM59" s="124" t="n">
        <v>0</v>
      </c>
      <c r="AN59" s="124" t="n">
        <v>0</v>
      </c>
      <c r="AO59" s="124"/>
      <c r="AP59" s="124" t="n">
        <v>0</v>
      </c>
      <c r="AQ59" s="124" t="n">
        <v>0</v>
      </c>
      <c r="AR59" s="124" t="n">
        <v>0</v>
      </c>
      <c r="AS59" s="124"/>
      <c r="AT59" s="129" t="n">
        <v>0</v>
      </c>
      <c r="AU59" s="128" t="n">
        <v>0</v>
      </c>
      <c r="AV59" s="124" t="n">
        <v>0</v>
      </c>
      <c r="AW59" s="124" t="n">
        <v>0</v>
      </c>
      <c r="AX59" s="124" t="n">
        <v>0</v>
      </c>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t="n">
        <v>0</v>
      </c>
      <c r="AE60" s="124" t="n">
        <v>0</v>
      </c>
      <c r="AF60" s="124"/>
      <c r="AG60" s="124"/>
      <c r="AH60" s="129"/>
      <c r="AI60" s="128" t="n">
        <v>0</v>
      </c>
      <c r="AJ60" s="124" t="n">
        <v>0</v>
      </c>
      <c r="AK60" s="124"/>
      <c r="AL60" s="124" t="n">
        <v>0</v>
      </c>
      <c r="AM60" s="124" t="n">
        <v>0</v>
      </c>
      <c r="AN60" s="124" t="n">
        <v>0</v>
      </c>
      <c r="AO60" s="124"/>
      <c r="AP60" s="124" t="n">
        <v>0</v>
      </c>
      <c r="AQ60" s="124" t="n">
        <v>0</v>
      </c>
      <c r="AR60" s="124" t="n">
        <v>0</v>
      </c>
      <c r="AS60" s="124"/>
      <c r="AT60" s="129" t="n">
        <v>0</v>
      </c>
      <c r="AU60" s="128" t="n">
        <v>0</v>
      </c>
      <c r="AV60" s="124" t="n">
        <v>0</v>
      </c>
      <c r="AW60" s="124" t="n">
        <v>0</v>
      </c>
      <c r="AX60" s="124" t="n">
        <v>0</v>
      </c>
      <c r="AY60" s="124" t="n">
        <v>0</v>
      </c>
      <c r="AZ60" s="124" t="n">
        <v>0</v>
      </c>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2</v>
      </c>
      <c r="F61" s="138" t="n">
        <v>0</v>
      </c>
      <c r="G61" s="123" t="n">
        <v>0</v>
      </c>
      <c r="H61" s="123" t="n">
        <v>0</v>
      </c>
      <c r="I61" s="123" t="n">
        <v>2</v>
      </c>
      <c r="J61" s="139" t="n">
        <v>0</v>
      </c>
      <c r="K61" s="134"/>
      <c r="L61" s="124"/>
      <c r="M61" s="124"/>
      <c r="N61" s="124"/>
      <c r="O61" s="124"/>
      <c r="P61" s="124"/>
      <c r="Q61" s="124"/>
      <c r="R61" s="124"/>
      <c r="S61" s="124"/>
      <c r="T61" s="124"/>
      <c r="U61" s="124"/>
      <c r="V61" s="129"/>
      <c r="W61" s="128"/>
      <c r="X61" s="124"/>
      <c r="Y61" s="124"/>
      <c r="Z61" s="124"/>
      <c r="AA61" s="124"/>
      <c r="AB61" s="124"/>
      <c r="AC61" s="124"/>
      <c r="AD61" s="124" t="n">
        <v>0</v>
      </c>
      <c r="AE61" s="124" t="n">
        <v>0</v>
      </c>
      <c r="AF61" s="124"/>
      <c r="AG61" s="124"/>
      <c r="AH61" s="129"/>
      <c r="AI61" s="128" t="n">
        <v>0</v>
      </c>
      <c r="AJ61" s="124" t="n">
        <v>0</v>
      </c>
      <c r="AK61" s="124"/>
      <c r="AL61" s="124" t="n">
        <v>0</v>
      </c>
      <c r="AM61" s="124" t="n">
        <v>0</v>
      </c>
      <c r="AN61" s="124" t="n">
        <v>0</v>
      </c>
      <c r="AO61" s="124"/>
      <c r="AP61" s="124" t="n">
        <v>0</v>
      </c>
      <c r="AQ61" s="124" t="n">
        <v>0</v>
      </c>
      <c r="AR61" s="124" t="n">
        <v>0</v>
      </c>
      <c r="AS61" s="124"/>
      <c r="AT61" s="129" t="n">
        <v>0</v>
      </c>
      <c r="AU61" s="128" t="n">
        <v>0</v>
      </c>
      <c r="AV61" s="124" t="n">
        <v>0</v>
      </c>
      <c r="AW61" s="124" t="n">
        <v>0</v>
      </c>
      <c r="AX61" s="124" t="n">
        <v>2</v>
      </c>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t="n">
        <v>0</v>
      </c>
      <c r="AE62" s="124" t="n">
        <v>0</v>
      </c>
      <c r="AF62" s="124"/>
      <c r="AG62" s="124"/>
      <c r="AH62" s="129"/>
      <c r="AI62" s="128" t="n">
        <v>0</v>
      </c>
      <c r="AJ62" s="124" t="n">
        <v>0</v>
      </c>
      <c r="AK62" s="124"/>
      <c r="AL62" s="124" t="n">
        <v>0</v>
      </c>
      <c r="AM62" s="124" t="n">
        <v>0</v>
      </c>
      <c r="AN62" s="124" t="n">
        <v>0</v>
      </c>
      <c r="AO62" s="124"/>
      <c r="AP62" s="124" t="n">
        <v>0</v>
      </c>
      <c r="AQ62" s="124" t="n">
        <v>0</v>
      </c>
      <c r="AR62" s="124" t="n">
        <v>0</v>
      </c>
      <c r="AS62" s="124"/>
      <c r="AT62" s="129" t="n">
        <v>0</v>
      </c>
      <c r="AU62" s="128" t="n">
        <v>0</v>
      </c>
      <c r="AV62" s="124" t="n">
        <v>0</v>
      </c>
      <c r="AW62" s="124" t="n">
        <v>0</v>
      </c>
      <c r="AX62" s="124" t="n">
        <v>0</v>
      </c>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t="n">
        <v>0</v>
      </c>
      <c r="AE63" s="124" t="n">
        <v>0</v>
      </c>
      <c r="AF63" s="124"/>
      <c r="AG63" s="124"/>
      <c r="AH63" s="129"/>
      <c r="AI63" s="128" t="n">
        <v>0</v>
      </c>
      <c r="AJ63" s="124" t="n">
        <v>0</v>
      </c>
      <c r="AK63" s="124"/>
      <c r="AL63" s="124" t="n">
        <v>0</v>
      </c>
      <c r="AM63" s="124" t="n">
        <v>0</v>
      </c>
      <c r="AN63" s="124" t="n">
        <v>0</v>
      </c>
      <c r="AO63" s="124"/>
      <c r="AP63" s="124" t="n">
        <v>0</v>
      </c>
      <c r="AQ63" s="124" t="n">
        <v>0</v>
      </c>
      <c r="AR63" s="124" t="n">
        <v>0</v>
      </c>
      <c r="AS63" s="124"/>
      <c r="AT63" s="129" t="n">
        <v>0</v>
      </c>
      <c r="AU63" s="128" t="n">
        <v>0</v>
      </c>
      <c r="AV63" s="124" t="n">
        <v>0</v>
      </c>
      <c r="AW63" s="124" t="n">
        <v>0</v>
      </c>
      <c r="AX63" s="124" t="n">
        <v>0</v>
      </c>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t="n">
        <v>0</v>
      </c>
      <c r="AE64" s="124" t="n">
        <v>0</v>
      </c>
      <c r="AF64" s="124"/>
      <c r="AG64" s="124"/>
      <c r="AH64" s="129"/>
      <c r="AI64" s="128" t="n">
        <v>0</v>
      </c>
      <c r="AJ64" s="124" t="n">
        <v>0</v>
      </c>
      <c r="AK64" s="124"/>
      <c r="AL64" s="124" t="n">
        <v>0</v>
      </c>
      <c r="AM64" s="124" t="n">
        <v>0</v>
      </c>
      <c r="AN64" s="124" t="n">
        <v>0</v>
      </c>
      <c r="AO64" s="124"/>
      <c r="AP64" s="124" t="n">
        <v>0</v>
      </c>
      <c r="AQ64" s="124" t="n">
        <v>0</v>
      </c>
      <c r="AR64" s="124" t="n">
        <v>0</v>
      </c>
      <c r="AS64" s="124"/>
      <c r="AT64" s="129" t="n">
        <v>0</v>
      </c>
      <c r="AU64" s="128" t="n">
        <v>0</v>
      </c>
      <c r="AV64" s="124" t="n">
        <v>0</v>
      </c>
      <c r="AW64" s="124" t="n">
        <v>0</v>
      </c>
      <c r="AX64" s="124" t="n">
        <v>0</v>
      </c>
      <c r="AY64" s="124" t="n">
        <v>0</v>
      </c>
      <c r="AZ64" s="124" t="n">
        <v>0</v>
      </c>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0</v>
      </c>
      <c r="F65" s="138" t="n">
        <v>0</v>
      </c>
      <c r="G65" s="123" t="n">
        <v>0</v>
      </c>
      <c r="H65" s="123" t="n">
        <v>0</v>
      </c>
      <c r="I65" s="123" t="n">
        <v>0</v>
      </c>
      <c r="J65" s="139" t="n">
        <v>0</v>
      </c>
      <c r="K65" s="134"/>
      <c r="L65" s="124"/>
      <c r="M65" s="124"/>
      <c r="N65" s="124"/>
      <c r="O65" s="124"/>
      <c r="P65" s="124"/>
      <c r="Q65" s="124"/>
      <c r="R65" s="124"/>
      <c r="S65" s="124"/>
      <c r="T65" s="124"/>
      <c r="U65" s="124"/>
      <c r="V65" s="129"/>
      <c r="W65" s="128"/>
      <c r="X65" s="124"/>
      <c r="Y65" s="124"/>
      <c r="Z65" s="124"/>
      <c r="AA65" s="124"/>
      <c r="AB65" s="124"/>
      <c r="AC65" s="124"/>
      <c r="AD65" s="124" t="n">
        <v>0</v>
      </c>
      <c r="AE65" s="124" t="n">
        <v>0</v>
      </c>
      <c r="AF65" s="124"/>
      <c r="AG65" s="124"/>
      <c r="AH65" s="129"/>
      <c r="AI65" s="128" t="n">
        <v>0</v>
      </c>
      <c r="AJ65" s="124" t="n">
        <v>0</v>
      </c>
      <c r="AK65" s="124"/>
      <c r="AL65" s="124" t="n">
        <v>0</v>
      </c>
      <c r="AM65" s="124" t="n">
        <v>0</v>
      </c>
      <c r="AN65" s="124" t="n">
        <v>0</v>
      </c>
      <c r="AO65" s="124"/>
      <c r="AP65" s="124" t="n">
        <v>0</v>
      </c>
      <c r="AQ65" s="124" t="n">
        <v>0</v>
      </c>
      <c r="AR65" s="124" t="n">
        <v>0</v>
      </c>
      <c r="AS65" s="124"/>
      <c r="AT65" s="129" t="n">
        <v>0</v>
      </c>
      <c r="AU65" s="128" t="n">
        <v>0</v>
      </c>
      <c r="AV65" s="124" t="n">
        <v>0</v>
      </c>
      <c r="AW65" s="124" t="n">
        <v>0</v>
      </c>
      <c r="AX65" s="124" t="n">
        <v>0</v>
      </c>
      <c r="AY65" s="124" t="n">
        <v>0</v>
      </c>
      <c r="AZ65" s="124" t="n">
        <v>0</v>
      </c>
      <c r="BA65" s="124" t="n">
        <v>0</v>
      </c>
      <c r="BB65" s="124" t="n">
        <v>0</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t="n">
        <v>0</v>
      </c>
      <c r="AE66" s="124" t="n">
        <v>0</v>
      </c>
      <c r="AF66" s="124"/>
      <c r="AG66" s="124"/>
      <c r="AH66" s="129"/>
      <c r="AI66" s="128" t="n">
        <v>0</v>
      </c>
      <c r="AJ66" s="124" t="n">
        <v>0</v>
      </c>
      <c r="AK66" s="124"/>
      <c r="AL66" s="124" t="n">
        <v>0</v>
      </c>
      <c r="AM66" s="124" t="n">
        <v>0</v>
      </c>
      <c r="AN66" s="124" t="n">
        <v>0</v>
      </c>
      <c r="AO66" s="124"/>
      <c r="AP66" s="124" t="n">
        <v>0</v>
      </c>
      <c r="AQ66" s="124" t="n">
        <v>0</v>
      </c>
      <c r="AR66" s="124" t="n">
        <v>0</v>
      </c>
      <c r="AS66" s="124"/>
      <c r="AT66" s="129" t="n">
        <v>0</v>
      </c>
      <c r="AU66" s="128" t="n">
        <v>0</v>
      </c>
      <c r="AV66" s="124" t="n">
        <v>0</v>
      </c>
      <c r="AW66" s="124" t="n">
        <v>0</v>
      </c>
      <c r="AX66" s="124" t="n">
        <v>0</v>
      </c>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218</v>
      </c>
      <c r="F67" s="138" t="n">
        <v>0</v>
      </c>
      <c r="G67" s="123" t="n">
        <v>0</v>
      </c>
      <c r="H67" s="123" t="n">
        <v>0</v>
      </c>
      <c r="I67" s="123" t="n">
        <v>218</v>
      </c>
      <c r="J67" s="139" t="n">
        <v>0</v>
      </c>
      <c r="K67" s="134"/>
      <c r="L67" s="124"/>
      <c r="M67" s="124"/>
      <c r="N67" s="124"/>
      <c r="O67" s="124"/>
      <c r="P67" s="124"/>
      <c r="Q67" s="124"/>
      <c r="R67" s="124"/>
      <c r="S67" s="124"/>
      <c r="T67" s="124"/>
      <c r="U67" s="124"/>
      <c r="V67" s="129"/>
      <c r="W67" s="128"/>
      <c r="X67" s="124"/>
      <c r="Y67" s="124"/>
      <c r="Z67" s="124"/>
      <c r="AA67" s="124"/>
      <c r="AB67" s="124"/>
      <c r="AC67" s="124"/>
      <c r="AD67" s="124" t="n">
        <v>0</v>
      </c>
      <c r="AE67" s="124" t="n">
        <v>0</v>
      </c>
      <c r="AF67" s="124"/>
      <c r="AG67" s="124"/>
      <c r="AH67" s="129"/>
      <c r="AI67" s="128" t="n">
        <v>0</v>
      </c>
      <c r="AJ67" s="124" t="n">
        <v>0</v>
      </c>
      <c r="AK67" s="124"/>
      <c r="AL67" s="124" t="n">
        <v>0</v>
      </c>
      <c r="AM67" s="124" t="n">
        <v>0</v>
      </c>
      <c r="AN67" s="124" t="n">
        <v>0</v>
      </c>
      <c r="AO67" s="124"/>
      <c r="AP67" s="124" t="n">
        <v>0</v>
      </c>
      <c r="AQ67" s="124" t="n">
        <v>0</v>
      </c>
      <c r="AR67" s="124" t="n">
        <v>0</v>
      </c>
      <c r="AS67" s="124"/>
      <c r="AT67" s="129" t="n">
        <v>0</v>
      </c>
      <c r="AU67" s="128" t="n">
        <v>1</v>
      </c>
      <c r="AV67" s="124" t="n">
        <v>12</v>
      </c>
      <c r="AW67" s="124" t="n">
        <v>20</v>
      </c>
      <c r="AX67" s="124" t="n">
        <v>62</v>
      </c>
      <c r="AY67" s="124" t="n">
        <v>42</v>
      </c>
      <c r="AZ67" s="124" t="n">
        <v>20</v>
      </c>
      <c r="BA67" s="124" t="n">
        <v>21</v>
      </c>
      <c r="BB67" s="124" t="n">
        <v>26</v>
      </c>
      <c r="BC67" s="124" t="n">
        <v>14</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0</v>
      </c>
      <c r="F68" s="138" t="n">
        <v>0</v>
      </c>
      <c r="G68" s="123" t="n">
        <v>0</v>
      </c>
      <c r="H68" s="123" t="n">
        <v>0</v>
      </c>
      <c r="I68" s="123" t="n">
        <v>0</v>
      </c>
      <c r="J68" s="139" t="n">
        <v>0</v>
      </c>
      <c r="K68" s="134"/>
      <c r="L68" s="124"/>
      <c r="M68" s="124"/>
      <c r="N68" s="124"/>
      <c r="O68" s="124"/>
      <c r="P68" s="124"/>
      <c r="Q68" s="124"/>
      <c r="R68" s="124"/>
      <c r="S68" s="124"/>
      <c r="T68" s="124"/>
      <c r="U68" s="124"/>
      <c r="V68" s="129"/>
      <c r="W68" s="128"/>
      <c r="X68" s="124"/>
      <c r="Y68" s="124"/>
      <c r="Z68" s="124"/>
      <c r="AA68" s="124"/>
      <c r="AB68" s="124"/>
      <c r="AC68" s="124"/>
      <c r="AD68" s="124" t="n">
        <v>0</v>
      </c>
      <c r="AE68" s="124" t="n">
        <v>0</v>
      </c>
      <c r="AF68" s="124"/>
      <c r="AG68" s="124"/>
      <c r="AH68" s="129"/>
      <c r="AI68" s="128" t="n">
        <v>0</v>
      </c>
      <c r="AJ68" s="124" t="n">
        <v>0</v>
      </c>
      <c r="AK68" s="124"/>
      <c r="AL68" s="124" t="n">
        <v>0</v>
      </c>
      <c r="AM68" s="124" t="n">
        <v>0</v>
      </c>
      <c r="AN68" s="124" t="n">
        <v>0</v>
      </c>
      <c r="AO68" s="124"/>
      <c r="AP68" s="124" t="n">
        <v>0</v>
      </c>
      <c r="AQ68" s="124" t="n">
        <v>0</v>
      </c>
      <c r="AR68" s="124" t="n">
        <v>0</v>
      </c>
      <c r="AS68" s="124"/>
      <c r="AT68" s="129" t="n">
        <v>0</v>
      </c>
      <c r="AU68" s="128" t="n">
        <v>0</v>
      </c>
      <c r="AV68" s="124" t="n">
        <v>0</v>
      </c>
      <c r="AW68" s="124" t="n">
        <v>0</v>
      </c>
      <c r="AX68" s="124" t="n">
        <v>0</v>
      </c>
      <c r="AY68" s="124" t="n">
        <v>0</v>
      </c>
      <c r="AZ68" s="124" t="n">
        <v>0</v>
      </c>
      <c r="BA68" s="124" t="n">
        <v>0</v>
      </c>
      <c r="BB68" s="124" t="n">
        <v>0</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t="n">
        <v>0</v>
      </c>
      <c r="AE69" s="124" t="n">
        <v>0</v>
      </c>
      <c r="AF69" s="124"/>
      <c r="AG69" s="124"/>
      <c r="AH69" s="129"/>
      <c r="AI69" s="128" t="n">
        <v>0</v>
      </c>
      <c r="AJ69" s="124" t="n">
        <v>0</v>
      </c>
      <c r="AK69" s="124"/>
      <c r="AL69" s="124" t="n">
        <v>0</v>
      </c>
      <c r="AM69" s="124" t="n">
        <v>0</v>
      </c>
      <c r="AN69" s="124" t="n">
        <v>0</v>
      </c>
      <c r="AO69" s="124"/>
      <c r="AP69" s="124" t="n">
        <v>0</v>
      </c>
      <c r="AQ69" s="124" t="n">
        <v>0</v>
      </c>
      <c r="AR69" s="124" t="n">
        <v>0</v>
      </c>
      <c r="AS69" s="124"/>
      <c r="AT69" s="129" t="n">
        <v>0</v>
      </c>
      <c r="AU69" s="128" t="n">
        <v>0</v>
      </c>
      <c r="AV69" s="124" t="n">
        <v>0</v>
      </c>
      <c r="AW69" s="124" t="n">
        <v>0</v>
      </c>
      <c r="AX69" s="124" t="n">
        <v>0</v>
      </c>
      <c r="AY69" s="124" t="n">
        <v>0</v>
      </c>
      <c r="AZ69" s="124" t="n">
        <v>0</v>
      </c>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t="n">
        <v>0</v>
      </c>
      <c r="AE70" s="124" t="n">
        <v>0</v>
      </c>
      <c r="AF70" s="124"/>
      <c r="AG70" s="124"/>
      <c r="AH70" s="129"/>
      <c r="AI70" s="128" t="n">
        <v>0</v>
      </c>
      <c r="AJ70" s="124" t="n">
        <v>0</v>
      </c>
      <c r="AK70" s="124"/>
      <c r="AL70" s="124" t="n">
        <v>0</v>
      </c>
      <c r="AM70" s="124" t="n">
        <v>0</v>
      </c>
      <c r="AN70" s="124" t="n">
        <v>0</v>
      </c>
      <c r="AO70" s="124"/>
      <c r="AP70" s="124" t="n">
        <v>0</v>
      </c>
      <c r="AQ70" s="124" t="n">
        <v>0</v>
      </c>
      <c r="AR70" s="124" t="n">
        <v>0</v>
      </c>
      <c r="AS70" s="124"/>
      <c r="AT70" s="129" t="n">
        <v>0</v>
      </c>
      <c r="AU70" s="128" t="n">
        <v>0</v>
      </c>
      <c r="AV70" s="124" t="n">
        <v>0</v>
      </c>
      <c r="AW70" s="124" t="n">
        <v>0</v>
      </c>
      <c r="AX70" s="124" t="n">
        <v>0</v>
      </c>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t="n">
        <v>0</v>
      </c>
      <c r="AE71" s="123" t="n">
        <v>0</v>
      </c>
      <c r="AF71" s="123"/>
      <c r="AG71" s="123"/>
      <c r="AH71" s="131"/>
      <c r="AI71" s="130" t="n">
        <v>0</v>
      </c>
      <c r="AJ71" s="123" t="n">
        <v>0</v>
      </c>
      <c r="AK71" s="123"/>
      <c r="AL71" s="123" t="n">
        <v>0</v>
      </c>
      <c r="AM71" s="123" t="n">
        <v>18</v>
      </c>
      <c r="AN71" s="123" t="n">
        <v>0</v>
      </c>
      <c r="AO71" s="123"/>
      <c r="AP71" s="123" t="n">
        <v>0</v>
      </c>
      <c r="AQ71" s="123" t="n">
        <v>43</v>
      </c>
      <c r="AR71" s="123" t="n">
        <v>66</v>
      </c>
      <c r="AS71" s="123"/>
      <c r="AT71" s="131" t="n">
        <v>0</v>
      </c>
      <c r="AU71" s="130" t="n">
        <v>7</v>
      </c>
      <c r="AV71" s="123" t="n">
        <v>20</v>
      </c>
      <c r="AW71" s="123" t="n">
        <v>31</v>
      </c>
      <c r="AX71" s="123" t="n">
        <v>26</v>
      </c>
      <c r="AY71" s="123" t="n">
        <v>29</v>
      </c>
      <c r="AZ71" s="123" t="n">
        <v>33</v>
      </c>
      <c r="BA71" s="123" t="n">
        <v>33</v>
      </c>
      <c r="BB71" s="123" t="n">
        <v>43</v>
      </c>
      <c r="BC71" s="123" t="n">
        <v>21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t="n">
        <v>0</v>
      </c>
      <c r="AE72" s="123" t="n">
        <v>0</v>
      </c>
      <c r="AF72" s="123"/>
      <c r="AG72" s="123"/>
      <c r="AH72" s="131"/>
      <c r="AI72" s="130" t="n">
        <v>0</v>
      </c>
      <c r="AJ72" s="123" t="n">
        <v>0</v>
      </c>
      <c r="AK72" s="123"/>
      <c r="AL72" s="123" t="n">
        <v>0</v>
      </c>
      <c r="AM72" s="123" t="n">
        <v>0</v>
      </c>
      <c r="AN72" s="123" t="n">
        <v>0</v>
      </c>
      <c r="AO72" s="123"/>
      <c r="AP72" s="123" t="n">
        <v>0</v>
      </c>
      <c r="AQ72" s="123" t="n">
        <v>0</v>
      </c>
      <c r="AR72" s="123" t="n">
        <v>69</v>
      </c>
      <c r="AS72" s="123"/>
      <c r="AT72" s="131" t="n">
        <v>0</v>
      </c>
      <c r="AU72" s="130" t="n">
        <v>21</v>
      </c>
      <c r="AV72" s="123" t="n">
        <v>47</v>
      </c>
      <c r="AW72" s="123" t="n">
        <v>55</v>
      </c>
      <c r="AX72" s="123" t="n">
        <v>61</v>
      </c>
      <c r="AY72" s="123" t="n">
        <v>68</v>
      </c>
      <c r="AZ72" s="123" t="n">
        <v>70</v>
      </c>
      <c r="BA72" s="123" t="n">
        <v>53</v>
      </c>
      <c r="BB72" s="123" t="n">
        <v>52</v>
      </c>
      <c r="BC72" s="123" t="n">
        <v>71</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t="n">
        <v>0</v>
      </c>
      <c r="AE73" s="123" t="n">
        <v>0</v>
      </c>
      <c r="AF73" s="123"/>
      <c r="AG73" s="123"/>
      <c r="AH73" s="131"/>
      <c r="AI73" s="130" t="n">
        <v>0</v>
      </c>
      <c r="AJ73" s="123" t="n">
        <v>0</v>
      </c>
      <c r="AK73" s="123"/>
      <c r="AL73" s="123" t="n">
        <v>0</v>
      </c>
      <c r="AM73" s="123" t="n">
        <v>0</v>
      </c>
      <c r="AN73" s="123" t="n">
        <v>0</v>
      </c>
      <c r="AO73" s="123"/>
      <c r="AP73" s="123" t="n">
        <v>0</v>
      </c>
      <c r="AQ73" s="123" t="n">
        <v>0</v>
      </c>
      <c r="AR73" s="123" t="n">
        <v>3</v>
      </c>
      <c r="AS73" s="123"/>
      <c r="AT73" s="131" t="n">
        <v>0</v>
      </c>
      <c r="AU73" s="130" t="n">
        <v>14</v>
      </c>
      <c r="AV73" s="123" t="n">
        <v>28</v>
      </c>
      <c r="AW73" s="123" t="n">
        <v>35</v>
      </c>
      <c r="AX73" s="123" t="n">
        <v>32</v>
      </c>
      <c r="AY73" s="123" t="n">
        <v>39</v>
      </c>
      <c r="AZ73" s="123" t="n">
        <v>36</v>
      </c>
      <c r="BA73" s="123" t="n">
        <v>22</v>
      </c>
      <c r="BB73" s="123" t="n">
        <v>20</v>
      </c>
      <c r="BC73" s="123" t="n">
        <v>27</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t="n">
        <v>0</v>
      </c>
      <c r="AE74" s="123" t="n">
        <v>0</v>
      </c>
      <c r="AF74" s="123"/>
      <c r="AG74" s="123"/>
      <c r="AH74" s="131"/>
      <c r="AI74" s="130" t="n">
        <v>0</v>
      </c>
      <c r="AJ74" s="123" t="n">
        <v>0</v>
      </c>
      <c r="AK74" s="123"/>
      <c r="AL74" s="123" t="n">
        <v>0</v>
      </c>
      <c r="AM74" s="123" t="n">
        <v>0</v>
      </c>
      <c r="AN74" s="123" t="n">
        <v>0</v>
      </c>
      <c r="AO74" s="123"/>
      <c r="AP74" s="123" t="n">
        <v>0</v>
      </c>
      <c r="AQ74" s="123" t="n">
        <v>0</v>
      </c>
      <c r="AR74" s="123" t="n">
        <v>0</v>
      </c>
      <c r="AS74" s="123"/>
      <c r="AT74" s="131" t="n">
        <v>0</v>
      </c>
      <c r="AU74" s="130" t="n">
        <v>0</v>
      </c>
      <c r="AV74" s="123" t="n">
        <v>0</v>
      </c>
      <c r="AW74" s="123" t="n">
        <v>0</v>
      </c>
      <c r="AX74" s="123" t="n">
        <v>0</v>
      </c>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0</v>
      </c>
      <c r="F75" s="140" t="n">
        <v>0</v>
      </c>
      <c r="G75" s="141" t="n">
        <v>0</v>
      </c>
      <c r="H75" s="141" t="n">
        <v>0</v>
      </c>
      <c r="I75" s="141" t="n">
        <v>0</v>
      </c>
      <c r="J75" s="142" t="n">
        <v>0</v>
      </c>
      <c r="K75" s="155"/>
      <c r="L75" s="156"/>
      <c r="M75" s="156"/>
      <c r="N75" s="156"/>
      <c r="O75" s="156"/>
      <c r="P75" s="156"/>
      <c r="Q75" s="156"/>
      <c r="R75" s="156"/>
      <c r="S75" s="156"/>
      <c r="T75" s="156"/>
      <c r="U75" s="156"/>
      <c r="V75" s="157"/>
      <c r="W75" s="158"/>
      <c r="X75" s="156"/>
      <c r="Y75" s="156"/>
      <c r="Z75" s="156"/>
      <c r="AA75" s="156"/>
      <c r="AB75" s="156"/>
      <c r="AC75" s="156"/>
      <c r="AD75" s="156" t="n">
        <v>0</v>
      </c>
      <c r="AE75" s="156" t="n">
        <v>0</v>
      </c>
      <c r="AF75" s="156"/>
      <c r="AG75" s="156"/>
      <c r="AH75" s="157"/>
      <c r="AI75" s="158" t="n">
        <v>0</v>
      </c>
      <c r="AJ75" s="156" t="n">
        <v>0</v>
      </c>
      <c r="AK75" s="156"/>
      <c r="AL75" s="156" t="n">
        <v>0</v>
      </c>
      <c r="AM75" s="156" t="n">
        <v>0</v>
      </c>
      <c r="AN75" s="156" t="n">
        <v>0</v>
      </c>
      <c r="AO75" s="156"/>
      <c r="AP75" s="156" t="n">
        <v>0</v>
      </c>
      <c r="AQ75" s="156" t="n">
        <v>0</v>
      </c>
      <c r="AR75" s="156" t="n">
        <v>0</v>
      </c>
      <c r="AS75" s="156"/>
      <c r="AT75" s="157" t="n">
        <v>0</v>
      </c>
      <c r="AU75" s="158" t="n">
        <v>0</v>
      </c>
      <c r="AV75" s="156" t="n">
        <v>0</v>
      </c>
      <c r="AW75" s="156" t="n">
        <v>0</v>
      </c>
      <c r="AX75" s="156" t="n">
        <v>0</v>
      </c>
      <c r="AY75" s="156" t="n">
        <v>0</v>
      </c>
      <c r="AZ75" s="156" t="n">
        <v>0</v>
      </c>
      <c r="BA75" s="156" t="n">
        <v>0</v>
      </c>
      <c r="BB75" s="156" t="n">
        <v>0</v>
      </c>
      <c r="BC75" s="156" t="n">
        <v>0</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613</v>
      </c>
    </row>
    <row r="4">
      <c r="B4" s="265" t="s">
        <v>176</v>
      </c>
      <c r="C4" s="264" t="s">
        <v>612</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353</v>
      </c>
      <c r="F25" s="138" t="n">
        <v>0</v>
      </c>
      <c r="G25" s="123" t="n">
        <v>0</v>
      </c>
      <c r="H25" s="123" t="n">
        <v>0</v>
      </c>
      <c r="I25" s="123" t="n">
        <v>353</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c r="AZ25" s="124"/>
      <c r="BA25" s="124" t="n">
        <v>0</v>
      </c>
      <c r="BB25" s="124" t="n">
        <v>200</v>
      </c>
      <c r="BC25" s="124" t="n">
        <v>153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0</v>
      </c>
      <c r="F26" s="138" t="n">
        <v>0</v>
      </c>
      <c r="G26" s="123" t="n">
        <v>0</v>
      </c>
      <c r="H26" s="123" t="n">
        <v>0</v>
      </c>
      <c r="I26" s="123" t="n">
        <v>0</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c r="AZ26" s="124"/>
      <c r="BA26" s="124" t="n">
        <v>0</v>
      </c>
      <c r="BB26" s="124" t="n">
        <v>0</v>
      </c>
      <c r="BC26" s="124" t="n">
        <v>0</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48186</v>
      </c>
      <c r="F27" s="138" t="n">
        <v>0</v>
      </c>
      <c r="G27" s="123" t="n">
        <v>0</v>
      </c>
      <c r="H27" s="123" t="n">
        <v>0</v>
      </c>
      <c r="I27" s="123" t="n">
        <v>48672</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c r="AZ27" s="124"/>
      <c r="BA27" s="124" t="n">
        <v>48372</v>
      </c>
      <c r="BB27" s="124" t="n">
        <v>200</v>
      </c>
      <c r="BC27" s="124" t="n">
        <v>100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297</v>
      </c>
      <c r="F28" s="138" t="n">
        <v>0</v>
      </c>
      <c r="G28" s="123" t="n">
        <v>0</v>
      </c>
      <c r="H28" s="123" t="n">
        <v>0</v>
      </c>
      <c r="I28" s="123" t="n">
        <v>297</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c r="AZ28" s="124"/>
      <c r="BA28" s="124" t="n">
        <v>21</v>
      </c>
      <c r="BB28" s="124" t="n">
        <v>176</v>
      </c>
      <c r="BC28" s="124" t="n">
        <v>100</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17</v>
      </c>
      <c r="F29" s="138" t="n">
        <v>0</v>
      </c>
      <c r="G29" s="123" t="n">
        <v>0</v>
      </c>
      <c r="H29" s="123" t="n">
        <v>0</v>
      </c>
      <c r="I29" s="123" t="n">
        <v>17</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c r="AZ29" s="124"/>
      <c r="BA29" s="124" t="n">
        <v>0</v>
      </c>
      <c r="BB29" s="124" t="n">
        <v>13</v>
      </c>
      <c r="BC29" s="124" t="n">
        <v>4</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280</v>
      </c>
      <c r="F30" s="138" t="n">
        <v>0</v>
      </c>
      <c r="G30" s="123" t="n">
        <v>0</v>
      </c>
      <c r="H30" s="123" t="n">
        <v>0</v>
      </c>
      <c r="I30" s="123" t="n">
        <v>280</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c r="AZ30" s="124"/>
      <c r="BA30" s="124" t="n">
        <v>21</v>
      </c>
      <c r="BB30" s="124" t="n">
        <v>163</v>
      </c>
      <c r="BC30" s="124" t="n">
        <v>96</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v>
      </c>
      <c r="F31" s="138" t="n">
        <v>0</v>
      </c>
      <c r="G31" s="123" t="n">
        <v>0</v>
      </c>
      <c r="H31" s="123" t="n">
        <v>0</v>
      </c>
      <c r="I31" s="123" t="n">
        <v>2</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c r="AZ31" s="124"/>
      <c r="BA31" s="124" t="n">
        <v>0</v>
      </c>
      <c r="BB31" s="124" t="n">
        <v>2</v>
      </c>
      <c r="BC31" s="124" t="n">
        <v>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10</v>
      </c>
      <c r="F32" s="138" t="n">
        <v>0</v>
      </c>
      <c r="G32" s="123" t="n">
        <v>0</v>
      </c>
      <c r="H32" s="123" t="n">
        <v>0</v>
      </c>
      <c r="I32" s="123" t="n">
        <v>10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c r="AZ32" s="124"/>
      <c r="BA32" s="124" t="n">
        <v>10</v>
      </c>
      <c r="BB32" s="124" t="n">
        <v>0</v>
      </c>
      <c r="BC32" s="124" t="n">
        <v>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100</v>
      </c>
      <c r="F33" s="138" t="n">
        <v>0</v>
      </c>
      <c r="G33" s="123" t="n">
        <v>0</v>
      </c>
      <c r="H33" s="123" t="n">
        <v>0</v>
      </c>
      <c r="I33" s="123" t="n">
        <v>100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100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25</v>
      </c>
      <c r="F34" s="138" t="n">
        <v>0</v>
      </c>
      <c r="G34" s="123" t="n">
        <v>0</v>
      </c>
      <c r="H34" s="123" t="n">
        <v>0</v>
      </c>
      <c r="I34" s="123" t="n">
        <v>25</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c r="AZ34" s="124"/>
      <c r="BA34" s="124" t="n">
        <v>0</v>
      </c>
      <c r="BB34" s="124" t="n">
        <v>0</v>
      </c>
      <c r="BC34" s="124" t="n">
        <v>25</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151</v>
      </c>
      <c r="F35" s="138" t="n">
        <v>0</v>
      </c>
      <c r="G35" s="123" t="n">
        <v>0</v>
      </c>
      <c r="H35" s="123" t="n">
        <v>0</v>
      </c>
      <c r="I35" s="123" t="n">
        <v>151</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c r="AZ35" s="124"/>
      <c r="BA35" s="124" t="n">
        <v>15</v>
      </c>
      <c r="BB35" s="124" t="n">
        <v>47</v>
      </c>
      <c r="BC35" s="124" t="n">
        <v>89</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v>
      </c>
      <c r="F36" s="138" t="n">
        <v>0</v>
      </c>
      <c r="G36" s="123" t="n">
        <v>0</v>
      </c>
      <c r="H36" s="123" t="n">
        <v>0</v>
      </c>
      <c r="I36" s="123" t="n">
        <v>6</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c r="AZ36" s="124"/>
      <c r="BA36" s="124" t="n">
        <v>2</v>
      </c>
      <c r="BB36" s="124" t="n">
        <v>4</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c r="AZ37" s="124"/>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c r="AZ38" s="124"/>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c r="AZ39" s="124"/>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v>
      </c>
      <c r="F41" s="138" t="n">
        <v>0</v>
      </c>
      <c r="G41" s="123" t="n">
        <v>0</v>
      </c>
      <c r="H41" s="123" t="n">
        <v>0</v>
      </c>
      <c r="I41" s="123" t="n">
        <v>2</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c r="AZ41" s="124"/>
      <c r="BA41" s="124" t="n">
        <v>0</v>
      </c>
      <c r="BB41" s="124" t="n">
        <v>0</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c r="AZ42" s="124"/>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c r="AZ43" s="124"/>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c r="AZ44" s="124"/>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27</v>
      </c>
      <c r="F46" s="138" t="n">
        <v>0</v>
      </c>
      <c r="G46" s="123" t="n">
        <v>0</v>
      </c>
      <c r="H46" s="123" t="n">
        <v>0</v>
      </c>
      <c r="I46" s="123" t="n">
        <v>27</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c r="AZ46" s="124"/>
      <c r="BA46" s="124" t="n">
        <v>0</v>
      </c>
      <c r="BB46" s="124" t="n">
        <v>8</v>
      </c>
      <c r="BC46" s="124" t="n">
        <v>19</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c r="AZ47" s="124"/>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c r="AZ48" s="124"/>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0</v>
      </c>
      <c r="F49" s="138" t="n">
        <v>0</v>
      </c>
      <c r="G49" s="123" t="n">
        <v>0</v>
      </c>
      <c r="H49" s="123" t="n">
        <v>0</v>
      </c>
      <c r="I49" s="123" t="n">
        <v>0</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c r="AZ49" s="124"/>
      <c r="BA49" s="124" t="n">
        <v>0</v>
      </c>
      <c r="BB49" s="124" t="n">
        <v>0</v>
      </c>
      <c r="BC49" s="124" t="n">
        <v>0</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21</v>
      </c>
      <c r="F50" s="138" t="n">
        <v>0</v>
      </c>
      <c r="G50" s="123" t="n">
        <v>0</v>
      </c>
      <c r="H50" s="123" t="n">
        <v>0</v>
      </c>
      <c r="I50" s="123" t="n">
        <v>21</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c r="AZ50" s="124"/>
      <c r="BA50" s="124" t="n">
        <v>5</v>
      </c>
      <c r="BB50" s="124" t="n">
        <v>3</v>
      </c>
      <c r="BC50" s="124" t="n">
        <v>13</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0</v>
      </c>
      <c r="F51" s="138" t="n">
        <v>0</v>
      </c>
      <c r="G51" s="123" t="n">
        <v>0</v>
      </c>
      <c r="H51" s="123" t="n">
        <v>0</v>
      </c>
      <c r="I51" s="123" t="n">
        <v>0</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c r="AZ51" s="124"/>
      <c r="BA51" s="124" t="n">
        <v>0</v>
      </c>
      <c r="BB51" s="124" t="n">
        <v>0</v>
      </c>
      <c r="BC51" s="124" t="n">
        <v>0</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0</v>
      </c>
      <c r="F52" s="138" t="n">
        <v>0</v>
      </c>
      <c r="G52" s="123" t="n">
        <v>0</v>
      </c>
      <c r="H52" s="123" t="n">
        <v>0</v>
      </c>
      <c r="I52" s="123" t="n">
        <v>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c r="AZ52" s="124"/>
      <c r="BA52" s="124" t="n">
        <v>0</v>
      </c>
      <c r="BB52" s="124" t="n">
        <v>0</v>
      </c>
      <c r="BC52" s="124" t="n">
        <v>0</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v>
      </c>
      <c r="F53" s="138" t="n">
        <v>0</v>
      </c>
      <c r="G53" s="123" t="n">
        <v>0</v>
      </c>
      <c r="H53" s="123" t="n">
        <v>0</v>
      </c>
      <c r="I53" s="123" t="n">
        <v>1</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c r="AZ53" s="124"/>
      <c r="BA53" s="124" t="n">
        <v>0</v>
      </c>
      <c r="BB53" s="124" t="n">
        <v>1</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v>
      </c>
      <c r="F54" s="138" t="n">
        <v>0</v>
      </c>
      <c r="G54" s="123" t="n">
        <v>0</v>
      </c>
      <c r="H54" s="123" t="n">
        <v>0</v>
      </c>
      <c r="I54" s="123" t="n">
        <v>1</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c r="AZ54" s="124"/>
      <c r="BA54" s="124" t="n">
        <v>0</v>
      </c>
      <c r="BB54" s="124" t="n">
        <v>0</v>
      </c>
      <c r="BC54" s="124" t="n">
        <v>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c r="AZ55" s="124"/>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0</v>
      </c>
      <c r="F56" s="138" t="n">
        <v>0</v>
      </c>
      <c r="G56" s="123" t="n">
        <v>0</v>
      </c>
      <c r="H56" s="123" t="n">
        <v>0</v>
      </c>
      <c r="I56" s="123" t="n">
        <v>0</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c r="AZ56" s="124"/>
      <c r="BA56" s="124" t="n">
        <v>0</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1</v>
      </c>
      <c r="F57" s="138" t="n">
        <v>0</v>
      </c>
      <c r="G57" s="123" t="n">
        <v>0</v>
      </c>
      <c r="H57" s="123" t="n">
        <v>0</v>
      </c>
      <c r="I57" s="123" t="n">
        <v>1</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c r="AZ57" s="124"/>
      <c r="BA57" s="124" t="n">
        <v>0</v>
      </c>
      <c r="BB57" s="124" t="n">
        <v>1</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0</v>
      </c>
      <c r="I58" s="123" t="n">
        <v>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c r="AZ58" s="124"/>
      <c r="BA58" s="124" t="n">
        <v>0</v>
      </c>
      <c r="BB58" s="124" t="n">
        <v>0</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c r="AZ59" s="124"/>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0</v>
      </c>
      <c r="F60" s="138" t="n">
        <v>0</v>
      </c>
      <c r="G60" s="123" t="n">
        <v>0</v>
      </c>
      <c r="H60" s="123" t="n">
        <v>0</v>
      </c>
      <c r="I60" s="123" t="n">
        <v>0</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c r="AZ60" s="124"/>
      <c r="BA60" s="124" t="n">
        <v>0</v>
      </c>
      <c r="BB60" s="124" t="n">
        <v>0</v>
      </c>
      <c r="BC60" s="124" t="n">
        <v>0</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c r="AZ61" s="124"/>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2</v>
      </c>
      <c r="F62" s="138" t="n">
        <v>0</v>
      </c>
      <c r="G62" s="123" t="n">
        <v>0</v>
      </c>
      <c r="H62" s="123" t="n">
        <v>0</v>
      </c>
      <c r="I62" s="123" t="n">
        <v>2</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c r="AZ62" s="124"/>
      <c r="BA62" s="124" t="n">
        <v>0</v>
      </c>
      <c r="BB62" s="124" t="n">
        <v>1</v>
      </c>
      <c r="BC62" s="124" t="n">
        <v>1</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3</v>
      </c>
      <c r="F63" s="138" t="n">
        <v>0</v>
      </c>
      <c r="G63" s="123" t="n">
        <v>0</v>
      </c>
      <c r="H63" s="123" t="n">
        <v>0</v>
      </c>
      <c r="I63" s="123" t="n">
        <v>3</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c r="AZ63" s="124"/>
      <c r="BA63" s="124" t="n">
        <v>1</v>
      </c>
      <c r="BB63" s="124" t="n">
        <v>1</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0</v>
      </c>
      <c r="F64" s="138" t="n">
        <v>0</v>
      </c>
      <c r="G64" s="123" t="n">
        <v>0</v>
      </c>
      <c r="H64" s="123" t="n">
        <v>0</v>
      </c>
      <c r="I64" s="123" t="n">
        <v>0</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c r="AZ64" s="124"/>
      <c r="BA64" s="124" t="n">
        <v>0</v>
      </c>
      <c r="BB64" s="124" t="n">
        <v>0</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v>
      </c>
      <c r="F65" s="138" t="n">
        <v>0</v>
      </c>
      <c r="G65" s="123" t="n">
        <v>0</v>
      </c>
      <c r="H65" s="123" t="n">
        <v>0</v>
      </c>
      <c r="I65" s="123" t="n">
        <v>1</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c r="AZ65" s="124"/>
      <c r="BA65" s="124" t="n">
        <v>0</v>
      </c>
      <c r="BB65" s="124" t="n">
        <v>1</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c r="AZ66" s="124"/>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v>
      </c>
      <c r="F67" s="138" t="n">
        <v>0</v>
      </c>
      <c r="G67" s="123" t="n">
        <v>0</v>
      </c>
      <c r="H67" s="123" t="n">
        <v>0</v>
      </c>
      <c r="I67" s="123" t="n">
        <v>2</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2</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v>
      </c>
      <c r="F68" s="138" t="n">
        <v>0</v>
      </c>
      <c r="G68" s="123" t="n">
        <v>0</v>
      </c>
      <c r="H68" s="123" t="n">
        <v>0</v>
      </c>
      <c r="I68" s="123" t="n">
        <v>6</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c r="AZ68" s="124"/>
      <c r="BA68" s="124" t="n">
        <v>3</v>
      </c>
      <c r="BB68" s="124" t="n">
        <v>3</v>
      </c>
      <c r="BC68" s="124" t="n">
        <v>0</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0</v>
      </c>
      <c r="F69" s="138" t="n">
        <v>0</v>
      </c>
      <c r="G69" s="123" t="n">
        <v>0</v>
      </c>
      <c r="H69" s="123" t="n">
        <v>0</v>
      </c>
      <c r="I69" s="123" t="n">
        <v>0</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c r="AZ69" s="124"/>
      <c r="BA69" s="124" t="n">
        <v>0</v>
      </c>
      <c r="BB69" s="124" t="n">
        <v>0</v>
      </c>
      <c r="BC69" s="124" t="n">
        <v>0</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c r="AZ70" s="124"/>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c r="AZ71" s="123"/>
      <c r="BA71" s="123" t="n">
        <v>0</v>
      </c>
      <c r="BB71" s="123" t="n">
        <v>14</v>
      </c>
      <c r="BC71" s="123" t="n">
        <v>21</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c r="AZ72" s="123"/>
      <c r="BA72" s="123" t="n">
        <v>5</v>
      </c>
      <c r="BB72" s="123" t="n">
        <v>28</v>
      </c>
      <c r="BC72" s="123" t="n">
        <v>49</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c r="AZ73" s="123"/>
      <c r="BA73" s="123" t="n">
        <v>5</v>
      </c>
      <c r="BB73" s="123" t="n">
        <v>14</v>
      </c>
      <c r="BC73" s="123" t="n">
        <v>28</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c r="AZ74" s="123"/>
      <c r="BA74" s="123" t="n">
        <v>0</v>
      </c>
      <c r="BB74" s="123" t="n">
        <v>0</v>
      </c>
      <c r="BC74" s="123" t="n">
        <v>30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53</v>
      </c>
      <c r="F75" s="140" t="n">
        <v>0</v>
      </c>
      <c r="G75" s="141" t="n">
        <v>0</v>
      </c>
      <c r="H75" s="141" t="n">
        <v>0</v>
      </c>
      <c r="I75" s="141" t="n">
        <v>53</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c r="AZ75" s="156"/>
      <c r="BA75" s="156" t="n">
        <v>0</v>
      </c>
      <c r="BB75" s="156" t="n">
        <v>0</v>
      </c>
      <c r="BC75" s="156" t="n">
        <v>53</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616</v>
      </c>
    </row>
    <row r="4">
      <c r="B4" s="265" t="s">
        <v>176</v>
      </c>
      <c r="C4" s="264" t="s">
        <v>615</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12334</v>
      </c>
      <c r="F25" s="138" t="n">
        <v>0</v>
      </c>
      <c r="G25" s="123" t="n">
        <v>0</v>
      </c>
      <c r="H25" s="123" t="n">
        <v>0</v>
      </c>
      <c r="I25" s="123" t="n">
        <v>12334</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t="n">
        <v>1229</v>
      </c>
      <c r="AZ25" s="124" t="n">
        <v>5466</v>
      </c>
      <c r="BA25" s="124" t="n">
        <v>2326</v>
      </c>
      <c r="BB25" s="124" t="n">
        <v>1220</v>
      </c>
      <c r="BC25" s="124" t="n">
        <v>2093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8985</v>
      </c>
      <c r="F26" s="138" t="n">
        <v>0</v>
      </c>
      <c r="G26" s="123" t="n">
        <v>0</v>
      </c>
      <c r="H26" s="123" t="n">
        <v>0</v>
      </c>
      <c r="I26" s="123" t="n">
        <v>8985</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t="n">
        <v>2052</v>
      </c>
      <c r="AZ26" s="124" t="n">
        <v>1810</v>
      </c>
      <c r="BA26" s="124" t="n">
        <v>1495</v>
      </c>
      <c r="BB26" s="124" t="n">
        <v>1752</v>
      </c>
      <c r="BC26" s="124" t="n">
        <v>1876</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27000</v>
      </c>
      <c r="F27" s="138" t="n">
        <v>0</v>
      </c>
      <c r="G27" s="123" t="n">
        <v>0</v>
      </c>
      <c r="H27" s="123" t="n">
        <v>0</v>
      </c>
      <c r="I27" s="123" t="n">
        <v>31366</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t="n">
        <v>27000</v>
      </c>
      <c r="AZ27" s="124" t="n">
        <v>1657</v>
      </c>
      <c r="BA27" s="124" t="n">
        <v>1724</v>
      </c>
      <c r="BB27" s="124" t="n">
        <v>0</v>
      </c>
      <c r="BC27" s="124" t="n">
        <v>985</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19139</v>
      </c>
      <c r="F28" s="138" t="n">
        <v>0</v>
      </c>
      <c r="G28" s="123" t="n">
        <v>0</v>
      </c>
      <c r="H28" s="123" t="n">
        <v>0</v>
      </c>
      <c r="I28" s="123" t="n">
        <v>19139</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t="n">
        <v>2776</v>
      </c>
      <c r="AZ28" s="124" t="n">
        <v>6758</v>
      </c>
      <c r="BA28" s="124" t="n">
        <v>3368</v>
      </c>
      <c r="BB28" s="124" t="n">
        <v>2574</v>
      </c>
      <c r="BC28" s="124" t="n">
        <v>3663</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1019</v>
      </c>
      <c r="F29" s="138" t="n">
        <v>0</v>
      </c>
      <c r="G29" s="123" t="n">
        <v>0</v>
      </c>
      <c r="H29" s="123" t="n">
        <v>0</v>
      </c>
      <c r="I29" s="123" t="n">
        <v>1019</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t="n">
        <v>246</v>
      </c>
      <c r="AZ29" s="124" t="n">
        <v>330</v>
      </c>
      <c r="BA29" s="124" t="n">
        <v>182</v>
      </c>
      <c r="BB29" s="124" t="n">
        <v>195</v>
      </c>
      <c r="BC29" s="124" t="n">
        <v>66</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4103</v>
      </c>
      <c r="F30" s="138" t="n">
        <v>0</v>
      </c>
      <c r="G30" s="123" t="n">
        <v>0</v>
      </c>
      <c r="H30" s="123" t="n">
        <v>0</v>
      </c>
      <c r="I30" s="123" t="n">
        <v>4103</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t="n">
        <v>1249</v>
      </c>
      <c r="AZ30" s="124" t="n">
        <v>699</v>
      </c>
      <c r="BA30" s="124" t="n">
        <v>601</v>
      </c>
      <c r="BB30" s="124" t="n">
        <v>852</v>
      </c>
      <c r="BC30" s="124" t="n">
        <v>702</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161</v>
      </c>
      <c r="F31" s="138" t="n">
        <v>0</v>
      </c>
      <c r="G31" s="123" t="n">
        <v>0</v>
      </c>
      <c r="H31" s="123" t="n">
        <v>0</v>
      </c>
      <c r="I31" s="123" t="n">
        <v>161</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t="n">
        <v>33</v>
      </c>
      <c r="AZ31" s="124" t="n">
        <v>38</v>
      </c>
      <c r="BA31" s="124" t="n">
        <v>29</v>
      </c>
      <c r="BB31" s="124" t="n">
        <v>51</v>
      </c>
      <c r="BC31" s="124" t="n">
        <v>10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2069</v>
      </c>
      <c r="F32" s="138" t="n">
        <v>0</v>
      </c>
      <c r="G32" s="123" t="n">
        <v>0</v>
      </c>
      <c r="H32" s="123" t="n">
        <v>0</v>
      </c>
      <c r="I32" s="123" t="n">
        <v>2069</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t="n">
        <v>473</v>
      </c>
      <c r="AZ32" s="124" t="n">
        <v>494</v>
      </c>
      <c r="BA32" s="124" t="n">
        <v>351</v>
      </c>
      <c r="BB32" s="124" t="n">
        <v>423</v>
      </c>
      <c r="BC32" s="124" t="n">
        <v>328</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63</v>
      </c>
      <c r="F33" s="138" t="n">
        <v>0</v>
      </c>
      <c r="G33" s="123" t="n">
        <v>0</v>
      </c>
      <c r="H33" s="123" t="n">
        <v>0</v>
      </c>
      <c r="I33" s="123" t="n">
        <v>63</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63</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1</v>
      </c>
      <c r="F34" s="138" t="n">
        <v>0</v>
      </c>
      <c r="G34" s="123" t="n">
        <v>0</v>
      </c>
      <c r="H34" s="123" t="n">
        <v>0</v>
      </c>
      <c r="I34" s="123" t="n">
        <v>1</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t="n">
        <v>0</v>
      </c>
      <c r="AZ34" s="124" t="n">
        <v>0</v>
      </c>
      <c r="BA34" s="124" t="n">
        <v>0</v>
      </c>
      <c r="BB34" s="124" t="n">
        <v>1</v>
      </c>
      <c r="BC34" s="124" t="n">
        <v>0</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1011</v>
      </c>
      <c r="F35" s="138" t="n">
        <v>0</v>
      </c>
      <c r="G35" s="123" t="n">
        <v>0</v>
      </c>
      <c r="H35" s="123" t="n">
        <v>0</v>
      </c>
      <c r="I35" s="123" t="n">
        <v>1011</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t="n">
        <v>276</v>
      </c>
      <c r="AZ35" s="124" t="n">
        <v>316</v>
      </c>
      <c r="BA35" s="124" t="n">
        <v>176</v>
      </c>
      <c r="BB35" s="124" t="n">
        <v>191</v>
      </c>
      <c r="BC35" s="124" t="n">
        <v>52</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2</v>
      </c>
      <c r="F36" s="138" t="n">
        <v>0</v>
      </c>
      <c r="G36" s="123" t="n">
        <v>0</v>
      </c>
      <c r="H36" s="123" t="n">
        <v>0</v>
      </c>
      <c r="I36" s="123" t="n">
        <v>2</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t="n">
        <v>1</v>
      </c>
      <c r="AZ36" s="124" t="n">
        <v>0</v>
      </c>
      <c r="BA36" s="124" t="n">
        <v>0</v>
      </c>
      <c r="BB36" s="124" t="n">
        <v>1</v>
      </c>
      <c r="BC36" s="124" t="n">
        <v>0</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7</v>
      </c>
      <c r="F37" s="138" t="n">
        <v>0</v>
      </c>
      <c r="G37" s="123" t="n">
        <v>0</v>
      </c>
      <c r="H37" s="123" t="n">
        <v>0</v>
      </c>
      <c r="I37" s="123" t="n">
        <v>7</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t="n">
        <v>0</v>
      </c>
      <c r="AZ37" s="124" t="n">
        <v>1</v>
      </c>
      <c r="BA37" s="124" t="n">
        <v>0</v>
      </c>
      <c r="BB37" s="124" t="n">
        <v>6</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t="n">
        <v>0</v>
      </c>
      <c r="AZ41" s="124" t="n">
        <v>0</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674</v>
      </c>
      <c r="F46" s="138" t="n">
        <v>0</v>
      </c>
      <c r="G46" s="123" t="n">
        <v>0</v>
      </c>
      <c r="H46" s="123" t="n">
        <v>0</v>
      </c>
      <c r="I46" s="123" t="n">
        <v>674</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t="n">
        <v>179</v>
      </c>
      <c r="AZ46" s="124" t="n">
        <v>199</v>
      </c>
      <c r="BA46" s="124" t="n">
        <v>120</v>
      </c>
      <c r="BB46" s="124" t="n">
        <v>139</v>
      </c>
      <c r="BC46" s="124" t="n">
        <v>37</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0</v>
      </c>
      <c r="F47" s="138" t="n">
        <v>0</v>
      </c>
      <c r="G47" s="123" t="n">
        <v>0</v>
      </c>
      <c r="H47" s="123" t="n">
        <v>0</v>
      </c>
      <c r="I47" s="123" t="n">
        <v>0</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t="n">
        <v>0</v>
      </c>
      <c r="AZ47" s="124" t="n">
        <v>0</v>
      </c>
      <c r="BA47" s="124" t="n">
        <v>0</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v>
      </c>
      <c r="F49" s="138" t="n">
        <v>0</v>
      </c>
      <c r="G49" s="123" t="n">
        <v>0</v>
      </c>
      <c r="H49" s="123" t="n">
        <v>0</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t="n">
        <v>0</v>
      </c>
      <c r="AZ49" s="124" t="n">
        <v>0</v>
      </c>
      <c r="BA49" s="124" t="n">
        <v>2</v>
      </c>
      <c r="BB49" s="124" t="n">
        <v>0</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662</v>
      </c>
      <c r="F50" s="138" t="n">
        <v>0</v>
      </c>
      <c r="G50" s="123" t="n">
        <v>0</v>
      </c>
      <c r="H50" s="123" t="n">
        <v>0</v>
      </c>
      <c r="I50" s="123" t="n">
        <v>662</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t="n">
        <v>176</v>
      </c>
      <c r="AZ50" s="124" t="n">
        <v>195</v>
      </c>
      <c r="BA50" s="124" t="n">
        <v>119</v>
      </c>
      <c r="BB50" s="124" t="n">
        <v>137</v>
      </c>
      <c r="BC50" s="124" t="n">
        <v>35</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15</v>
      </c>
      <c r="F51" s="138" t="n">
        <v>0</v>
      </c>
      <c r="G51" s="123" t="n">
        <v>0</v>
      </c>
      <c r="H51" s="123" t="n">
        <v>0</v>
      </c>
      <c r="I51" s="123" t="n">
        <v>15</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t="n">
        <v>3</v>
      </c>
      <c r="AZ51" s="124" t="n">
        <v>7</v>
      </c>
      <c r="BA51" s="124" t="n">
        <v>2</v>
      </c>
      <c r="BB51" s="124" t="n">
        <v>2</v>
      </c>
      <c r="BC51" s="124" t="n">
        <v>1</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13</v>
      </c>
      <c r="F52" s="138" t="n">
        <v>0</v>
      </c>
      <c r="G52" s="123" t="n">
        <v>0</v>
      </c>
      <c r="H52" s="123" t="n">
        <v>0</v>
      </c>
      <c r="I52" s="123" t="n">
        <v>13</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t="n">
        <v>4</v>
      </c>
      <c r="AZ52" s="124" t="n">
        <v>4</v>
      </c>
      <c r="BA52" s="124" t="n">
        <v>1</v>
      </c>
      <c r="BB52" s="124" t="n">
        <v>3</v>
      </c>
      <c r="BC52" s="124" t="n">
        <v>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1</v>
      </c>
      <c r="F53" s="138" t="n">
        <v>0</v>
      </c>
      <c r="G53" s="123" t="n">
        <v>0</v>
      </c>
      <c r="H53" s="123" t="n">
        <v>0</v>
      </c>
      <c r="I53" s="123" t="n">
        <v>1</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t="n">
        <v>0</v>
      </c>
      <c r="AZ53" s="124" t="n">
        <v>1</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v>
      </c>
      <c r="F54" s="138" t="n">
        <v>0</v>
      </c>
      <c r="G54" s="123" t="n">
        <v>0</v>
      </c>
      <c r="H54" s="123" t="n">
        <v>0</v>
      </c>
      <c r="I54" s="123" t="n">
        <v>1</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t="n">
        <v>0</v>
      </c>
      <c r="AZ54" s="124" t="n">
        <v>0</v>
      </c>
      <c r="BA54" s="124" t="n">
        <v>0</v>
      </c>
      <c r="BB54" s="124" t="n">
        <v>0</v>
      </c>
      <c r="BC54" s="124" t="n">
        <v>1</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4</v>
      </c>
      <c r="F56" s="138" t="n">
        <v>0</v>
      </c>
      <c r="G56" s="123" t="n">
        <v>0</v>
      </c>
      <c r="H56" s="123" t="n">
        <v>0</v>
      </c>
      <c r="I56" s="123" t="n">
        <v>4</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t="n">
        <v>2</v>
      </c>
      <c r="AZ56" s="124" t="n">
        <v>1</v>
      </c>
      <c r="BA56" s="124" t="n">
        <v>1</v>
      </c>
      <c r="BB56" s="124" t="n">
        <v>0</v>
      </c>
      <c r="BC56" s="124" t="n">
        <v>0</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3</v>
      </c>
      <c r="F57" s="138" t="n">
        <v>0</v>
      </c>
      <c r="G57" s="123" t="n">
        <v>0</v>
      </c>
      <c r="H57" s="123" t="n">
        <v>0</v>
      </c>
      <c r="I57" s="123" t="n">
        <v>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t="n">
        <v>1</v>
      </c>
      <c r="AZ57" s="124" t="n">
        <v>1</v>
      </c>
      <c r="BA57" s="124" t="n">
        <v>1</v>
      </c>
      <c r="BB57" s="124" t="n">
        <v>0</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1</v>
      </c>
      <c r="F58" s="138" t="n">
        <v>0</v>
      </c>
      <c r="G58" s="123" t="n">
        <v>0</v>
      </c>
      <c r="H58" s="123" t="n">
        <v>0</v>
      </c>
      <c r="I58" s="123" t="n">
        <v>1</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t="n">
        <v>0</v>
      </c>
      <c r="AZ58" s="124" t="n">
        <v>0</v>
      </c>
      <c r="BA58" s="124" t="n">
        <v>0</v>
      </c>
      <c r="BB58" s="124" t="n">
        <v>1</v>
      </c>
      <c r="BC58" s="124" t="n">
        <v>0</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4</v>
      </c>
      <c r="F60" s="138" t="n">
        <v>0</v>
      </c>
      <c r="G60" s="123" t="n">
        <v>0</v>
      </c>
      <c r="H60" s="123" t="n">
        <v>0</v>
      </c>
      <c r="I60" s="123" t="n">
        <v>4</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t="n">
        <v>0</v>
      </c>
      <c r="AZ60" s="124" t="n">
        <v>0</v>
      </c>
      <c r="BA60" s="124" t="n">
        <v>1</v>
      </c>
      <c r="BB60" s="124" t="n">
        <v>1</v>
      </c>
      <c r="BC60" s="124" t="n">
        <v>2</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0</v>
      </c>
      <c r="F63" s="138" t="n">
        <v>0</v>
      </c>
      <c r="G63" s="123" t="n">
        <v>0</v>
      </c>
      <c r="H63" s="123" t="n">
        <v>0</v>
      </c>
      <c r="I63" s="123" t="n">
        <v>0</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t="n">
        <v>0</v>
      </c>
      <c r="AZ63" s="124" t="n">
        <v>0</v>
      </c>
      <c r="BA63" s="124" t="n">
        <v>0</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4</v>
      </c>
      <c r="F64" s="138" t="n">
        <v>0</v>
      </c>
      <c r="G64" s="123" t="n">
        <v>0</v>
      </c>
      <c r="H64" s="123" t="n">
        <v>0</v>
      </c>
      <c r="I64" s="123" t="n">
        <v>4</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t="n">
        <v>2</v>
      </c>
      <c r="AZ64" s="124" t="n">
        <v>1</v>
      </c>
      <c r="BA64" s="124" t="n">
        <v>0</v>
      </c>
      <c r="BB64" s="124" t="n">
        <v>1</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5</v>
      </c>
      <c r="F65" s="138" t="n">
        <v>0</v>
      </c>
      <c r="G65" s="123" t="n">
        <v>0</v>
      </c>
      <c r="H65" s="123" t="n">
        <v>0</v>
      </c>
      <c r="I65" s="123" t="n">
        <v>5</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t="n">
        <v>1</v>
      </c>
      <c r="AZ65" s="124" t="n">
        <v>0</v>
      </c>
      <c r="BA65" s="124" t="n">
        <v>0</v>
      </c>
      <c r="BB65" s="124" t="n">
        <v>2</v>
      </c>
      <c r="BC65" s="124" t="n">
        <v>2</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23</v>
      </c>
      <c r="F67" s="138" t="n">
        <v>0</v>
      </c>
      <c r="G67" s="123" t="n">
        <v>0</v>
      </c>
      <c r="H67" s="123" t="n">
        <v>0</v>
      </c>
      <c r="I67" s="123" t="n">
        <v>23</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t="n">
        <v>18</v>
      </c>
      <c r="BC67" s="124" t="n">
        <v>5</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599</v>
      </c>
      <c r="F68" s="138" t="n">
        <v>0</v>
      </c>
      <c r="G68" s="123" t="n">
        <v>0</v>
      </c>
      <c r="H68" s="123" t="n">
        <v>0</v>
      </c>
      <c r="I68" s="123" t="n">
        <v>599</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t="n">
        <v>129</v>
      </c>
      <c r="AZ68" s="124" t="n">
        <v>162</v>
      </c>
      <c r="BA68" s="124" t="n">
        <v>126</v>
      </c>
      <c r="BB68" s="124" t="n">
        <v>127</v>
      </c>
      <c r="BC68" s="124" t="n">
        <v>55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194</v>
      </c>
      <c r="F69" s="138" t="n">
        <v>0</v>
      </c>
      <c r="G69" s="123" t="n">
        <v>0</v>
      </c>
      <c r="H69" s="123" t="n">
        <v>0</v>
      </c>
      <c r="I69" s="123" t="n">
        <v>194</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t="n">
        <v>43</v>
      </c>
      <c r="AZ69" s="124" t="n">
        <v>54</v>
      </c>
      <c r="BA69" s="124" t="n">
        <v>55</v>
      </c>
      <c r="BB69" s="124" t="n">
        <v>33</v>
      </c>
      <c r="BC69" s="124" t="n">
        <v>9</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t="n">
        <v>13</v>
      </c>
      <c r="AZ71" s="123" t="n">
        <v>28</v>
      </c>
      <c r="BA71" s="123" t="n">
        <v>27</v>
      </c>
      <c r="BB71" s="123" t="n">
        <v>27</v>
      </c>
      <c r="BC71" s="123" t="n">
        <v>29</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t="n">
        <v>9</v>
      </c>
      <c r="AZ72" s="123" t="n">
        <v>50</v>
      </c>
      <c r="BA72" s="123" t="n">
        <v>68</v>
      </c>
      <c r="BB72" s="123" t="n">
        <v>79</v>
      </c>
      <c r="BC72" s="123" t="n">
        <v>66</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t="n">
        <v>0</v>
      </c>
      <c r="AZ73" s="123" t="n">
        <v>25</v>
      </c>
      <c r="BA73" s="123" t="n">
        <v>28</v>
      </c>
      <c r="BB73" s="123" t="n">
        <v>41</v>
      </c>
      <c r="BC73" s="123" t="n">
        <v>32</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1</v>
      </c>
      <c r="F75" s="140" t="n">
        <v>0</v>
      </c>
      <c r="G75" s="141" t="n">
        <v>0</v>
      </c>
      <c r="H75" s="141" t="n">
        <v>0</v>
      </c>
      <c r="I75" s="141" t="n">
        <v>1</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t="n">
        <v>0</v>
      </c>
      <c r="AZ75" s="156" t="n">
        <v>0</v>
      </c>
      <c r="BA75" s="156" t="n">
        <v>0</v>
      </c>
      <c r="BB75" s="156" t="n">
        <v>0</v>
      </c>
      <c r="BC75" s="156" t="n">
        <v>1</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618</v>
      </c>
    </row>
    <row r="4">
      <c r="B4" s="265" t="s">
        <v>176</v>
      </c>
      <c r="C4" s="264" t="s">
        <v>617</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10157</v>
      </c>
      <c r="F25" s="138" t="n">
        <v>0</v>
      </c>
      <c r="G25" s="123" t="n">
        <v>0</v>
      </c>
      <c r="H25" s="123" t="n">
        <v>0</v>
      </c>
      <c r="I25" s="123" t="n">
        <v>10157</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t="n">
        <v>1252</v>
      </c>
      <c r="AZ25" s="124" t="n">
        <v>1244</v>
      </c>
      <c r="BA25" s="124" t="n">
        <v>5220</v>
      </c>
      <c r="BB25" s="124" t="n">
        <v>2188</v>
      </c>
      <c r="BC25" s="124" t="n">
        <v>253</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4586</v>
      </c>
      <c r="F26" s="138" t="n">
        <v>0</v>
      </c>
      <c r="G26" s="123" t="n">
        <v>0</v>
      </c>
      <c r="H26" s="123" t="n">
        <v>0</v>
      </c>
      <c r="I26" s="123" t="n">
        <v>4586</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t="n">
        <v>51</v>
      </c>
      <c r="AZ26" s="124" t="n">
        <v>807</v>
      </c>
      <c r="BA26" s="124" t="n">
        <v>1279</v>
      </c>
      <c r="BB26" s="124" t="n">
        <v>1913</v>
      </c>
      <c r="BC26" s="124" t="n">
        <v>536</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2300</v>
      </c>
      <c r="F27" s="138" t="n">
        <v>0</v>
      </c>
      <c r="G27" s="123" t="n">
        <v>0</v>
      </c>
      <c r="H27" s="123" t="n">
        <v>0</v>
      </c>
      <c r="I27" s="123" t="n">
        <v>28387</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t="n">
        <v>23000</v>
      </c>
      <c r="AZ27" s="124" t="n">
        <v>1414</v>
      </c>
      <c r="BA27" s="124" t="n">
        <v>1623</v>
      </c>
      <c r="BB27" s="124" t="n">
        <v>2</v>
      </c>
      <c r="BC27" s="124" t="n">
        <v>2348</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13465</v>
      </c>
      <c r="F28" s="138" t="n">
        <v>0</v>
      </c>
      <c r="G28" s="123" t="n">
        <v>0</v>
      </c>
      <c r="H28" s="123" t="n">
        <v>0</v>
      </c>
      <c r="I28" s="123" t="n">
        <v>13465</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t="n">
        <v>1069</v>
      </c>
      <c r="AZ28" s="124" t="n">
        <v>1733</v>
      </c>
      <c r="BA28" s="124" t="n">
        <v>6098</v>
      </c>
      <c r="BB28" s="124" t="n">
        <v>3866</v>
      </c>
      <c r="BC28" s="124" t="n">
        <v>699</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754</v>
      </c>
      <c r="F29" s="138" t="n">
        <v>0</v>
      </c>
      <c r="G29" s="123" t="n">
        <v>0</v>
      </c>
      <c r="H29" s="123" t="n">
        <v>0</v>
      </c>
      <c r="I29" s="123" t="n">
        <v>754</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t="n">
        <v>0</v>
      </c>
      <c r="AZ29" s="124" t="n">
        <v>39</v>
      </c>
      <c r="BA29" s="124" t="n">
        <v>108</v>
      </c>
      <c r="BB29" s="124" t="n">
        <v>501</v>
      </c>
      <c r="BC29" s="124" t="n">
        <v>106</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3728</v>
      </c>
      <c r="F30" s="138" t="n">
        <v>0</v>
      </c>
      <c r="G30" s="123" t="n">
        <v>0</v>
      </c>
      <c r="H30" s="123" t="n">
        <v>0</v>
      </c>
      <c r="I30" s="123" t="n">
        <v>3728</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t="n">
        <v>869</v>
      </c>
      <c r="AZ30" s="124" t="n">
        <v>770</v>
      </c>
      <c r="BA30" s="124" t="n">
        <v>940</v>
      </c>
      <c r="BB30" s="124" t="n">
        <v>849</v>
      </c>
      <c r="BC30" s="124" t="n">
        <v>300</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130</v>
      </c>
      <c r="F31" s="138" t="n">
        <v>0</v>
      </c>
      <c r="G31" s="123" t="n">
        <v>0</v>
      </c>
      <c r="H31" s="123" t="n">
        <v>0</v>
      </c>
      <c r="I31" s="123" t="n">
        <v>130</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t="n">
        <v>0</v>
      </c>
      <c r="AZ31" s="124" t="n">
        <v>0</v>
      </c>
      <c r="BA31" s="124" t="n">
        <v>35</v>
      </c>
      <c r="BB31" s="124" t="n">
        <v>78</v>
      </c>
      <c r="BC31" s="124" t="n">
        <v>17</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1140</v>
      </c>
      <c r="F32" s="138" t="n">
        <v>0</v>
      </c>
      <c r="G32" s="123" t="n">
        <v>0</v>
      </c>
      <c r="H32" s="123" t="n">
        <v>0</v>
      </c>
      <c r="I32" s="123" t="n">
        <v>1140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t="n">
        <v>229</v>
      </c>
      <c r="AZ32" s="124" t="n">
        <v>278</v>
      </c>
      <c r="BA32" s="124" t="n">
        <v>251</v>
      </c>
      <c r="BB32" s="124" t="n">
        <v>271</v>
      </c>
      <c r="BC32" s="124" t="n">
        <v>111</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201</v>
      </c>
      <c r="F33" s="138" t="n">
        <v>0</v>
      </c>
      <c r="G33" s="123" t="n">
        <v>0</v>
      </c>
      <c r="H33" s="123" t="n">
        <v>0</v>
      </c>
      <c r="I33" s="123" t="n">
        <v>201</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201</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7</v>
      </c>
      <c r="F34" s="138" t="n">
        <v>0</v>
      </c>
      <c r="G34" s="123" t="n">
        <v>0</v>
      </c>
      <c r="H34" s="123" t="n">
        <v>0</v>
      </c>
      <c r="I34" s="123" t="n">
        <v>7</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t="n">
        <v>0</v>
      </c>
      <c r="AZ34" s="124" t="n">
        <v>3</v>
      </c>
      <c r="BA34" s="124" t="n">
        <v>1</v>
      </c>
      <c r="BB34" s="124" t="n">
        <v>2</v>
      </c>
      <c r="BC34" s="124" t="n">
        <v>1</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936</v>
      </c>
      <c r="F35" s="138" t="n">
        <v>0</v>
      </c>
      <c r="G35" s="123" t="n">
        <v>0</v>
      </c>
      <c r="H35" s="123" t="n">
        <v>0</v>
      </c>
      <c r="I35" s="123" t="n">
        <v>936</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t="n">
        <v>0</v>
      </c>
      <c r="AZ35" s="124" t="n">
        <v>26</v>
      </c>
      <c r="BA35" s="124" t="n">
        <v>238</v>
      </c>
      <c r="BB35" s="124" t="n">
        <v>471</v>
      </c>
      <c r="BC35" s="124" t="n">
        <v>201</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33</v>
      </c>
      <c r="F36" s="138" t="n">
        <v>0</v>
      </c>
      <c r="G36" s="123" t="n">
        <v>0</v>
      </c>
      <c r="H36" s="123" t="n">
        <v>0</v>
      </c>
      <c r="I36" s="123" t="n">
        <v>33</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t="n">
        <v>0</v>
      </c>
      <c r="AZ36" s="124" t="n">
        <v>1</v>
      </c>
      <c r="BA36" s="124" t="n">
        <v>7</v>
      </c>
      <c r="BB36" s="124" t="n">
        <v>4</v>
      </c>
      <c r="BC36" s="124" t="n">
        <v>21</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3</v>
      </c>
      <c r="F37" s="138" t="n">
        <v>0</v>
      </c>
      <c r="G37" s="123" t="n">
        <v>0</v>
      </c>
      <c r="H37" s="123" t="n">
        <v>0</v>
      </c>
      <c r="I37" s="123" t="n">
        <v>3</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t="n">
        <v>0</v>
      </c>
      <c r="AZ37" s="124" t="n">
        <v>0</v>
      </c>
      <c r="BA37" s="124" t="n">
        <v>0</v>
      </c>
      <c r="BB37" s="124" t="n">
        <v>0</v>
      </c>
      <c r="BC37" s="124" t="n">
        <v>3</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0</v>
      </c>
      <c r="F41" s="138" t="n">
        <v>0</v>
      </c>
      <c r="G41" s="123" t="n">
        <v>0</v>
      </c>
      <c r="H41" s="123" t="n">
        <v>0</v>
      </c>
      <c r="I41" s="123" t="n">
        <v>0</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t="n">
        <v>0</v>
      </c>
      <c r="AZ41" s="124" t="n">
        <v>0</v>
      </c>
      <c r="BA41" s="124" t="n">
        <v>0</v>
      </c>
      <c r="BB41" s="124" t="n">
        <v>0</v>
      </c>
      <c r="BC41" s="124" t="n">
        <v>0</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559</v>
      </c>
      <c r="F46" s="138" t="n">
        <v>0</v>
      </c>
      <c r="G46" s="123" t="n">
        <v>0</v>
      </c>
      <c r="H46" s="123" t="n">
        <v>0</v>
      </c>
      <c r="I46" s="123" t="n">
        <v>559</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t="n">
        <v>0</v>
      </c>
      <c r="AZ46" s="124" t="n">
        <v>15</v>
      </c>
      <c r="BA46" s="124" t="n">
        <v>138</v>
      </c>
      <c r="BB46" s="124" t="n">
        <v>278</v>
      </c>
      <c r="BC46" s="124" t="n">
        <v>128</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1</v>
      </c>
      <c r="F47" s="138" t="n">
        <v>0</v>
      </c>
      <c r="G47" s="123" t="n">
        <v>0</v>
      </c>
      <c r="H47" s="123" t="n">
        <v>0</v>
      </c>
      <c r="I47" s="123" t="n">
        <v>1</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t="n">
        <v>0</v>
      </c>
      <c r="AZ47" s="124" t="n">
        <v>0</v>
      </c>
      <c r="BA47" s="124" t="n">
        <v>1</v>
      </c>
      <c r="BB47" s="124" t="n">
        <v>0</v>
      </c>
      <c r="BC47" s="124" t="n">
        <v>0</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v>
      </c>
      <c r="F49" s="138" t="n">
        <v>0</v>
      </c>
      <c r="G49" s="123" t="n">
        <v>0</v>
      </c>
      <c r="H49" s="123" t="n">
        <v>0</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t="n">
        <v>0</v>
      </c>
      <c r="AZ49" s="124" t="n">
        <v>0</v>
      </c>
      <c r="BA49" s="124" t="n">
        <v>0</v>
      </c>
      <c r="BB49" s="124" t="n">
        <v>2</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546</v>
      </c>
      <c r="F50" s="138" t="n">
        <v>0</v>
      </c>
      <c r="G50" s="123" t="n">
        <v>0</v>
      </c>
      <c r="H50" s="123" t="n">
        <v>0</v>
      </c>
      <c r="I50" s="123" t="n">
        <v>546</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t="n">
        <v>0</v>
      </c>
      <c r="AZ50" s="124" t="n">
        <v>15</v>
      </c>
      <c r="BA50" s="124" t="n">
        <v>134</v>
      </c>
      <c r="BB50" s="124" t="n">
        <v>275</v>
      </c>
      <c r="BC50" s="124" t="n">
        <v>122</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14</v>
      </c>
      <c r="F51" s="138" t="n">
        <v>0</v>
      </c>
      <c r="G51" s="123" t="n">
        <v>0</v>
      </c>
      <c r="H51" s="123" t="n">
        <v>0</v>
      </c>
      <c r="I51" s="123" t="n">
        <v>14</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t="n">
        <v>0</v>
      </c>
      <c r="AZ51" s="124" t="n">
        <v>0</v>
      </c>
      <c r="BA51" s="124" t="n">
        <v>7</v>
      </c>
      <c r="BB51" s="124" t="n">
        <v>4</v>
      </c>
      <c r="BC51" s="124" t="n">
        <v>3</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3</v>
      </c>
      <c r="F52" s="138" t="n">
        <v>0</v>
      </c>
      <c r="G52" s="123" t="n">
        <v>0</v>
      </c>
      <c r="H52" s="123" t="n">
        <v>0</v>
      </c>
      <c r="I52" s="123" t="n">
        <v>3</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t="n">
        <v>0</v>
      </c>
      <c r="AZ52" s="124" t="n">
        <v>0</v>
      </c>
      <c r="BA52" s="124" t="n">
        <v>1</v>
      </c>
      <c r="BB52" s="124" t="n">
        <v>1</v>
      </c>
      <c r="BC52" s="124" t="n">
        <v>1</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1</v>
      </c>
      <c r="F54" s="138" t="n">
        <v>0</v>
      </c>
      <c r="G54" s="123" t="n">
        <v>0</v>
      </c>
      <c r="H54" s="123" t="n">
        <v>0</v>
      </c>
      <c r="I54" s="123" t="n">
        <v>1</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t="n">
        <v>0</v>
      </c>
      <c r="AZ54" s="124" t="n">
        <v>0</v>
      </c>
      <c r="BA54" s="124" t="n">
        <v>0</v>
      </c>
      <c r="BB54" s="124" t="n">
        <v>1</v>
      </c>
      <c r="BC54" s="124" t="n">
        <v>0</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0</v>
      </c>
      <c r="F55" s="138" t="n">
        <v>0</v>
      </c>
      <c r="G55" s="123" t="n">
        <v>0</v>
      </c>
      <c r="H55" s="123" t="n">
        <v>0</v>
      </c>
      <c r="I55" s="123" t="n">
        <v>0</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t="n">
        <v>0</v>
      </c>
      <c r="AZ55" s="124" t="n">
        <v>0</v>
      </c>
      <c r="BA55" s="124" t="n">
        <v>0</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2</v>
      </c>
      <c r="F56" s="138" t="n">
        <v>0</v>
      </c>
      <c r="G56" s="123" t="n">
        <v>0</v>
      </c>
      <c r="H56" s="123" t="n">
        <v>0</v>
      </c>
      <c r="I56" s="123" t="n">
        <v>2</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t="n">
        <v>0</v>
      </c>
      <c r="AZ56" s="124" t="n">
        <v>0</v>
      </c>
      <c r="BA56" s="124" t="n">
        <v>0</v>
      </c>
      <c r="BB56" s="124" t="n">
        <v>1</v>
      </c>
      <c r="BC56" s="124" t="n">
        <v>1</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3</v>
      </c>
      <c r="F57" s="138" t="n">
        <v>0</v>
      </c>
      <c r="G57" s="123" t="n">
        <v>0</v>
      </c>
      <c r="H57" s="123" t="n">
        <v>0</v>
      </c>
      <c r="I57" s="123" t="n">
        <v>3</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t="n">
        <v>0</v>
      </c>
      <c r="AZ57" s="124" t="n">
        <v>0</v>
      </c>
      <c r="BA57" s="124" t="n">
        <v>2</v>
      </c>
      <c r="BB57" s="124" t="n">
        <v>1</v>
      </c>
      <c r="BC57" s="124" t="n">
        <v>0</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2</v>
      </c>
      <c r="F58" s="138" t="n">
        <v>0</v>
      </c>
      <c r="G58" s="123" t="n">
        <v>0</v>
      </c>
      <c r="H58" s="123" t="n">
        <v>0</v>
      </c>
      <c r="I58" s="123" t="n">
        <v>2</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t="n">
        <v>0</v>
      </c>
      <c r="AZ58" s="124" t="n">
        <v>0</v>
      </c>
      <c r="BA58" s="124" t="n">
        <v>0</v>
      </c>
      <c r="BB58" s="124" t="n">
        <v>1</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2</v>
      </c>
      <c r="F59" s="138" t="n">
        <v>0</v>
      </c>
      <c r="G59" s="123" t="n">
        <v>0</v>
      </c>
      <c r="H59" s="123" t="n">
        <v>0</v>
      </c>
      <c r="I59" s="123" t="n">
        <v>2</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t="n">
        <v>0</v>
      </c>
      <c r="AZ59" s="124" t="n">
        <v>0</v>
      </c>
      <c r="BA59" s="124" t="n">
        <v>0</v>
      </c>
      <c r="BB59" s="124" t="n">
        <v>1</v>
      </c>
      <c r="BC59" s="124" t="n">
        <v>1</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v>
      </c>
      <c r="F60" s="138" t="n">
        <v>0</v>
      </c>
      <c r="G60" s="123" t="n">
        <v>0</v>
      </c>
      <c r="H60" s="123" t="n">
        <v>0</v>
      </c>
      <c r="I60" s="123" t="n">
        <v>2</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t="n">
        <v>0</v>
      </c>
      <c r="AZ60" s="124" t="n">
        <v>1</v>
      </c>
      <c r="BA60" s="124" t="n">
        <v>0</v>
      </c>
      <c r="BB60" s="124" t="n">
        <v>0</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0</v>
      </c>
      <c r="F61" s="138" t="n">
        <v>0</v>
      </c>
      <c r="G61" s="123" t="n">
        <v>0</v>
      </c>
      <c r="H61" s="123" t="n">
        <v>0</v>
      </c>
      <c r="I61" s="123" t="n">
        <v>0</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t="n">
        <v>0</v>
      </c>
      <c r="AZ61" s="124" t="n">
        <v>0</v>
      </c>
      <c r="BA61" s="124" t="n">
        <v>0</v>
      </c>
      <c r="BB61" s="124" t="n">
        <v>0</v>
      </c>
      <c r="BC61" s="124" t="n">
        <v>0</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2</v>
      </c>
      <c r="F63" s="138" t="n">
        <v>0</v>
      </c>
      <c r="G63" s="123" t="n">
        <v>0</v>
      </c>
      <c r="H63" s="123" t="n">
        <v>0</v>
      </c>
      <c r="I63" s="123" t="n">
        <v>2</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t="n">
        <v>0</v>
      </c>
      <c r="AZ63" s="124" t="n">
        <v>0</v>
      </c>
      <c r="BA63" s="124" t="n">
        <v>2</v>
      </c>
      <c r="BB63" s="124" t="n">
        <v>0</v>
      </c>
      <c r="BC63" s="124" t="n">
        <v>0</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7</v>
      </c>
      <c r="F64" s="138" t="n">
        <v>0</v>
      </c>
      <c r="G64" s="123" t="n">
        <v>0</v>
      </c>
      <c r="H64" s="123" t="n">
        <v>0</v>
      </c>
      <c r="I64" s="123" t="n">
        <v>7</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t="n">
        <v>0</v>
      </c>
      <c r="AZ64" s="124" t="n">
        <v>1</v>
      </c>
      <c r="BA64" s="124" t="n">
        <v>1</v>
      </c>
      <c r="BB64" s="124" t="n">
        <v>3</v>
      </c>
      <c r="BC64" s="124" t="n">
        <v>2</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2</v>
      </c>
      <c r="F65" s="138" t="n">
        <v>0</v>
      </c>
      <c r="G65" s="123" t="n">
        <v>0</v>
      </c>
      <c r="H65" s="123" t="n">
        <v>0</v>
      </c>
      <c r="I65" s="123" t="n">
        <v>2</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t="n">
        <v>0</v>
      </c>
      <c r="AZ65" s="124" t="n">
        <v>1</v>
      </c>
      <c r="BA65" s="124" t="n">
        <v>0</v>
      </c>
      <c r="BB65" s="124" t="n">
        <v>1</v>
      </c>
      <c r="BC65" s="124" t="n">
        <v>0</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0</v>
      </c>
      <c r="F66" s="138" t="n">
        <v>0</v>
      </c>
      <c r="G66" s="123" t="n">
        <v>0</v>
      </c>
      <c r="H66" s="123" t="n">
        <v>0</v>
      </c>
      <c r="I66" s="123" t="n">
        <v>0</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t="n">
        <v>0</v>
      </c>
      <c r="AZ66" s="124" t="n">
        <v>0</v>
      </c>
      <c r="BA66" s="124" t="n">
        <v>0</v>
      </c>
      <c r="BB66" s="124" t="n">
        <v>0</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121</v>
      </c>
      <c r="F67" s="138" t="n">
        <v>0</v>
      </c>
      <c r="G67" s="123" t="n">
        <v>0</v>
      </c>
      <c r="H67" s="123" t="n">
        <v>0</v>
      </c>
      <c r="I67" s="123" t="n">
        <v>121</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t="n">
        <v>33</v>
      </c>
      <c r="BB67" s="124" t="n">
        <v>56</v>
      </c>
      <c r="BC67" s="124" t="n">
        <v>32</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672</v>
      </c>
      <c r="F68" s="138" t="n">
        <v>0</v>
      </c>
      <c r="G68" s="123" t="n">
        <v>0</v>
      </c>
      <c r="H68" s="123" t="n">
        <v>0</v>
      </c>
      <c r="I68" s="123" t="n">
        <v>672</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t="n">
        <v>46</v>
      </c>
      <c r="AZ68" s="124" t="n">
        <v>114</v>
      </c>
      <c r="BA68" s="124" t="n">
        <v>117</v>
      </c>
      <c r="BB68" s="124" t="n">
        <v>293</v>
      </c>
      <c r="BC68" s="124" t="n">
        <v>102</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131</v>
      </c>
      <c r="F69" s="138" t="n">
        <v>0</v>
      </c>
      <c r="G69" s="123" t="n">
        <v>0</v>
      </c>
      <c r="H69" s="123" t="n">
        <v>0</v>
      </c>
      <c r="I69" s="123" t="n">
        <v>131</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t="n">
        <v>17</v>
      </c>
      <c r="AZ69" s="124" t="n">
        <v>0</v>
      </c>
      <c r="BA69" s="124" t="n">
        <v>41</v>
      </c>
      <c r="BB69" s="124" t="n">
        <v>62</v>
      </c>
      <c r="BC69" s="124" t="n">
        <v>11</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t="n">
        <v>9</v>
      </c>
      <c r="AZ71" s="123" t="n">
        <v>15</v>
      </c>
      <c r="BA71" s="123" t="n">
        <v>14</v>
      </c>
      <c r="BB71" s="123" t="n">
        <v>26</v>
      </c>
      <c r="BC71" s="123" t="n">
        <v>33</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t="n">
        <v>0</v>
      </c>
      <c r="AZ72" s="123" t="n">
        <v>54</v>
      </c>
      <c r="BA72" s="123" t="n">
        <v>59</v>
      </c>
      <c r="BB72" s="123" t="n">
        <v>52</v>
      </c>
      <c r="BC72" s="123" t="n">
        <v>79</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t="n">
        <v>0</v>
      </c>
      <c r="AZ73" s="123" t="n">
        <v>38</v>
      </c>
      <c r="BA73" s="123" t="n">
        <v>42</v>
      </c>
      <c r="BB73" s="123" t="n">
        <v>39</v>
      </c>
      <c r="BC73" s="123" t="n">
        <v>58</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6</v>
      </c>
      <c r="F75" s="140" t="n">
        <v>0</v>
      </c>
      <c r="G75" s="141" t="n">
        <v>0</v>
      </c>
      <c r="H75" s="141" t="n">
        <v>0</v>
      </c>
      <c r="I75" s="141" t="n">
        <v>6</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t="n">
        <v>0</v>
      </c>
      <c r="AZ75" s="156" t="n">
        <v>0</v>
      </c>
      <c r="BA75" s="156" t="n">
        <v>0</v>
      </c>
      <c r="BB75" s="156" t="n">
        <v>0</v>
      </c>
      <c r="BC75" s="156" t="n">
        <v>6</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3" tint="0.79998168889431442"/>
  </sheetPr>
  <dimension ref="A1"/>
  <sheetViews>
    <sheetView showGridLines="0" workbookViewId="0">
      <pane xSplit="5" topLeftCell="F1" activePane="topRight" state="frozen"/>
      <selection pane="topRight"/>
    </sheetView>
  </sheetViews>
  <sheetFormatPr defaultRowHeight="15.0" baseColWidth="10"/>
  <cols>
    <col min="1" max="1" width="12.42578125" hidden="0" customWidth="1"/>
    <col min="2" max="2" width="79.7109375" hidden="0" customWidth="1"/>
    <col min="3" max="3" width="11.7109375" hidden="0" customWidth="1"/>
    <col min="4" max="4" width="11.7109375" hidden="0" customWidth="1"/>
    <col min="5" max="5" width="11.7109375" hidden="0" customWidth="1"/>
    <col min="6" max="6" width="7.7109375" hidden="0" customWidth="1"/>
    <col min="7" max="7" width="7.7109375" hidden="0" customWidth="1"/>
    <col min="8" max="8" width="7.7109375" hidden="0" customWidth="1"/>
    <col min="9" max="9" width="7.7109375" hidden="0" customWidth="1"/>
    <col min="10" max="10" width="7.7109375" hidden="0" customWidth="1"/>
    <col min="11" max="11" width="6.7109375" hidden="0" customWidth="1"/>
    <col min="12" max="12" width="6.7109375" hidden="0" customWidth="1"/>
    <col min="13" max="13" width="6.7109375" hidden="0" customWidth="1"/>
    <col min="14" max="14" width="6.7109375" hidden="0" customWidth="1"/>
    <col min="15" max="15" width="6.7109375" hidden="0" customWidth="1"/>
    <col min="16" max="16" width="6.7109375" hidden="0" customWidth="1"/>
    <col min="17" max="17" width="6.7109375" hidden="0" customWidth="1"/>
    <col min="18" max="18" width="6.7109375" hidden="0" customWidth="1"/>
    <col min="19" max="19" width="6.7109375" hidden="0" customWidth="1"/>
    <col min="20" max="20" width="6.7109375" hidden="0" customWidth="1"/>
    <col min="21" max="21" width="6.7109375" hidden="0" customWidth="1"/>
    <col min="22" max="22" width="6.7109375" hidden="0" customWidth="1"/>
    <col min="23" max="23" width="6.7109375" hidden="0" customWidth="1"/>
    <col min="24" max="24" width="6.7109375" hidden="0" customWidth="1"/>
    <col min="25" max="25" width="6.7109375" hidden="0" customWidth="1"/>
    <col min="26" max="26" width="6.7109375" hidden="0" customWidth="1"/>
    <col min="27" max="27" width="6.7109375" hidden="0" customWidth="1"/>
    <col min="28" max="28" width="6.7109375" hidden="0" customWidth="1"/>
    <col min="29" max="29" width="6.7109375" hidden="0" customWidth="1"/>
    <col min="30" max="30" width="6.7109375" hidden="0" customWidth="1"/>
    <col min="31" max="31" width="6.7109375" hidden="0" customWidth="1"/>
    <col min="32" max="32" width="6.7109375" hidden="0" customWidth="1"/>
    <col min="33" max="33" width="6.7109375" hidden="0" customWidth="1"/>
    <col min="34" max="34" width="6.7109375" hidden="0" customWidth="1"/>
    <col min="35" max="35" width="6.7109375" hidden="0" customWidth="1"/>
    <col min="36" max="36" width="6.7109375" hidden="0" customWidth="1"/>
    <col min="37" max="37" width="6.7109375" hidden="0" customWidth="1"/>
    <col min="38" max="38" width="6.7109375" hidden="0" customWidth="1"/>
    <col min="39" max="39" width="6.7109375" hidden="0" customWidth="1"/>
    <col min="40" max="40" width="6.7109375" hidden="0" customWidth="1"/>
    <col min="41" max="41" width="6.7109375" hidden="0" customWidth="1"/>
    <col min="42" max="42" width="6.7109375" hidden="0" customWidth="1"/>
    <col min="43" max="43" width="6.7109375" hidden="0" customWidth="1"/>
    <col min="44" max="44" width="6.7109375" hidden="0" customWidth="1"/>
    <col min="45" max="45" width="6.7109375" hidden="0" customWidth="1"/>
    <col min="46" max="46" width="6.7109375" hidden="0" customWidth="1"/>
    <col min="47" max="47" width="6.7109375" hidden="0" customWidth="1"/>
    <col min="48" max="48" width="6.7109375" hidden="0" customWidth="1"/>
    <col min="49" max="49" width="6.7109375" hidden="0" customWidth="1"/>
    <col min="50" max="50" width="6.7109375" hidden="0" customWidth="1"/>
    <col min="51" max="51" width="6.7109375" hidden="0" customWidth="1"/>
    <col min="52" max="52" width="6.7109375" hidden="0" customWidth="1"/>
    <col min="53" max="53" width="6.7109375" hidden="0" customWidth="1"/>
    <col min="54" max="54" width="6.7109375" hidden="0" customWidth="1"/>
    <col min="55" max="55" width="6.7109375" hidden="0" customWidth="1"/>
    <col min="56" max="56" width="6.7109375" hidden="0" customWidth="1"/>
    <col min="57" max="57" width="6.7109375" hidden="0" customWidth="1"/>
    <col min="58" max="58" width="6.7109375" hidden="0" customWidth="1"/>
    <col min="59" max="59" width="6.7109375" hidden="0" customWidth="1"/>
    <col min="60" max="60" width="6.7109375" hidden="0" customWidth="1"/>
    <col min="61" max="61" width="6.7109375" hidden="0" customWidth="1"/>
    <col min="62" max="62" width="6.7109375" hidden="0" customWidth="1"/>
    <col min="63" max="63" width="6.7109375" hidden="0" customWidth="1"/>
    <col min="64" max="64" width="6.7109375" hidden="0" customWidth="1"/>
    <col min="65" max="65" width="6.7109375" hidden="0" customWidth="1"/>
    <col min="66" max="66" width="6.7109375" hidden="0" customWidth="1"/>
    <col min="67" max="67" width="6.7109375" hidden="0" customWidth="1"/>
    <col min="68" max="68" width="6.7109375" hidden="0" customWidth="1"/>
    <col min="69" max="69" width="6.7109375" hidden="0" customWidth="1"/>
    <col min="70" max="70" width="6.7109375" hidden="0" customWidth="1"/>
  </cols>
  <sheetData>
    <row r="1">
      <c r="A1" s="108"/>
      <c r="B1" s="14" t="str">
        <f>HYPERLINK("#'Contents'!B1", "Go to contents")</f>
        <v>Go to contents</v>
      </c>
      <c r="C1" s="212" t="str">
        <f>HYPERLINK("#'Data receipt'!B1", "Go to data receipt and caveats")</f>
        <v>Go to data receipt and caveats</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row>
    <row r="2">
      <c r="C2" s="264"/>
    </row>
    <row r="3">
      <c r="B3" s="265" t="s">
        <v>174</v>
      </c>
      <c r="C3" s="265" t="s">
        <v>620</v>
      </c>
    </row>
    <row r="4">
      <c r="B4" s="265" t="s">
        <v>176</v>
      </c>
      <c r="C4" s="264" t="s">
        <v>619</v>
      </c>
      <c r="D4" s="280"/>
      <c r="E4" s="280"/>
    </row>
    <row r="5">
      <c r="B5" s="265" t="s">
        <v>396</v>
      </c>
      <c r="C5" s="266" t="s">
        <v>579</v>
      </c>
      <c r="D5" s="276" t="n">
        <v>0</v>
      </c>
    </row>
    <row r="6">
      <c r="A6" s="56"/>
      <c r="B6" s="265" t="s">
        <v>177</v>
      </c>
      <c r="C6" s="264" t="s">
        <v>824</v>
      </c>
      <c r="I6" s="107"/>
    </row>
    <row r="7">
      <c r="C7" s="267"/>
      <c r="D7" s="268"/>
      <c r="E7" s="268"/>
      <c r="F7" s="181"/>
      <c r="BM7" s="20"/>
      <c r="BN7" s="20"/>
      <c r="BO7" s="20"/>
      <c r="BP7" s="20"/>
      <c r="BQ7" s="20"/>
      <c r="BR7" s="20"/>
    </row>
    <row r="8" ht="25.5" customHeight="1">
      <c r="A8" s="269" t="s">
        <v>69</v>
      </c>
      <c r="B8" s="269" t="s">
        <v>71</v>
      </c>
      <c r="C8" s="270" t="s">
        <v>64</v>
      </c>
      <c r="D8" s="270" t="s">
        <v>72</v>
      </c>
      <c r="E8" s="270" t="s">
        <v>73</v>
      </c>
      <c r="F8" s="115"/>
      <c r="G8" s="115"/>
      <c r="H8" s="115"/>
      <c r="I8" s="115"/>
      <c r="J8" s="115"/>
      <c r="K8" s="115"/>
      <c r="L8" s="115"/>
      <c r="M8" s="115"/>
      <c r="N8" s="115"/>
      <c r="O8" s="115"/>
      <c r="P8" s="115"/>
      <c r="Q8" s="115"/>
      <c r="R8" s="115"/>
      <c r="S8" s="115"/>
      <c r="T8" s="115"/>
      <c r="U8" s="115"/>
      <c r="V8" s="115"/>
      <c r="W8" s="115"/>
      <c r="X8" s="115"/>
      <c r="Y8" s="115"/>
    </row>
    <row r="9">
      <c r="A9" s="147" t="n">
        <v>1</v>
      </c>
      <c r="B9" s="146" t="s">
        <v>443</v>
      </c>
      <c r="C9" s="166" t="n">
        <f>_xlfn.XLOOKUP("1a",$A$25:$A$75,$E$25:$E$75,"*",0)</f>
        <v>100</v>
      </c>
      <c r="D9" s="167" t="n">
        <f>_xlfn.XLOOKUP("1b",$A$25:$A$75,$E$25:$E$75,"*",0)</f>
        <v>98</v>
      </c>
      <c r="E9" s="168" t="n">
        <f>IFERROR(C9/D9,"-")</f>
        <v>1.0204081632653061</v>
      </c>
      <c r="F9" s="115"/>
      <c r="G9" s="175"/>
      <c r="H9" s="118"/>
      <c r="I9" s="175"/>
      <c r="J9" s="175"/>
      <c r="K9" s="175"/>
      <c r="L9" s="175"/>
      <c r="M9" s="175"/>
      <c r="N9" s="175"/>
      <c r="O9" s="175"/>
      <c r="P9" s="175"/>
      <c r="Q9" s="175"/>
      <c r="R9" s="175"/>
      <c r="S9" s="175"/>
      <c r="T9" s="175"/>
      <c r="U9" s="175"/>
      <c r="V9" s="175"/>
      <c r="W9" s="175"/>
      <c r="X9" s="175"/>
      <c r="Y9" s="175"/>
    </row>
    <row r="10">
      <c r="A10" s="147" t="n">
        <v>2</v>
      </c>
      <c r="B10" s="146" t="s">
        <v>444</v>
      </c>
      <c r="C10" s="166" t="n">
        <f>_xlfn.XLOOKUP("2",$A$25:$A$75,$E$25:$E$75,"*",0)</f>
        <v>97</v>
      </c>
      <c r="D10" s="167" t="n">
        <f>_xlfn.XLOOKUP("1a",$A$25:$A$75,$E$25:$E$75,"*",0)</f>
        <v>100</v>
      </c>
      <c r="E10" s="168" t="n">
        <f t="shared" ref="E10:E21" si="0">IFERROR(C10/D10,"-")</f>
        <v>0.97</v>
      </c>
      <c r="F10" s="115"/>
      <c r="G10" s="115"/>
      <c r="H10" s="118" t="n">
        <v>2</v>
      </c>
      <c r="I10" s="115"/>
      <c r="J10" s="115"/>
      <c r="K10" s="115"/>
      <c r="L10" s="115"/>
      <c r="M10" s="115"/>
      <c r="N10" s="115"/>
      <c r="O10" s="115"/>
      <c r="P10" s="115"/>
      <c r="Q10" s="115"/>
      <c r="R10" s="115"/>
      <c r="S10" s="115"/>
      <c r="T10" s="115"/>
      <c r="U10" s="115"/>
      <c r="V10" s="115"/>
      <c r="W10" s="115"/>
      <c r="X10" s="115"/>
      <c r="Y10" s="115"/>
    </row>
    <row r="11">
      <c r="A11" s="147" t="n">
        <v>3</v>
      </c>
      <c r="B11" s="146" t="s">
        <v>445</v>
      </c>
      <c r="C11" s="166" t="n">
        <f>_xlfn.XLOOKUP("3a",$A$25:$A$75,$E$25:$E$75,0,0)+_xlfn.XLOOKUP("3b",$A$25:$A$75,$E$25:$E$75,0,0)</f>
        <v>191</v>
      </c>
      <c r="D11" s="167" t="n">
        <f>_xlfn.XLOOKUP("1a",$A$25:$A$75,$E$25:$E$75,"*",0)</f>
        <v>100</v>
      </c>
      <c r="E11" s="168" t="n">
        <f t="shared" si="0"/>
        <v>1.91</v>
      </c>
      <c r="F11" s="115"/>
      <c r="G11" s="115"/>
      <c r="H11" s="118"/>
      <c r="I11" s="115"/>
      <c r="J11" s="115"/>
      <c r="K11" s="115"/>
      <c r="L11" s="115"/>
      <c r="M11" s="115"/>
      <c r="N11" s="115"/>
      <c r="O11" s="115"/>
      <c r="P11" s="115"/>
      <c r="Q11" s="115"/>
      <c r="R11" s="115"/>
      <c r="S11" s="115"/>
      <c r="T11" s="115"/>
      <c r="U11" s="115"/>
      <c r="V11" s="115"/>
      <c r="W11" s="115"/>
      <c r="X11" s="115"/>
      <c r="Y11" s="115"/>
    </row>
    <row r="12">
      <c r="A12" s="147" t="n">
        <v>4</v>
      </c>
      <c r="B12" s="146" t="s">
        <v>446</v>
      </c>
      <c r="C12" s="166" t="n">
        <f>_xlfn.XLOOKUP("3c",$A$25:$A$75,$E$25:$E$75,0,0)+_xlfn.XLOOKUP("3d",$A$25:$A$75,$E$25:$E$75,0,0)</f>
        <v>187</v>
      </c>
      <c r="D12" s="167" t="n">
        <f>_xlfn.XLOOKUP("1a",$A$25:$A$75,$E$25:$E$75,"*",0)</f>
        <v>100</v>
      </c>
      <c r="E12" s="168" t="n">
        <f t="shared" si="0"/>
        <v>1.87</v>
      </c>
      <c r="F12" s="115"/>
      <c r="G12" s="115"/>
      <c r="H12" s="118" t="n">
        <v>3</v>
      </c>
      <c r="I12" s="115"/>
      <c r="J12" s="115"/>
      <c r="K12" s="115"/>
      <c r="L12" s="115"/>
      <c r="M12" s="115"/>
      <c r="N12" s="115"/>
      <c r="O12" s="115"/>
      <c r="P12" s="115"/>
      <c r="Q12" s="115"/>
      <c r="R12" s="115"/>
      <c r="S12" s="115"/>
      <c r="T12" s="115"/>
      <c r="U12" s="115"/>
      <c r="V12" s="115"/>
      <c r="W12" s="115"/>
      <c r="X12" s="115"/>
      <c r="Y12" s="115"/>
    </row>
    <row r="13">
      <c r="A13" s="147" t="n">
        <v>5</v>
      </c>
      <c r="B13" s="146" t="s">
        <v>447</v>
      </c>
      <c r="C13" s="166" t="n">
        <f>_xlfn.XLOOKUP("4a",$A$25:$A$75,$E$25:$E$75,0,0)</f>
        <v>92</v>
      </c>
      <c r="D13" s="166" t="n">
        <f>_xlfn.XLOOKUP("3a",$A$25:$A$75,$E$25:$E$75,0,0)+_xlfn.XLOOKUP("3b",$A$25:$A$75,$E$25:$E$75,0,0)</f>
        <v>191</v>
      </c>
      <c r="E13" s="168" t="n">
        <f t="shared" si="0"/>
        <v>0.48167539267015708</v>
      </c>
      <c r="F13" s="115"/>
      <c r="G13" s="175"/>
      <c r="H13" s="118" t="n">
        <v>4</v>
      </c>
      <c r="I13" s="175"/>
      <c r="J13" s="175"/>
      <c r="K13" s="175"/>
      <c r="L13" s="175"/>
      <c r="M13" s="175"/>
      <c r="N13" s="175"/>
      <c r="O13" s="175"/>
      <c r="P13" s="175"/>
      <c r="Q13" s="175"/>
      <c r="R13" s="175"/>
      <c r="S13" s="175"/>
      <c r="T13" s="175"/>
      <c r="U13" s="175"/>
      <c r="V13" s="175"/>
      <c r="W13" s="175"/>
      <c r="X13" s="175"/>
      <c r="Y13" s="175"/>
    </row>
    <row r="14">
      <c r="A14" s="147" t="n">
        <v>6</v>
      </c>
      <c r="B14" s="146" t="s">
        <v>448</v>
      </c>
      <c r="C14" s="166" t="n">
        <f>_xlfn.XLOOKUP("5a",$A$25:$A$75,$E$25:$E$75,0,0)</f>
        <v>90</v>
      </c>
      <c r="D14" s="166" t="n">
        <f>_xlfn.XLOOKUP("4a",$A$25:$A$75,$E$25:$E$75,0,0)-_xlfn.XLOOKUP("4b",$A$25:$A$75,$E$25:$E$75,0,0)</f>
        <v>1</v>
      </c>
      <c r="E14" s="168" t="n">
        <f t="shared" si="0"/>
        <v>90</v>
      </c>
      <c r="F14" s="115"/>
      <c r="G14" s="115"/>
      <c r="H14" s="118" t="n">
        <v>5</v>
      </c>
      <c r="I14" s="115"/>
      <c r="J14" s="115"/>
      <c r="K14" s="115"/>
      <c r="L14" s="115"/>
      <c r="M14" s="115"/>
      <c r="N14" s="115"/>
      <c r="O14" s="115"/>
      <c r="P14" s="115"/>
      <c r="Q14" s="115"/>
      <c r="R14" s="115"/>
      <c r="S14" s="115"/>
      <c r="T14" s="115"/>
      <c r="U14" s="115"/>
      <c r="V14" s="115"/>
      <c r="W14" s="115"/>
      <c r="X14" s="115"/>
      <c r="Y14" s="115"/>
    </row>
    <row r="15">
      <c r="A15" s="147" t="n">
        <v>7</v>
      </c>
      <c r="B15" s="146" t="s">
        <v>449</v>
      </c>
      <c r="C15" s="166" t="n">
        <f>_xlfn.XLOOKUP("5b",$A$25:$A$75,$E$25:$E$75,0,0)</f>
        <v>89</v>
      </c>
      <c r="D15" s="166" t="n">
        <f>_xlfn.XLOOKUP("4a",$A$25:$A$75,$E$25:$E$75,0,0)-_xlfn.XLOOKUP("4b",$A$25:$A$75,$E$25:$E$75,0,0)</f>
        <v>1</v>
      </c>
      <c r="E15" s="168" t="n">
        <f t="shared" si="0"/>
        <v>89</v>
      </c>
      <c r="F15" s="115"/>
      <c r="G15" s="115"/>
      <c r="H15" s="118" t="n">
        <v>6</v>
      </c>
      <c r="I15" s="115"/>
      <c r="J15" s="115"/>
      <c r="K15" s="115"/>
      <c r="L15" s="115"/>
      <c r="M15" s="115"/>
      <c r="N15" s="115"/>
      <c r="O15" s="115"/>
      <c r="P15" s="115"/>
      <c r="Q15" s="115"/>
      <c r="R15" s="115"/>
      <c r="S15" s="115"/>
      <c r="T15" s="115"/>
      <c r="U15" s="115"/>
      <c r="V15" s="115"/>
      <c r="W15" s="115"/>
      <c r="X15" s="115"/>
      <c r="Y15" s="115"/>
    </row>
    <row r="16" ht="14.65" customHeight="1">
      <c r="A16" s="147" t="n">
        <v>8</v>
      </c>
      <c r="B16" s="146" t="s">
        <v>451</v>
      </c>
      <c r="C16" s="166" t="n">
        <f>_xlfn.XLOOKUP("6a",$A$25:$A$75,$E$25:$E$75,0,0)
+_xlfn.XLOOKUP("6b",$A$25:$A$75,$E$25:$E$75,0,0)
+_xlfn.XLOOKUP("6c",$A$25:$A$75,$E$25:$E$75,0,0)
+_xlfn.XLOOKUP("6d",$A$25:$A$75,$E$25:$E$75,0,0)
+_xlfn.XLOOKUP("6e",$A$25:$A$75,$E$25:$E$75,0,0)</f>
        <v>416</v>
      </c>
      <c r="D16" s="167" t="n">
        <f>_xlfn.XLOOKUP("1a",$A$25:$A$75,$E$25:$E$75,"*",0)</f>
        <v>100</v>
      </c>
      <c r="E16" s="168" t="n">
        <f t="shared" si="0"/>
        <v>4.16</v>
      </c>
      <c r="F16" s="115"/>
      <c r="G16" s="175"/>
      <c r="H16" s="118" t="n">
        <v>7</v>
      </c>
      <c r="I16" s="175"/>
      <c r="J16" s="175"/>
      <c r="K16" s="175"/>
      <c r="L16" s="175"/>
      <c r="M16" s="175"/>
      <c r="N16" s="175"/>
      <c r="O16" s="175"/>
      <c r="P16" s="175"/>
      <c r="Q16" s="175"/>
      <c r="R16" s="175"/>
      <c r="S16" s="175"/>
      <c r="T16" s="175"/>
      <c r="U16" s="175"/>
      <c r="V16" s="175"/>
      <c r="W16" s="175"/>
      <c r="X16" s="175"/>
      <c r="Y16" s="175"/>
    </row>
    <row r="17">
      <c r="A17" s="147" t="n">
        <v>9</v>
      </c>
      <c r="B17" s="146" t="s">
        <v>450</v>
      </c>
      <c r="C17" s="166" t="n">
        <f>_xlfn.XLOOKUP("6a",$A$25:$A$75,$E$25:$E$75,0,0)
+_xlfn.XLOOKUP("6b",$A$25:$A$75,$E$25:$E$75,0,0)
+_xlfn.XLOOKUP("6c",$A$25:$A$75,$E$25:$E$75,0,0)
+_xlfn.XLOOKUP("6d",$A$25:$A$75,$E$25:$E$75,0,0)
+_xlfn.XLOOKUP("6e",$A$25:$A$75,$E$25:$E$75,0,0)</f>
        <v>416</v>
      </c>
      <c r="D17" s="166" t="n">
        <f>_xlfn.XLOOKUP("3a",$A$25:$A$75,$E$25:$E$75,0,0)+_xlfn.XLOOKUP("3b",$A$25:$A$75,$E$25:$E$75,0,0)</f>
        <v>191</v>
      </c>
      <c r="E17" s="168" t="n">
        <f t="shared" si="0"/>
        <v>2.1780104712041886</v>
      </c>
      <c r="F17" s="115"/>
      <c r="G17" s="115"/>
      <c r="H17" s="118" t="n">
        <v>8</v>
      </c>
      <c r="I17" s="115"/>
      <c r="J17" s="115"/>
      <c r="K17" s="115"/>
      <c r="L17" s="115"/>
      <c r="M17" s="115"/>
      <c r="N17" s="115"/>
      <c r="O17" s="115"/>
      <c r="P17" s="115"/>
      <c r="Q17" s="115"/>
      <c r="R17" s="115"/>
      <c r="S17" s="115"/>
      <c r="T17" s="115"/>
      <c r="U17" s="115"/>
      <c r="V17" s="115"/>
      <c r="W17" s="115"/>
      <c r="X17" s="115"/>
      <c r="Y17" s="115"/>
    </row>
    <row r="18">
      <c r="A18" s="147" t="s">
        <v>453</v>
      </c>
      <c r="B18" s="146" t="s">
        <v>452</v>
      </c>
      <c r="C18" s="166" t="n">
        <f>_xlfn.XLOOKUP("6a",$A$25:$A$75,$E$25:$E$75,0,0)
+_xlfn.XLOOKUP("6b",$A$25:$A$75,$E$25:$E$75,0,0)
+_xlfn.XLOOKUP("6c",$A$25:$A$75,$E$25:$E$75,0,0)
+_xlfn.XLOOKUP("6d",$A$25:$A$75,$E$25:$E$75,0,0)
+_xlfn.XLOOKUP("6e",$A$25:$A$75,$E$25:$E$75,0,0)</f>
        <v>416</v>
      </c>
      <c r="D18" s="166" t="n">
        <f>_xlfn.XLOOKUP("5a",$A$25:$A$75,$E$25:$E$75,0,0)</f>
        <v>90</v>
      </c>
      <c r="E18" s="168" t="n">
        <f t="shared" si="0"/>
        <v>4.6222222222222218</v>
      </c>
      <c r="F18" s="115"/>
      <c r="G18" s="115"/>
      <c r="H18" s="118" t="n">
        <v>9</v>
      </c>
      <c r="I18" s="115"/>
      <c r="J18" s="115"/>
      <c r="K18" s="115"/>
      <c r="L18" s="115"/>
      <c r="M18" s="115"/>
      <c r="N18" s="115"/>
      <c r="O18" s="115"/>
      <c r="P18" s="115"/>
      <c r="Q18" s="115"/>
      <c r="R18" s="115"/>
      <c r="S18" s="115"/>
      <c r="T18" s="115"/>
      <c r="U18" s="115"/>
      <c r="V18" s="115"/>
      <c r="W18" s="115"/>
      <c r="X18" s="115"/>
      <c r="Y18" s="115"/>
    </row>
    <row r="19">
      <c r="A19" s="147" t="s">
        <v>454</v>
      </c>
      <c r="B19" s="146" t="s">
        <v>455</v>
      </c>
      <c r="C19" s="166" t="n">
        <f>_xlfn.XLOOKUP("6a",$A$25:$A$75,$E$25:$E$75,0,0)
+_xlfn.XLOOKUP("6b",$A$25:$A$75,$E$25:$E$75,0,0)</f>
        <v>169</v>
      </c>
      <c r="D19" s="166" t="n">
        <f>_xlfn.XLOOKUP("6a",$A$25:$A$75,$E$25:$E$75,0,0)
+_xlfn.XLOOKUP("6b",$A$25:$A$75,$E$25:$E$75,0,0)
+_xlfn.XLOOKUP("6c",$A$25:$A$75,$E$25:$E$75,0,0)
+_xlfn.XLOOKUP("6d",$A$25:$A$75,$E$25:$E$75,0,0)
+_xlfn.XLOOKUP("6e",$A$25:$A$75,$E$25:$E$75,0,0)</f>
        <v>416</v>
      </c>
      <c r="E19" s="168" t="n">
        <f t="shared" si="0"/>
        <v>0.40625</v>
      </c>
      <c r="F19" s="115"/>
      <c r="G19" s="175"/>
      <c r="H19" s="118" t="n">
        <v>10</v>
      </c>
      <c r="I19" s="175"/>
      <c r="J19" s="175"/>
      <c r="K19" s="175"/>
      <c r="L19" s="175"/>
      <c r="M19" s="175"/>
      <c r="N19" s="175"/>
      <c r="O19" s="175"/>
      <c r="P19" s="175"/>
      <c r="Q19" s="175"/>
      <c r="R19" s="175"/>
      <c r="S19" s="175"/>
      <c r="T19" s="175"/>
      <c r="U19" s="175"/>
      <c r="V19" s="175"/>
      <c r="W19" s="175"/>
      <c r="X19" s="175"/>
      <c r="Y19" s="175"/>
    </row>
    <row r="20">
      <c r="A20" s="147" t="n">
        <v>11</v>
      </c>
      <c r="B20" s="146" t="s">
        <v>456</v>
      </c>
      <c r="C20" s="166" t="n">
        <f>_xlfn.XLOOKUP("7",$A$25:$A$75,$E$25:$E$75,0,0)</f>
        <v>81</v>
      </c>
      <c r="D20" s="166" t="n">
        <f>_xlfn.XLOOKUP("5a",$A$25:$A$75,$E$25:$E$75,0,0)</f>
        <v>90</v>
      </c>
      <c r="E20" s="168" t="n">
        <f t="shared" si="0"/>
        <v>0.9</v>
      </c>
      <c r="F20" s="115"/>
      <c r="G20" s="175"/>
      <c r="H20" s="118"/>
      <c r="I20" s="175"/>
      <c r="J20" s="175"/>
      <c r="K20" s="175"/>
      <c r="L20" s="175"/>
      <c r="M20" s="175"/>
      <c r="N20" s="175"/>
      <c r="O20" s="175"/>
      <c r="P20" s="175"/>
      <c r="Q20" s="175"/>
      <c r="R20" s="175"/>
      <c r="S20" s="175"/>
      <c r="T20" s="175"/>
      <c r="U20" s="175"/>
      <c r="V20" s="175"/>
      <c r="W20" s="175"/>
      <c r="X20" s="175"/>
      <c r="Y20" s="175"/>
    </row>
    <row r="21">
      <c r="A21" s="147" t="n">
        <v>12</v>
      </c>
      <c r="B21" s="146" t="s">
        <v>457</v>
      </c>
      <c r="C21" s="166" t="n">
        <f>_xlfn.XLOOKUP("8a",$A$25:$A$75,$E$25:$E$75,0,0)</f>
        <v>58</v>
      </c>
      <c r="D21" s="166" t="n">
        <f>_xlfn.XLOOKUP("8b",$A$25:$A$75,$E$25:$E$75,0,0)</f>
        <v>59</v>
      </c>
      <c r="E21" s="168" t="n">
        <f t="shared" si="0"/>
        <v>0.98305084745762716</v>
      </c>
      <c r="F21" s="115"/>
      <c r="G21" s="175"/>
      <c r="H21" s="118" t="n">
        <v>12</v>
      </c>
      <c r="I21" s="175"/>
      <c r="J21" s="175"/>
      <c r="K21" s="175"/>
      <c r="L21" s="175"/>
      <c r="M21" s="175"/>
      <c r="N21" s="175"/>
      <c r="O21" s="175"/>
      <c r="P21" s="175"/>
      <c r="Q21" s="175"/>
      <c r="R21" s="175"/>
      <c r="S21" s="175"/>
      <c r="T21" s="175"/>
      <c r="U21" s="175"/>
      <c r="V21" s="175"/>
      <c r="W21" s="175"/>
      <c r="X21" s="175"/>
      <c r="Y21" s="175"/>
    </row>
    <row r="22">
      <c r="A22" s="174"/>
      <c r="B22" s="148"/>
      <c r="C22" s="149"/>
      <c r="D22" s="149"/>
      <c r="E22" s="150"/>
      <c r="F22" s="150"/>
      <c r="G22" s="175"/>
      <c r="H22" s="118"/>
      <c r="I22" s="151"/>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3"/>
      <c r="AU22" s="153"/>
      <c r="AV22" s="154"/>
      <c r="AW22" s="154"/>
      <c r="AX22" s="153"/>
      <c r="AY22" s="153"/>
      <c r="AZ22" s="175"/>
      <c r="BA22" s="175"/>
      <c r="BB22" s="175"/>
      <c r="BC22" s="175"/>
      <c r="BD22" s="175"/>
      <c r="BE22" s="175"/>
      <c r="BF22" s="175"/>
      <c r="BG22" s="175"/>
      <c r="BH22" s="175"/>
      <c r="BI22" s="175"/>
      <c r="BJ22" s="175"/>
      <c r="BK22" s="175"/>
      <c r="BL22" s="175"/>
      <c r="BM22" s="175"/>
      <c r="BN22" s="175"/>
      <c r="BO22" s="175"/>
      <c r="BP22" s="175"/>
    </row>
    <row r="23">
      <c r="A23" s="274"/>
      <c r="B23" s="275"/>
      <c r="C23" s="272"/>
      <c r="D23" s="272"/>
      <c r="E23" s="273"/>
      <c r="F23" s="271"/>
      <c r="G23" s="272"/>
      <c r="H23" s="272"/>
      <c r="I23" s="272"/>
      <c r="J23" s="273"/>
      <c r="K23" s="278" t="s">
        <v>116</v>
      </c>
      <c r="L23" s="278"/>
      <c r="M23" s="278"/>
      <c r="N23" s="278"/>
      <c r="O23" s="278"/>
      <c r="P23" s="278"/>
      <c r="Q23" s="278"/>
      <c r="R23" s="278"/>
      <c r="S23" s="278"/>
      <c r="T23" s="278"/>
      <c r="U23" s="278"/>
      <c r="V23" s="279"/>
      <c r="W23" s="277" t="s">
        <v>117</v>
      </c>
      <c r="X23" s="278"/>
      <c r="Y23" s="278"/>
      <c r="Z23" s="278"/>
      <c r="AA23" s="278"/>
      <c r="AB23" s="278"/>
      <c r="AC23" s="278"/>
      <c r="AD23" s="278"/>
      <c r="AE23" s="278"/>
      <c r="AF23" s="278"/>
      <c r="AG23" s="278"/>
      <c r="AH23" s="279"/>
      <c r="AI23" s="277" t="s">
        <v>118</v>
      </c>
      <c r="AJ23" s="278"/>
      <c r="AK23" s="278"/>
      <c r="AL23" s="278"/>
      <c r="AM23" s="278"/>
      <c r="AN23" s="278"/>
      <c r="AO23" s="278"/>
      <c r="AP23" s="278"/>
      <c r="AQ23" s="278"/>
      <c r="AR23" s="278"/>
      <c r="AS23" s="278"/>
      <c r="AT23" s="279"/>
      <c r="AU23" s="277" t="s">
        <v>119</v>
      </c>
      <c r="AV23" s="278"/>
      <c r="AW23" s="278"/>
      <c r="AX23" s="278"/>
      <c r="AY23" s="278"/>
      <c r="AZ23" s="278"/>
      <c r="BA23" s="278"/>
      <c r="BB23" s="278"/>
      <c r="BC23" s="278"/>
      <c r="BD23" s="278"/>
      <c r="BE23" s="278"/>
      <c r="BF23" s="279"/>
      <c r="BG23" s="277" t="s">
        <v>120</v>
      </c>
      <c r="BH23" s="278"/>
      <c r="BI23" s="278"/>
      <c r="BJ23" s="278"/>
      <c r="BK23" s="278"/>
      <c r="BL23" s="278"/>
      <c r="BM23" s="278"/>
      <c r="BN23" s="278"/>
      <c r="BO23" s="278"/>
      <c r="BP23" s="278"/>
      <c r="BQ23" s="278"/>
      <c r="BR23" s="279"/>
    </row>
    <row r="24" ht="30" customHeight="1">
      <c r="A24" s="65" t="s">
        <v>666</v>
      </c>
      <c r="B24" s="62" t="s">
        <v>667</v>
      </c>
      <c r="C24" s="63" t="s">
        <v>668</v>
      </c>
      <c r="D24" s="121" t="s">
        <v>669</v>
      </c>
      <c r="E24" s="143" t="s">
        <v>670</v>
      </c>
      <c r="F24" s="136" t="s">
        <v>671</v>
      </c>
      <c r="G24" s="132" t="s">
        <v>672</v>
      </c>
      <c r="H24" s="132" t="s">
        <v>673</v>
      </c>
      <c r="I24" s="132" t="s">
        <v>674</v>
      </c>
      <c r="J24" s="137" t="s">
        <v>675</v>
      </c>
      <c r="K24" s="133" t="s">
        <v>559</v>
      </c>
      <c r="L24" s="125" t="s">
        <v>676</v>
      </c>
      <c r="M24" s="125" t="s">
        <v>677</v>
      </c>
      <c r="N24" s="125" t="s">
        <v>678</v>
      </c>
      <c r="O24" s="125" t="s">
        <v>548</v>
      </c>
      <c r="P24" s="125" t="s">
        <v>679</v>
      </c>
      <c r="Q24" s="125" t="s">
        <v>680</v>
      </c>
      <c r="R24" s="125" t="s">
        <v>681</v>
      </c>
      <c r="S24" s="125" t="s">
        <v>534</v>
      </c>
      <c r="T24" s="125" t="s">
        <v>682</v>
      </c>
      <c r="U24" s="125" t="s">
        <v>683</v>
      </c>
      <c r="V24" s="127" t="s">
        <v>684</v>
      </c>
      <c r="W24" s="126" t="s">
        <v>571</v>
      </c>
      <c r="X24" s="125" t="s">
        <v>685</v>
      </c>
      <c r="Y24" s="125" t="s">
        <v>686</v>
      </c>
      <c r="Z24" s="125" t="s">
        <v>687</v>
      </c>
      <c r="AA24" s="125" t="s">
        <v>688</v>
      </c>
      <c r="AB24" s="125" t="s">
        <v>689</v>
      </c>
      <c r="AC24" s="125" t="s">
        <v>690</v>
      </c>
      <c r="AD24" s="125" t="s">
        <v>553</v>
      </c>
      <c r="AE24" s="125" t="s">
        <v>537</v>
      </c>
      <c r="AF24" s="125" t="s">
        <v>542</v>
      </c>
      <c r="AG24" s="125" t="s">
        <v>691</v>
      </c>
      <c r="AH24" s="127" t="s">
        <v>526</v>
      </c>
      <c r="AI24" s="126" t="s">
        <v>529</v>
      </c>
      <c r="AJ24" s="125" t="s">
        <v>576</v>
      </c>
      <c r="AK24" s="125" t="s">
        <v>545</v>
      </c>
      <c r="AL24" s="125" t="s">
        <v>692</v>
      </c>
      <c r="AM24" s="125" t="s">
        <v>693</v>
      </c>
      <c r="AN24" s="125" t="s">
        <v>694</v>
      </c>
      <c r="AO24" s="125" t="s">
        <v>695</v>
      </c>
      <c r="AP24" s="125" t="s">
        <v>696</v>
      </c>
      <c r="AQ24" s="125" t="s">
        <v>697</v>
      </c>
      <c r="AR24" s="125" t="s">
        <v>698</v>
      </c>
      <c r="AS24" s="125" t="s">
        <v>699</v>
      </c>
      <c r="AT24" s="127" t="s">
        <v>700</v>
      </c>
      <c r="AU24" s="126" t="s">
        <v>611</v>
      </c>
      <c r="AV24" s="125" t="s">
        <v>591</v>
      </c>
      <c r="AW24" s="125" t="s">
        <v>701</v>
      </c>
      <c r="AX24" s="125" t="s">
        <v>586</v>
      </c>
      <c r="AY24" s="125" t="s">
        <v>580</v>
      </c>
      <c r="AZ24" s="125" t="s">
        <v>583</v>
      </c>
      <c r="BA24" s="125" t="s">
        <v>614</v>
      </c>
      <c r="BB24" s="125" t="s">
        <v>602</v>
      </c>
      <c r="BC24" s="125" t="s">
        <v>594</v>
      </c>
      <c r="BD24" s="125" t="s">
        <v>599</v>
      </c>
      <c r="BE24" s="125" t="s">
        <v>702</v>
      </c>
      <c r="BF24" s="127" t="s">
        <v>703</v>
      </c>
      <c r="BG24" s="126" t="s">
        <v>704</v>
      </c>
      <c r="BH24" s="125" t="s">
        <v>705</v>
      </c>
      <c r="BI24" s="125" t="s">
        <v>706</v>
      </c>
      <c r="BJ24" s="125" t="s">
        <v>707</v>
      </c>
      <c r="BK24" s="125" t="s">
        <v>708</v>
      </c>
      <c r="BL24" s="125" t="s">
        <v>709</v>
      </c>
      <c r="BM24" s="125" t="s">
        <v>710</v>
      </c>
      <c r="BN24" s="125" t="s">
        <v>711</v>
      </c>
      <c r="BO24" s="125" t="s">
        <v>712</v>
      </c>
      <c r="BP24" s="125" t="s">
        <v>713</v>
      </c>
      <c r="BQ24" s="125" t="s">
        <v>714</v>
      </c>
      <c r="BR24" s="127" t="s">
        <v>715</v>
      </c>
      <c r="BS24" s="120"/>
    </row>
    <row r="25">
      <c r="A25" s="138" t="s">
        <v>716</v>
      </c>
      <c r="B25" s="122" t="s">
        <v>717</v>
      </c>
      <c r="C25" s="64" t="s">
        <v>718</v>
      </c>
      <c r="D25" s="123" t="s">
        <v>719</v>
      </c>
      <c r="E25" s="139" t="n">
        <v>7045</v>
      </c>
      <c r="F25" s="138" t="n">
        <v>0</v>
      </c>
      <c r="G25" s="123" t="n">
        <v>0</v>
      </c>
      <c r="H25" s="123" t="n">
        <v>0</v>
      </c>
      <c r="I25" s="123" t="n">
        <v>7045</v>
      </c>
      <c r="J25" s="139" t="n">
        <v>0</v>
      </c>
      <c r="K25" s="134"/>
      <c r="L25" s="124"/>
      <c r="M25" s="124"/>
      <c r="N25" s="124"/>
      <c r="O25" s="124"/>
      <c r="P25" s="124"/>
      <c r="Q25" s="124"/>
      <c r="R25" s="124"/>
      <c r="S25" s="124"/>
      <c r="T25" s="124"/>
      <c r="U25" s="124"/>
      <c r="V25" s="129"/>
      <c r="W25" s="128"/>
      <c r="X25" s="124"/>
      <c r="Y25" s="124"/>
      <c r="Z25" s="124"/>
      <c r="AA25" s="124"/>
      <c r="AB25" s="124"/>
      <c r="AC25" s="124"/>
      <c r="AD25" s="124"/>
      <c r="AE25" s="124"/>
      <c r="AF25" s="124"/>
      <c r="AG25" s="124"/>
      <c r="AH25" s="129"/>
      <c r="AI25" s="128"/>
      <c r="AJ25" s="124"/>
      <c r="AK25" s="124"/>
      <c r="AL25" s="124"/>
      <c r="AM25" s="124"/>
      <c r="AN25" s="124"/>
      <c r="AO25" s="124"/>
      <c r="AP25" s="124"/>
      <c r="AQ25" s="124"/>
      <c r="AR25" s="124"/>
      <c r="AS25" s="124"/>
      <c r="AT25" s="129"/>
      <c r="AU25" s="128"/>
      <c r="AV25" s="124"/>
      <c r="AW25" s="124"/>
      <c r="AX25" s="124"/>
      <c r="AY25" s="124" t="n">
        <v>1254</v>
      </c>
      <c r="AZ25" s="124" t="n">
        <v>1960</v>
      </c>
      <c r="BA25" s="124" t="n">
        <v>684</v>
      </c>
      <c r="BB25" s="124" t="n">
        <v>1025</v>
      </c>
      <c r="BC25" s="124" t="n">
        <v>2122</v>
      </c>
      <c r="BD25" s="124"/>
      <c r="BE25" s="124"/>
      <c r="BF25" s="129"/>
      <c r="BG25" s="128"/>
      <c r="BH25" s="124"/>
      <c r="BI25" s="124"/>
      <c r="BJ25" s="124"/>
      <c r="BK25" s="124"/>
      <c r="BL25" s="124"/>
      <c r="BM25" s="124"/>
      <c r="BN25" s="124"/>
      <c r="BO25" s="124"/>
      <c r="BP25" s="124"/>
      <c r="BQ25" s="124"/>
      <c r="BR25" s="129"/>
    </row>
    <row r="26">
      <c r="A26" s="138" t="s">
        <v>720</v>
      </c>
      <c r="B26" s="122" t="s">
        <v>721</v>
      </c>
      <c r="C26" s="64" t="s">
        <v>718</v>
      </c>
      <c r="D26" s="123" t="s">
        <v>719</v>
      </c>
      <c r="E26" s="139" t="n">
        <v>3279</v>
      </c>
      <c r="F26" s="138" t="n">
        <v>0</v>
      </c>
      <c r="G26" s="123" t="n">
        <v>0</v>
      </c>
      <c r="H26" s="123" t="n">
        <v>0</v>
      </c>
      <c r="I26" s="123" t="n">
        <v>3279</v>
      </c>
      <c r="J26" s="139" t="n">
        <v>0</v>
      </c>
      <c r="K26" s="134"/>
      <c r="L26" s="124"/>
      <c r="M26" s="124"/>
      <c r="N26" s="124"/>
      <c r="O26" s="124"/>
      <c r="P26" s="124"/>
      <c r="Q26" s="124"/>
      <c r="R26" s="124"/>
      <c r="S26" s="124"/>
      <c r="T26" s="124"/>
      <c r="U26" s="124"/>
      <c r="V26" s="129"/>
      <c r="W26" s="128"/>
      <c r="X26" s="124"/>
      <c r="Y26" s="124"/>
      <c r="Z26" s="124"/>
      <c r="AA26" s="124"/>
      <c r="AB26" s="124"/>
      <c r="AC26" s="124"/>
      <c r="AD26" s="124"/>
      <c r="AE26" s="124"/>
      <c r="AF26" s="124"/>
      <c r="AG26" s="124"/>
      <c r="AH26" s="129"/>
      <c r="AI26" s="128"/>
      <c r="AJ26" s="124"/>
      <c r="AK26" s="124"/>
      <c r="AL26" s="124"/>
      <c r="AM26" s="124"/>
      <c r="AN26" s="124"/>
      <c r="AO26" s="124"/>
      <c r="AP26" s="124"/>
      <c r="AQ26" s="124"/>
      <c r="AR26" s="124"/>
      <c r="AS26" s="124"/>
      <c r="AT26" s="129"/>
      <c r="AU26" s="128"/>
      <c r="AV26" s="124"/>
      <c r="AW26" s="124"/>
      <c r="AX26" s="124"/>
      <c r="AY26" s="124" t="n">
        <v>0</v>
      </c>
      <c r="AZ26" s="124" t="n">
        <v>666</v>
      </c>
      <c r="BA26" s="124" t="n">
        <v>964</v>
      </c>
      <c r="BB26" s="124" t="n">
        <v>794</v>
      </c>
      <c r="BC26" s="124" t="n">
        <v>855</v>
      </c>
      <c r="BD26" s="124"/>
      <c r="BE26" s="124"/>
      <c r="BF26" s="129"/>
      <c r="BG26" s="128"/>
      <c r="BH26" s="124"/>
      <c r="BI26" s="124"/>
      <c r="BJ26" s="124"/>
      <c r="BK26" s="124"/>
      <c r="BL26" s="124"/>
      <c r="BM26" s="124"/>
      <c r="BN26" s="124"/>
      <c r="BO26" s="124"/>
      <c r="BP26" s="124"/>
      <c r="BQ26" s="124"/>
      <c r="BR26" s="129"/>
    </row>
    <row r="27">
      <c r="A27" s="138" t="s">
        <v>722</v>
      </c>
      <c r="B27" s="122" t="s">
        <v>723</v>
      </c>
      <c r="C27" s="64" t="s">
        <v>718</v>
      </c>
      <c r="D27" s="123" t="s">
        <v>719</v>
      </c>
      <c r="E27" s="139" t="n">
        <v>50000</v>
      </c>
      <c r="F27" s="138" t="n">
        <v>0</v>
      </c>
      <c r="G27" s="123" t="n">
        <v>0</v>
      </c>
      <c r="H27" s="123" t="n">
        <v>0</v>
      </c>
      <c r="I27" s="123" t="n">
        <v>57750</v>
      </c>
      <c r="J27" s="139" t="n">
        <v>0</v>
      </c>
      <c r="K27" s="134"/>
      <c r="L27" s="124"/>
      <c r="M27" s="124"/>
      <c r="N27" s="124"/>
      <c r="O27" s="124"/>
      <c r="P27" s="124"/>
      <c r="Q27" s="124"/>
      <c r="R27" s="124"/>
      <c r="S27" s="124"/>
      <c r="T27" s="124"/>
      <c r="U27" s="124"/>
      <c r="V27" s="129"/>
      <c r="W27" s="128"/>
      <c r="X27" s="124"/>
      <c r="Y27" s="124"/>
      <c r="Z27" s="124"/>
      <c r="AA27" s="124"/>
      <c r="AB27" s="124"/>
      <c r="AC27" s="124"/>
      <c r="AD27" s="124"/>
      <c r="AE27" s="124"/>
      <c r="AF27" s="124"/>
      <c r="AG27" s="124"/>
      <c r="AH27" s="129"/>
      <c r="AI27" s="128"/>
      <c r="AJ27" s="124"/>
      <c r="AK27" s="124"/>
      <c r="AL27" s="124"/>
      <c r="AM27" s="124"/>
      <c r="AN27" s="124"/>
      <c r="AO27" s="124"/>
      <c r="AP27" s="124"/>
      <c r="AQ27" s="124"/>
      <c r="AR27" s="124"/>
      <c r="AS27" s="124"/>
      <c r="AT27" s="129"/>
      <c r="AU27" s="128"/>
      <c r="AV27" s="124"/>
      <c r="AW27" s="124"/>
      <c r="AX27" s="124"/>
      <c r="AY27" s="124" t="n">
        <v>50000</v>
      </c>
      <c r="AZ27" s="124" t="n">
        <v>1426</v>
      </c>
      <c r="BA27" s="124" t="n">
        <v>347</v>
      </c>
      <c r="BB27" s="124" t="n">
        <v>5977</v>
      </c>
      <c r="BC27" s="124" t="n">
        <v>0</v>
      </c>
      <c r="BD27" s="124"/>
      <c r="BE27" s="124"/>
      <c r="BF27" s="129"/>
      <c r="BG27" s="128"/>
      <c r="BH27" s="124"/>
      <c r="BI27" s="124"/>
      <c r="BJ27" s="124"/>
      <c r="BK27" s="124"/>
      <c r="BL27" s="124"/>
      <c r="BM27" s="124"/>
      <c r="BN27" s="124"/>
      <c r="BO27" s="124"/>
      <c r="BP27" s="124"/>
      <c r="BQ27" s="124"/>
      <c r="BR27" s="129"/>
    </row>
    <row r="28">
      <c r="A28" s="138" t="s">
        <v>724</v>
      </c>
      <c r="B28" s="122" t="s">
        <v>725</v>
      </c>
      <c r="C28" s="64" t="s">
        <v>718</v>
      </c>
      <c r="D28" s="123" t="s">
        <v>719</v>
      </c>
      <c r="E28" s="139" t="n">
        <v>8303</v>
      </c>
      <c r="F28" s="138" t="n">
        <v>0</v>
      </c>
      <c r="G28" s="123" t="n">
        <v>0</v>
      </c>
      <c r="H28" s="123" t="n">
        <v>0</v>
      </c>
      <c r="I28" s="123" t="n">
        <v>8303</v>
      </c>
      <c r="J28" s="139" t="n">
        <v>0</v>
      </c>
      <c r="K28" s="134"/>
      <c r="L28" s="124"/>
      <c r="M28" s="124"/>
      <c r="N28" s="124"/>
      <c r="O28" s="124"/>
      <c r="P28" s="124"/>
      <c r="Q28" s="124"/>
      <c r="R28" s="124"/>
      <c r="S28" s="124"/>
      <c r="T28" s="124"/>
      <c r="U28" s="124"/>
      <c r="V28" s="129"/>
      <c r="W28" s="128"/>
      <c r="X28" s="124"/>
      <c r="Y28" s="124"/>
      <c r="Z28" s="124"/>
      <c r="AA28" s="124"/>
      <c r="AB28" s="124"/>
      <c r="AC28" s="124"/>
      <c r="AD28" s="124"/>
      <c r="AE28" s="124"/>
      <c r="AF28" s="124"/>
      <c r="AG28" s="124"/>
      <c r="AH28" s="129"/>
      <c r="AI28" s="128"/>
      <c r="AJ28" s="124"/>
      <c r="AK28" s="124"/>
      <c r="AL28" s="124"/>
      <c r="AM28" s="124"/>
      <c r="AN28" s="124"/>
      <c r="AO28" s="124"/>
      <c r="AP28" s="124"/>
      <c r="AQ28" s="124"/>
      <c r="AR28" s="124"/>
      <c r="AS28" s="124"/>
      <c r="AT28" s="129"/>
      <c r="AU28" s="128"/>
      <c r="AV28" s="124"/>
      <c r="AW28" s="124"/>
      <c r="AX28" s="124"/>
      <c r="AY28" s="124" t="n">
        <v>879</v>
      </c>
      <c r="AZ28" s="124" t="n">
        <v>2108</v>
      </c>
      <c r="BA28" s="124" t="n">
        <v>1336</v>
      </c>
      <c r="BB28" s="124" t="n">
        <v>1546</v>
      </c>
      <c r="BC28" s="124" t="n">
        <v>2434</v>
      </c>
      <c r="BD28" s="124"/>
      <c r="BE28" s="124"/>
      <c r="BF28" s="129"/>
      <c r="BG28" s="128"/>
      <c r="BH28" s="124"/>
      <c r="BI28" s="124"/>
      <c r="BJ28" s="124"/>
      <c r="BK28" s="124"/>
      <c r="BL28" s="124"/>
      <c r="BM28" s="124"/>
      <c r="BN28" s="124"/>
      <c r="BO28" s="124"/>
      <c r="BP28" s="124"/>
      <c r="BQ28" s="124"/>
      <c r="BR28" s="129"/>
    </row>
    <row r="29">
      <c r="A29" s="138" t="s">
        <v>726</v>
      </c>
      <c r="B29" s="122" t="s">
        <v>727</v>
      </c>
      <c r="C29" s="64" t="s">
        <v>718</v>
      </c>
      <c r="D29" s="123" t="s">
        <v>719</v>
      </c>
      <c r="E29" s="139" t="n">
        <v>1231</v>
      </c>
      <c r="F29" s="138" t="n">
        <v>0</v>
      </c>
      <c r="G29" s="123" t="n">
        <v>0</v>
      </c>
      <c r="H29" s="123" t="n">
        <v>0</v>
      </c>
      <c r="I29" s="123" t="n">
        <v>1231</v>
      </c>
      <c r="J29" s="139" t="n">
        <v>0</v>
      </c>
      <c r="K29" s="134"/>
      <c r="L29" s="124"/>
      <c r="M29" s="124"/>
      <c r="N29" s="124"/>
      <c r="O29" s="124"/>
      <c r="P29" s="124"/>
      <c r="Q29" s="124"/>
      <c r="R29" s="124"/>
      <c r="S29" s="124"/>
      <c r="T29" s="124"/>
      <c r="U29" s="124"/>
      <c r="V29" s="129"/>
      <c r="W29" s="128"/>
      <c r="X29" s="124"/>
      <c r="Y29" s="124"/>
      <c r="Z29" s="124"/>
      <c r="AA29" s="124"/>
      <c r="AB29" s="124"/>
      <c r="AC29" s="124"/>
      <c r="AD29" s="124"/>
      <c r="AE29" s="124"/>
      <c r="AF29" s="124"/>
      <c r="AG29" s="124"/>
      <c r="AH29" s="129"/>
      <c r="AI29" s="128"/>
      <c r="AJ29" s="124"/>
      <c r="AK29" s="124"/>
      <c r="AL29" s="124"/>
      <c r="AM29" s="124"/>
      <c r="AN29" s="124"/>
      <c r="AO29" s="124"/>
      <c r="AP29" s="124"/>
      <c r="AQ29" s="124"/>
      <c r="AR29" s="124"/>
      <c r="AS29" s="124"/>
      <c r="AT29" s="129"/>
      <c r="AU29" s="128"/>
      <c r="AV29" s="124"/>
      <c r="AW29" s="124"/>
      <c r="AX29" s="124"/>
      <c r="AY29" s="124" t="n">
        <v>0</v>
      </c>
      <c r="AZ29" s="124" t="n">
        <v>57</v>
      </c>
      <c r="BA29" s="124" t="n">
        <v>424</v>
      </c>
      <c r="BB29" s="124" t="n">
        <v>281</v>
      </c>
      <c r="BC29" s="124" t="n">
        <v>469</v>
      </c>
      <c r="BD29" s="124"/>
      <c r="BE29" s="124"/>
      <c r="BF29" s="129"/>
      <c r="BG29" s="128"/>
      <c r="BH29" s="124"/>
      <c r="BI29" s="124"/>
      <c r="BJ29" s="124"/>
      <c r="BK29" s="124"/>
      <c r="BL29" s="124"/>
      <c r="BM29" s="124"/>
      <c r="BN29" s="124"/>
      <c r="BO29" s="124"/>
      <c r="BP29" s="124"/>
      <c r="BQ29" s="124"/>
      <c r="BR29" s="129"/>
    </row>
    <row r="30">
      <c r="A30" s="138" t="s">
        <v>728</v>
      </c>
      <c r="B30" s="122" t="s">
        <v>729</v>
      </c>
      <c r="C30" s="64" t="s">
        <v>718</v>
      </c>
      <c r="D30" s="123" t="s">
        <v>719</v>
      </c>
      <c r="E30" s="139" t="n">
        <v>3421</v>
      </c>
      <c r="F30" s="138" t="n">
        <v>0</v>
      </c>
      <c r="G30" s="123" t="n">
        <v>0</v>
      </c>
      <c r="H30" s="123" t="n">
        <v>0</v>
      </c>
      <c r="I30" s="123" t="n">
        <v>3421</v>
      </c>
      <c r="J30" s="139" t="n">
        <v>0</v>
      </c>
      <c r="K30" s="134"/>
      <c r="L30" s="124"/>
      <c r="M30" s="124"/>
      <c r="N30" s="124"/>
      <c r="O30" s="124"/>
      <c r="P30" s="124"/>
      <c r="Q30" s="124"/>
      <c r="R30" s="124"/>
      <c r="S30" s="124"/>
      <c r="T30" s="124"/>
      <c r="U30" s="124"/>
      <c r="V30" s="129"/>
      <c r="W30" s="128"/>
      <c r="X30" s="124"/>
      <c r="Y30" s="124"/>
      <c r="Z30" s="124"/>
      <c r="AA30" s="124"/>
      <c r="AB30" s="124"/>
      <c r="AC30" s="124"/>
      <c r="AD30" s="124"/>
      <c r="AE30" s="124"/>
      <c r="AF30" s="124"/>
      <c r="AG30" s="124"/>
      <c r="AH30" s="129"/>
      <c r="AI30" s="128"/>
      <c r="AJ30" s="124"/>
      <c r="AK30" s="124"/>
      <c r="AL30" s="124"/>
      <c r="AM30" s="124"/>
      <c r="AN30" s="124"/>
      <c r="AO30" s="124"/>
      <c r="AP30" s="124"/>
      <c r="AQ30" s="124"/>
      <c r="AR30" s="124"/>
      <c r="AS30" s="124"/>
      <c r="AT30" s="129"/>
      <c r="AU30" s="128"/>
      <c r="AV30" s="124"/>
      <c r="AW30" s="124"/>
      <c r="AX30" s="124"/>
      <c r="AY30" s="124" t="n">
        <v>643</v>
      </c>
      <c r="AZ30" s="124" t="n">
        <v>780</v>
      </c>
      <c r="BA30" s="124" t="n">
        <v>703</v>
      </c>
      <c r="BB30" s="124" t="n">
        <v>380</v>
      </c>
      <c r="BC30" s="124" t="n">
        <v>915</v>
      </c>
      <c r="BD30" s="124"/>
      <c r="BE30" s="124"/>
      <c r="BF30" s="129"/>
      <c r="BG30" s="128"/>
      <c r="BH30" s="124"/>
      <c r="BI30" s="124"/>
      <c r="BJ30" s="124"/>
      <c r="BK30" s="124"/>
      <c r="BL30" s="124"/>
      <c r="BM30" s="124"/>
      <c r="BN30" s="124"/>
      <c r="BO30" s="124"/>
      <c r="BP30" s="124"/>
      <c r="BQ30" s="124"/>
      <c r="BR30" s="129"/>
    </row>
    <row r="31">
      <c r="A31" s="138" t="s">
        <v>730</v>
      </c>
      <c r="B31" s="122" t="s">
        <v>731</v>
      </c>
      <c r="C31" s="64" t="s">
        <v>718</v>
      </c>
      <c r="D31" s="123" t="s">
        <v>719</v>
      </c>
      <c r="E31" s="139" t="n">
        <v>237</v>
      </c>
      <c r="F31" s="138" t="n">
        <v>0</v>
      </c>
      <c r="G31" s="123" t="n">
        <v>0</v>
      </c>
      <c r="H31" s="123" t="n">
        <v>0</v>
      </c>
      <c r="I31" s="123" t="n">
        <v>237</v>
      </c>
      <c r="J31" s="139" t="n">
        <v>0</v>
      </c>
      <c r="K31" s="134"/>
      <c r="L31" s="124"/>
      <c r="M31" s="124"/>
      <c r="N31" s="124"/>
      <c r="O31" s="124"/>
      <c r="P31" s="124"/>
      <c r="Q31" s="124"/>
      <c r="R31" s="124"/>
      <c r="S31" s="124"/>
      <c r="T31" s="124"/>
      <c r="U31" s="124"/>
      <c r="V31" s="129"/>
      <c r="W31" s="128"/>
      <c r="X31" s="124"/>
      <c r="Y31" s="124"/>
      <c r="Z31" s="124"/>
      <c r="AA31" s="124"/>
      <c r="AB31" s="124"/>
      <c r="AC31" s="124"/>
      <c r="AD31" s="124"/>
      <c r="AE31" s="124"/>
      <c r="AF31" s="124"/>
      <c r="AG31" s="124"/>
      <c r="AH31" s="129"/>
      <c r="AI31" s="128"/>
      <c r="AJ31" s="124"/>
      <c r="AK31" s="124"/>
      <c r="AL31" s="124"/>
      <c r="AM31" s="124"/>
      <c r="AN31" s="124"/>
      <c r="AO31" s="124"/>
      <c r="AP31" s="124"/>
      <c r="AQ31" s="124"/>
      <c r="AR31" s="124"/>
      <c r="AS31" s="124"/>
      <c r="AT31" s="129"/>
      <c r="AU31" s="128"/>
      <c r="AV31" s="124"/>
      <c r="AW31" s="124"/>
      <c r="AX31" s="124"/>
      <c r="AY31" s="124" t="n">
        <v>0</v>
      </c>
      <c r="AZ31" s="124" t="n">
        <v>7</v>
      </c>
      <c r="BA31" s="124" t="n">
        <v>75</v>
      </c>
      <c r="BB31" s="124" t="n">
        <v>45</v>
      </c>
      <c r="BC31" s="124" t="n">
        <v>110</v>
      </c>
      <c r="BD31" s="124"/>
      <c r="BE31" s="124"/>
      <c r="BF31" s="129"/>
      <c r="BG31" s="128"/>
      <c r="BH31" s="124"/>
      <c r="BI31" s="124"/>
      <c r="BJ31" s="124"/>
      <c r="BK31" s="124"/>
      <c r="BL31" s="124"/>
      <c r="BM31" s="124"/>
      <c r="BN31" s="124"/>
      <c r="BO31" s="124"/>
      <c r="BP31" s="124"/>
      <c r="BQ31" s="124"/>
      <c r="BR31" s="129"/>
    </row>
    <row r="32">
      <c r="A32" s="138" t="s">
        <v>732</v>
      </c>
      <c r="B32" s="122" t="s">
        <v>733</v>
      </c>
      <c r="C32" s="64" t="s">
        <v>718</v>
      </c>
      <c r="D32" s="123" t="s">
        <v>719</v>
      </c>
      <c r="E32" s="139" t="n">
        <v>2000</v>
      </c>
      <c r="F32" s="138" t="n">
        <v>0</v>
      </c>
      <c r="G32" s="123" t="n">
        <v>0</v>
      </c>
      <c r="H32" s="123" t="n">
        <v>0</v>
      </c>
      <c r="I32" s="123" t="n">
        <v>2000</v>
      </c>
      <c r="J32" s="139" t="n">
        <v>0</v>
      </c>
      <c r="K32" s="134"/>
      <c r="L32" s="124"/>
      <c r="M32" s="124"/>
      <c r="N32" s="124"/>
      <c r="O32" s="124"/>
      <c r="P32" s="124"/>
      <c r="Q32" s="124"/>
      <c r="R32" s="124"/>
      <c r="S32" s="124"/>
      <c r="T32" s="124"/>
      <c r="U32" s="124"/>
      <c r="V32" s="129"/>
      <c r="W32" s="128"/>
      <c r="X32" s="124"/>
      <c r="Y32" s="124"/>
      <c r="Z32" s="124"/>
      <c r="AA32" s="124"/>
      <c r="AB32" s="124"/>
      <c r="AC32" s="124"/>
      <c r="AD32" s="124"/>
      <c r="AE32" s="124"/>
      <c r="AF32" s="124"/>
      <c r="AG32" s="124"/>
      <c r="AH32" s="129"/>
      <c r="AI32" s="128"/>
      <c r="AJ32" s="124"/>
      <c r="AK32" s="124"/>
      <c r="AL32" s="124"/>
      <c r="AM32" s="124"/>
      <c r="AN32" s="124"/>
      <c r="AO32" s="124"/>
      <c r="AP32" s="124"/>
      <c r="AQ32" s="124"/>
      <c r="AR32" s="124"/>
      <c r="AS32" s="124"/>
      <c r="AT32" s="129"/>
      <c r="AU32" s="128"/>
      <c r="AV32" s="124"/>
      <c r="AW32" s="124"/>
      <c r="AX32" s="124"/>
      <c r="AY32" s="124" t="n">
        <v>299</v>
      </c>
      <c r="AZ32" s="124" t="n">
        <v>333</v>
      </c>
      <c r="BA32" s="124" t="n">
        <v>421</v>
      </c>
      <c r="BB32" s="124" t="n">
        <v>287</v>
      </c>
      <c r="BC32" s="124" t="n">
        <v>660</v>
      </c>
      <c r="BD32" s="124"/>
      <c r="BE32" s="124"/>
      <c r="BF32" s="129"/>
      <c r="BG32" s="128"/>
      <c r="BH32" s="124"/>
      <c r="BI32" s="124"/>
      <c r="BJ32" s="124"/>
      <c r="BK32" s="124"/>
      <c r="BL32" s="124"/>
      <c r="BM32" s="124"/>
      <c r="BN32" s="124"/>
      <c r="BO32" s="124"/>
      <c r="BP32" s="124"/>
      <c r="BQ32" s="124"/>
      <c r="BR32" s="129"/>
    </row>
    <row r="33">
      <c r="A33" s="138" t="s">
        <v>734</v>
      </c>
      <c r="B33" s="122" t="s">
        <v>735</v>
      </c>
      <c r="C33" s="64" t="s">
        <v>718</v>
      </c>
      <c r="D33" s="123" t="s">
        <v>719</v>
      </c>
      <c r="E33" s="139" t="n">
        <v>480</v>
      </c>
      <c r="F33" s="138" t="n">
        <v>0</v>
      </c>
      <c r="G33" s="123" t="n">
        <v>0</v>
      </c>
      <c r="H33" s="123" t="n">
        <v>0</v>
      </c>
      <c r="I33" s="123" t="n">
        <v>480</v>
      </c>
      <c r="J33" s="139" t="n">
        <v>0</v>
      </c>
      <c r="K33" s="134"/>
      <c r="L33" s="124"/>
      <c r="M33" s="124"/>
      <c r="N33" s="124"/>
      <c r="O33" s="124"/>
      <c r="P33" s="124"/>
      <c r="Q33" s="124"/>
      <c r="R33" s="124"/>
      <c r="S33" s="124"/>
      <c r="T33" s="124"/>
      <c r="U33" s="124"/>
      <c r="V33" s="129"/>
      <c r="W33" s="128"/>
      <c r="X33" s="124"/>
      <c r="Y33" s="124"/>
      <c r="Z33" s="124"/>
      <c r="AA33" s="124"/>
      <c r="AB33" s="124"/>
      <c r="AC33" s="124"/>
      <c r="AD33" s="124"/>
      <c r="AE33" s="124"/>
      <c r="AF33" s="124"/>
      <c r="AG33" s="124"/>
      <c r="AH33" s="129"/>
      <c r="AI33" s="128"/>
      <c r="AJ33" s="124"/>
      <c r="AK33" s="124"/>
      <c r="AL33" s="124"/>
      <c r="AM33" s="124"/>
      <c r="AN33" s="124"/>
      <c r="AO33" s="124"/>
      <c r="AP33" s="124"/>
      <c r="AQ33" s="124"/>
      <c r="AR33" s="124"/>
      <c r="AS33" s="124"/>
      <c r="AT33" s="129"/>
      <c r="AU33" s="128"/>
      <c r="AV33" s="124"/>
      <c r="AW33" s="124"/>
      <c r="AX33" s="124"/>
      <c r="AY33" s="124"/>
      <c r="AZ33" s="124"/>
      <c r="BA33" s="124"/>
      <c r="BB33" s="124"/>
      <c r="BC33" s="124" t="n">
        <v>480</v>
      </c>
      <c r="BD33" s="124"/>
      <c r="BE33" s="124"/>
      <c r="BF33" s="129"/>
      <c r="BG33" s="128"/>
      <c r="BH33" s="124"/>
      <c r="BI33" s="124"/>
      <c r="BJ33" s="124"/>
      <c r="BK33" s="124"/>
      <c r="BL33" s="124"/>
      <c r="BM33" s="124"/>
      <c r="BN33" s="124"/>
      <c r="BO33" s="124"/>
      <c r="BP33" s="124"/>
      <c r="BQ33" s="124"/>
      <c r="BR33" s="129"/>
    </row>
    <row r="34">
      <c r="A34" s="138" t="s">
        <v>736</v>
      </c>
      <c r="B34" s="122" t="s">
        <v>737</v>
      </c>
      <c r="C34" s="64" t="s">
        <v>718</v>
      </c>
      <c r="D34" s="123" t="s">
        <v>719</v>
      </c>
      <c r="E34" s="139" t="n">
        <v>4</v>
      </c>
      <c r="F34" s="138" t="n">
        <v>0</v>
      </c>
      <c r="G34" s="123" t="n">
        <v>0</v>
      </c>
      <c r="H34" s="123" t="n">
        <v>0</v>
      </c>
      <c r="I34" s="123" t="n">
        <v>4</v>
      </c>
      <c r="J34" s="139" t="n">
        <v>0</v>
      </c>
      <c r="K34" s="134"/>
      <c r="L34" s="124"/>
      <c r="M34" s="124"/>
      <c r="N34" s="124"/>
      <c r="O34" s="124"/>
      <c r="P34" s="124"/>
      <c r="Q34" s="124"/>
      <c r="R34" s="124"/>
      <c r="S34" s="124"/>
      <c r="T34" s="124"/>
      <c r="U34" s="124"/>
      <c r="V34" s="129"/>
      <c r="W34" s="128"/>
      <c r="X34" s="124"/>
      <c r="Y34" s="124"/>
      <c r="Z34" s="124"/>
      <c r="AA34" s="124"/>
      <c r="AB34" s="124"/>
      <c r="AC34" s="124"/>
      <c r="AD34" s="124"/>
      <c r="AE34" s="124"/>
      <c r="AF34" s="124"/>
      <c r="AG34" s="124"/>
      <c r="AH34" s="129"/>
      <c r="AI34" s="128"/>
      <c r="AJ34" s="124"/>
      <c r="AK34" s="124"/>
      <c r="AL34" s="124"/>
      <c r="AM34" s="124"/>
      <c r="AN34" s="124"/>
      <c r="AO34" s="124"/>
      <c r="AP34" s="124"/>
      <c r="AQ34" s="124"/>
      <c r="AR34" s="124"/>
      <c r="AS34" s="124"/>
      <c r="AT34" s="129"/>
      <c r="AU34" s="128"/>
      <c r="AV34" s="124"/>
      <c r="AW34" s="124"/>
      <c r="AX34" s="124"/>
      <c r="AY34" s="124" t="n">
        <v>0</v>
      </c>
      <c r="AZ34" s="124" t="n">
        <v>1</v>
      </c>
      <c r="BA34" s="124" t="n">
        <v>2</v>
      </c>
      <c r="BB34" s="124" t="n">
        <v>0</v>
      </c>
      <c r="BC34" s="124" t="n">
        <v>1</v>
      </c>
      <c r="BD34" s="124"/>
      <c r="BE34" s="124"/>
      <c r="BF34" s="129"/>
      <c r="BG34" s="128"/>
      <c r="BH34" s="124"/>
      <c r="BI34" s="124"/>
      <c r="BJ34" s="124"/>
      <c r="BK34" s="124"/>
      <c r="BL34" s="124"/>
      <c r="BM34" s="124"/>
      <c r="BN34" s="124"/>
      <c r="BO34" s="124"/>
      <c r="BP34" s="124"/>
      <c r="BQ34" s="124"/>
      <c r="BR34" s="129"/>
    </row>
    <row r="35">
      <c r="A35" s="138" t="s">
        <v>738</v>
      </c>
      <c r="B35" s="122" t="s">
        <v>739</v>
      </c>
      <c r="C35" s="64" t="s">
        <v>718</v>
      </c>
      <c r="D35" s="123" t="s">
        <v>719</v>
      </c>
      <c r="E35" s="139" t="n">
        <v>1131</v>
      </c>
      <c r="F35" s="138" t="n">
        <v>0</v>
      </c>
      <c r="G35" s="123" t="n">
        <v>0</v>
      </c>
      <c r="H35" s="123" t="n">
        <v>0</v>
      </c>
      <c r="I35" s="123" t="n">
        <v>1131</v>
      </c>
      <c r="J35" s="139" t="n">
        <v>0</v>
      </c>
      <c r="K35" s="134"/>
      <c r="L35" s="124"/>
      <c r="M35" s="124"/>
      <c r="N35" s="124"/>
      <c r="O35" s="124"/>
      <c r="P35" s="124"/>
      <c r="Q35" s="124"/>
      <c r="R35" s="124"/>
      <c r="S35" s="124"/>
      <c r="T35" s="124"/>
      <c r="U35" s="124"/>
      <c r="V35" s="129"/>
      <c r="W35" s="128"/>
      <c r="X35" s="124"/>
      <c r="Y35" s="124"/>
      <c r="Z35" s="124"/>
      <c r="AA35" s="124"/>
      <c r="AB35" s="124"/>
      <c r="AC35" s="124"/>
      <c r="AD35" s="124"/>
      <c r="AE35" s="124"/>
      <c r="AF35" s="124"/>
      <c r="AG35" s="124"/>
      <c r="AH35" s="129"/>
      <c r="AI35" s="128"/>
      <c r="AJ35" s="124"/>
      <c r="AK35" s="124"/>
      <c r="AL35" s="124"/>
      <c r="AM35" s="124"/>
      <c r="AN35" s="124"/>
      <c r="AO35" s="124"/>
      <c r="AP35" s="124"/>
      <c r="AQ35" s="124"/>
      <c r="AR35" s="124"/>
      <c r="AS35" s="124"/>
      <c r="AT35" s="129"/>
      <c r="AU35" s="128"/>
      <c r="AV35" s="124"/>
      <c r="AW35" s="124"/>
      <c r="AX35" s="124"/>
      <c r="AY35" s="124" t="n">
        <v>0</v>
      </c>
      <c r="AZ35" s="124" t="n">
        <v>5</v>
      </c>
      <c r="BA35" s="124" t="n">
        <v>424</v>
      </c>
      <c r="BB35" s="124" t="n">
        <v>273</v>
      </c>
      <c r="BC35" s="124" t="n">
        <v>429</v>
      </c>
      <c r="BD35" s="124"/>
      <c r="BE35" s="124"/>
      <c r="BF35" s="129"/>
      <c r="BG35" s="128"/>
      <c r="BH35" s="124"/>
      <c r="BI35" s="124"/>
      <c r="BJ35" s="124"/>
      <c r="BK35" s="124"/>
      <c r="BL35" s="124"/>
      <c r="BM35" s="124"/>
      <c r="BN35" s="124"/>
      <c r="BO35" s="124"/>
      <c r="BP35" s="124"/>
      <c r="BQ35" s="124"/>
      <c r="BR35" s="129"/>
    </row>
    <row r="36">
      <c r="A36" s="138" t="s">
        <v>740</v>
      </c>
      <c r="B36" s="122" t="s">
        <v>741</v>
      </c>
      <c r="C36" s="64" t="s">
        <v>718</v>
      </c>
      <c r="D36" s="123" t="s">
        <v>719</v>
      </c>
      <c r="E36" s="139" t="n">
        <v>60</v>
      </c>
      <c r="F36" s="138" t="n">
        <v>0</v>
      </c>
      <c r="G36" s="123" t="n">
        <v>0</v>
      </c>
      <c r="H36" s="123" t="n">
        <v>0</v>
      </c>
      <c r="I36" s="123" t="n">
        <v>60</v>
      </c>
      <c r="J36" s="139" t="n">
        <v>0</v>
      </c>
      <c r="K36" s="134"/>
      <c r="L36" s="124"/>
      <c r="M36" s="124"/>
      <c r="N36" s="124"/>
      <c r="O36" s="124"/>
      <c r="P36" s="124"/>
      <c r="Q36" s="124"/>
      <c r="R36" s="124"/>
      <c r="S36" s="124"/>
      <c r="T36" s="124"/>
      <c r="U36" s="124"/>
      <c r="V36" s="129"/>
      <c r="W36" s="128"/>
      <c r="X36" s="124"/>
      <c r="Y36" s="124"/>
      <c r="Z36" s="124"/>
      <c r="AA36" s="124"/>
      <c r="AB36" s="124"/>
      <c r="AC36" s="124"/>
      <c r="AD36" s="124"/>
      <c r="AE36" s="124"/>
      <c r="AF36" s="124"/>
      <c r="AG36" s="124"/>
      <c r="AH36" s="129"/>
      <c r="AI36" s="128"/>
      <c r="AJ36" s="124"/>
      <c r="AK36" s="124"/>
      <c r="AL36" s="124"/>
      <c r="AM36" s="124"/>
      <c r="AN36" s="124"/>
      <c r="AO36" s="124"/>
      <c r="AP36" s="124"/>
      <c r="AQ36" s="124"/>
      <c r="AR36" s="124"/>
      <c r="AS36" s="124"/>
      <c r="AT36" s="129"/>
      <c r="AU36" s="128"/>
      <c r="AV36" s="124"/>
      <c r="AW36" s="124"/>
      <c r="AX36" s="124"/>
      <c r="AY36" s="124" t="n">
        <v>0</v>
      </c>
      <c r="AZ36" s="124" t="n">
        <v>0</v>
      </c>
      <c r="BA36" s="124" t="n">
        <v>11</v>
      </c>
      <c r="BB36" s="124" t="n">
        <v>0</v>
      </c>
      <c r="BC36" s="124" t="n">
        <v>49</v>
      </c>
      <c r="BD36" s="124"/>
      <c r="BE36" s="124"/>
      <c r="BF36" s="129"/>
      <c r="BG36" s="128"/>
      <c r="BH36" s="124"/>
      <c r="BI36" s="124"/>
      <c r="BJ36" s="124"/>
      <c r="BK36" s="124"/>
      <c r="BL36" s="124"/>
      <c r="BM36" s="124"/>
      <c r="BN36" s="124"/>
      <c r="BO36" s="124"/>
      <c r="BP36" s="124"/>
      <c r="BQ36" s="124"/>
      <c r="BR36" s="129"/>
    </row>
    <row r="37">
      <c r="A37" s="138" t="s">
        <v>742</v>
      </c>
      <c r="B37" s="122" t="s">
        <v>743</v>
      </c>
      <c r="C37" s="64" t="s">
        <v>718</v>
      </c>
      <c r="D37" s="123" t="s">
        <v>719</v>
      </c>
      <c r="E37" s="139" t="n">
        <v>0</v>
      </c>
      <c r="F37" s="138" t="n">
        <v>0</v>
      </c>
      <c r="G37" s="123" t="n">
        <v>0</v>
      </c>
      <c r="H37" s="123" t="n">
        <v>0</v>
      </c>
      <c r="I37" s="123" t="n">
        <v>0</v>
      </c>
      <c r="J37" s="139" t="n">
        <v>0</v>
      </c>
      <c r="K37" s="134"/>
      <c r="L37" s="124"/>
      <c r="M37" s="124"/>
      <c r="N37" s="124"/>
      <c r="O37" s="124"/>
      <c r="P37" s="124"/>
      <c r="Q37" s="124"/>
      <c r="R37" s="124"/>
      <c r="S37" s="124"/>
      <c r="T37" s="124"/>
      <c r="U37" s="124"/>
      <c r="V37" s="129"/>
      <c r="W37" s="128"/>
      <c r="X37" s="124"/>
      <c r="Y37" s="124"/>
      <c r="Z37" s="124"/>
      <c r="AA37" s="124"/>
      <c r="AB37" s="124"/>
      <c r="AC37" s="124"/>
      <c r="AD37" s="124"/>
      <c r="AE37" s="124"/>
      <c r="AF37" s="124"/>
      <c r="AG37" s="124"/>
      <c r="AH37" s="129"/>
      <c r="AI37" s="128"/>
      <c r="AJ37" s="124"/>
      <c r="AK37" s="124"/>
      <c r="AL37" s="124"/>
      <c r="AM37" s="124"/>
      <c r="AN37" s="124"/>
      <c r="AO37" s="124"/>
      <c r="AP37" s="124"/>
      <c r="AQ37" s="124"/>
      <c r="AR37" s="124"/>
      <c r="AS37" s="124"/>
      <c r="AT37" s="129"/>
      <c r="AU37" s="128"/>
      <c r="AV37" s="124"/>
      <c r="AW37" s="124"/>
      <c r="AX37" s="124"/>
      <c r="AY37" s="124" t="n">
        <v>0</v>
      </c>
      <c r="AZ37" s="124" t="n">
        <v>0</v>
      </c>
      <c r="BA37" s="124" t="n">
        <v>0</v>
      </c>
      <c r="BB37" s="124" t="n">
        <v>0</v>
      </c>
      <c r="BC37" s="124" t="n">
        <v>0</v>
      </c>
      <c r="BD37" s="124"/>
      <c r="BE37" s="124"/>
      <c r="BF37" s="129"/>
      <c r="BG37" s="128"/>
      <c r="BH37" s="124"/>
      <c r="BI37" s="124"/>
      <c r="BJ37" s="124"/>
      <c r="BK37" s="124"/>
      <c r="BL37" s="124"/>
      <c r="BM37" s="124"/>
      <c r="BN37" s="124"/>
      <c r="BO37" s="124"/>
      <c r="BP37" s="124"/>
      <c r="BQ37" s="124"/>
      <c r="BR37" s="129"/>
      <c r="BS37" s="112"/>
    </row>
    <row r="38">
      <c r="A38" s="138" t="s">
        <v>744</v>
      </c>
      <c r="B38" s="122" t="s">
        <v>745</v>
      </c>
      <c r="C38" s="64" t="s">
        <v>718</v>
      </c>
      <c r="D38" s="123" t="s">
        <v>719</v>
      </c>
      <c r="E38" s="139" t="n">
        <v>0</v>
      </c>
      <c r="F38" s="138" t="n">
        <v>0</v>
      </c>
      <c r="G38" s="123" t="n">
        <v>0</v>
      </c>
      <c r="H38" s="123" t="n">
        <v>0</v>
      </c>
      <c r="I38" s="123" t="n">
        <v>0</v>
      </c>
      <c r="J38" s="139" t="n">
        <v>0</v>
      </c>
      <c r="K38" s="134"/>
      <c r="L38" s="124"/>
      <c r="M38" s="124"/>
      <c r="N38" s="124"/>
      <c r="O38" s="124"/>
      <c r="P38" s="124"/>
      <c r="Q38" s="124"/>
      <c r="R38" s="124"/>
      <c r="S38" s="124"/>
      <c r="T38" s="124"/>
      <c r="U38" s="124"/>
      <c r="V38" s="129"/>
      <c r="W38" s="128"/>
      <c r="X38" s="124"/>
      <c r="Y38" s="124"/>
      <c r="Z38" s="124"/>
      <c r="AA38" s="124"/>
      <c r="AB38" s="124"/>
      <c r="AC38" s="124"/>
      <c r="AD38" s="124"/>
      <c r="AE38" s="124"/>
      <c r="AF38" s="124"/>
      <c r="AG38" s="124"/>
      <c r="AH38" s="129"/>
      <c r="AI38" s="128"/>
      <c r="AJ38" s="124"/>
      <c r="AK38" s="124"/>
      <c r="AL38" s="124"/>
      <c r="AM38" s="124"/>
      <c r="AN38" s="124"/>
      <c r="AO38" s="124"/>
      <c r="AP38" s="124"/>
      <c r="AQ38" s="124"/>
      <c r="AR38" s="124"/>
      <c r="AS38" s="124"/>
      <c r="AT38" s="129"/>
      <c r="AU38" s="128"/>
      <c r="AV38" s="124"/>
      <c r="AW38" s="124"/>
      <c r="AX38" s="124"/>
      <c r="AY38" s="124" t="n">
        <v>0</v>
      </c>
      <c r="AZ38" s="124" t="n">
        <v>0</v>
      </c>
      <c r="BA38" s="124" t="n">
        <v>0</v>
      </c>
      <c r="BB38" s="124" t="n">
        <v>0</v>
      </c>
      <c r="BC38" s="124" t="n">
        <v>0</v>
      </c>
      <c r="BD38" s="124"/>
      <c r="BE38" s="124"/>
      <c r="BF38" s="129"/>
      <c r="BG38" s="128"/>
      <c r="BH38" s="124"/>
      <c r="BI38" s="124"/>
      <c r="BJ38" s="124"/>
      <c r="BK38" s="124"/>
      <c r="BL38" s="124"/>
      <c r="BM38" s="124"/>
      <c r="BN38" s="124"/>
      <c r="BO38" s="124"/>
      <c r="BP38" s="124"/>
      <c r="BQ38" s="124"/>
      <c r="BR38" s="129"/>
      <c r="BS38" s="112"/>
    </row>
    <row r="39">
      <c r="A39" s="138" t="s">
        <v>746</v>
      </c>
      <c r="B39" s="122" t="s">
        <v>747</v>
      </c>
      <c r="C39" s="64" t="s">
        <v>718</v>
      </c>
      <c r="D39" s="123" t="s">
        <v>719</v>
      </c>
      <c r="E39" s="139" t="n">
        <v>0</v>
      </c>
      <c r="F39" s="138" t="n">
        <v>0</v>
      </c>
      <c r="G39" s="123" t="n">
        <v>0</v>
      </c>
      <c r="H39" s="123" t="n">
        <v>0</v>
      </c>
      <c r="I39" s="123" t="n">
        <v>0</v>
      </c>
      <c r="J39" s="139" t="n">
        <v>0</v>
      </c>
      <c r="K39" s="134"/>
      <c r="L39" s="124"/>
      <c r="M39" s="124"/>
      <c r="N39" s="124"/>
      <c r="O39" s="124"/>
      <c r="P39" s="124"/>
      <c r="Q39" s="124"/>
      <c r="R39" s="124"/>
      <c r="S39" s="124"/>
      <c r="T39" s="124"/>
      <c r="U39" s="124"/>
      <c r="V39" s="129"/>
      <c r="W39" s="128"/>
      <c r="X39" s="124"/>
      <c r="Y39" s="124"/>
      <c r="Z39" s="124"/>
      <c r="AA39" s="124"/>
      <c r="AB39" s="124"/>
      <c r="AC39" s="124"/>
      <c r="AD39" s="124"/>
      <c r="AE39" s="124"/>
      <c r="AF39" s="124"/>
      <c r="AG39" s="124"/>
      <c r="AH39" s="129"/>
      <c r="AI39" s="128"/>
      <c r="AJ39" s="124"/>
      <c r="AK39" s="124"/>
      <c r="AL39" s="124"/>
      <c r="AM39" s="124"/>
      <c r="AN39" s="124"/>
      <c r="AO39" s="124"/>
      <c r="AP39" s="124"/>
      <c r="AQ39" s="124"/>
      <c r="AR39" s="124"/>
      <c r="AS39" s="124"/>
      <c r="AT39" s="129"/>
      <c r="AU39" s="128"/>
      <c r="AV39" s="124"/>
      <c r="AW39" s="124"/>
      <c r="AX39" s="124"/>
      <c r="AY39" s="124" t="n">
        <v>0</v>
      </c>
      <c r="AZ39" s="124" t="n">
        <v>0</v>
      </c>
      <c r="BA39" s="124" t="n">
        <v>0</v>
      </c>
      <c r="BB39" s="124" t="n">
        <v>0</v>
      </c>
      <c r="BC39" s="124" t="n">
        <v>0</v>
      </c>
      <c r="BD39" s="124"/>
      <c r="BE39" s="124"/>
      <c r="BF39" s="129"/>
      <c r="BG39" s="128"/>
      <c r="BH39" s="124"/>
      <c r="BI39" s="124"/>
      <c r="BJ39" s="124"/>
      <c r="BK39" s="124"/>
      <c r="BL39" s="124"/>
      <c r="BM39" s="124"/>
      <c r="BN39" s="124"/>
      <c r="BO39" s="124"/>
      <c r="BP39" s="124"/>
      <c r="BQ39" s="124"/>
      <c r="BR39" s="129"/>
      <c r="BS39" s="112"/>
    </row>
    <row r="40">
      <c r="A40" s="138" t="s">
        <v>748</v>
      </c>
      <c r="B40" s="122" t="s">
        <v>749</v>
      </c>
      <c r="C40" s="64" t="s">
        <v>718</v>
      </c>
      <c r="D40" s="123" t="s">
        <v>719</v>
      </c>
      <c r="E40" s="139" t="n">
        <v>0</v>
      </c>
      <c r="F40" s="138" t="n">
        <v>0</v>
      </c>
      <c r="G40" s="123" t="n">
        <v>0</v>
      </c>
      <c r="H40" s="123" t="n">
        <v>0</v>
      </c>
      <c r="I40" s="123" t="n">
        <v>0</v>
      </c>
      <c r="J40" s="139" t="n">
        <v>0</v>
      </c>
      <c r="K40" s="134"/>
      <c r="L40" s="124"/>
      <c r="M40" s="124"/>
      <c r="N40" s="124"/>
      <c r="O40" s="124"/>
      <c r="P40" s="124"/>
      <c r="Q40" s="124"/>
      <c r="R40" s="124"/>
      <c r="S40" s="124"/>
      <c r="T40" s="124"/>
      <c r="U40" s="124"/>
      <c r="V40" s="129"/>
      <c r="W40" s="128"/>
      <c r="X40" s="124"/>
      <c r="Y40" s="124"/>
      <c r="Z40" s="124"/>
      <c r="AA40" s="124"/>
      <c r="AB40" s="124"/>
      <c r="AC40" s="124"/>
      <c r="AD40" s="124"/>
      <c r="AE40" s="124"/>
      <c r="AF40" s="124"/>
      <c r="AG40" s="124"/>
      <c r="AH40" s="129"/>
      <c r="AI40" s="128"/>
      <c r="AJ40" s="124"/>
      <c r="AK40" s="124"/>
      <c r="AL40" s="124"/>
      <c r="AM40" s="124"/>
      <c r="AN40" s="124"/>
      <c r="AO40" s="124"/>
      <c r="AP40" s="124"/>
      <c r="AQ40" s="124"/>
      <c r="AR40" s="124"/>
      <c r="AS40" s="124"/>
      <c r="AT40" s="129"/>
      <c r="AU40" s="128"/>
      <c r="AV40" s="124"/>
      <c r="AW40" s="124"/>
      <c r="AX40" s="124"/>
      <c r="AY40" s="124"/>
      <c r="AZ40" s="124"/>
      <c r="BA40" s="124"/>
      <c r="BB40" s="124"/>
      <c r="BC40" s="124" t="n">
        <v>0</v>
      </c>
      <c r="BD40" s="124"/>
      <c r="BE40" s="124"/>
      <c r="BF40" s="129"/>
      <c r="BG40" s="128"/>
      <c r="BH40" s="124"/>
      <c r="BI40" s="124"/>
      <c r="BJ40" s="124"/>
      <c r="BK40" s="124"/>
      <c r="BL40" s="124"/>
      <c r="BM40" s="124"/>
      <c r="BN40" s="124"/>
      <c r="BO40" s="124"/>
      <c r="BP40" s="124"/>
      <c r="BQ40" s="124"/>
      <c r="BR40" s="129"/>
      <c r="BS40" s="112"/>
    </row>
    <row r="41">
      <c r="A41" s="138" t="s">
        <v>750</v>
      </c>
      <c r="B41" s="122" t="s">
        <v>751</v>
      </c>
      <c r="C41" s="64" t="s">
        <v>718</v>
      </c>
      <c r="D41" s="123" t="s">
        <v>719</v>
      </c>
      <c r="E41" s="139" t="n">
        <v>2</v>
      </c>
      <c r="F41" s="138" t="n">
        <v>0</v>
      </c>
      <c r="G41" s="123" t="n">
        <v>0</v>
      </c>
      <c r="H41" s="123" t="n">
        <v>0</v>
      </c>
      <c r="I41" s="123" t="n">
        <v>2</v>
      </c>
      <c r="J41" s="139" t="n">
        <v>0</v>
      </c>
      <c r="K41" s="134"/>
      <c r="L41" s="124"/>
      <c r="M41" s="124"/>
      <c r="N41" s="124"/>
      <c r="O41" s="124"/>
      <c r="P41" s="124"/>
      <c r="Q41" s="124"/>
      <c r="R41" s="124"/>
      <c r="S41" s="124"/>
      <c r="T41" s="124"/>
      <c r="U41" s="124"/>
      <c r="V41" s="129"/>
      <c r="W41" s="128"/>
      <c r="X41" s="124"/>
      <c r="Y41" s="124"/>
      <c r="Z41" s="124"/>
      <c r="AA41" s="124"/>
      <c r="AB41" s="124"/>
      <c r="AC41" s="124"/>
      <c r="AD41" s="124"/>
      <c r="AE41" s="124"/>
      <c r="AF41" s="124"/>
      <c r="AG41" s="124"/>
      <c r="AH41" s="129"/>
      <c r="AI41" s="128"/>
      <c r="AJ41" s="124"/>
      <c r="AK41" s="124"/>
      <c r="AL41" s="124"/>
      <c r="AM41" s="124"/>
      <c r="AN41" s="124"/>
      <c r="AO41" s="124"/>
      <c r="AP41" s="124"/>
      <c r="AQ41" s="124"/>
      <c r="AR41" s="124"/>
      <c r="AS41" s="124"/>
      <c r="AT41" s="129"/>
      <c r="AU41" s="128"/>
      <c r="AV41" s="124"/>
      <c r="AW41" s="124"/>
      <c r="AX41" s="124"/>
      <c r="AY41" s="124" t="n">
        <v>0</v>
      </c>
      <c r="AZ41" s="124" t="n">
        <v>0</v>
      </c>
      <c r="BA41" s="124" t="n">
        <v>0</v>
      </c>
      <c r="BB41" s="124" t="n">
        <v>0</v>
      </c>
      <c r="BC41" s="124" t="n">
        <v>2</v>
      </c>
      <c r="BD41" s="124"/>
      <c r="BE41" s="124"/>
      <c r="BF41" s="129"/>
      <c r="BG41" s="128"/>
      <c r="BH41" s="124"/>
      <c r="BI41" s="124"/>
      <c r="BJ41" s="124"/>
      <c r="BK41" s="124"/>
      <c r="BL41" s="124"/>
      <c r="BM41" s="124"/>
      <c r="BN41" s="124"/>
      <c r="BO41" s="124"/>
      <c r="BP41" s="124"/>
      <c r="BQ41" s="124"/>
      <c r="BR41" s="129"/>
      <c r="BS41" s="112"/>
    </row>
    <row r="42">
      <c r="A42" s="138" t="s">
        <v>752</v>
      </c>
      <c r="B42" s="122" t="s">
        <v>753</v>
      </c>
      <c r="C42" s="64" t="s">
        <v>718</v>
      </c>
      <c r="D42" s="123" t="s">
        <v>719</v>
      </c>
      <c r="E42" s="139" t="n">
        <v>0</v>
      </c>
      <c r="F42" s="138" t="n">
        <v>0</v>
      </c>
      <c r="G42" s="123" t="n">
        <v>0</v>
      </c>
      <c r="H42" s="123" t="n">
        <v>0</v>
      </c>
      <c r="I42" s="123" t="n">
        <v>0</v>
      </c>
      <c r="J42" s="139" t="n">
        <v>0</v>
      </c>
      <c r="K42" s="134"/>
      <c r="L42" s="124"/>
      <c r="M42" s="124"/>
      <c r="N42" s="124"/>
      <c r="O42" s="124"/>
      <c r="P42" s="124"/>
      <c r="Q42" s="124"/>
      <c r="R42" s="124"/>
      <c r="S42" s="124"/>
      <c r="T42" s="124"/>
      <c r="U42" s="124"/>
      <c r="V42" s="129"/>
      <c r="W42" s="128"/>
      <c r="X42" s="124"/>
      <c r="Y42" s="124"/>
      <c r="Z42" s="124"/>
      <c r="AA42" s="124"/>
      <c r="AB42" s="124"/>
      <c r="AC42" s="124"/>
      <c r="AD42" s="124"/>
      <c r="AE42" s="124"/>
      <c r="AF42" s="124"/>
      <c r="AG42" s="124"/>
      <c r="AH42" s="129"/>
      <c r="AI42" s="128"/>
      <c r="AJ42" s="124"/>
      <c r="AK42" s="124"/>
      <c r="AL42" s="124"/>
      <c r="AM42" s="124"/>
      <c r="AN42" s="124"/>
      <c r="AO42" s="124"/>
      <c r="AP42" s="124"/>
      <c r="AQ42" s="124"/>
      <c r="AR42" s="124"/>
      <c r="AS42" s="124"/>
      <c r="AT42" s="129"/>
      <c r="AU42" s="128"/>
      <c r="AV42" s="124"/>
      <c r="AW42" s="124"/>
      <c r="AX42" s="124"/>
      <c r="AY42" s="124" t="n">
        <v>0</v>
      </c>
      <c r="AZ42" s="124" t="n">
        <v>0</v>
      </c>
      <c r="BA42" s="124" t="n">
        <v>0</v>
      </c>
      <c r="BB42" s="124" t="n">
        <v>0</v>
      </c>
      <c r="BC42" s="124" t="n">
        <v>0</v>
      </c>
      <c r="BD42" s="124"/>
      <c r="BE42" s="124"/>
      <c r="BF42" s="129"/>
      <c r="BG42" s="128"/>
      <c r="BH42" s="124"/>
      <c r="BI42" s="124"/>
      <c r="BJ42" s="124"/>
      <c r="BK42" s="124"/>
      <c r="BL42" s="124"/>
      <c r="BM42" s="124"/>
      <c r="BN42" s="124"/>
      <c r="BO42" s="124"/>
      <c r="BP42" s="124"/>
      <c r="BQ42" s="124"/>
      <c r="BR42" s="129"/>
      <c r="BS42" s="112"/>
    </row>
    <row r="43">
      <c r="A43" s="138" t="s">
        <v>754</v>
      </c>
      <c r="B43" s="122" t="s">
        <v>755</v>
      </c>
      <c r="C43" s="64" t="s">
        <v>718</v>
      </c>
      <c r="D43" s="123" t="s">
        <v>719</v>
      </c>
      <c r="E43" s="139" t="n">
        <v>0</v>
      </c>
      <c r="F43" s="138" t="n">
        <v>0</v>
      </c>
      <c r="G43" s="123" t="n">
        <v>0</v>
      </c>
      <c r="H43" s="123" t="n">
        <v>0</v>
      </c>
      <c r="I43" s="123" t="n">
        <v>0</v>
      </c>
      <c r="J43" s="139" t="n">
        <v>0</v>
      </c>
      <c r="K43" s="134"/>
      <c r="L43" s="124"/>
      <c r="M43" s="124"/>
      <c r="N43" s="124"/>
      <c r="O43" s="124"/>
      <c r="P43" s="124"/>
      <c r="Q43" s="124"/>
      <c r="R43" s="124"/>
      <c r="S43" s="124"/>
      <c r="T43" s="124"/>
      <c r="U43" s="124"/>
      <c r="V43" s="129"/>
      <c r="W43" s="128"/>
      <c r="X43" s="124"/>
      <c r="Y43" s="124"/>
      <c r="Z43" s="124"/>
      <c r="AA43" s="124"/>
      <c r="AB43" s="124"/>
      <c r="AC43" s="124"/>
      <c r="AD43" s="124"/>
      <c r="AE43" s="124"/>
      <c r="AF43" s="124"/>
      <c r="AG43" s="124"/>
      <c r="AH43" s="129"/>
      <c r="AI43" s="128"/>
      <c r="AJ43" s="124"/>
      <c r="AK43" s="124"/>
      <c r="AL43" s="124"/>
      <c r="AM43" s="124"/>
      <c r="AN43" s="124"/>
      <c r="AO43" s="124"/>
      <c r="AP43" s="124"/>
      <c r="AQ43" s="124"/>
      <c r="AR43" s="124"/>
      <c r="AS43" s="124"/>
      <c r="AT43" s="129"/>
      <c r="AU43" s="128"/>
      <c r="AV43" s="124"/>
      <c r="AW43" s="124"/>
      <c r="AX43" s="124"/>
      <c r="AY43" s="124" t="n">
        <v>0</v>
      </c>
      <c r="AZ43" s="124" t="n">
        <v>0</v>
      </c>
      <c r="BA43" s="124" t="n">
        <v>0</v>
      </c>
      <c r="BB43" s="124" t="n">
        <v>0</v>
      </c>
      <c r="BC43" s="124" t="n">
        <v>0</v>
      </c>
      <c r="BD43" s="124"/>
      <c r="BE43" s="124"/>
      <c r="BF43" s="129"/>
      <c r="BG43" s="128"/>
      <c r="BH43" s="124"/>
      <c r="BI43" s="124"/>
      <c r="BJ43" s="124"/>
      <c r="BK43" s="124"/>
      <c r="BL43" s="124"/>
      <c r="BM43" s="124"/>
      <c r="BN43" s="124"/>
      <c r="BO43" s="124"/>
      <c r="BP43" s="124"/>
      <c r="BQ43" s="124"/>
      <c r="BR43" s="129"/>
      <c r="BS43" s="112"/>
    </row>
    <row r="44">
      <c r="A44" s="138" t="s">
        <v>756</v>
      </c>
      <c r="B44" s="122" t="s">
        <v>757</v>
      </c>
      <c r="C44" s="64" t="s">
        <v>718</v>
      </c>
      <c r="D44" s="123" t="s">
        <v>719</v>
      </c>
      <c r="E44" s="139" t="n">
        <v>0</v>
      </c>
      <c r="F44" s="138" t="n">
        <v>0</v>
      </c>
      <c r="G44" s="123" t="n">
        <v>0</v>
      </c>
      <c r="H44" s="123" t="n">
        <v>0</v>
      </c>
      <c r="I44" s="123" t="n">
        <v>0</v>
      </c>
      <c r="J44" s="139" t="n">
        <v>0</v>
      </c>
      <c r="K44" s="134"/>
      <c r="L44" s="124"/>
      <c r="M44" s="124"/>
      <c r="N44" s="124"/>
      <c r="O44" s="124"/>
      <c r="P44" s="124"/>
      <c r="Q44" s="124"/>
      <c r="R44" s="124"/>
      <c r="S44" s="124"/>
      <c r="T44" s="124"/>
      <c r="U44" s="124"/>
      <c r="V44" s="129"/>
      <c r="W44" s="128"/>
      <c r="X44" s="124"/>
      <c r="Y44" s="124"/>
      <c r="Z44" s="124"/>
      <c r="AA44" s="124"/>
      <c r="AB44" s="124"/>
      <c r="AC44" s="124"/>
      <c r="AD44" s="124"/>
      <c r="AE44" s="124"/>
      <c r="AF44" s="124"/>
      <c r="AG44" s="124"/>
      <c r="AH44" s="129"/>
      <c r="AI44" s="128"/>
      <c r="AJ44" s="124"/>
      <c r="AK44" s="124"/>
      <c r="AL44" s="124"/>
      <c r="AM44" s="124"/>
      <c r="AN44" s="124"/>
      <c r="AO44" s="124"/>
      <c r="AP44" s="124"/>
      <c r="AQ44" s="124"/>
      <c r="AR44" s="124"/>
      <c r="AS44" s="124"/>
      <c r="AT44" s="129"/>
      <c r="AU44" s="128"/>
      <c r="AV44" s="124"/>
      <c r="AW44" s="124"/>
      <c r="AX44" s="124"/>
      <c r="AY44" s="124" t="n">
        <v>0</v>
      </c>
      <c r="AZ44" s="124" t="n">
        <v>0</v>
      </c>
      <c r="BA44" s="124" t="n">
        <v>0</v>
      </c>
      <c r="BB44" s="124" t="n">
        <v>0</v>
      </c>
      <c r="BC44" s="124" t="n">
        <v>0</v>
      </c>
      <c r="BD44" s="124"/>
      <c r="BE44" s="124"/>
      <c r="BF44" s="129"/>
      <c r="BG44" s="128"/>
      <c r="BH44" s="124"/>
      <c r="BI44" s="124"/>
      <c r="BJ44" s="124"/>
      <c r="BK44" s="124"/>
      <c r="BL44" s="124"/>
      <c r="BM44" s="124"/>
      <c r="BN44" s="124"/>
      <c r="BO44" s="124"/>
      <c r="BP44" s="124"/>
      <c r="BQ44" s="124"/>
      <c r="BR44" s="129"/>
      <c r="BS44" s="112"/>
    </row>
    <row r="45">
      <c r="A45" s="138" t="s">
        <v>758</v>
      </c>
      <c r="B45" s="122" t="s">
        <v>759</v>
      </c>
      <c r="C45" s="64" t="s">
        <v>718</v>
      </c>
      <c r="D45" s="123" t="s">
        <v>719</v>
      </c>
      <c r="E45" s="139" t="n">
        <v>0</v>
      </c>
      <c r="F45" s="138" t="n">
        <v>0</v>
      </c>
      <c r="G45" s="123" t="n">
        <v>0</v>
      </c>
      <c r="H45" s="123" t="n">
        <v>0</v>
      </c>
      <c r="I45" s="123" t="n">
        <v>0</v>
      </c>
      <c r="J45" s="139" t="n">
        <v>0</v>
      </c>
      <c r="K45" s="134"/>
      <c r="L45" s="124"/>
      <c r="M45" s="124"/>
      <c r="N45" s="124"/>
      <c r="O45" s="124"/>
      <c r="P45" s="124"/>
      <c r="Q45" s="124"/>
      <c r="R45" s="124"/>
      <c r="S45" s="124"/>
      <c r="T45" s="124"/>
      <c r="U45" s="124"/>
      <c r="V45" s="129"/>
      <c r="W45" s="128"/>
      <c r="X45" s="124"/>
      <c r="Y45" s="124"/>
      <c r="Z45" s="124"/>
      <c r="AA45" s="124"/>
      <c r="AB45" s="124"/>
      <c r="AC45" s="124"/>
      <c r="AD45" s="124"/>
      <c r="AE45" s="124"/>
      <c r="AF45" s="124"/>
      <c r="AG45" s="124"/>
      <c r="AH45" s="129"/>
      <c r="AI45" s="128"/>
      <c r="AJ45" s="124"/>
      <c r="AK45" s="124"/>
      <c r="AL45" s="124"/>
      <c r="AM45" s="124"/>
      <c r="AN45" s="124"/>
      <c r="AO45" s="124"/>
      <c r="AP45" s="124"/>
      <c r="AQ45" s="124"/>
      <c r="AR45" s="124"/>
      <c r="AS45" s="124"/>
      <c r="AT45" s="129"/>
      <c r="AU45" s="128"/>
      <c r="AV45" s="124"/>
      <c r="AW45" s="124"/>
      <c r="AX45" s="124"/>
      <c r="AY45" s="124"/>
      <c r="AZ45" s="124"/>
      <c r="BA45" s="124"/>
      <c r="BB45" s="124"/>
      <c r="BC45" s="124" t="n">
        <v>0</v>
      </c>
      <c r="BD45" s="124"/>
      <c r="BE45" s="124"/>
      <c r="BF45" s="129"/>
      <c r="BG45" s="128"/>
      <c r="BH45" s="124"/>
      <c r="BI45" s="124"/>
      <c r="BJ45" s="124"/>
      <c r="BK45" s="124"/>
      <c r="BL45" s="124"/>
      <c r="BM45" s="124"/>
      <c r="BN45" s="124"/>
      <c r="BO45" s="124"/>
      <c r="BP45" s="124"/>
      <c r="BQ45" s="124"/>
      <c r="BR45" s="129"/>
      <c r="BS45" s="112"/>
    </row>
    <row r="46">
      <c r="A46" s="138" t="s">
        <v>760</v>
      </c>
      <c r="B46" s="122" t="s">
        <v>761</v>
      </c>
      <c r="C46" s="64" t="s">
        <v>718</v>
      </c>
      <c r="D46" s="123" t="s">
        <v>719</v>
      </c>
      <c r="E46" s="139" t="n">
        <v>829</v>
      </c>
      <c r="F46" s="138" t="n">
        <v>0</v>
      </c>
      <c r="G46" s="123" t="n">
        <v>0</v>
      </c>
      <c r="H46" s="123" t="n">
        <v>0</v>
      </c>
      <c r="I46" s="123" t="n">
        <v>829</v>
      </c>
      <c r="J46" s="139" t="n">
        <v>0</v>
      </c>
      <c r="K46" s="134"/>
      <c r="L46" s="124"/>
      <c r="M46" s="124"/>
      <c r="N46" s="124"/>
      <c r="O46" s="124"/>
      <c r="P46" s="124"/>
      <c r="Q46" s="124"/>
      <c r="R46" s="124"/>
      <c r="S46" s="124"/>
      <c r="T46" s="124"/>
      <c r="U46" s="124"/>
      <c r="V46" s="129"/>
      <c r="W46" s="128"/>
      <c r="X46" s="124"/>
      <c r="Y46" s="124"/>
      <c r="Z46" s="124"/>
      <c r="AA46" s="124"/>
      <c r="AB46" s="124"/>
      <c r="AC46" s="124"/>
      <c r="AD46" s="124"/>
      <c r="AE46" s="124"/>
      <c r="AF46" s="124"/>
      <c r="AG46" s="124"/>
      <c r="AH46" s="129"/>
      <c r="AI46" s="128"/>
      <c r="AJ46" s="124"/>
      <c r="AK46" s="124"/>
      <c r="AL46" s="124"/>
      <c r="AM46" s="124"/>
      <c r="AN46" s="124"/>
      <c r="AO46" s="124"/>
      <c r="AP46" s="124"/>
      <c r="AQ46" s="124"/>
      <c r="AR46" s="124"/>
      <c r="AS46" s="124"/>
      <c r="AT46" s="129"/>
      <c r="AU46" s="128"/>
      <c r="AV46" s="124"/>
      <c r="AW46" s="124"/>
      <c r="AX46" s="124"/>
      <c r="AY46" s="124" t="n">
        <v>0</v>
      </c>
      <c r="AZ46" s="124" t="n">
        <v>4</v>
      </c>
      <c r="BA46" s="124" t="n">
        <v>290</v>
      </c>
      <c r="BB46" s="124" t="n">
        <v>211</v>
      </c>
      <c r="BC46" s="124" t="n">
        <v>324</v>
      </c>
      <c r="BD46" s="124"/>
      <c r="BE46" s="124"/>
      <c r="BF46" s="129"/>
      <c r="BG46" s="128"/>
      <c r="BH46" s="124"/>
      <c r="BI46" s="124"/>
      <c r="BJ46" s="124"/>
      <c r="BK46" s="124"/>
      <c r="BL46" s="124"/>
      <c r="BM46" s="124"/>
      <c r="BN46" s="124"/>
      <c r="BO46" s="124"/>
      <c r="BP46" s="124"/>
      <c r="BQ46" s="124"/>
      <c r="BR46" s="129"/>
      <c r="BS46" s="112"/>
    </row>
    <row r="47">
      <c r="A47" s="138" t="s">
        <v>762</v>
      </c>
      <c r="B47" s="122" t="s">
        <v>763</v>
      </c>
      <c r="C47" s="64" t="s">
        <v>718</v>
      </c>
      <c r="D47" s="123" t="s">
        <v>719</v>
      </c>
      <c r="E47" s="139" t="n">
        <v>8</v>
      </c>
      <c r="F47" s="138" t="n">
        <v>0</v>
      </c>
      <c r="G47" s="123" t="n">
        <v>0</v>
      </c>
      <c r="H47" s="123" t="n">
        <v>0</v>
      </c>
      <c r="I47" s="123" t="n">
        <v>8</v>
      </c>
      <c r="J47" s="139" t="n">
        <v>0</v>
      </c>
      <c r="K47" s="134"/>
      <c r="L47" s="124"/>
      <c r="M47" s="124"/>
      <c r="N47" s="124"/>
      <c r="O47" s="124"/>
      <c r="P47" s="124"/>
      <c r="Q47" s="124"/>
      <c r="R47" s="124"/>
      <c r="S47" s="124"/>
      <c r="T47" s="124"/>
      <c r="U47" s="124"/>
      <c r="V47" s="129"/>
      <c r="W47" s="128"/>
      <c r="X47" s="124"/>
      <c r="Y47" s="124"/>
      <c r="Z47" s="124"/>
      <c r="AA47" s="124"/>
      <c r="AB47" s="124"/>
      <c r="AC47" s="124"/>
      <c r="AD47" s="124"/>
      <c r="AE47" s="124"/>
      <c r="AF47" s="124"/>
      <c r="AG47" s="124"/>
      <c r="AH47" s="129"/>
      <c r="AI47" s="128"/>
      <c r="AJ47" s="124"/>
      <c r="AK47" s="124"/>
      <c r="AL47" s="124"/>
      <c r="AM47" s="124"/>
      <c r="AN47" s="124"/>
      <c r="AO47" s="124"/>
      <c r="AP47" s="124"/>
      <c r="AQ47" s="124"/>
      <c r="AR47" s="124"/>
      <c r="AS47" s="124"/>
      <c r="AT47" s="129"/>
      <c r="AU47" s="128"/>
      <c r="AV47" s="124"/>
      <c r="AW47" s="124"/>
      <c r="AX47" s="124"/>
      <c r="AY47" s="124" t="n">
        <v>0</v>
      </c>
      <c r="AZ47" s="124" t="n">
        <v>0</v>
      </c>
      <c r="BA47" s="124" t="n">
        <v>3</v>
      </c>
      <c r="BB47" s="124" t="n">
        <v>2</v>
      </c>
      <c r="BC47" s="124" t="n">
        <v>3</v>
      </c>
      <c r="BD47" s="124"/>
      <c r="BE47" s="124"/>
      <c r="BF47" s="129"/>
      <c r="BG47" s="128"/>
      <c r="BH47" s="124"/>
      <c r="BI47" s="124"/>
      <c r="BJ47" s="124"/>
      <c r="BK47" s="124"/>
      <c r="BL47" s="124"/>
      <c r="BM47" s="124"/>
      <c r="BN47" s="124"/>
      <c r="BO47" s="124"/>
      <c r="BP47" s="124"/>
      <c r="BQ47" s="124"/>
      <c r="BR47" s="129"/>
      <c r="BS47" s="112"/>
    </row>
    <row r="48">
      <c r="A48" s="138" t="s">
        <v>764</v>
      </c>
      <c r="B48" s="122" t="s">
        <v>822</v>
      </c>
      <c r="C48" s="64" t="s">
        <v>718</v>
      </c>
      <c r="D48" s="123" t="s">
        <v>719</v>
      </c>
      <c r="E48" s="139" t="n">
        <v>0</v>
      </c>
      <c r="F48" s="138" t="n">
        <v>0</v>
      </c>
      <c r="G48" s="123" t="n">
        <v>0</v>
      </c>
      <c r="H48" s="123" t="n">
        <v>0</v>
      </c>
      <c r="I48" s="123" t="n">
        <v>0</v>
      </c>
      <c r="J48" s="139" t="n">
        <v>0</v>
      </c>
      <c r="K48" s="134"/>
      <c r="L48" s="124"/>
      <c r="M48" s="124"/>
      <c r="N48" s="124"/>
      <c r="O48" s="124"/>
      <c r="P48" s="124"/>
      <c r="Q48" s="124"/>
      <c r="R48" s="124"/>
      <c r="S48" s="124"/>
      <c r="T48" s="124"/>
      <c r="U48" s="124"/>
      <c r="V48" s="129"/>
      <c r="W48" s="128"/>
      <c r="X48" s="124"/>
      <c r="Y48" s="124"/>
      <c r="Z48" s="124"/>
      <c r="AA48" s="124"/>
      <c r="AB48" s="124"/>
      <c r="AC48" s="124"/>
      <c r="AD48" s="124"/>
      <c r="AE48" s="124"/>
      <c r="AF48" s="124"/>
      <c r="AG48" s="124"/>
      <c r="AH48" s="129"/>
      <c r="AI48" s="128"/>
      <c r="AJ48" s="124"/>
      <c r="AK48" s="124"/>
      <c r="AL48" s="124"/>
      <c r="AM48" s="124"/>
      <c r="AN48" s="124"/>
      <c r="AO48" s="124"/>
      <c r="AP48" s="124"/>
      <c r="AQ48" s="124"/>
      <c r="AR48" s="124"/>
      <c r="AS48" s="124"/>
      <c r="AT48" s="129"/>
      <c r="AU48" s="128"/>
      <c r="AV48" s="124"/>
      <c r="AW48" s="124"/>
      <c r="AX48" s="124"/>
      <c r="AY48" s="124" t="n">
        <v>0</v>
      </c>
      <c r="AZ48" s="124" t="n">
        <v>0</v>
      </c>
      <c r="BA48" s="124" t="n">
        <v>0</v>
      </c>
      <c r="BB48" s="124" t="n">
        <v>0</v>
      </c>
      <c r="BC48" s="124" t="n">
        <v>0</v>
      </c>
      <c r="BD48" s="124"/>
      <c r="BE48" s="124"/>
      <c r="BF48" s="129"/>
      <c r="BG48" s="128"/>
      <c r="BH48" s="124"/>
      <c r="BI48" s="124"/>
      <c r="BJ48" s="124"/>
      <c r="BK48" s="124"/>
      <c r="BL48" s="124"/>
      <c r="BM48" s="124"/>
      <c r="BN48" s="124"/>
      <c r="BO48" s="124"/>
      <c r="BP48" s="124"/>
      <c r="BQ48" s="124"/>
      <c r="BR48" s="129"/>
      <c r="BS48" s="112"/>
    </row>
    <row r="49">
      <c r="A49" s="138" t="s">
        <v>766</v>
      </c>
      <c r="B49" s="122" t="s">
        <v>823</v>
      </c>
      <c r="C49" s="64" t="s">
        <v>718</v>
      </c>
      <c r="D49" s="123" t="s">
        <v>719</v>
      </c>
      <c r="E49" s="139" t="n">
        <v>3</v>
      </c>
      <c r="F49" s="138" t="n">
        <v>0</v>
      </c>
      <c r="G49" s="123" t="n">
        <v>0</v>
      </c>
      <c r="H49" s="123" t="n">
        <v>0</v>
      </c>
      <c r="I49" s="123" t="n">
        <v>3</v>
      </c>
      <c r="J49" s="139" t="n">
        <v>0</v>
      </c>
      <c r="K49" s="134"/>
      <c r="L49" s="124"/>
      <c r="M49" s="124"/>
      <c r="N49" s="124"/>
      <c r="O49" s="124"/>
      <c r="P49" s="124"/>
      <c r="Q49" s="124"/>
      <c r="R49" s="124"/>
      <c r="S49" s="124"/>
      <c r="T49" s="124"/>
      <c r="U49" s="124"/>
      <c r="V49" s="129"/>
      <c r="W49" s="128"/>
      <c r="X49" s="124"/>
      <c r="Y49" s="124"/>
      <c r="Z49" s="124"/>
      <c r="AA49" s="124"/>
      <c r="AB49" s="124"/>
      <c r="AC49" s="124"/>
      <c r="AD49" s="124"/>
      <c r="AE49" s="124"/>
      <c r="AF49" s="124"/>
      <c r="AG49" s="124"/>
      <c r="AH49" s="129"/>
      <c r="AI49" s="128"/>
      <c r="AJ49" s="124"/>
      <c r="AK49" s="124"/>
      <c r="AL49" s="124"/>
      <c r="AM49" s="124"/>
      <c r="AN49" s="124"/>
      <c r="AO49" s="124"/>
      <c r="AP49" s="124"/>
      <c r="AQ49" s="124"/>
      <c r="AR49" s="124"/>
      <c r="AS49" s="124"/>
      <c r="AT49" s="129"/>
      <c r="AU49" s="128"/>
      <c r="AV49" s="124"/>
      <c r="AW49" s="124"/>
      <c r="AX49" s="124"/>
      <c r="AY49" s="124" t="n">
        <v>0</v>
      </c>
      <c r="AZ49" s="124" t="n">
        <v>0</v>
      </c>
      <c r="BA49" s="124" t="n">
        <v>1</v>
      </c>
      <c r="BB49" s="124" t="n">
        <v>1</v>
      </c>
      <c r="BC49" s="124" t="n">
        <v>1</v>
      </c>
      <c r="BD49" s="124"/>
      <c r="BE49" s="124"/>
      <c r="BF49" s="129"/>
      <c r="BG49" s="128"/>
      <c r="BH49" s="124"/>
      <c r="BI49" s="124"/>
      <c r="BJ49" s="124"/>
      <c r="BK49" s="124"/>
      <c r="BL49" s="124"/>
      <c r="BM49" s="124"/>
      <c r="BN49" s="124"/>
      <c r="BO49" s="124"/>
      <c r="BP49" s="124"/>
      <c r="BQ49" s="124"/>
      <c r="BR49" s="129"/>
      <c r="BS49" s="112"/>
    </row>
    <row r="50">
      <c r="A50" s="138" t="s">
        <v>768</v>
      </c>
      <c r="B50" s="122" t="s">
        <v>769</v>
      </c>
      <c r="C50" s="64" t="s">
        <v>718</v>
      </c>
      <c r="D50" s="123" t="s">
        <v>719</v>
      </c>
      <c r="E50" s="139" t="n">
        <v>810</v>
      </c>
      <c r="F50" s="138" t="n">
        <v>0</v>
      </c>
      <c r="G50" s="123" t="n">
        <v>0</v>
      </c>
      <c r="H50" s="123" t="n">
        <v>0</v>
      </c>
      <c r="I50" s="123" t="n">
        <v>810</v>
      </c>
      <c r="J50" s="139" t="n">
        <v>0</v>
      </c>
      <c r="K50" s="134"/>
      <c r="L50" s="124"/>
      <c r="M50" s="124"/>
      <c r="N50" s="124"/>
      <c r="O50" s="124"/>
      <c r="P50" s="124"/>
      <c r="Q50" s="124"/>
      <c r="R50" s="124"/>
      <c r="S50" s="124"/>
      <c r="T50" s="124"/>
      <c r="U50" s="124"/>
      <c r="V50" s="129"/>
      <c r="W50" s="128"/>
      <c r="X50" s="124"/>
      <c r="Y50" s="124"/>
      <c r="Z50" s="124"/>
      <c r="AA50" s="124"/>
      <c r="AB50" s="124"/>
      <c r="AC50" s="124"/>
      <c r="AD50" s="124"/>
      <c r="AE50" s="124"/>
      <c r="AF50" s="124"/>
      <c r="AG50" s="124"/>
      <c r="AH50" s="129"/>
      <c r="AI50" s="128"/>
      <c r="AJ50" s="124"/>
      <c r="AK50" s="124"/>
      <c r="AL50" s="124"/>
      <c r="AM50" s="124"/>
      <c r="AN50" s="124"/>
      <c r="AO50" s="124"/>
      <c r="AP50" s="124"/>
      <c r="AQ50" s="124"/>
      <c r="AR50" s="124"/>
      <c r="AS50" s="124"/>
      <c r="AT50" s="129"/>
      <c r="AU50" s="128"/>
      <c r="AV50" s="124"/>
      <c r="AW50" s="124"/>
      <c r="AX50" s="124"/>
      <c r="AY50" s="124" t="n">
        <v>0</v>
      </c>
      <c r="AZ50" s="124" t="n">
        <v>4</v>
      </c>
      <c r="BA50" s="124" t="n">
        <v>282</v>
      </c>
      <c r="BB50" s="124" t="n">
        <v>208</v>
      </c>
      <c r="BC50" s="124" t="n">
        <v>316</v>
      </c>
      <c r="BD50" s="124"/>
      <c r="BE50" s="124"/>
      <c r="BF50" s="129"/>
      <c r="BG50" s="128"/>
      <c r="BH50" s="124"/>
      <c r="BI50" s="124"/>
      <c r="BJ50" s="124"/>
      <c r="BK50" s="124"/>
      <c r="BL50" s="124"/>
      <c r="BM50" s="124"/>
      <c r="BN50" s="124"/>
      <c r="BO50" s="124"/>
      <c r="BP50" s="124"/>
      <c r="BQ50" s="124"/>
      <c r="BR50" s="129"/>
      <c r="BS50" s="112"/>
    </row>
    <row r="51">
      <c r="A51" s="138" t="s">
        <v>770</v>
      </c>
      <c r="B51" s="122" t="s">
        <v>771</v>
      </c>
      <c r="C51" s="64" t="s">
        <v>718</v>
      </c>
      <c r="D51" s="123" t="s">
        <v>719</v>
      </c>
      <c r="E51" s="139" t="n">
        <v>19</v>
      </c>
      <c r="F51" s="138" t="n">
        <v>0</v>
      </c>
      <c r="G51" s="123" t="n">
        <v>0</v>
      </c>
      <c r="H51" s="123" t="n">
        <v>0</v>
      </c>
      <c r="I51" s="123" t="n">
        <v>19</v>
      </c>
      <c r="J51" s="139" t="n">
        <v>0</v>
      </c>
      <c r="K51" s="134"/>
      <c r="L51" s="124"/>
      <c r="M51" s="124"/>
      <c r="N51" s="124"/>
      <c r="O51" s="124"/>
      <c r="P51" s="124"/>
      <c r="Q51" s="124"/>
      <c r="R51" s="124"/>
      <c r="S51" s="124"/>
      <c r="T51" s="124"/>
      <c r="U51" s="124"/>
      <c r="V51" s="129"/>
      <c r="W51" s="128"/>
      <c r="X51" s="124"/>
      <c r="Y51" s="124"/>
      <c r="Z51" s="124"/>
      <c r="AA51" s="124"/>
      <c r="AB51" s="124"/>
      <c r="AC51" s="124"/>
      <c r="AD51" s="124"/>
      <c r="AE51" s="124"/>
      <c r="AF51" s="124"/>
      <c r="AG51" s="124"/>
      <c r="AH51" s="129"/>
      <c r="AI51" s="128"/>
      <c r="AJ51" s="124"/>
      <c r="AK51" s="124"/>
      <c r="AL51" s="124"/>
      <c r="AM51" s="124"/>
      <c r="AN51" s="124"/>
      <c r="AO51" s="124"/>
      <c r="AP51" s="124"/>
      <c r="AQ51" s="124"/>
      <c r="AR51" s="124"/>
      <c r="AS51" s="124"/>
      <c r="AT51" s="129"/>
      <c r="AU51" s="128"/>
      <c r="AV51" s="124"/>
      <c r="AW51" s="124"/>
      <c r="AX51" s="124"/>
      <c r="AY51" s="124" t="n">
        <v>0</v>
      </c>
      <c r="AZ51" s="124" t="n">
        <v>0</v>
      </c>
      <c r="BA51" s="124" t="n">
        <v>11</v>
      </c>
      <c r="BB51" s="124" t="n">
        <v>3</v>
      </c>
      <c r="BC51" s="124" t="n">
        <v>5</v>
      </c>
      <c r="BD51" s="124"/>
      <c r="BE51" s="124"/>
      <c r="BF51" s="129"/>
      <c r="BG51" s="128"/>
      <c r="BH51" s="124"/>
      <c r="BI51" s="124"/>
      <c r="BJ51" s="124"/>
      <c r="BK51" s="124"/>
      <c r="BL51" s="124"/>
      <c r="BM51" s="124"/>
      <c r="BN51" s="124"/>
      <c r="BO51" s="124"/>
      <c r="BP51" s="124"/>
      <c r="BQ51" s="124"/>
      <c r="BR51" s="129"/>
      <c r="BS51" s="112"/>
    </row>
    <row r="52">
      <c r="A52" s="138" t="s">
        <v>772</v>
      </c>
      <c r="B52" s="122" t="s">
        <v>773</v>
      </c>
      <c r="C52" s="64" t="s">
        <v>718</v>
      </c>
      <c r="D52" s="123" t="s">
        <v>719</v>
      </c>
      <c r="E52" s="139" t="n">
        <v>10</v>
      </c>
      <c r="F52" s="138" t="n">
        <v>0</v>
      </c>
      <c r="G52" s="123" t="n">
        <v>0</v>
      </c>
      <c r="H52" s="123" t="n">
        <v>0</v>
      </c>
      <c r="I52" s="123" t="n">
        <v>10</v>
      </c>
      <c r="J52" s="139" t="n">
        <v>0</v>
      </c>
      <c r="K52" s="134"/>
      <c r="L52" s="124"/>
      <c r="M52" s="124"/>
      <c r="N52" s="124"/>
      <c r="O52" s="124"/>
      <c r="P52" s="124"/>
      <c r="Q52" s="124"/>
      <c r="R52" s="124"/>
      <c r="S52" s="124"/>
      <c r="T52" s="124"/>
      <c r="U52" s="124"/>
      <c r="V52" s="129"/>
      <c r="W52" s="128"/>
      <c r="X52" s="124"/>
      <c r="Y52" s="124"/>
      <c r="Z52" s="124"/>
      <c r="AA52" s="124"/>
      <c r="AB52" s="124"/>
      <c r="AC52" s="124"/>
      <c r="AD52" s="124"/>
      <c r="AE52" s="124"/>
      <c r="AF52" s="124"/>
      <c r="AG52" s="124"/>
      <c r="AH52" s="129"/>
      <c r="AI52" s="128"/>
      <c r="AJ52" s="124"/>
      <c r="AK52" s="124"/>
      <c r="AL52" s="124"/>
      <c r="AM52" s="124"/>
      <c r="AN52" s="124"/>
      <c r="AO52" s="124"/>
      <c r="AP52" s="124"/>
      <c r="AQ52" s="124"/>
      <c r="AR52" s="124"/>
      <c r="AS52" s="124"/>
      <c r="AT52" s="129"/>
      <c r="AU52" s="128"/>
      <c r="AV52" s="124"/>
      <c r="AW52" s="124"/>
      <c r="AX52" s="124"/>
      <c r="AY52" s="124" t="n">
        <v>0</v>
      </c>
      <c r="AZ52" s="124" t="n">
        <v>0</v>
      </c>
      <c r="BA52" s="124" t="n">
        <v>4</v>
      </c>
      <c r="BB52" s="124" t="n">
        <v>3</v>
      </c>
      <c r="BC52" s="124" t="n">
        <v>3</v>
      </c>
      <c r="BD52" s="124"/>
      <c r="BE52" s="124"/>
      <c r="BF52" s="129"/>
      <c r="BG52" s="128"/>
      <c r="BH52" s="124"/>
      <c r="BI52" s="124"/>
      <c r="BJ52" s="124"/>
      <c r="BK52" s="124"/>
      <c r="BL52" s="124"/>
      <c r="BM52" s="124"/>
      <c r="BN52" s="124"/>
      <c r="BO52" s="124"/>
      <c r="BP52" s="124"/>
      <c r="BQ52" s="124"/>
      <c r="BR52" s="129"/>
      <c r="BS52" s="112"/>
    </row>
    <row r="53">
      <c r="A53" s="138" t="s">
        <v>774</v>
      </c>
      <c r="B53" s="122" t="s">
        <v>775</v>
      </c>
      <c r="C53" s="64" t="s">
        <v>718</v>
      </c>
      <c r="D53" s="123" t="s">
        <v>719</v>
      </c>
      <c r="E53" s="139" t="n">
        <v>0</v>
      </c>
      <c r="F53" s="138" t="n">
        <v>0</v>
      </c>
      <c r="G53" s="123" t="n">
        <v>0</v>
      </c>
      <c r="H53" s="123" t="n">
        <v>0</v>
      </c>
      <c r="I53" s="123" t="n">
        <v>0</v>
      </c>
      <c r="J53" s="139" t="n">
        <v>0</v>
      </c>
      <c r="K53" s="134"/>
      <c r="L53" s="124"/>
      <c r="M53" s="124"/>
      <c r="N53" s="124"/>
      <c r="O53" s="124"/>
      <c r="P53" s="124"/>
      <c r="Q53" s="124"/>
      <c r="R53" s="124"/>
      <c r="S53" s="124"/>
      <c r="T53" s="124"/>
      <c r="U53" s="124"/>
      <c r="V53" s="129"/>
      <c r="W53" s="128"/>
      <c r="X53" s="124"/>
      <c r="Y53" s="124"/>
      <c r="Z53" s="124"/>
      <c r="AA53" s="124"/>
      <c r="AB53" s="124"/>
      <c r="AC53" s="124"/>
      <c r="AD53" s="124"/>
      <c r="AE53" s="124"/>
      <c r="AF53" s="124"/>
      <c r="AG53" s="124"/>
      <c r="AH53" s="129"/>
      <c r="AI53" s="128"/>
      <c r="AJ53" s="124"/>
      <c r="AK53" s="124"/>
      <c r="AL53" s="124"/>
      <c r="AM53" s="124"/>
      <c r="AN53" s="124"/>
      <c r="AO53" s="124"/>
      <c r="AP53" s="124"/>
      <c r="AQ53" s="124"/>
      <c r="AR53" s="124"/>
      <c r="AS53" s="124"/>
      <c r="AT53" s="129"/>
      <c r="AU53" s="128"/>
      <c r="AV53" s="124"/>
      <c r="AW53" s="124"/>
      <c r="AX53" s="124"/>
      <c r="AY53" s="124" t="n">
        <v>0</v>
      </c>
      <c r="AZ53" s="124" t="n">
        <v>0</v>
      </c>
      <c r="BA53" s="124" t="n">
        <v>0</v>
      </c>
      <c r="BB53" s="124" t="n">
        <v>0</v>
      </c>
      <c r="BC53" s="124" t="n">
        <v>0</v>
      </c>
      <c r="BD53" s="124"/>
      <c r="BE53" s="124"/>
      <c r="BF53" s="129"/>
      <c r="BG53" s="128"/>
      <c r="BH53" s="124"/>
      <c r="BI53" s="124"/>
      <c r="BJ53" s="124"/>
      <c r="BK53" s="124"/>
      <c r="BL53" s="124"/>
      <c r="BM53" s="124"/>
      <c r="BN53" s="124"/>
      <c r="BO53" s="124"/>
      <c r="BP53" s="124"/>
      <c r="BQ53" s="124"/>
      <c r="BR53" s="129"/>
      <c r="BS53" s="112"/>
    </row>
    <row r="54">
      <c r="A54" s="138" t="s">
        <v>776</v>
      </c>
      <c r="B54" s="122" t="s">
        <v>777</v>
      </c>
      <c r="C54" s="64" t="s">
        <v>718</v>
      </c>
      <c r="D54" s="123" t="s">
        <v>719</v>
      </c>
      <c r="E54" s="139" t="n">
        <v>8</v>
      </c>
      <c r="F54" s="138" t="n">
        <v>0</v>
      </c>
      <c r="G54" s="123" t="n">
        <v>0</v>
      </c>
      <c r="H54" s="123" t="n">
        <v>0</v>
      </c>
      <c r="I54" s="123" t="n">
        <v>8</v>
      </c>
      <c r="J54" s="139" t="n">
        <v>0</v>
      </c>
      <c r="K54" s="134"/>
      <c r="L54" s="124"/>
      <c r="M54" s="124"/>
      <c r="N54" s="124"/>
      <c r="O54" s="124"/>
      <c r="P54" s="124"/>
      <c r="Q54" s="124"/>
      <c r="R54" s="124"/>
      <c r="S54" s="124"/>
      <c r="T54" s="124"/>
      <c r="U54" s="124"/>
      <c r="V54" s="129"/>
      <c r="W54" s="128"/>
      <c r="X54" s="124"/>
      <c r="Y54" s="124"/>
      <c r="Z54" s="124"/>
      <c r="AA54" s="124"/>
      <c r="AB54" s="124"/>
      <c r="AC54" s="124"/>
      <c r="AD54" s="124"/>
      <c r="AE54" s="124"/>
      <c r="AF54" s="124"/>
      <c r="AG54" s="124"/>
      <c r="AH54" s="129"/>
      <c r="AI54" s="128"/>
      <c r="AJ54" s="124"/>
      <c r="AK54" s="124"/>
      <c r="AL54" s="124"/>
      <c r="AM54" s="124"/>
      <c r="AN54" s="124"/>
      <c r="AO54" s="124"/>
      <c r="AP54" s="124"/>
      <c r="AQ54" s="124"/>
      <c r="AR54" s="124"/>
      <c r="AS54" s="124"/>
      <c r="AT54" s="129"/>
      <c r="AU54" s="128"/>
      <c r="AV54" s="124"/>
      <c r="AW54" s="124"/>
      <c r="AX54" s="124"/>
      <c r="AY54" s="124" t="n">
        <v>0</v>
      </c>
      <c r="AZ54" s="124" t="n">
        <v>0</v>
      </c>
      <c r="BA54" s="124" t="n">
        <v>3</v>
      </c>
      <c r="BB54" s="124" t="n">
        <v>3</v>
      </c>
      <c r="BC54" s="124" t="n">
        <v>2</v>
      </c>
      <c r="BD54" s="124"/>
      <c r="BE54" s="124"/>
      <c r="BF54" s="129"/>
      <c r="BG54" s="128"/>
      <c r="BH54" s="124"/>
      <c r="BI54" s="124"/>
      <c r="BJ54" s="124"/>
      <c r="BK54" s="124"/>
      <c r="BL54" s="124"/>
      <c r="BM54" s="124"/>
      <c r="BN54" s="124"/>
      <c r="BO54" s="124"/>
      <c r="BP54" s="124"/>
      <c r="BQ54" s="124"/>
      <c r="BR54" s="129"/>
      <c r="BS54" s="112"/>
    </row>
    <row r="55">
      <c r="A55" s="138" t="s">
        <v>778</v>
      </c>
      <c r="B55" s="122" t="s">
        <v>779</v>
      </c>
      <c r="C55" s="64" t="s">
        <v>718</v>
      </c>
      <c r="D55" s="123" t="s">
        <v>719</v>
      </c>
      <c r="E55" s="139" t="n">
        <v>1</v>
      </c>
      <c r="F55" s="138" t="n">
        <v>0</v>
      </c>
      <c r="G55" s="123" t="n">
        <v>0</v>
      </c>
      <c r="H55" s="123" t="n">
        <v>0</v>
      </c>
      <c r="I55" s="123" t="n">
        <v>1</v>
      </c>
      <c r="J55" s="139" t="n">
        <v>0</v>
      </c>
      <c r="K55" s="134"/>
      <c r="L55" s="124"/>
      <c r="M55" s="124"/>
      <c r="N55" s="124"/>
      <c r="O55" s="124"/>
      <c r="P55" s="124"/>
      <c r="Q55" s="124"/>
      <c r="R55" s="124"/>
      <c r="S55" s="124"/>
      <c r="T55" s="124"/>
      <c r="U55" s="124"/>
      <c r="V55" s="129"/>
      <c r="W55" s="128"/>
      <c r="X55" s="124"/>
      <c r="Y55" s="124"/>
      <c r="Z55" s="124"/>
      <c r="AA55" s="124"/>
      <c r="AB55" s="124"/>
      <c r="AC55" s="124"/>
      <c r="AD55" s="124"/>
      <c r="AE55" s="124"/>
      <c r="AF55" s="124"/>
      <c r="AG55" s="124"/>
      <c r="AH55" s="129"/>
      <c r="AI55" s="128"/>
      <c r="AJ55" s="124"/>
      <c r="AK55" s="124"/>
      <c r="AL55" s="124"/>
      <c r="AM55" s="124"/>
      <c r="AN55" s="124"/>
      <c r="AO55" s="124"/>
      <c r="AP55" s="124"/>
      <c r="AQ55" s="124"/>
      <c r="AR55" s="124"/>
      <c r="AS55" s="124"/>
      <c r="AT55" s="129"/>
      <c r="AU55" s="128"/>
      <c r="AV55" s="124"/>
      <c r="AW55" s="124"/>
      <c r="AX55" s="124"/>
      <c r="AY55" s="124" t="n">
        <v>0</v>
      </c>
      <c r="AZ55" s="124" t="n">
        <v>0</v>
      </c>
      <c r="BA55" s="124" t="n">
        <v>1</v>
      </c>
      <c r="BB55" s="124" t="n">
        <v>0</v>
      </c>
      <c r="BC55" s="124" t="n">
        <v>0</v>
      </c>
      <c r="BD55" s="124"/>
      <c r="BE55" s="124"/>
      <c r="BF55" s="129"/>
      <c r="BG55" s="128"/>
      <c r="BH55" s="124"/>
      <c r="BI55" s="124"/>
      <c r="BJ55" s="124"/>
      <c r="BK55" s="124"/>
      <c r="BL55" s="124"/>
      <c r="BM55" s="124"/>
      <c r="BN55" s="124"/>
      <c r="BO55" s="124"/>
      <c r="BP55" s="124"/>
      <c r="BQ55" s="124"/>
      <c r="BR55" s="129"/>
      <c r="BS55" s="112"/>
    </row>
    <row r="56">
      <c r="A56" s="138" t="s">
        <v>780</v>
      </c>
      <c r="B56" s="122" t="s">
        <v>781</v>
      </c>
      <c r="C56" s="64" t="s">
        <v>718</v>
      </c>
      <c r="D56" s="123" t="s">
        <v>719</v>
      </c>
      <c r="E56" s="139" t="n">
        <v>4</v>
      </c>
      <c r="F56" s="138" t="n">
        <v>0</v>
      </c>
      <c r="G56" s="123" t="n">
        <v>0</v>
      </c>
      <c r="H56" s="123" t="n">
        <v>0</v>
      </c>
      <c r="I56" s="123" t="n">
        <v>4</v>
      </c>
      <c r="J56" s="139" t="n">
        <v>0</v>
      </c>
      <c r="K56" s="134"/>
      <c r="L56" s="124"/>
      <c r="M56" s="124"/>
      <c r="N56" s="124"/>
      <c r="O56" s="124"/>
      <c r="P56" s="124"/>
      <c r="Q56" s="124"/>
      <c r="R56" s="124"/>
      <c r="S56" s="124"/>
      <c r="T56" s="124"/>
      <c r="U56" s="124"/>
      <c r="V56" s="129"/>
      <c r="W56" s="128"/>
      <c r="X56" s="124"/>
      <c r="Y56" s="124"/>
      <c r="Z56" s="124"/>
      <c r="AA56" s="124"/>
      <c r="AB56" s="124"/>
      <c r="AC56" s="124"/>
      <c r="AD56" s="124"/>
      <c r="AE56" s="124"/>
      <c r="AF56" s="124"/>
      <c r="AG56" s="124"/>
      <c r="AH56" s="129"/>
      <c r="AI56" s="128"/>
      <c r="AJ56" s="124"/>
      <c r="AK56" s="124"/>
      <c r="AL56" s="124"/>
      <c r="AM56" s="124"/>
      <c r="AN56" s="124"/>
      <c r="AO56" s="124"/>
      <c r="AP56" s="124"/>
      <c r="AQ56" s="124"/>
      <c r="AR56" s="124"/>
      <c r="AS56" s="124"/>
      <c r="AT56" s="129"/>
      <c r="AU56" s="128"/>
      <c r="AV56" s="124"/>
      <c r="AW56" s="124"/>
      <c r="AX56" s="124"/>
      <c r="AY56" s="124" t="n">
        <v>0</v>
      </c>
      <c r="AZ56" s="124" t="n">
        <v>0</v>
      </c>
      <c r="BA56" s="124" t="n">
        <v>1</v>
      </c>
      <c r="BB56" s="124" t="n">
        <v>0</v>
      </c>
      <c r="BC56" s="124" t="n">
        <v>3</v>
      </c>
      <c r="BD56" s="124"/>
      <c r="BE56" s="124"/>
      <c r="BF56" s="129"/>
      <c r="BG56" s="128"/>
      <c r="BH56" s="124"/>
      <c r="BI56" s="124"/>
      <c r="BJ56" s="124"/>
      <c r="BK56" s="124"/>
      <c r="BL56" s="124"/>
      <c r="BM56" s="124"/>
      <c r="BN56" s="124"/>
      <c r="BO56" s="124"/>
      <c r="BP56" s="124"/>
      <c r="BQ56" s="124"/>
      <c r="BR56" s="129"/>
      <c r="BS56" s="112"/>
    </row>
    <row r="57">
      <c r="A57" s="138" t="s">
        <v>782</v>
      </c>
      <c r="B57" s="122" t="s">
        <v>783</v>
      </c>
      <c r="C57" s="64" t="s">
        <v>718</v>
      </c>
      <c r="D57" s="123" t="s">
        <v>719</v>
      </c>
      <c r="E57" s="139" t="n">
        <v>5</v>
      </c>
      <c r="F57" s="138" t="n">
        <v>0</v>
      </c>
      <c r="G57" s="123" t="n">
        <v>0</v>
      </c>
      <c r="H57" s="123" t="n">
        <v>0</v>
      </c>
      <c r="I57" s="123" t="n">
        <v>5</v>
      </c>
      <c r="J57" s="139" t="n">
        <v>0</v>
      </c>
      <c r="K57" s="134"/>
      <c r="L57" s="124"/>
      <c r="M57" s="124"/>
      <c r="N57" s="124"/>
      <c r="O57" s="124"/>
      <c r="P57" s="124"/>
      <c r="Q57" s="124"/>
      <c r="R57" s="124"/>
      <c r="S57" s="124"/>
      <c r="T57" s="124"/>
      <c r="U57" s="124"/>
      <c r="V57" s="129"/>
      <c r="W57" s="128"/>
      <c r="X57" s="124"/>
      <c r="Y57" s="124"/>
      <c r="Z57" s="124"/>
      <c r="AA57" s="124"/>
      <c r="AB57" s="124"/>
      <c r="AC57" s="124"/>
      <c r="AD57" s="124"/>
      <c r="AE57" s="124"/>
      <c r="AF57" s="124"/>
      <c r="AG57" s="124"/>
      <c r="AH57" s="129"/>
      <c r="AI57" s="128"/>
      <c r="AJ57" s="124"/>
      <c r="AK57" s="124"/>
      <c r="AL57" s="124"/>
      <c r="AM57" s="124"/>
      <c r="AN57" s="124"/>
      <c r="AO57" s="124"/>
      <c r="AP57" s="124"/>
      <c r="AQ57" s="124"/>
      <c r="AR57" s="124"/>
      <c r="AS57" s="124"/>
      <c r="AT57" s="129"/>
      <c r="AU57" s="128"/>
      <c r="AV57" s="124"/>
      <c r="AW57" s="124"/>
      <c r="AX57" s="124"/>
      <c r="AY57" s="124" t="n">
        <v>0</v>
      </c>
      <c r="AZ57" s="124" t="n">
        <v>0</v>
      </c>
      <c r="BA57" s="124" t="n">
        <v>2</v>
      </c>
      <c r="BB57" s="124" t="n">
        <v>1</v>
      </c>
      <c r="BC57" s="124" t="n">
        <v>2</v>
      </c>
      <c r="BD57" s="124"/>
      <c r="BE57" s="124"/>
      <c r="BF57" s="129"/>
      <c r="BG57" s="128"/>
      <c r="BH57" s="124"/>
      <c r="BI57" s="124"/>
      <c r="BJ57" s="124"/>
      <c r="BK57" s="124"/>
      <c r="BL57" s="124"/>
      <c r="BM57" s="124"/>
      <c r="BN57" s="124"/>
      <c r="BO57" s="124"/>
      <c r="BP57" s="124"/>
      <c r="BQ57" s="124"/>
      <c r="BR57" s="129"/>
      <c r="BS57" s="112"/>
    </row>
    <row r="58">
      <c r="A58" s="138" t="s">
        <v>784</v>
      </c>
      <c r="B58" s="122" t="s">
        <v>785</v>
      </c>
      <c r="C58" s="64" t="s">
        <v>718</v>
      </c>
      <c r="D58" s="123" t="s">
        <v>719</v>
      </c>
      <c r="E58" s="139" t="n">
        <v>3</v>
      </c>
      <c r="F58" s="138" t="n">
        <v>0</v>
      </c>
      <c r="G58" s="123" t="n">
        <v>0</v>
      </c>
      <c r="H58" s="123" t="n">
        <v>0</v>
      </c>
      <c r="I58" s="123" t="n">
        <v>3</v>
      </c>
      <c r="J58" s="139" t="n">
        <v>0</v>
      </c>
      <c r="K58" s="134"/>
      <c r="L58" s="124"/>
      <c r="M58" s="124"/>
      <c r="N58" s="124"/>
      <c r="O58" s="124"/>
      <c r="P58" s="124"/>
      <c r="Q58" s="124"/>
      <c r="R58" s="124"/>
      <c r="S58" s="124"/>
      <c r="T58" s="124"/>
      <c r="U58" s="124"/>
      <c r="V58" s="129"/>
      <c r="W58" s="128"/>
      <c r="X58" s="124"/>
      <c r="Y58" s="124"/>
      <c r="Z58" s="124"/>
      <c r="AA58" s="124"/>
      <c r="AB58" s="124"/>
      <c r="AC58" s="124"/>
      <c r="AD58" s="124"/>
      <c r="AE58" s="124"/>
      <c r="AF58" s="124"/>
      <c r="AG58" s="124"/>
      <c r="AH58" s="129"/>
      <c r="AI58" s="128"/>
      <c r="AJ58" s="124"/>
      <c r="AK58" s="124"/>
      <c r="AL58" s="124"/>
      <c r="AM58" s="124"/>
      <c r="AN58" s="124"/>
      <c r="AO58" s="124"/>
      <c r="AP58" s="124"/>
      <c r="AQ58" s="124"/>
      <c r="AR58" s="124"/>
      <c r="AS58" s="124"/>
      <c r="AT58" s="129"/>
      <c r="AU58" s="128"/>
      <c r="AV58" s="124"/>
      <c r="AW58" s="124"/>
      <c r="AX58" s="124"/>
      <c r="AY58" s="124" t="n">
        <v>0</v>
      </c>
      <c r="AZ58" s="124" t="n">
        <v>0</v>
      </c>
      <c r="BA58" s="124" t="n">
        <v>1</v>
      </c>
      <c r="BB58" s="124" t="n">
        <v>1</v>
      </c>
      <c r="BC58" s="124" t="n">
        <v>1</v>
      </c>
      <c r="BD58" s="124"/>
      <c r="BE58" s="124"/>
      <c r="BF58" s="129"/>
      <c r="BG58" s="128"/>
      <c r="BH58" s="124"/>
      <c r="BI58" s="124"/>
      <c r="BJ58" s="124"/>
      <c r="BK58" s="124"/>
      <c r="BL58" s="124"/>
      <c r="BM58" s="124"/>
      <c r="BN58" s="124"/>
      <c r="BO58" s="124"/>
      <c r="BP58" s="124"/>
      <c r="BQ58" s="124"/>
      <c r="BR58" s="129"/>
      <c r="BS58" s="112"/>
    </row>
    <row r="59">
      <c r="A59" s="138" t="s">
        <v>786</v>
      </c>
      <c r="B59" s="122" t="s">
        <v>787</v>
      </c>
      <c r="C59" s="64" t="s">
        <v>718</v>
      </c>
      <c r="D59" s="123" t="s">
        <v>719</v>
      </c>
      <c r="E59" s="139" t="n">
        <v>0</v>
      </c>
      <c r="F59" s="138" t="n">
        <v>0</v>
      </c>
      <c r="G59" s="123" t="n">
        <v>0</v>
      </c>
      <c r="H59" s="123" t="n">
        <v>0</v>
      </c>
      <c r="I59" s="123" t="n">
        <v>0</v>
      </c>
      <c r="J59" s="139" t="n">
        <v>0</v>
      </c>
      <c r="K59" s="134"/>
      <c r="L59" s="124"/>
      <c r="M59" s="124"/>
      <c r="N59" s="124"/>
      <c r="O59" s="124"/>
      <c r="P59" s="124"/>
      <c r="Q59" s="124"/>
      <c r="R59" s="124"/>
      <c r="S59" s="124"/>
      <c r="T59" s="124"/>
      <c r="U59" s="124"/>
      <c r="V59" s="129"/>
      <c r="W59" s="128"/>
      <c r="X59" s="124"/>
      <c r="Y59" s="124"/>
      <c r="Z59" s="124"/>
      <c r="AA59" s="124"/>
      <c r="AB59" s="124"/>
      <c r="AC59" s="124"/>
      <c r="AD59" s="124"/>
      <c r="AE59" s="124"/>
      <c r="AF59" s="124"/>
      <c r="AG59" s="124"/>
      <c r="AH59" s="129"/>
      <c r="AI59" s="128"/>
      <c r="AJ59" s="124"/>
      <c r="AK59" s="124"/>
      <c r="AL59" s="124"/>
      <c r="AM59" s="124"/>
      <c r="AN59" s="124"/>
      <c r="AO59" s="124"/>
      <c r="AP59" s="124"/>
      <c r="AQ59" s="124"/>
      <c r="AR59" s="124"/>
      <c r="AS59" s="124"/>
      <c r="AT59" s="129"/>
      <c r="AU59" s="128"/>
      <c r="AV59" s="124"/>
      <c r="AW59" s="124"/>
      <c r="AX59" s="124"/>
      <c r="AY59" s="124" t="n">
        <v>0</v>
      </c>
      <c r="AZ59" s="124" t="n">
        <v>0</v>
      </c>
      <c r="BA59" s="124" t="n">
        <v>0</v>
      </c>
      <c r="BB59" s="124" t="n">
        <v>0</v>
      </c>
      <c r="BC59" s="124" t="n">
        <v>0</v>
      </c>
      <c r="BD59" s="124"/>
      <c r="BE59" s="124"/>
      <c r="BF59" s="129"/>
      <c r="BG59" s="128"/>
      <c r="BH59" s="124"/>
      <c r="BI59" s="124"/>
      <c r="BJ59" s="124"/>
      <c r="BK59" s="124"/>
      <c r="BL59" s="124"/>
      <c r="BM59" s="124"/>
      <c r="BN59" s="124"/>
      <c r="BO59" s="124"/>
      <c r="BP59" s="124"/>
      <c r="BQ59" s="124"/>
      <c r="BR59" s="129"/>
      <c r="BS59" s="112"/>
    </row>
    <row r="60">
      <c r="A60" s="138" t="s">
        <v>788</v>
      </c>
      <c r="B60" s="122" t="s">
        <v>789</v>
      </c>
      <c r="C60" s="64" t="s">
        <v>718</v>
      </c>
      <c r="D60" s="123" t="s">
        <v>719</v>
      </c>
      <c r="E60" s="139" t="n">
        <v>2</v>
      </c>
      <c r="F60" s="138" t="n">
        <v>0</v>
      </c>
      <c r="G60" s="123" t="n">
        <v>0</v>
      </c>
      <c r="H60" s="123" t="n">
        <v>0</v>
      </c>
      <c r="I60" s="123" t="n">
        <v>2</v>
      </c>
      <c r="J60" s="139" t="n">
        <v>0</v>
      </c>
      <c r="K60" s="134"/>
      <c r="L60" s="124"/>
      <c r="M60" s="124"/>
      <c r="N60" s="124"/>
      <c r="O60" s="124"/>
      <c r="P60" s="124"/>
      <c r="Q60" s="124"/>
      <c r="R60" s="124"/>
      <c r="S60" s="124"/>
      <c r="T60" s="124"/>
      <c r="U60" s="124"/>
      <c r="V60" s="129"/>
      <c r="W60" s="128"/>
      <c r="X60" s="124"/>
      <c r="Y60" s="124"/>
      <c r="Z60" s="124"/>
      <c r="AA60" s="124"/>
      <c r="AB60" s="124"/>
      <c r="AC60" s="124"/>
      <c r="AD60" s="124"/>
      <c r="AE60" s="124"/>
      <c r="AF60" s="124"/>
      <c r="AG60" s="124"/>
      <c r="AH60" s="129"/>
      <c r="AI60" s="128"/>
      <c r="AJ60" s="124"/>
      <c r="AK60" s="124"/>
      <c r="AL60" s="124"/>
      <c r="AM60" s="124"/>
      <c r="AN60" s="124"/>
      <c r="AO60" s="124"/>
      <c r="AP60" s="124"/>
      <c r="AQ60" s="124"/>
      <c r="AR60" s="124"/>
      <c r="AS60" s="124"/>
      <c r="AT60" s="129"/>
      <c r="AU60" s="128"/>
      <c r="AV60" s="124"/>
      <c r="AW60" s="124"/>
      <c r="AX60" s="124"/>
      <c r="AY60" s="124" t="n">
        <v>0</v>
      </c>
      <c r="AZ60" s="124" t="n">
        <v>0</v>
      </c>
      <c r="BA60" s="124" t="n">
        <v>1</v>
      </c>
      <c r="BB60" s="124" t="n">
        <v>0</v>
      </c>
      <c r="BC60" s="124" t="n">
        <v>1</v>
      </c>
      <c r="BD60" s="124"/>
      <c r="BE60" s="124"/>
      <c r="BF60" s="129"/>
      <c r="BG60" s="128"/>
      <c r="BH60" s="124"/>
      <c r="BI60" s="124"/>
      <c r="BJ60" s="124"/>
      <c r="BK60" s="124"/>
      <c r="BL60" s="124"/>
      <c r="BM60" s="124"/>
      <c r="BN60" s="124"/>
      <c r="BO60" s="124"/>
      <c r="BP60" s="124"/>
      <c r="BQ60" s="124"/>
      <c r="BR60" s="129"/>
      <c r="BS60" s="112"/>
    </row>
    <row r="61">
      <c r="A61" s="138" t="s">
        <v>790</v>
      </c>
      <c r="B61" s="122" t="s">
        <v>791</v>
      </c>
      <c r="C61" s="64" t="s">
        <v>718</v>
      </c>
      <c r="D61" s="123" t="s">
        <v>719</v>
      </c>
      <c r="E61" s="139" t="n">
        <v>5</v>
      </c>
      <c r="F61" s="138" t="n">
        <v>0</v>
      </c>
      <c r="G61" s="123" t="n">
        <v>0</v>
      </c>
      <c r="H61" s="123" t="n">
        <v>0</v>
      </c>
      <c r="I61" s="123" t="n">
        <v>5</v>
      </c>
      <c r="J61" s="139" t="n">
        <v>0</v>
      </c>
      <c r="K61" s="134"/>
      <c r="L61" s="124"/>
      <c r="M61" s="124"/>
      <c r="N61" s="124"/>
      <c r="O61" s="124"/>
      <c r="P61" s="124"/>
      <c r="Q61" s="124"/>
      <c r="R61" s="124"/>
      <c r="S61" s="124"/>
      <c r="T61" s="124"/>
      <c r="U61" s="124"/>
      <c r="V61" s="129"/>
      <c r="W61" s="128"/>
      <c r="X61" s="124"/>
      <c r="Y61" s="124"/>
      <c r="Z61" s="124"/>
      <c r="AA61" s="124"/>
      <c r="AB61" s="124"/>
      <c r="AC61" s="124"/>
      <c r="AD61" s="124"/>
      <c r="AE61" s="124"/>
      <c r="AF61" s="124"/>
      <c r="AG61" s="124"/>
      <c r="AH61" s="129"/>
      <c r="AI61" s="128"/>
      <c r="AJ61" s="124"/>
      <c r="AK61" s="124"/>
      <c r="AL61" s="124"/>
      <c r="AM61" s="124"/>
      <c r="AN61" s="124"/>
      <c r="AO61" s="124"/>
      <c r="AP61" s="124"/>
      <c r="AQ61" s="124"/>
      <c r="AR61" s="124"/>
      <c r="AS61" s="124"/>
      <c r="AT61" s="129"/>
      <c r="AU61" s="128"/>
      <c r="AV61" s="124"/>
      <c r="AW61" s="124"/>
      <c r="AX61" s="124"/>
      <c r="AY61" s="124" t="n">
        <v>0</v>
      </c>
      <c r="AZ61" s="124" t="n">
        <v>0</v>
      </c>
      <c r="BA61" s="124" t="n">
        <v>2</v>
      </c>
      <c r="BB61" s="124" t="n">
        <v>1</v>
      </c>
      <c r="BC61" s="124" t="n">
        <v>2</v>
      </c>
      <c r="BD61" s="124"/>
      <c r="BE61" s="124"/>
      <c r="BF61" s="129"/>
      <c r="BG61" s="128"/>
      <c r="BH61" s="124"/>
      <c r="BI61" s="124"/>
      <c r="BJ61" s="124"/>
      <c r="BK61" s="124"/>
      <c r="BL61" s="124"/>
      <c r="BM61" s="124"/>
      <c r="BN61" s="124"/>
      <c r="BO61" s="124"/>
      <c r="BP61" s="124"/>
      <c r="BQ61" s="124"/>
      <c r="BR61" s="129"/>
      <c r="BS61" s="112"/>
    </row>
    <row r="62">
      <c r="A62" s="138" t="s">
        <v>792</v>
      </c>
      <c r="B62" s="122" t="s">
        <v>793</v>
      </c>
      <c r="C62" s="64" t="s">
        <v>718</v>
      </c>
      <c r="D62" s="123" t="s">
        <v>719</v>
      </c>
      <c r="E62" s="139" t="n">
        <v>0</v>
      </c>
      <c r="F62" s="138" t="n">
        <v>0</v>
      </c>
      <c r="G62" s="123" t="n">
        <v>0</v>
      </c>
      <c r="H62" s="123" t="n">
        <v>0</v>
      </c>
      <c r="I62" s="123" t="n">
        <v>0</v>
      </c>
      <c r="J62" s="139" t="n">
        <v>0</v>
      </c>
      <c r="K62" s="134"/>
      <c r="L62" s="124"/>
      <c r="M62" s="124"/>
      <c r="N62" s="124"/>
      <c r="O62" s="124"/>
      <c r="P62" s="124"/>
      <c r="Q62" s="124"/>
      <c r="R62" s="124"/>
      <c r="S62" s="124"/>
      <c r="T62" s="124"/>
      <c r="U62" s="124"/>
      <c r="V62" s="129"/>
      <c r="W62" s="128"/>
      <c r="X62" s="124"/>
      <c r="Y62" s="124"/>
      <c r="Z62" s="124"/>
      <c r="AA62" s="124"/>
      <c r="AB62" s="124"/>
      <c r="AC62" s="124"/>
      <c r="AD62" s="124"/>
      <c r="AE62" s="124"/>
      <c r="AF62" s="124"/>
      <c r="AG62" s="124"/>
      <c r="AH62" s="129"/>
      <c r="AI62" s="128"/>
      <c r="AJ62" s="124"/>
      <c r="AK62" s="124"/>
      <c r="AL62" s="124"/>
      <c r="AM62" s="124"/>
      <c r="AN62" s="124"/>
      <c r="AO62" s="124"/>
      <c r="AP62" s="124"/>
      <c r="AQ62" s="124"/>
      <c r="AR62" s="124"/>
      <c r="AS62" s="124"/>
      <c r="AT62" s="129"/>
      <c r="AU62" s="128"/>
      <c r="AV62" s="124"/>
      <c r="AW62" s="124"/>
      <c r="AX62" s="124"/>
      <c r="AY62" s="124" t="n">
        <v>0</v>
      </c>
      <c r="AZ62" s="124" t="n">
        <v>0</v>
      </c>
      <c r="BA62" s="124" t="n">
        <v>0</v>
      </c>
      <c r="BB62" s="124" t="n">
        <v>0</v>
      </c>
      <c r="BC62" s="124" t="n">
        <v>0</v>
      </c>
      <c r="BD62" s="124"/>
      <c r="BE62" s="124"/>
      <c r="BF62" s="129"/>
      <c r="BG62" s="128"/>
      <c r="BH62" s="124"/>
      <c r="BI62" s="124"/>
      <c r="BJ62" s="124"/>
      <c r="BK62" s="124"/>
      <c r="BL62" s="124"/>
      <c r="BM62" s="124"/>
      <c r="BN62" s="124"/>
      <c r="BO62" s="124"/>
      <c r="BP62" s="124"/>
      <c r="BQ62" s="124"/>
      <c r="BR62" s="129"/>
      <c r="BS62" s="112"/>
    </row>
    <row r="63">
      <c r="A63" s="138" t="s">
        <v>794</v>
      </c>
      <c r="B63" s="122" t="s">
        <v>795</v>
      </c>
      <c r="C63" s="64" t="s">
        <v>718</v>
      </c>
      <c r="D63" s="123" t="s">
        <v>719</v>
      </c>
      <c r="E63" s="139" t="n">
        <v>5</v>
      </c>
      <c r="F63" s="138" t="n">
        <v>0</v>
      </c>
      <c r="G63" s="123" t="n">
        <v>0</v>
      </c>
      <c r="H63" s="123" t="n">
        <v>0</v>
      </c>
      <c r="I63" s="123" t="n">
        <v>5</v>
      </c>
      <c r="J63" s="139" t="n">
        <v>0</v>
      </c>
      <c r="K63" s="134"/>
      <c r="L63" s="124"/>
      <c r="M63" s="124"/>
      <c r="N63" s="124"/>
      <c r="O63" s="124"/>
      <c r="P63" s="124"/>
      <c r="Q63" s="124"/>
      <c r="R63" s="124"/>
      <c r="S63" s="124"/>
      <c r="T63" s="124"/>
      <c r="U63" s="124"/>
      <c r="V63" s="129"/>
      <c r="W63" s="128"/>
      <c r="X63" s="124"/>
      <c r="Y63" s="124"/>
      <c r="Z63" s="124"/>
      <c r="AA63" s="124"/>
      <c r="AB63" s="124"/>
      <c r="AC63" s="124"/>
      <c r="AD63" s="124"/>
      <c r="AE63" s="124"/>
      <c r="AF63" s="124"/>
      <c r="AG63" s="124"/>
      <c r="AH63" s="129"/>
      <c r="AI63" s="128"/>
      <c r="AJ63" s="124"/>
      <c r="AK63" s="124"/>
      <c r="AL63" s="124"/>
      <c r="AM63" s="124"/>
      <c r="AN63" s="124"/>
      <c r="AO63" s="124"/>
      <c r="AP63" s="124"/>
      <c r="AQ63" s="124"/>
      <c r="AR63" s="124"/>
      <c r="AS63" s="124"/>
      <c r="AT63" s="129"/>
      <c r="AU63" s="128"/>
      <c r="AV63" s="124"/>
      <c r="AW63" s="124"/>
      <c r="AX63" s="124"/>
      <c r="AY63" s="124" t="n">
        <v>0</v>
      </c>
      <c r="AZ63" s="124" t="n">
        <v>0</v>
      </c>
      <c r="BA63" s="124" t="n">
        <v>2</v>
      </c>
      <c r="BB63" s="124" t="n">
        <v>2</v>
      </c>
      <c r="BC63" s="124" t="n">
        <v>1</v>
      </c>
      <c r="BD63" s="124"/>
      <c r="BE63" s="124"/>
      <c r="BF63" s="129"/>
      <c r="BG63" s="128"/>
      <c r="BH63" s="124"/>
      <c r="BI63" s="124"/>
      <c r="BJ63" s="124"/>
      <c r="BK63" s="124"/>
      <c r="BL63" s="124"/>
      <c r="BM63" s="124"/>
      <c r="BN63" s="124"/>
      <c r="BO63" s="124"/>
      <c r="BP63" s="124"/>
      <c r="BQ63" s="124"/>
      <c r="BR63" s="129"/>
      <c r="BS63" s="112"/>
    </row>
    <row r="64">
      <c r="A64" s="138" t="s">
        <v>796</v>
      </c>
      <c r="B64" s="122" t="s">
        <v>797</v>
      </c>
      <c r="C64" s="64" t="s">
        <v>718</v>
      </c>
      <c r="D64" s="123" t="s">
        <v>719</v>
      </c>
      <c r="E64" s="139" t="n">
        <v>3</v>
      </c>
      <c r="F64" s="138" t="n">
        <v>0</v>
      </c>
      <c r="G64" s="123" t="n">
        <v>0</v>
      </c>
      <c r="H64" s="123" t="n">
        <v>0</v>
      </c>
      <c r="I64" s="123" t="n">
        <v>3</v>
      </c>
      <c r="J64" s="139" t="n">
        <v>0</v>
      </c>
      <c r="K64" s="134"/>
      <c r="L64" s="124"/>
      <c r="M64" s="124"/>
      <c r="N64" s="124"/>
      <c r="O64" s="124"/>
      <c r="P64" s="124"/>
      <c r="Q64" s="124"/>
      <c r="R64" s="124"/>
      <c r="S64" s="124"/>
      <c r="T64" s="124"/>
      <c r="U64" s="124"/>
      <c r="V64" s="129"/>
      <c r="W64" s="128"/>
      <c r="X64" s="124"/>
      <c r="Y64" s="124"/>
      <c r="Z64" s="124"/>
      <c r="AA64" s="124"/>
      <c r="AB64" s="124"/>
      <c r="AC64" s="124"/>
      <c r="AD64" s="124"/>
      <c r="AE64" s="124"/>
      <c r="AF64" s="124"/>
      <c r="AG64" s="124"/>
      <c r="AH64" s="129"/>
      <c r="AI64" s="128"/>
      <c r="AJ64" s="124"/>
      <c r="AK64" s="124"/>
      <c r="AL64" s="124"/>
      <c r="AM64" s="124"/>
      <c r="AN64" s="124"/>
      <c r="AO64" s="124"/>
      <c r="AP64" s="124"/>
      <c r="AQ64" s="124"/>
      <c r="AR64" s="124"/>
      <c r="AS64" s="124"/>
      <c r="AT64" s="129"/>
      <c r="AU64" s="128"/>
      <c r="AV64" s="124"/>
      <c r="AW64" s="124"/>
      <c r="AX64" s="124"/>
      <c r="AY64" s="124" t="n">
        <v>0</v>
      </c>
      <c r="AZ64" s="124" t="n">
        <v>0</v>
      </c>
      <c r="BA64" s="124" t="n">
        <v>2</v>
      </c>
      <c r="BB64" s="124" t="n">
        <v>1</v>
      </c>
      <c r="BC64" s="124" t="n">
        <v>0</v>
      </c>
      <c r="BD64" s="124"/>
      <c r="BE64" s="124"/>
      <c r="BF64" s="129"/>
      <c r="BG64" s="128"/>
      <c r="BH64" s="124"/>
      <c r="BI64" s="124"/>
      <c r="BJ64" s="124"/>
      <c r="BK64" s="124"/>
      <c r="BL64" s="124"/>
      <c r="BM64" s="124"/>
      <c r="BN64" s="124"/>
      <c r="BO64" s="124"/>
      <c r="BP64" s="124"/>
      <c r="BQ64" s="124"/>
      <c r="BR64" s="129"/>
      <c r="BS64" s="112"/>
    </row>
    <row r="65">
      <c r="A65" s="138" t="s">
        <v>798</v>
      </c>
      <c r="B65" s="122" t="s">
        <v>799</v>
      </c>
      <c r="C65" s="64" t="s">
        <v>718</v>
      </c>
      <c r="D65" s="123" t="s">
        <v>719</v>
      </c>
      <c r="E65" s="139" t="n">
        <v>11</v>
      </c>
      <c r="F65" s="138" t="n">
        <v>0</v>
      </c>
      <c r="G65" s="123" t="n">
        <v>0</v>
      </c>
      <c r="H65" s="123" t="n">
        <v>0</v>
      </c>
      <c r="I65" s="123" t="n">
        <v>11</v>
      </c>
      <c r="J65" s="139" t="n">
        <v>0</v>
      </c>
      <c r="K65" s="134"/>
      <c r="L65" s="124"/>
      <c r="M65" s="124"/>
      <c r="N65" s="124"/>
      <c r="O65" s="124"/>
      <c r="P65" s="124"/>
      <c r="Q65" s="124"/>
      <c r="R65" s="124"/>
      <c r="S65" s="124"/>
      <c r="T65" s="124"/>
      <c r="U65" s="124"/>
      <c r="V65" s="129"/>
      <c r="W65" s="128"/>
      <c r="X65" s="124"/>
      <c r="Y65" s="124"/>
      <c r="Z65" s="124"/>
      <c r="AA65" s="124"/>
      <c r="AB65" s="124"/>
      <c r="AC65" s="124"/>
      <c r="AD65" s="124"/>
      <c r="AE65" s="124"/>
      <c r="AF65" s="124"/>
      <c r="AG65" s="124"/>
      <c r="AH65" s="129"/>
      <c r="AI65" s="128"/>
      <c r="AJ65" s="124"/>
      <c r="AK65" s="124"/>
      <c r="AL65" s="124"/>
      <c r="AM65" s="124"/>
      <c r="AN65" s="124"/>
      <c r="AO65" s="124"/>
      <c r="AP65" s="124"/>
      <c r="AQ65" s="124"/>
      <c r="AR65" s="124"/>
      <c r="AS65" s="124"/>
      <c r="AT65" s="129"/>
      <c r="AU65" s="128"/>
      <c r="AV65" s="124"/>
      <c r="AW65" s="124"/>
      <c r="AX65" s="124"/>
      <c r="AY65" s="124" t="n">
        <v>0</v>
      </c>
      <c r="AZ65" s="124" t="n">
        <v>0</v>
      </c>
      <c r="BA65" s="124" t="n">
        <v>2</v>
      </c>
      <c r="BB65" s="124" t="n">
        <v>5</v>
      </c>
      <c r="BC65" s="124" t="n">
        <v>4</v>
      </c>
      <c r="BD65" s="124"/>
      <c r="BE65" s="124"/>
      <c r="BF65" s="129"/>
      <c r="BG65" s="128"/>
      <c r="BH65" s="124"/>
      <c r="BI65" s="124"/>
      <c r="BJ65" s="124"/>
      <c r="BK65" s="124"/>
      <c r="BL65" s="124"/>
      <c r="BM65" s="124"/>
      <c r="BN65" s="124"/>
      <c r="BO65" s="124"/>
      <c r="BP65" s="124"/>
      <c r="BQ65" s="124"/>
      <c r="BR65" s="129"/>
      <c r="BS65" s="112"/>
    </row>
    <row r="66">
      <c r="A66" s="138" t="s">
        <v>800</v>
      </c>
      <c r="B66" s="122" t="s">
        <v>801</v>
      </c>
      <c r="C66" s="64" t="s">
        <v>718</v>
      </c>
      <c r="D66" s="123" t="s">
        <v>719</v>
      </c>
      <c r="E66" s="139" t="n">
        <v>1</v>
      </c>
      <c r="F66" s="138" t="n">
        <v>0</v>
      </c>
      <c r="G66" s="123" t="n">
        <v>0</v>
      </c>
      <c r="H66" s="123" t="n">
        <v>0</v>
      </c>
      <c r="I66" s="123" t="n">
        <v>1</v>
      </c>
      <c r="J66" s="139" t="n">
        <v>0</v>
      </c>
      <c r="K66" s="134"/>
      <c r="L66" s="124"/>
      <c r="M66" s="124"/>
      <c r="N66" s="124"/>
      <c r="O66" s="124"/>
      <c r="P66" s="124"/>
      <c r="Q66" s="124"/>
      <c r="R66" s="124"/>
      <c r="S66" s="124"/>
      <c r="T66" s="124"/>
      <c r="U66" s="124"/>
      <c r="V66" s="129"/>
      <c r="W66" s="128"/>
      <c r="X66" s="124"/>
      <c r="Y66" s="124"/>
      <c r="Z66" s="124"/>
      <c r="AA66" s="124"/>
      <c r="AB66" s="124"/>
      <c r="AC66" s="124"/>
      <c r="AD66" s="124"/>
      <c r="AE66" s="124"/>
      <c r="AF66" s="124"/>
      <c r="AG66" s="124"/>
      <c r="AH66" s="129"/>
      <c r="AI66" s="128"/>
      <c r="AJ66" s="124"/>
      <c r="AK66" s="124"/>
      <c r="AL66" s="124"/>
      <c r="AM66" s="124"/>
      <c r="AN66" s="124"/>
      <c r="AO66" s="124"/>
      <c r="AP66" s="124"/>
      <c r="AQ66" s="124"/>
      <c r="AR66" s="124"/>
      <c r="AS66" s="124"/>
      <c r="AT66" s="129"/>
      <c r="AU66" s="128"/>
      <c r="AV66" s="124"/>
      <c r="AW66" s="124"/>
      <c r="AX66" s="124"/>
      <c r="AY66" s="124" t="n">
        <v>0</v>
      </c>
      <c r="AZ66" s="124" t="n">
        <v>0</v>
      </c>
      <c r="BA66" s="124" t="n">
        <v>0</v>
      </c>
      <c r="BB66" s="124" t="n">
        <v>1</v>
      </c>
      <c r="BC66" s="124" t="n">
        <v>0</v>
      </c>
      <c r="BD66" s="124"/>
      <c r="BE66" s="124"/>
      <c r="BF66" s="129"/>
      <c r="BG66" s="128"/>
      <c r="BH66" s="124"/>
      <c r="BI66" s="124"/>
      <c r="BJ66" s="124"/>
      <c r="BK66" s="124"/>
      <c r="BL66" s="124"/>
      <c r="BM66" s="124"/>
      <c r="BN66" s="124"/>
      <c r="BO66" s="124"/>
      <c r="BP66" s="124"/>
      <c r="BQ66" s="124"/>
      <c r="BR66" s="129"/>
      <c r="BS66" s="112"/>
    </row>
    <row r="67">
      <c r="A67" s="138" t="s">
        <v>802</v>
      </c>
      <c r="B67" s="122" t="s">
        <v>803</v>
      </c>
      <c r="C67" s="64" t="s">
        <v>718</v>
      </c>
      <c r="D67" s="123" t="s">
        <v>719</v>
      </c>
      <c r="E67" s="139" t="n">
        <v>63</v>
      </c>
      <c r="F67" s="138" t="n">
        <v>0</v>
      </c>
      <c r="G67" s="123" t="n">
        <v>0</v>
      </c>
      <c r="H67" s="123" t="n">
        <v>0</v>
      </c>
      <c r="I67" s="123" t="n">
        <v>63</v>
      </c>
      <c r="J67" s="139" t="n">
        <v>0</v>
      </c>
      <c r="K67" s="134"/>
      <c r="L67" s="124"/>
      <c r="M67" s="124"/>
      <c r="N67" s="124"/>
      <c r="O67" s="124"/>
      <c r="P67" s="124"/>
      <c r="Q67" s="124"/>
      <c r="R67" s="124"/>
      <c r="S67" s="124"/>
      <c r="T67" s="124"/>
      <c r="U67" s="124"/>
      <c r="V67" s="129"/>
      <c r="W67" s="128"/>
      <c r="X67" s="124"/>
      <c r="Y67" s="124"/>
      <c r="Z67" s="124"/>
      <c r="AA67" s="124"/>
      <c r="AB67" s="124"/>
      <c r="AC67" s="124"/>
      <c r="AD67" s="124"/>
      <c r="AE67" s="124"/>
      <c r="AF67" s="124"/>
      <c r="AG67" s="124"/>
      <c r="AH67" s="129"/>
      <c r="AI67" s="128"/>
      <c r="AJ67" s="124"/>
      <c r="AK67" s="124"/>
      <c r="AL67" s="124"/>
      <c r="AM67" s="124"/>
      <c r="AN67" s="124"/>
      <c r="AO67" s="124"/>
      <c r="AP67" s="124"/>
      <c r="AQ67" s="124"/>
      <c r="AR67" s="124"/>
      <c r="AS67" s="124"/>
      <c r="AT67" s="129"/>
      <c r="AU67" s="128"/>
      <c r="AV67" s="124"/>
      <c r="AW67" s="124"/>
      <c r="AX67" s="124"/>
      <c r="AY67" s="124"/>
      <c r="AZ67" s="124"/>
      <c r="BA67" s="124"/>
      <c r="BB67" s="124"/>
      <c r="BC67" s="124" t="n">
        <v>63</v>
      </c>
      <c r="BD67" s="124"/>
      <c r="BE67" s="124"/>
      <c r="BF67" s="129"/>
      <c r="BG67" s="128"/>
      <c r="BH67" s="124"/>
      <c r="BI67" s="124"/>
      <c r="BJ67" s="124"/>
      <c r="BK67" s="124"/>
      <c r="BL67" s="124"/>
      <c r="BM67" s="124"/>
      <c r="BN67" s="124"/>
      <c r="BO67" s="124"/>
      <c r="BP67" s="124"/>
      <c r="BQ67" s="124"/>
      <c r="BR67" s="129"/>
      <c r="BS67" s="112"/>
    </row>
    <row r="68">
      <c r="A68" s="138" t="s">
        <v>804</v>
      </c>
      <c r="B68" s="122" t="s">
        <v>805</v>
      </c>
      <c r="C68" s="64" t="s">
        <v>718</v>
      </c>
      <c r="D68" s="123" t="s">
        <v>719</v>
      </c>
      <c r="E68" s="139" t="n">
        <v>701</v>
      </c>
      <c r="F68" s="138" t="n">
        <v>0</v>
      </c>
      <c r="G68" s="123" t="n">
        <v>0</v>
      </c>
      <c r="H68" s="123" t="n">
        <v>0</v>
      </c>
      <c r="I68" s="123" t="n">
        <v>701</v>
      </c>
      <c r="J68" s="139" t="n">
        <v>0</v>
      </c>
      <c r="K68" s="134"/>
      <c r="L68" s="124"/>
      <c r="M68" s="124"/>
      <c r="N68" s="124"/>
      <c r="O68" s="124"/>
      <c r="P68" s="124"/>
      <c r="Q68" s="124"/>
      <c r="R68" s="124"/>
      <c r="S68" s="124"/>
      <c r="T68" s="124"/>
      <c r="U68" s="124"/>
      <c r="V68" s="129"/>
      <c r="W68" s="128"/>
      <c r="X68" s="124"/>
      <c r="Y68" s="124"/>
      <c r="Z68" s="124"/>
      <c r="AA68" s="124"/>
      <c r="AB68" s="124"/>
      <c r="AC68" s="124"/>
      <c r="AD68" s="124"/>
      <c r="AE68" s="124"/>
      <c r="AF68" s="124"/>
      <c r="AG68" s="124"/>
      <c r="AH68" s="129"/>
      <c r="AI68" s="128"/>
      <c r="AJ68" s="124"/>
      <c r="AK68" s="124"/>
      <c r="AL68" s="124"/>
      <c r="AM68" s="124"/>
      <c r="AN68" s="124"/>
      <c r="AO68" s="124"/>
      <c r="AP68" s="124"/>
      <c r="AQ68" s="124"/>
      <c r="AR68" s="124"/>
      <c r="AS68" s="124"/>
      <c r="AT68" s="129"/>
      <c r="AU68" s="128"/>
      <c r="AV68" s="124"/>
      <c r="AW68" s="124"/>
      <c r="AX68" s="124"/>
      <c r="AY68" s="124" t="n">
        <v>28</v>
      </c>
      <c r="AZ68" s="124" t="n">
        <v>41</v>
      </c>
      <c r="BA68" s="124" t="n">
        <v>213</v>
      </c>
      <c r="BB68" s="124" t="n">
        <v>124</v>
      </c>
      <c r="BC68" s="124" t="n">
        <v>295</v>
      </c>
      <c r="BD68" s="124"/>
      <c r="BE68" s="124"/>
      <c r="BF68" s="129"/>
      <c r="BG68" s="128"/>
      <c r="BH68" s="124"/>
      <c r="BI68" s="124"/>
      <c r="BJ68" s="124"/>
      <c r="BK68" s="124"/>
      <c r="BL68" s="124"/>
      <c r="BM68" s="124"/>
      <c r="BN68" s="124"/>
      <c r="BO68" s="124"/>
      <c r="BP68" s="124"/>
      <c r="BQ68" s="124"/>
      <c r="BR68" s="129"/>
      <c r="BS68" s="112"/>
    </row>
    <row r="69">
      <c r="A69" s="138" t="s">
        <v>806</v>
      </c>
      <c r="B69" s="122" t="s">
        <v>807</v>
      </c>
      <c r="C69" s="64" t="s">
        <v>718</v>
      </c>
      <c r="D69" s="123" t="s">
        <v>719</v>
      </c>
      <c r="E69" s="139" t="n">
        <v>182</v>
      </c>
      <c r="F69" s="138" t="n">
        <v>0</v>
      </c>
      <c r="G69" s="123" t="n">
        <v>0</v>
      </c>
      <c r="H69" s="123" t="n">
        <v>0</v>
      </c>
      <c r="I69" s="123" t="n">
        <v>182</v>
      </c>
      <c r="J69" s="139" t="n">
        <v>0</v>
      </c>
      <c r="K69" s="134"/>
      <c r="L69" s="124"/>
      <c r="M69" s="124"/>
      <c r="N69" s="124"/>
      <c r="O69" s="124"/>
      <c r="P69" s="124"/>
      <c r="Q69" s="124"/>
      <c r="R69" s="124"/>
      <c r="S69" s="124"/>
      <c r="T69" s="124"/>
      <c r="U69" s="124"/>
      <c r="V69" s="129"/>
      <c r="W69" s="128"/>
      <c r="X69" s="124"/>
      <c r="Y69" s="124"/>
      <c r="Z69" s="124"/>
      <c r="AA69" s="124"/>
      <c r="AB69" s="124"/>
      <c r="AC69" s="124"/>
      <c r="AD69" s="124"/>
      <c r="AE69" s="124"/>
      <c r="AF69" s="124"/>
      <c r="AG69" s="124"/>
      <c r="AH69" s="129"/>
      <c r="AI69" s="128"/>
      <c r="AJ69" s="124"/>
      <c r="AK69" s="124"/>
      <c r="AL69" s="124"/>
      <c r="AM69" s="124"/>
      <c r="AN69" s="124"/>
      <c r="AO69" s="124"/>
      <c r="AP69" s="124"/>
      <c r="AQ69" s="124"/>
      <c r="AR69" s="124"/>
      <c r="AS69" s="124"/>
      <c r="AT69" s="129"/>
      <c r="AU69" s="128"/>
      <c r="AV69" s="124"/>
      <c r="AW69" s="124"/>
      <c r="AX69" s="124"/>
      <c r="AY69" s="124" t="n">
        <v>9</v>
      </c>
      <c r="AZ69" s="124" t="n">
        <v>9</v>
      </c>
      <c r="BA69" s="124" t="n">
        <v>55</v>
      </c>
      <c r="BB69" s="124" t="n">
        <v>42</v>
      </c>
      <c r="BC69" s="124" t="n">
        <v>67</v>
      </c>
      <c r="BD69" s="124"/>
      <c r="BE69" s="124"/>
      <c r="BF69" s="129"/>
      <c r="BG69" s="128"/>
      <c r="BH69" s="124"/>
      <c r="BI69" s="124"/>
      <c r="BJ69" s="124"/>
      <c r="BK69" s="124"/>
      <c r="BL69" s="124"/>
      <c r="BM69" s="124"/>
      <c r="BN69" s="124"/>
      <c r="BO69" s="124"/>
      <c r="BP69" s="124"/>
      <c r="BQ69" s="124"/>
      <c r="BR69" s="129"/>
      <c r="BS69" s="112"/>
    </row>
    <row r="70">
      <c r="A70" s="138" t="s">
        <v>808</v>
      </c>
      <c r="B70" s="122" t="s">
        <v>809</v>
      </c>
      <c r="C70" s="64" t="s">
        <v>718</v>
      </c>
      <c r="D70" s="123" t="s">
        <v>719</v>
      </c>
      <c r="E70" s="139" t="n">
        <v>0</v>
      </c>
      <c r="F70" s="138" t="n">
        <v>0</v>
      </c>
      <c r="G70" s="123" t="n">
        <v>0</v>
      </c>
      <c r="H70" s="123" t="n">
        <v>0</v>
      </c>
      <c r="I70" s="123" t="n">
        <v>0</v>
      </c>
      <c r="J70" s="139" t="n">
        <v>0</v>
      </c>
      <c r="K70" s="134"/>
      <c r="L70" s="124"/>
      <c r="M70" s="124"/>
      <c r="N70" s="124"/>
      <c r="O70" s="124"/>
      <c r="P70" s="124"/>
      <c r="Q70" s="124"/>
      <c r="R70" s="124"/>
      <c r="S70" s="124"/>
      <c r="T70" s="124"/>
      <c r="U70" s="124"/>
      <c r="V70" s="129"/>
      <c r="W70" s="128"/>
      <c r="X70" s="124"/>
      <c r="Y70" s="124"/>
      <c r="Z70" s="124"/>
      <c r="AA70" s="124"/>
      <c r="AB70" s="124"/>
      <c r="AC70" s="124"/>
      <c r="AD70" s="124"/>
      <c r="AE70" s="124"/>
      <c r="AF70" s="124"/>
      <c r="AG70" s="124"/>
      <c r="AH70" s="129"/>
      <c r="AI70" s="128"/>
      <c r="AJ70" s="124"/>
      <c r="AK70" s="124"/>
      <c r="AL70" s="124"/>
      <c r="AM70" s="124"/>
      <c r="AN70" s="124"/>
      <c r="AO70" s="124"/>
      <c r="AP70" s="124"/>
      <c r="AQ70" s="124"/>
      <c r="AR70" s="124"/>
      <c r="AS70" s="124"/>
      <c r="AT70" s="129"/>
      <c r="AU70" s="128"/>
      <c r="AV70" s="124"/>
      <c r="AW70" s="124"/>
      <c r="AX70" s="124"/>
      <c r="AY70" s="124" t="n">
        <v>0</v>
      </c>
      <c r="AZ70" s="124" t="n">
        <v>0</v>
      </c>
      <c r="BA70" s="124" t="n">
        <v>0</v>
      </c>
      <c r="BB70" s="124" t="n">
        <v>0</v>
      </c>
      <c r="BC70" s="124" t="n">
        <v>0</v>
      </c>
      <c r="BD70" s="124"/>
      <c r="BE70" s="124"/>
      <c r="BF70" s="129"/>
      <c r="BG70" s="128"/>
      <c r="BH70" s="124"/>
      <c r="BI70" s="124"/>
      <c r="BJ70" s="124"/>
      <c r="BK70" s="124"/>
      <c r="BL70" s="124"/>
      <c r="BM70" s="124"/>
      <c r="BN70" s="124"/>
      <c r="BO70" s="124"/>
      <c r="BP70" s="124"/>
      <c r="BQ70" s="124"/>
      <c r="BR70" s="129"/>
      <c r="BS70" s="112"/>
    </row>
    <row r="71">
      <c r="A71" s="138" t="s">
        <v>810</v>
      </c>
      <c r="B71" s="122" t="s">
        <v>811</v>
      </c>
      <c r="C71" s="64" t="s">
        <v>812</v>
      </c>
      <c r="D71" s="123" t="s">
        <v>813</v>
      </c>
      <c r="E71" s="139"/>
      <c r="F71" s="138"/>
      <c r="G71" s="123"/>
      <c r="H71" s="123"/>
      <c r="I71" s="123"/>
      <c r="J71" s="139"/>
      <c r="K71" s="135"/>
      <c r="L71" s="123"/>
      <c r="M71" s="123"/>
      <c r="N71" s="123"/>
      <c r="O71" s="123"/>
      <c r="P71" s="123"/>
      <c r="Q71" s="123"/>
      <c r="R71" s="123"/>
      <c r="S71" s="123"/>
      <c r="T71" s="123"/>
      <c r="U71" s="123"/>
      <c r="V71" s="131"/>
      <c r="W71" s="130"/>
      <c r="X71" s="123"/>
      <c r="Y71" s="123"/>
      <c r="Z71" s="123"/>
      <c r="AA71" s="123"/>
      <c r="AB71" s="123"/>
      <c r="AC71" s="123"/>
      <c r="AD71" s="123"/>
      <c r="AE71" s="123"/>
      <c r="AF71" s="123"/>
      <c r="AG71" s="123"/>
      <c r="AH71" s="131"/>
      <c r="AI71" s="130"/>
      <c r="AJ71" s="123"/>
      <c r="AK71" s="123"/>
      <c r="AL71" s="123"/>
      <c r="AM71" s="123"/>
      <c r="AN71" s="123"/>
      <c r="AO71" s="123"/>
      <c r="AP71" s="123"/>
      <c r="AQ71" s="123"/>
      <c r="AR71" s="123"/>
      <c r="AS71" s="123"/>
      <c r="AT71" s="131"/>
      <c r="AU71" s="130"/>
      <c r="AV71" s="123"/>
      <c r="AW71" s="123"/>
      <c r="AX71" s="123"/>
      <c r="AY71" s="123" t="n">
        <v>11</v>
      </c>
      <c r="AZ71" s="123" t="n">
        <v>14</v>
      </c>
      <c r="BA71" s="123" t="n">
        <v>20</v>
      </c>
      <c r="BB71" s="123" t="n">
        <v>16</v>
      </c>
      <c r="BC71" s="123" t="n">
        <v>17</v>
      </c>
      <c r="BD71" s="123"/>
      <c r="BE71" s="123"/>
      <c r="BF71" s="131"/>
      <c r="BG71" s="130"/>
      <c r="BH71" s="123"/>
      <c r="BI71" s="123"/>
      <c r="BJ71" s="123"/>
      <c r="BK71" s="123"/>
      <c r="BL71" s="123"/>
      <c r="BM71" s="123"/>
      <c r="BN71" s="123"/>
      <c r="BO71" s="123"/>
      <c r="BP71" s="123"/>
      <c r="BQ71" s="123"/>
      <c r="BR71" s="131"/>
      <c r="BS71" s="112"/>
    </row>
    <row r="72">
      <c r="A72" s="138" t="s">
        <v>814</v>
      </c>
      <c r="B72" s="122" t="s">
        <v>815</v>
      </c>
      <c r="C72" s="64" t="s">
        <v>812</v>
      </c>
      <c r="D72" s="123" t="s">
        <v>813</v>
      </c>
      <c r="E72" s="139"/>
      <c r="F72" s="138"/>
      <c r="G72" s="123"/>
      <c r="H72" s="123"/>
      <c r="I72" s="123"/>
      <c r="J72" s="139"/>
      <c r="K72" s="135"/>
      <c r="L72" s="123"/>
      <c r="M72" s="123"/>
      <c r="N72" s="123"/>
      <c r="O72" s="123"/>
      <c r="P72" s="123"/>
      <c r="Q72" s="123"/>
      <c r="R72" s="123"/>
      <c r="S72" s="123"/>
      <c r="T72" s="123"/>
      <c r="U72" s="123"/>
      <c r="V72" s="131"/>
      <c r="W72" s="130"/>
      <c r="X72" s="123"/>
      <c r="Y72" s="123"/>
      <c r="Z72" s="123"/>
      <c r="AA72" s="123"/>
      <c r="AB72" s="123"/>
      <c r="AC72" s="123"/>
      <c r="AD72" s="123"/>
      <c r="AE72" s="123"/>
      <c r="AF72" s="123"/>
      <c r="AG72" s="123"/>
      <c r="AH72" s="131"/>
      <c r="AI72" s="130"/>
      <c r="AJ72" s="123"/>
      <c r="AK72" s="123"/>
      <c r="AL72" s="123"/>
      <c r="AM72" s="123"/>
      <c r="AN72" s="123"/>
      <c r="AO72" s="123"/>
      <c r="AP72" s="123"/>
      <c r="AQ72" s="123"/>
      <c r="AR72" s="123"/>
      <c r="AS72" s="123"/>
      <c r="AT72" s="131"/>
      <c r="AU72" s="130"/>
      <c r="AV72" s="123"/>
      <c r="AW72" s="123"/>
      <c r="AX72" s="123"/>
      <c r="AY72" s="123" t="n">
        <v>0</v>
      </c>
      <c r="AZ72" s="123" t="n">
        <v>54</v>
      </c>
      <c r="BA72" s="123" t="n">
        <v>49</v>
      </c>
      <c r="BB72" s="123" t="n">
        <v>44</v>
      </c>
      <c r="BC72" s="123" t="n">
        <v>35</v>
      </c>
      <c r="BD72" s="123"/>
      <c r="BE72" s="123"/>
      <c r="BF72" s="131"/>
      <c r="BG72" s="130"/>
      <c r="BH72" s="123"/>
      <c r="BI72" s="123"/>
      <c r="BJ72" s="123"/>
      <c r="BK72" s="123"/>
      <c r="BL72" s="123"/>
      <c r="BM72" s="123"/>
      <c r="BN72" s="123"/>
      <c r="BO72" s="123"/>
      <c r="BP72" s="123"/>
      <c r="BQ72" s="123"/>
      <c r="BR72" s="131"/>
      <c r="BS72" s="112"/>
    </row>
    <row r="73">
      <c r="A73" s="138" t="s">
        <v>816</v>
      </c>
      <c r="B73" s="122" t="s">
        <v>817</v>
      </c>
      <c r="C73" s="64" t="s">
        <v>812</v>
      </c>
      <c r="D73" s="123" t="s">
        <v>813</v>
      </c>
      <c r="E73" s="139"/>
      <c r="F73" s="138"/>
      <c r="G73" s="123"/>
      <c r="H73" s="123"/>
      <c r="I73" s="123"/>
      <c r="J73" s="139"/>
      <c r="K73" s="135"/>
      <c r="L73" s="123"/>
      <c r="M73" s="123"/>
      <c r="N73" s="123"/>
      <c r="O73" s="123"/>
      <c r="P73" s="123"/>
      <c r="Q73" s="123"/>
      <c r="R73" s="123"/>
      <c r="S73" s="123"/>
      <c r="T73" s="123"/>
      <c r="U73" s="123"/>
      <c r="V73" s="131"/>
      <c r="W73" s="130"/>
      <c r="X73" s="123"/>
      <c r="Y73" s="123"/>
      <c r="Z73" s="123"/>
      <c r="AA73" s="123"/>
      <c r="AB73" s="123"/>
      <c r="AC73" s="123"/>
      <c r="AD73" s="123"/>
      <c r="AE73" s="123"/>
      <c r="AF73" s="123"/>
      <c r="AG73" s="123"/>
      <c r="AH73" s="131"/>
      <c r="AI73" s="130"/>
      <c r="AJ73" s="123"/>
      <c r="AK73" s="123"/>
      <c r="AL73" s="123"/>
      <c r="AM73" s="123"/>
      <c r="AN73" s="123"/>
      <c r="AO73" s="123"/>
      <c r="AP73" s="123"/>
      <c r="AQ73" s="123"/>
      <c r="AR73" s="123"/>
      <c r="AS73" s="123"/>
      <c r="AT73" s="131"/>
      <c r="AU73" s="130"/>
      <c r="AV73" s="123"/>
      <c r="AW73" s="123"/>
      <c r="AX73" s="123"/>
      <c r="AY73" s="123" t="n">
        <v>0</v>
      </c>
      <c r="AZ73" s="123" t="n">
        <v>37</v>
      </c>
      <c r="BA73" s="123" t="n">
        <v>32</v>
      </c>
      <c r="BB73" s="123" t="n">
        <v>18</v>
      </c>
      <c r="BC73" s="123" t="n">
        <v>14</v>
      </c>
      <c r="BD73" s="123"/>
      <c r="BE73" s="123"/>
      <c r="BF73" s="131"/>
      <c r="BG73" s="130"/>
      <c r="BH73" s="123"/>
      <c r="BI73" s="123"/>
      <c r="BJ73" s="123"/>
      <c r="BK73" s="123"/>
      <c r="BL73" s="123"/>
      <c r="BM73" s="123"/>
      <c r="BN73" s="123"/>
      <c r="BO73" s="123"/>
      <c r="BP73" s="123"/>
      <c r="BQ73" s="123"/>
      <c r="BR73" s="131"/>
      <c r="BS73" s="112"/>
    </row>
    <row r="74">
      <c r="A74" s="138" t="s">
        <v>818</v>
      </c>
      <c r="B74" s="122" t="s">
        <v>819</v>
      </c>
      <c r="C74" s="64" t="s">
        <v>812</v>
      </c>
      <c r="D74" s="123" t="s">
        <v>813</v>
      </c>
      <c r="E74" s="139"/>
      <c r="F74" s="138"/>
      <c r="G74" s="123"/>
      <c r="H74" s="123"/>
      <c r="I74" s="123"/>
      <c r="J74" s="139"/>
      <c r="K74" s="135"/>
      <c r="L74" s="123"/>
      <c r="M74" s="123"/>
      <c r="N74" s="123"/>
      <c r="O74" s="123"/>
      <c r="P74" s="123"/>
      <c r="Q74" s="123"/>
      <c r="R74" s="123"/>
      <c r="S74" s="123"/>
      <c r="T74" s="123"/>
      <c r="U74" s="123"/>
      <c r="V74" s="131"/>
      <c r="W74" s="130"/>
      <c r="X74" s="123"/>
      <c r="Y74" s="123"/>
      <c r="Z74" s="123"/>
      <c r="AA74" s="123"/>
      <c r="AB74" s="123"/>
      <c r="AC74" s="123"/>
      <c r="AD74" s="123"/>
      <c r="AE74" s="123"/>
      <c r="AF74" s="123"/>
      <c r="AG74" s="123"/>
      <c r="AH74" s="131"/>
      <c r="AI74" s="130"/>
      <c r="AJ74" s="123"/>
      <c r="AK74" s="123"/>
      <c r="AL74" s="123"/>
      <c r="AM74" s="123"/>
      <c r="AN74" s="123"/>
      <c r="AO74" s="123"/>
      <c r="AP74" s="123"/>
      <c r="AQ74" s="123"/>
      <c r="AR74" s="123"/>
      <c r="AS74" s="123"/>
      <c r="AT74" s="131"/>
      <c r="AU74" s="130"/>
      <c r="AV74" s="123"/>
      <c r="AW74" s="123"/>
      <c r="AX74" s="123"/>
      <c r="AY74" s="123" t="n">
        <v>0</v>
      </c>
      <c r="AZ74" s="123" t="n">
        <v>0</v>
      </c>
      <c r="BA74" s="123" t="n">
        <v>0</v>
      </c>
      <c r="BB74" s="123" t="n">
        <v>0</v>
      </c>
      <c r="BC74" s="123" t="n">
        <v>0</v>
      </c>
      <c r="BD74" s="123"/>
      <c r="BE74" s="123"/>
      <c r="BF74" s="131"/>
      <c r="BG74" s="130"/>
      <c r="BH74" s="123"/>
      <c r="BI74" s="123"/>
      <c r="BJ74" s="123"/>
      <c r="BK74" s="123"/>
      <c r="BL74" s="123"/>
      <c r="BM74" s="123"/>
      <c r="BN74" s="123"/>
      <c r="BO74" s="123"/>
      <c r="BP74" s="123"/>
      <c r="BQ74" s="123"/>
      <c r="BR74" s="131"/>
      <c r="BS74" s="112"/>
    </row>
    <row r="75">
      <c r="A75" s="140" t="s">
        <v>820</v>
      </c>
      <c r="B75" s="144" t="s">
        <v>821</v>
      </c>
      <c r="C75" s="145" t="s">
        <v>718</v>
      </c>
      <c r="D75" s="141" t="s">
        <v>719</v>
      </c>
      <c r="E75" s="142" t="n">
        <v>22</v>
      </c>
      <c r="F75" s="140" t="n">
        <v>0</v>
      </c>
      <c r="G75" s="141" t="n">
        <v>0</v>
      </c>
      <c r="H75" s="141" t="n">
        <v>0</v>
      </c>
      <c r="I75" s="141" t="n">
        <v>22</v>
      </c>
      <c r="J75" s="142" t="n">
        <v>0</v>
      </c>
      <c r="K75" s="155"/>
      <c r="L75" s="156"/>
      <c r="M75" s="156"/>
      <c r="N75" s="156"/>
      <c r="O75" s="156"/>
      <c r="P75" s="156"/>
      <c r="Q75" s="156"/>
      <c r="R75" s="156"/>
      <c r="S75" s="156"/>
      <c r="T75" s="156"/>
      <c r="U75" s="156"/>
      <c r="V75" s="157"/>
      <c r="W75" s="158"/>
      <c r="X75" s="156"/>
      <c r="Y75" s="156"/>
      <c r="Z75" s="156"/>
      <c r="AA75" s="156"/>
      <c r="AB75" s="156"/>
      <c r="AC75" s="156"/>
      <c r="AD75" s="156"/>
      <c r="AE75" s="156"/>
      <c r="AF75" s="156"/>
      <c r="AG75" s="156"/>
      <c r="AH75" s="157"/>
      <c r="AI75" s="158"/>
      <c r="AJ75" s="156"/>
      <c r="AK75" s="156"/>
      <c r="AL75" s="156"/>
      <c r="AM75" s="156"/>
      <c r="AN75" s="156"/>
      <c r="AO75" s="156"/>
      <c r="AP75" s="156"/>
      <c r="AQ75" s="156"/>
      <c r="AR75" s="156"/>
      <c r="AS75" s="156"/>
      <c r="AT75" s="157"/>
      <c r="AU75" s="158"/>
      <c r="AV75" s="156"/>
      <c r="AW75" s="156"/>
      <c r="AX75" s="156"/>
      <c r="AY75" s="156" t="n">
        <v>0</v>
      </c>
      <c r="AZ75" s="156" t="n">
        <v>0</v>
      </c>
      <c r="BA75" s="156" t="n">
        <v>5</v>
      </c>
      <c r="BB75" s="156" t="n">
        <v>5</v>
      </c>
      <c r="BC75" s="156" t="n">
        <v>12</v>
      </c>
      <c r="BD75" s="156"/>
      <c r="BE75" s="156"/>
      <c r="BF75" s="157"/>
      <c r="BG75" s="158"/>
      <c r="BH75" s="156"/>
      <c r="BI75" s="156"/>
      <c r="BJ75" s="156"/>
      <c r="BK75" s="156"/>
      <c r="BL75" s="156"/>
      <c r="BM75" s="156"/>
      <c r="BN75" s="156"/>
      <c r="BO75" s="156"/>
      <c r="BP75" s="156"/>
      <c r="BQ75" s="156"/>
      <c r="BR75" s="157"/>
      <c r="BS75" s="112"/>
    </row>
    <row r="76">
      <c r="A76" s="115"/>
      <c r="C76" s="174"/>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row>
    <row r="77">
      <c r="A77" s="115"/>
      <c r="C77" s="174"/>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row>
  </sheetData>
  <mergeCells count="5">
    <mergeCell ref="AU23:BF23"/>
    <mergeCell ref="BG23:BR23"/>
    <mergeCell ref="K23:V23"/>
    <mergeCell ref="W23:AH23"/>
    <mergeCell ref="AI23:AT23"/>
  </mergeCells>
  <pageMargins left="0.7" right="0.7" top="0.75" bottom="0.75" header="0.3" footer="0.3"/>
  <pageSetup paperSize="9" orientation="portrait" r:id="rId2"/>
  <legacyDrawing r:id="rIdvml"/>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Rachel Caswell (Strategy Unit)</dc:creator>
  <cp:keywords/>
  <dc:description/>
  <cp:lastModifiedBy>Craig Parylo (MLCSU)</cp:lastModifiedBy>
  <cp:revision/>
  <dcterms:created xsi:type="dcterms:W3CDTF">2021-06-09T09:34:19Z</dcterms:created>
  <dcterms:modified xsi:type="dcterms:W3CDTF">2023-02-11T12:11:49Z</dcterms:modified>
  <cp:category/>
  <cp:contentStatus/>
</cp:coreProperties>
</file>