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eaorg.sharepoint.com/sites/EMS-RISE/Shared Documents/Thailand/Thailand report 2022/02_Data/01_Generation/"/>
    </mc:Choice>
  </mc:AlternateContent>
  <xr:revisionPtr revIDLastSave="4" documentId="13_ncr:1_{7B633BBD-56D6-4C8B-BF56-A5C6A57C8AF2}" xr6:coauthVersionLast="47" xr6:coauthVersionMax="47" xr10:uidLastSave="{3D393179-6E9B-4336-96F1-37E6E5F03106}"/>
  <bookViews>
    <workbookView xWindow="-120" yWindow="-120" windowWidth="29040" windowHeight="15840" activeTab="3" xr2:uid="{00000000-000D-0000-FFFF-FFFF00000000}"/>
  </bookViews>
  <sheets>
    <sheet name="PLEXOScat_idx" sheetId="9" r:id="rId1"/>
    <sheet name="idxFuel" sheetId="10" r:id="rId2"/>
    <sheet name="CapBuildout_analysis" sheetId="13" r:id="rId3"/>
    <sheet name="AllGenerators" sheetId="2" r:id="rId4"/>
    <sheet name="Validation2021" sheetId="12" r:id="rId5"/>
    <sheet name="VRE" sheetId="11" r:id="rId6"/>
    <sheet name="CapInput" sheetId="8" r:id="rId7"/>
    <sheet name="Units_Allyear" sheetId="3" r:id="rId8"/>
    <sheet name="MaxCapacity_AllYear" sheetId="4" r:id="rId9"/>
    <sheet name="UncommitedUnits" sheetId="5" r:id="rId10"/>
    <sheet name="Sheet1" sheetId="14" r:id="rId11"/>
    <sheet name="VSPPUnits_AllYear" sheetId="6" r:id="rId12"/>
  </sheets>
  <externalReferences>
    <externalReference r:id="rId13"/>
  </externalReferences>
  <definedNames>
    <definedName name="_xlnm._FilterDatabase" localSheetId="3" hidden="1">AllGenerators!$A$3:$AN$403</definedName>
    <definedName name="_xlnm._FilterDatabase" localSheetId="6" hidden="1">CapInput!$A$1:$J$416</definedName>
    <definedName name="_xlnm._FilterDatabase" localSheetId="8" hidden="1">MaxCapacity_AllYear!$A$1:$I$317</definedName>
    <definedName name="_xlnm._FilterDatabase" localSheetId="7" hidden="1">Units_Allyear!$A$1:$I$317</definedName>
    <definedName name="_Key1" localSheetId="0" hidden="1">[1]QlocSgl!#REF!</definedName>
    <definedName name="_Key1" localSheetId="5" hidden="1">[1]QlocSgl!#REF!</definedName>
    <definedName name="_Key1" hidden="1">[1]QlocSgl!#REF!</definedName>
    <definedName name="_Order1" hidden="1">0</definedName>
    <definedName name="_Order2" hidden="1">255</definedName>
    <definedName name="_Sort" localSheetId="0" hidden="1">[1]QlocSgl!#REF!</definedName>
    <definedName name="_Sort" localSheetId="5" hidden="1">[1]QlocSgl!#REF!</definedName>
    <definedName name="_Sort" hidden="1">[1]QlocSgl!#REF!</definedName>
    <definedName name="anscount" hidden="1">8</definedName>
    <definedName name="HTML_CodePage" hidden="1">1252</definedName>
    <definedName name="HTML_Control" localSheetId="0" hidden="1">{"'GRAF.BUL'!$B$56:$F$79"}</definedName>
    <definedName name="HTML_Control" localSheetId="5" hidden="1">{"'GRAF.BUL'!$B$56:$F$79"}</definedName>
    <definedName name="HTML_Control" hidden="1">{"'GRAF.BUL'!$B$56:$F$79"}</definedName>
    <definedName name="HTML_Description" hidden="1">""</definedName>
    <definedName name="HTML_Email" hidden="1">""</definedName>
    <definedName name="HTML_Header" hidden="1">"GRAF.BUL"</definedName>
    <definedName name="HTML_LastUpdate" hidden="1">"30-Apr-98"</definedName>
    <definedName name="HTML_LineAfter" hidden="1">FALSE</definedName>
    <definedName name="HTML_LineBefore" hidden="1">FALSE</definedName>
    <definedName name="HTML_Name" hidden="1">"p3b"</definedName>
    <definedName name="HTML_OBDlg2" hidden="1">TRUE</definedName>
    <definedName name="HTML_OBDlg4" hidden="1">TRUE</definedName>
    <definedName name="HTML_OS" hidden="1">0</definedName>
    <definedName name="HTML_PathFile" hidden="1">"A:\MyHTML.htm"</definedName>
    <definedName name="HTML_Title" hidden="1">"koefisien baru"</definedName>
    <definedName name="limcount" hidden="1">7</definedName>
    <definedName name="sencount" hidden="1">8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27" i="13" l="1"/>
  <c r="BF27" i="13"/>
  <c r="BE27" i="13"/>
  <c r="BD27" i="13"/>
  <c r="BC27" i="13"/>
  <c r="BB27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G26" i="13"/>
  <c r="BF26" i="13"/>
  <c r="BE26" i="13"/>
  <c r="BD26" i="13"/>
  <c r="BC26" i="13"/>
  <c r="BB26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G25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G24" i="13"/>
  <c r="BF24" i="13"/>
  <c r="BE24" i="13"/>
  <c r="BD24" i="13"/>
  <c r="BC24" i="13"/>
  <c r="BB24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G23" i="13"/>
  <c r="BF23" i="13"/>
  <c r="BE23" i="13"/>
  <c r="BD23" i="13"/>
  <c r="BC23" i="13"/>
  <c r="BB23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G22" i="13"/>
  <c r="BF22" i="13"/>
  <c r="BE22" i="13"/>
  <c r="BD22" i="13"/>
  <c r="BC22" i="13"/>
  <c r="BB22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7" i="13"/>
  <c r="B26" i="13"/>
  <c r="B25" i="13"/>
  <c r="B24" i="13"/>
  <c r="B23" i="13"/>
  <c r="B22" i="13"/>
  <c r="AB34" i="13"/>
  <c r="AA34" i="13"/>
  <c r="Y34" i="13"/>
  <c r="W34" i="13"/>
  <c r="X34" i="13"/>
  <c r="C30" i="13"/>
  <c r="X30" i="13" s="1"/>
  <c r="D30" i="13"/>
  <c r="E30" i="13"/>
  <c r="F30" i="13"/>
  <c r="AB30" i="13" s="1"/>
  <c r="G30" i="13"/>
  <c r="H30" i="13"/>
  <c r="I30" i="13"/>
  <c r="J30" i="13"/>
  <c r="K30" i="13"/>
  <c r="L30" i="13"/>
  <c r="M30" i="13"/>
  <c r="N30" i="13"/>
  <c r="O30" i="13"/>
  <c r="P30" i="13"/>
  <c r="Q30" i="13"/>
  <c r="R30" i="13"/>
  <c r="C31" i="13"/>
  <c r="Y31" i="13" s="1"/>
  <c r="D31" i="13"/>
  <c r="E31" i="13"/>
  <c r="F31" i="13"/>
  <c r="AA31" i="13" s="1"/>
  <c r="G31" i="13"/>
  <c r="AB31" i="13" s="1"/>
  <c r="H31" i="13"/>
  <c r="I31" i="13"/>
  <c r="J31" i="13"/>
  <c r="K31" i="13"/>
  <c r="L31" i="13"/>
  <c r="M31" i="13"/>
  <c r="N31" i="13"/>
  <c r="O31" i="13"/>
  <c r="P31" i="13"/>
  <c r="Q31" i="13"/>
  <c r="R31" i="13"/>
  <c r="C32" i="13"/>
  <c r="Y32" i="13" s="1"/>
  <c r="D32" i="13"/>
  <c r="E32" i="13"/>
  <c r="F32" i="13"/>
  <c r="AA32" i="13" s="1"/>
  <c r="G32" i="13"/>
  <c r="H32" i="13"/>
  <c r="I32" i="13"/>
  <c r="J32" i="13"/>
  <c r="K32" i="13"/>
  <c r="AB32" i="13" s="1"/>
  <c r="L32" i="13"/>
  <c r="M32" i="13"/>
  <c r="N32" i="13"/>
  <c r="O32" i="13"/>
  <c r="P32" i="13"/>
  <c r="Q32" i="13"/>
  <c r="R32" i="13"/>
  <c r="C33" i="13"/>
  <c r="W33" i="13" s="1"/>
  <c r="D33" i="13"/>
  <c r="E33" i="13"/>
  <c r="F33" i="13"/>
  <c r="AB33" i="13" s="1"/>
  <c r="G33" i="13"/>
  <c r="H33" i="13"/>
  <c r="I33" i="13"/>
  <c r="J33" i="13"/>
  <c r="K33" i="13"/>
  <c r="L33" i="13"/>
  <c r="M33" i="13"/>
  <c r="N33" i="13"/>
  <c r="O33" i="13"/>
  <c r="P33" i="13"/>
  <c r="Q33" i="13"/>
  <c r="R33" i="13"/>
  <c r="B31" i="13"/>
  <c r="B32" i="13"/>
  <c r="B33" i="13"/>
  <c r="B30" i="13"/>
  <c r="W30" i="13" l="1"/>
  <c r="Y30" i="13"/>
  <c r="X31" i="13"/>
  <c r="AA33" i="13"/>
  <c r="W32" i="13"/>
  <c r="W31" i="13"/>
  <c r="AA30" i="13"/>
  <c r="X32" i="13"/>
  <c r="X33" i="13"/>
  <c r="Y33" i="13"/>
  <c r="AO425" i="2" l="1"/>
  <c r="AO424" i="2"/>
  <c r="AO423" i="2"/>
  <c r="AO422" i="2"/>
  <c r="AO421" i="2"/>
  <c r="AO420" i="2"/>
  <c r="AO419" i="2"/>
  <c r="AO418" i="2"/>
  <c r="AO417" i="2"/>
  <c r="AO416" i="2"/>
  <c r="AO415" i="2"/>
  <c r="AO414" i="2"/>
  <c r="AO413" i="2"/>
  <c r="AO412" i="2"/>
  <c r="AO411" i="2"/>
  <c r="AO410" i="2"/>
  <c r="AO409" i="2"/>
  <c r="AO408" i="2"/>
  <c r="AO407" i="2"/>
  <c r="AO406" i="2"/>
  <c r="AO405" i="2"/>
  <c r="AO404" i="2"/>
  <c r="AO403" i="2"/>
  <c r="AO402" i="2"/>
  <c r="AO401" i="2"/>
  <c r="AO400" i="2"/>
  <c r="AO399" i="2"/>
  <c r="AO398" i="2"/>
  <c r="AO397" i="2"/>
  <c r="AO396" i="2"/>
  <c r="AO395" i="2"/>
  <c r="AO394" i="2"/>
  <c r="AO393" i="2"/>
  <c r="AO392" i="2"/>
  <c r="AO391" i="2"/>
  <c r="AO390" i="2"/>
  <c r="AO389" i="2"/>
  <c r="AO388" i="2"/>
  <c r="AO387" i="2"/>
  <c r="AO386" i="2"/>
  <c r="AO385" i="2"/>
  <c r="AO384" i="2"/>
  <c r="AO383" i="2"/>
  <c r="AO382" i="2"/>
  <c r="AO381" i="2"/>
  <c r="AO380" i="2"/>
  <c r="AO379" i="2"/>
  <c r="AO378" i="2"/>
  <c r="AO377" i="2"/>
  <c r="AO376" i="2"/>
  <c r="AO375" i="2"/>
  <c r="AO374" i="2"/>
  <c r="AO373" i="2"/>
  <c r="AO372" i="2"/>
  <c r="AO371" i="2"/>
  <c r="AO370" i="2"/>
  <c r="AO369" i="2"/>
  <c r="AO368" i="2"/>
  <c r="AO367" i="2"/>
  <c r="AO366" i="2"/>
  <c r="AO365" i="2"/>
  <c r="AO364" i="2"/>
  <c r="AO363" i="2"/>
  <c r="AO362" i="2"/>
  <c r="AO361" i="2"/>
  <c r="AO360" i="2"/>
  <c r="AO359" i="2"/>
  <c r="AO358" i="2"/>
  <c r="AO357" i="2"/>
  <c r="AO356" i="2"/>
  <c r="AO355" i="2"/>
  <c r="AO354" i="2"/>
  <c r="AO353" i="2"/>
  <c r="AO352" i="2"/>
  <c r="AO351" i="2"/>
  <c r="AO350" i="2"/>
  <c r="AO349" i="2"/>
  <c r="AO348" i="2"/>
  <c r="AO347" i="2"/>
  <c r="AO346" i="2"/>
  <c r="AO345" i="2"/>
  <c r="AO344" i="2"/>
  <c r="AO343" i="2"/>
  <c r="AO342" i="2"/>
  <c r="AO341" i="2"/>
  <c r="AO340" i="2"/>
  <c r="AO339" i="2"/>
  <c r="AO338" i="2"/>
  <c r="AO337" i="2"/>
  <c r="AO336" i="2"/>
  <c r="AO335" i="2"/>
  <c r="AO334" i="2"/>
  <c r="AO333" i="2"/>
  <c r="AO332" i="2"/>
  <c r="AO331" i="2"/>
  <c r="AO330" i="2"/>
  <c r="AO329" i="2"/>
  <c r="AO328" i="2"/>
  <c r="AO327" i="2"/>
  <c r="AO326" i="2"/>
  <c r="AO325" i="2"/>
  <c r="AO324" i="2"/>
  <c r="AO323" i="2"/>
  <c r="AO322" i="2"/>
  <c r="AO321" i="2"/>
  <c r="AO320" i="2"/>
  <c r="AO319" i="2"/>
  <c r="AO318" i="2"/>
  <c r="AO317" i="2"/>
  <c r="AO316" i="2"/>
  <c r="AO315" i="2"/>
  <c r="AO314" i="2"/>
  <c r="AO313" i="2"/>
  <c r="AO312" i="2"/>
  <c r="AO311" i="2"/>
  <c r="AO310" i="2"/>
  <c r="AO309" i="2"/>
  <c r="AO308" i="2"/>
  <c r="AO307" i="2"/>
  <c r="AO306" i="2"/>
  <c r="AO305" i="2"/>
  <c r="AO304" i="2"/>
  <c r="AO303" i="2"/>
  <c r="AO302" i="2"/>
  <c r="AO301" i="2"/>
  <c r="AO300" i="2"/>
  <c r="AO299" i="2"/>
  <c r="AO298" i="2"/>
  <c r="AO297" i="2"/>
  <c r="AO296" i="2"/>
  <c r="AO295" i="2"/>
  <c r="AO294" i="2"/>
  <c r="AO293" i="2"/>
  <c r="AO292" i="2"/>
  <c r="AO291" i="2"/>
  <c r="AO290" i="2"/>
  <c r="AO289" i="2"/>
  <c r="AO288" i="2"/>
  <c r="AO287" i="2"/>
  <c r="AO286" i="2"/>
  <c r="AO285" i="2"/>
  <c r="AO284" i="2"/>
  <c r="AO283" i="2"/>
  <c r="AO282" i="2"/>
  <c r="AO281" i="2"/>
  <c r="AO280" i="2"/>
  <c r="AO279" i="2"/>
  <c r="AO278" i="2"/>
  <c r="AO277" i="2"/>
  <c r="AO276" i="2"/>
  <c r="AO275" i="2"/>
  <c r="AO274" i="2"/>
  <c r="AO273" i="2"/>
  <c r="AO272" i="2"/>
  <c r="AO271" i="2"/>
  <c r="AO270" i="2"/>
  <c r="AO269" i="2"/>
  <c r="AO268" i="2"/>
  <c r="AO267" i="2"/>
  <c r="AO266" i="2"/>
  <c r="AO265" i="2"/>
  <c r="AO264" i="2"/>
  <c r="AO263" i="2"/>
  <c r="AO262" i="2"/>
  <c r="AO261" i="2"/>
  <c r="AO260" i="2"/>
  <c r="AO259" i="2"/>
  <c r="AO258" i="2"/>
  <c r="AO257" i="2"/>
  <c r="AO256" i="2"/>
  <c r="AO255" i="2"/>
  <c r="AO254" i="2"/>
  <c r="AO253" i="2"/>
  <c r="AO252" i="2"/>
  <c r="AO251" i="2"/>
  <c r="AO250" i="2"/>
  <c r="AO249" i="2"/>
  <c r="AO248" i="2"/>
  <c r="AO247" i="2"/>
  <c r="AO246" i="2"/>
  <c r="AO245" i="2"/>
  <c r="AO244" i="2"/>
  <c r="AO243" i="2"/>
  <c r="AO242" i="2"/>
  <c r="AO241" i="2"/>
  <c r="AO240" i="2"/>
  <c r="AO239" i="2"/>
  <c r="AO238" i="2"/>
  <c r="AO237" i="2"/>
  <c r="AO236" i="2"/>
  <c r="AO235" i="2"/>
  <c r="AO234" i="2"/>
  <c r="AO233" i="2"/>
  <c r="AO232" i="2"/>
  <c r="AO231" i="2"/>
  <c r="AO230" i="2"/>
  <c r="AO229" i="2"/>
  <c r="AO228" i="2"/>
  <c r="AO227" i="2"/>
  <c r="AO226" i="2"/>
  <c r="AO225" i="2"/>
  <c r="AO224" i="2"/>
  <c r="AO223" i="2"/>
  <c r="AO222" i="2"/>
  <c r="AO221" i="2"/>
  <c r="AO220" i="2"/>
  <c r="AO219" i="2"/>
  <c r="AO218" i="2"/>
  <c r="AO217" i="2"/>
  <c r="AO216" i="2"/>
  <c r="AO215" i="2"/>
  <c r="AO214" i="2"/>
  <c r="AO213" i="2"/>
  <c r="AO212" i="2"/>
  <c r="AO211" i="2"/>
  <c r="AO210" i="2"/>
  <c r="AO209" i="2"/>
  <c r="AO208" i="2"/>
  <c r="AO207" i="2"/>
  <c r="AO206" i="2"/>
  <c r="AO205" i="2"/>
  <c r="AO204" i="2"/>
  <c r="AO203" i="2"/>
  <c r="AO202" i="2"/>
  <c r="AO201" i="2"/>
  <c r="AO200" i="2"/>
  <c r="AO199" i="2"/>
  <c r="AO198" i="2"/>
  <c r="AO197" i="2"/>
  <c r="AO196" i="2"/>
  <c r="AO195" i="2"/>
  <c r="AO194" i="2"/>
  <c r="AO193" i="2"/>
  <c r="AO192" i="2"/>
  <c r="AO191" i="2"/>
  <c r="AO190" i="2"/>
  <c r="AO189" i="2"/>
  <c r="AO188" i="2"/>
  <c r="AO187" i="2"/>
  <c r="AO186" i="2"/>
  <c r="AO185" i="2"/>
  <c r="AO184" i="2"/>
  <c r="AO183" i="2"/>
  <c r="AO182" i="2"/>
  <c r="AO181" i="2"/>
  <c r="AO180" i="2"/>
  <c r="AO179" i="2"/>
  <c r="AO178" i="2"/>
  <c r="AO177" i="2"/>
  <c r="AO176" i="2"/>
  <c r="AO175" i="2"/>
  <c r="AO174" i="2"/>
  <c r="AO173" i="2"/>
  <c r="AO172" i="2"/>
  <c r="AO171" i="2"/>
  <c r="AO170" i="2"/>
  <c r="AO169" i="2"/>
  <c r="AO168" i="2"/>
  <c r="AO167" i="2"/>
  <c r="AO166" i="2"/>
  <c r="AO165" i="2"/>
  <c r="AO164" i="2"/>
  <c r="AO163" i="2"/>
  <c r="AO162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BL415" i="2"/>
  <c r="BD415" i="2"/>
  <c r="AQ415" i="2"/>
  <c r="AY415" i="2" s="1"/>
  <c r="AM415" i="2"/>
  <c r="AA415" i="2"/>
  <c r="O415" i="2"/>
  <c r="J415" i="2"/>
  <c r="I415" i="2"/>
  <c r="BO415" i="2" s="1"/>
  <c r="G415" i="2"/>
  <c r="B415" i="2"/>
  <c r="D415" i="2" s="1"/>
  <c r="E415" i="2" s="1"/>
  <c r="AV415" i="2" s="1"/>
  <c r="BL414" i="2"/>
  <c r="BD414" i="2"/>
  <c r="AQ414" i="2"/>
  <c r="AY414" i="2" s="1"/>
  <c r="AM414" i="2"/>
  <c r="AA414" i="2"/>
  <c r="O414" i="2"/>
  <c r="J414" i="2"/>
  <c r="I414" i="2"/>
  <c r="BO414" i="2" s="1"/>
  <c r="G414" i="2"/>
  <c r="B414" i="2"/>
  <c r="D414" i="2" s="1"/>
  <c r="E414" i="2" s="1"/>
  <c r="AV414" i="2" s="1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E427" i="2"/>
  <c r="AV427" i="2" s="1"/>
  <c r="I427" i="2"/>
  <c r="J427" i="2"/>
  <c r="O427" i="2"/>
  <c r="AM427" i="2"/>
  <c r="AQ427" i="2"/>
  <c r="AU427" i="2" s="1"/>
  <c r="AY427" i="2"/>
  <c r="BD427" i="2"/>
  <c r="BL427" i="2"/>
  <c r="BO427" i="2"/>
  <c r="E428" i="2"/>
  <c r="I428" i="2"/>
  <c r="BO428" i="2" s="1"/>
  <c r="J428" i="2"/>
  <c r="O428" i="2"/>
  <c r="AM428" i="2"/>
  <c r="AQ428" i="2"/>
  <c r="AU428" i="2" s="1"/>
  <c r="BP428" i="2" s="1"/>
  <c r="AV428" i="2"/>
  <c r="BD428" i="2"/>
  <c r="BL428" i="2"/>
  <c r="E429" i="2"/>
  <c r="AV429" i="2" s="1"/>
  <c r="I429" i="2"/>
  <c r="BO429" i="2" s="1"/>
  <c r="J429" i="2"/>
  <c r="O429" i="2"/>
  <c r="AM429" i="2"/>
  <c r="AQ429" i="2"/>
  <c r="AY429" i="2" s="1"/>
  <c r="BD429" i="2"/>
  <c r="BL429" i="2"/>
  <c r="E430" i="2"/>
  <c r="AV430" i="2" s="1"/>
  <c r="I430" i="2"/>
  <c r="J430" i="2"/>
  <c r="O430" i="2"/>
  <c r="AM430" i="2"/>
  <c r="AQ430" i="2"/>
  <c r="AU430" i="2" s="1"/>
  <c r="BD430" i="2"/>
  <c r="BL430" i="2"/>
  <c r="BO430" i="2"/>
  <c r="E431" i="2"/>
  <c r="I431" i="2"/>
  <c r="BO431" i="2" s="1"/>
  <c r="J431" i="2"/>
  <c r="O431" i="2"/>
  <c r="AM431" i="2"/>
  <c r="AQ431" i="2"/>
  <c r="AU431" i="2"/>
  <c r="BP431" i="2" s="1"/>
  <c r="AV431" i="2"/>
  <c r="AY431" i="2"/>
  <c r="BD431" i="2"/>
  <c r="BL431" i="2"/>
  <c r="E432" i="2"/>
  <c r="AV432" i="2" s="1"/>
  <c r="I432" i="2"/>
  <c r="BO432" i="2" s="1"/>
  <c r="J432" i="2"/>
  <c r="O432" i="2"/>
  <c r="AM432" i="2"/>
  <c r="AQ432" i="2"/>
  <c r="AU432" i="2" s="1"/>
  <c r="BD432" i="2"/>
  <c r="BL432" i="2"/>
  <c r="E433" i="2"/>
  <c r="AV433" i="2" s="1"/>
  <c r="I433" i="2"/>
  <c r="BO433" i="2" s="1"/>
  <c r="J433" i="2"/>
  <c r="O433" i="2"/>
  <c r="AM433" i="2"/>
  <c r="AQ433" i="2"/>
  <c r="AY433" i="2" s="1"/>
  <c r="BD433" i="2"/>
  <c r="BL433" i="2"/>
  <c r="E434" i="2"/>
  <c r="I434" i="2"/>
  <c r="BO434" i="2" s="1"/>
  <c r="J434" i="2"/>
  <c r="O434" i="2"/>
  <c r="AM434" i="2"/>
  <c r="AQ434" i="2"/>
  <c r="AU434" i="2" s="1"/>
  <c r="BH434" i="2" s="1"/>
  <c r="AV434" i="2"/>
  <c r="AY434" i="2"/>
  <c r="BD434" i="2"/>
  <c r="BL434" i="2"/>
  <c r="B427" i="2"/>
  <c r="B428" i="2"/>
  <c r="B429" i="2"/>
  <c r="B430" i="2"/>
  <c r="B431" i="2"/>
  <c r="B432" i="2"/>
  <c r="B433" i="2"/>
  <c r="K394" i="2"/>
  <c r="L394" i="2" s="1"/>
  <c r="K395" i="2"/>
  <c r="K396" i="2"/>
  <c r="L396" i="2" s="1"/>
  <c r="K397" i="2"/>
  <c r="L397" i="2" s="1"/>
  <c r="K398" i="2"/>
  <c r="K399" i="2"/>
  <c r="L399" i="2" s="1"/>
  <c r="K400" i="2"/>
  <c r="L400" i="2" s="1"/>
  <c r="K401" i="2"/>
  <c r="L401" i="2" s="1"/>
  <c r="K402" i="2"/>
  <c r="K403" i="2"/>
  <c r="L403" i="2" s="1"/>
  <c r="K404" i="2"/>
  <c r="L404" i="2" s="1"/>
  <c r="AZ404" i="2" s="1"/>
  <c r="K405" i="2"/>
  <c r="L405" i="2" s="1"/>
  <c r="AZ405" i="2" s="1"/>
  <c r="K406" i="2"/>
  <c r="L406" i="2" s="1"/>
  <c r="AZ406" i="2" s="1"/>
  <c r="K407" i="2"/>
  <c r="L407" i="2" s="1"/>
  <c r="AZ407" i="2" s="1"/>
  <c r="K408" i="2"/>
  <c r="L408" i="2" s="1"/>
  <c r="AZ408" i="2" s="1"/>
  <c r="K409" i="2"/>
  <c r="L409" i="2" s="1"/>
  <c r="AZ409" i="2" s="1"/>
  <c r="K410" i="2"/>
  <c r="K411" i="2"/>
  <c r="K412" i="2"/>
  <c r="L412" i="2" s="1"/>
  <c r="AZ412" i="2" s="1"/>
  <c r="K393" i="2"/>
  <c r="L393" i="2" s="1"/>
  <c r="I416" i="2"/>
  <c r="BO416" i="2" s="1"/>
  <c r="I417" i="2"/>
  <c r="BO417" i="2" s="1"/>
  <c r="I418" i="2"/>
  <c r="BO418" i="2" s="1"/>
  <c r="I419" i="2"/>
  <c r="I420" i="2"/>
  <c r="BO420" i="2" s="1"/>
  <c r="I421" i="2"/>
  <c r="BO421" i="2" s="1"/>
  <c r="I422" i="2"/>
  <c r="BO422" i="2" s="1"/>
  <c r="I423" i="2"/>
  <c r="BO423" i="2" s="1"/>
  <c r="I424" i="2"/>
  <c r="BO424" i="2" s="1"/>
  <c r="I425" i="2"/>
  <c r="BO425" i="2" s="1"/>
  <c r="I413" i="2"/>
  <c r="J393" i="2"/>
  <c r="O393" i="2"/>
  <c r="AM393" i="2"/>
  <c r="J394" i="2"/>
  <c r="O394" i="2"/>
  <c r="AM394" i="2"/>
  <c r="J395" i="2"/>
  <c r="L395" i="2"/>
  <c r="O395" i="2"/>
  <c r="AM395" i="2"/>
  <c r="J396" i="2"/>
  <c r="O396" i="2"/>
  <c r="AM396" i="2"/>
  <c r="J397" i="2"/>
  <c r="O397" i="2"/>
  <c r="AM397" i="2"/>
  <c r="J398" i="2"/>
  <c r="L398" i="2"/>
  <c r="O398" i="2"/>
  <c r="AM398" i="2"/>
  <c r="J399" i="2"/>
  <c r="O399" i="2"/>
  <c r="AM399" i="2"/>
  <c r="J400" i="2"/>
  <c r="O400" i="2"/>
  <c r="AM400" i="2"/>
  <c r="J401" i="2"/>
  <c r="O401" i="2"/>
  <c r="AM401" i="2"/>
  <c r="J402" i="2"/>
  <c r="L402" i="2"/>
  <c r="O402" i="2"/>
  <c r="AM402" i="2"/>
  <c r="J403" i="2"/>
  <c r="O403" i="2"/>
  <c r="AM403" i="2"/>
  <c r="BO404" i="2"/>
  <c r="J404" i="2"/>
  <c r="O404" i="2"/>
  <c r="AM404" i="2"/>
  <c r="BO405" i="2"/>
  <c r="J405" i="2"/>
  <c r="O405" i="2"/>
  <c r="AM405" i="2"/>
  <c r="J406" i="2"/>
  <c r="O406" i="2"/>
  <c r="AM406" i="2"/>
  <c r="J407" i="2"/>
  <c r="O407" i="2"/>
  <c r="AM407" i="2"/>
  <c r="J408" i="2"/>
  <c r="O408" i="2"/>
  <c r="AM408" i="2"/>
  <c r="J409" i="2"/>
  <c r="O409" i="2"/>
  <c r="AM409" i="2"/>
  <c r="J410" i="2"/>
  <c r="L410" i="2"/>
  <c r="AZ410" i="2" s="1"/>
  <c r="O410" i="2"/>
  <c r="AM410" i="2"/>
  <c r="BO411" i="2"/>
  <c r="J411" i="2"/>
  <c r="L411" i="2"/>
  <c r="AZ411" i="2" s="1"/>
  <c r="O411" i="2"/>
  <c r="AM411" i="2"/>
  <c r="BO412" i="2"/>
  <c r="J412" i="2"/>
  <c r="O412" i="2"/>
  <c r="AM412" i="2"/>
  <c r="J413" i="2"/>
  <c r="O413" i="2"/>
  <c r="AM413" i="2"/>
  <c r="J416" i="2"/>
  <c r="O416" i="2"/>
  <c r="AM416" i="2"/>
  <c r="J417" i="2"/>
  <c r="O417" i="2"/>
  <c r="AM417" i="2"/>
  <c r="J418" i="2"/>
  <c r="O418" i="2"/>
  <c r="AM418" i="2"/>
  <c r="J419" i="2"/>
  <c r="O419" i="2"/>
  <c r="AM419" i="2"/>
  <c r="J420" i="2"/>
  <c r="O420" i="2"/>
  <c r="AM420" i="2"/>
  <c r="J421" i="2"/>
  <c r="O421" i="2"/>
  <c r="AM421" i="2"/>
  <c r="J422" i="2"/>
  <c r="O422" i="2"/>
  <c r="AM422" i="2"/>
  <c r="J423" i="2"/>
  <c r="O423" i="2"/>
  <c r="AM423" i="2"/>
  <c r="J424" i="2"/>
  <c r="O424" i="2"/>
  <c r="AM424" i="2"/>
  <c r="J425" i="2"/>
  <c r="O425" i="2"/>
  <c r="AM425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6" i="2"/>
  <c r="G417" i="2"/>
  <c r="G418" i="2"/>
  <c r="G419" i="2"/>
  <c r="G420" i="2"/>
  <c r="G421" i="2"/>
  <c r="G422" i="2"/>
  <c r="G423" i="2"/>
  <c r="G424" i="2"/>
  <c r="G425" i="2"/>
  <c r="G393" i="2"/>
  <c r="B404" i="2"/>
  <c r="D404" i="2" s="1"/>
  <c r="E404" i="2" s="1"/>
  <c r="AV404" i="2" s="1"/>
  <c r="AQ404" i="2"/>
  <c r="AY404" i="2" s="1"/>
  <c r="BD404" i="2"/>
  <c r="BL404" i="2"/>
  <c r="B405" i="2"/>
  <c r="D405" i="2" s="1"/>
  <c r="E405" i="2" s="1"/>
  <c r="AV405" i="2" s="1"/>
  <c r="AQ405" i="2"/>
  <c r="AU405" i="2" s="1"/>
  <c r="BP405" i="2" s="1"/>
  <c r="BD405" i="2"/>
  <c r="BL405" i="2"/>
  <c r="B406" i="2"/>
  <c r="D406" i="2" s="1"/>
  <c r="E406" i="2" s="1"/>
  <c r="AV406" i="2" s="1"/>
  <c r="BO406" i="2"/>
  <c r="AQ406" i="2"/>
  <c r="AU406" i="2" s="1"/>
  <c r="BD406" i="2"/>
  <c r="BL406" i="2"/>
  <c r="B407" i="2"/>
  <c r="D407" i="2" s="1"/>
  <c r="E407" i="2" s="1"/>
  <c r="AV407" i="2" s="1"/>
  <c r="BO407" i="2"/>
  <c r="AQ407" i="2"/>
  <c r="AY407" i="2" s="1"/>
  <c r="BD407" i="2"/>
  <c r="BL407" i="2"/>
  <c r="B408" i="2"/>
  <c r="D408" i="2" s="1"/>
  <c r="E408" i="2" s="1"/>
  <c r="AV408" i="2" s="1"/>
  <c r="BO408" i="2"/>
  <c r="AQ408" i="2"/>
  <c r="AU408" i="2" s="1"/>
  <c r="BD408" i="2"/>
  <c r="BL408" i="2"/>
  <c r="B409" i="2"/>
  <c r="D409" i="2" s="1"/>
  <c r="E409" i="2" s="1"/>
  <c r="AV409" i="2" s="1"/>
  <c r="BO409" i="2"/>
  <c r="AQ409" i="2"/>
  <c r="AY409" i="2" s="1"/>
  <c r="AU409" i="2"/>
  <c r="BH409" i="2" s="1"/>
  <c r="BD409" i="2"/>
  <c r="BL409" i="2"/>
  <c r="B410" i="2"/>
  <c r="D410" i="2" s="1"/>
  <c r="E410" i="2" s="1"/>
  <c r="AV410" i="2" s="1"/>
  <c r="BO410" i="2"/>
  <c r="AQ410" i="2"/>
  <c r="AY410" i="2" s="1"/>
  <c r="BD410" i="2"/>
  <c r="BL410" i="2"/>
  <c r="B411" i="2"/>
  <c r="D411" i="2" s="1"/>
  <c r="E411" i="2" s="1"/>
  <c r="AV411" i="2" s="1"/>
  <c r="AQ411" i="2"/>
  <c r="AY411" i="2" s="1"/>
  <c r="BD411" i="2"/>
  <c r="BL411" i="2"/>
  <c r="B412" i="2"/>
  <c r="D412" i="2" s="1"/>
  <c r="E412" i="2" s="1"/>
  <c r="AV412" i="2" s="1"/>
  <c r="AQ412" i="2"/>
  <c r="AU412" i="2" s="1"/>
  <c r="BD412" i="2"/>
  <c r="BL412" i="2"/>
  <c r="B413" i="2"/>
  <c r="D413" i="2" s="1"/>
  <c r="E413" i="2" s="1"/>
  <c r="AV413" i="2" s="1"/>
  <c r="BO413" i="2"/>
  <c r="AQ413" i="2"/>
  <c r="AU413" i="2" s="1"/>
  <c r="BD413" i="2"/>
  <c r="BL413" i="2"/>
  <c r="B416" i="2"/>
  <c r="D416" i="2" s="1"/>
  <c r="E416" i="2" s="1"/>
  <c r="AV416" i="2" s="1"/>
  <c r="AQ416" i="2"/>
  <c r="AY416" i="2" s="1"/>
  <c r="AU416" i="2"/>
  <c r="BP416" i="2" s="1"/>
  <c r="BD416" i="2"/>
  <c r="BL416" i="2"/>
  <c r="B417" i="2"/>
  <c r="D417" i="2" s="1"/>
  <c r="E417" i="2" s="1"/>
  <c r="AV417" i="2" s="1"/>
  <c r="AQ417" i="2"/>
  <c r="AU417" i="2" s="1"/>
  <c r="BD417" i="2"/>
  <c r="BL417" i="2"/>
  <c r="B418" i="2"/>
  <c r="D418" i="2" s="1"/>
  <c r="E418" i="2" s="1"/>
  <c r="AV418" i="2" s="1"/>
  <c r="AQ418" i="2"/>
  <c r="AU418" i="2" s="1"/>
  <c r="BD418" i="2"/>
  <c r="BL418" i="2"/>
  <c r="B419" i="2"/>
  <c r="D419" i="2" s="1"/>
  <c r="E419" i="2" s="1"/>
  <c r="AV419" i="2" s="1"/>
  <c r="BO419" i="2"/>
  <c r="AQ419" i="2"/>
  <c r="AY419" i="2" s="1"/>
  <c r="BD419" i="2"/>
  <c r="BL419" i="2"/>
  <c r="B420" i="2"/>
  <c r="D420" i="2" s="1"/>
  <c r="E420" i="2" s="1"/>
  <c r="AV420" i="2" s="1"/>
  <c r="AQ420" i="2"/>
  <c r="AU420" i="2" s="1"/>
  <c r="BD420" i="2"/>
  <c r="BL420" i="2"/>
  <c r="B421" i="2"/>
  <c r="D421" i="2" s="1"/>
  <c r="E421" i="2" s="1"/>
  <c r="AV421" i="2" s="1"/>
  <c r="AQ421" i="2"/>
  <c r="AU421" i="2" s="1"/>
  <c r="BH421" i="2" s="1"/>
  <c r="BD421" i="2"/>
  <c r="BL421" i="2"/>
  <c r="B422" i="2"/>
  <c r="D422" i="2" s="1"/>
  <c r="E422" i="2" s="1"/>
  <c r="AV422" i="2" s="1"/>
  <c r="AQ422" i="2"/>
  <c r="AU422" i="2"/>
  <c r="BP422" i="2" s="1"/>
  <c r="AY422" i="2"/>
  <c r="BD422" i="2"/>
  <c r="BL422" i="2"/>
  <c r="B423" i="2"/>
  <c r="D423" i="2" s="1"/>
  <c r="E423" i="2" s="1"/>
  <c r="AV423" i="2" s="1"/>
  <c r="AQ423" i="2"/>
  <c r="AU423" i="2" s="1"/>
  <c r="BP423" i="2" s="1"/>
  <c r="BD423" i="2"/>
  <c r="BL423" i="2"/>
  <c r="B424" i="2"/>
  <c r="D424" i="2" s="1"/>
  <c r="E424" i="2" s="1"/>
  <c r="AV424" i="2" s="1"/>
  <c r="AQ424" i="2"/>
  <c r="AY424" i="2" s="1"/>
  <c r="BD424" i="2"/>
  <c r="BL424" i="2"/>
  <c r="B425" i="2"/>
  <c r="D425" i="2" s="1"/>
  <c r="E425" i="2" s="1"/>
  <c r="AV425" i="2" s="1"/>
  <c r="AQ425" i="2"/>
  <c r="AY425" i="2" s="1"/>
  <c r="BD425" i="2"/>
  <c r="BL425" i="2"/>
  <c r="BP409" i="2" l="1"/>
  <c r="AY423" i="2"/>
  <c r="AY428" i="2"/>
  <c r="AU414" i="2"/>
  <c r="BP414" i="2" s="1"/>
  <c r="BP432" i="2"/>
  <c r="BH432" i="2"/>
  <c r="BP418" i="2"/>
  <c r="BH418" i="2"/>
  <c r="BP427" i="2"/>
  <c r="BH427" i="2"/>
  <c r="BP420" i="2"/>
  <c r="BH420" i="2"/>
  <c r="BP430" i="2"/>
  <c r="BH430" i="2"/>
  <c r="BH416" i="2"/>
  <c r="AU433" i="2"/>
  <c r="BH431" i="2"/>
  <c r="AY430" i="2"/>
  <c r="AU429" i="2"/>
  <c r="AU424" i="2"/>
  <c r="BP424" i="2" s="1"/>
  <c r="AY413" i="2"/>
  <c r="AY405" i="2"/>
  <c r="AU404" i="2"/>
  <c r="BP404" i="2" s="1"/>
  <c r="BP434" i="2"/>
  <c r="BH428" i="2"/>
  <c r="AU419" i="2"/>
  <c r="BH419" i="2" s="1"/>
  <c r="AY418" i="2"/>
  <c r="AY432" i="2"/>
  <c r="AY421" i="2"/>
  <c r="AY420" i="2"/>
  <c r="AU407" i="2"/>
  <c r="BH407" i="2" s="1"/>
  <c r="AU415" i="2"/>
  <c r="BP415" i="2" s="1"/>
  <c r="AY417" i="2"/>
  <c r="BP419" i="2"/>
  <c r="AU425" i="2"/>
  <c r="BH425" i="2" s="1"/>
  <c r="AU411" i="2"/>
  <c r="BH413" i="2"/>
  <c r="BP413" i="2"/>
  <c r="BH417" i="2"/>
  <c r="BP417" i="2"/>
  <c r="BH412" i="2"/>
  <c r="BP412" i="2"/>
  <c r="BP406" i="2"/>
  <c r="BH406" i="2"/>
  <c r="BH408" i="2"/>
  <c r="BP408" i="2"/>
  <c r="BP421" i="2"/>
  <c r="BH423" i="2"/>
  <c r="AU410" i="2"/>
  <c r="AY408" i="2"/>
  <c r="BH405" i="2"/>
  <c r="BH422" i="2"/>
  <c r="AY406" i="2"/>
  <c r="BP425" i="2"/>
  <c r="AY412" i="2"/>
  <c r="J444" i="2"/>
  <c r="J443" i="2"/>
  <c r="J442" i="2"/>
  <c r="J441" i="2"/>
  <c r="J440" i="2"/>
  <c r="J439" i="2"/>
  <c r="J438" i="2"/>
  <c r="J437" i="2"/>
  <c r="J436" i="2"/>
  <c r="J435" i="2"/>
  <c r="J373" i="2"/>
  <c r="J372" i="2"/>
  <c r="J371" i="2"/>
  <c r="J370" i="2"/>
  <c r="J369" i="2"/>
  <c r="J368" i="2"/>
  <c r="J367" i="2"/>
  <c r="BH415" i="2" l="1"/>
  <c r="BP407" i="2"/>
  <c r="BH414" i="2"/>
  <c r="BP429" i="2"/>
  <c r="BH429" i="2"/>
  <c r="BH424" i="2"/>
  <c r="BH404" i="2"/>
  <c r="BH433" i="2"/>
  <c r="BP433" i="2"/>
  <c r="BH411" i="2"/>
  <c r="BP411" i="2"/>
  <c r="BP410" i="2"/>
  <c r="BH410" i="2"/>
  <c r="O444" i="2"/>
  <c r="O443" i="2"/>
  <c r="O442" i="2"/>
  <c r="O441" i="2"/>
  <c r="O440" i="2"/>
  <c r="O439" i="2"/>
  <c r="O438" i="2"/>
  <c r="O437" i="2"/>
  <c r="O436" i="2"/>
  <c r="O435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258" i="2"/>
  <c r="C257" i="2"/>
  <c r="C256" i="2"/>
  <c r="C255" i="2"/>
  <c r="C254" i="2"/>
  <c r="C253" i="2"/>
  <c r="C252" i="2"/>
  <c r="C251" i="2"/>
  <c r="C250" i="2"/>
  <c r="C144" i="2"/>
  <c r="C143" i="2"/>
  <c r="C142" i="2"/>
  <c r="C141" i="2"/>
  <c r="C125" i="2"/>
  <c r="BL403" i="2"/>
  <c r="BL402" i="2"/>
  <c r="BL401" i="2"/>
  <c r="BL400" i="2"/>
  <c r="BL399" i="2"/>
  <c r="BL439" i="2"/>
  <c r="BL438" i="2"/>
  <c r="BL437" i="2"/>
  <c r="BL436" i="2"/>
  <c r="BL435" i="2"/>
  <c r="BD403" i="2"/>
  <c r="BD402" i="2"/>
  <c r="BD401" i="2"/>
  <c r="BD400" i="2"/>
  <c r="BD399" i="2"/>
  <c r="BD439" i="2"/>
  <c r="BD438" i="2"/>
  <c r="BD437" i="2"/>
  <c r="BD436" i="2"/>
  <c r="BD435" i="2"/>
  <c r="AQ435" i="2"/>
  <c r="AU435" i="2" s="1"/>
  <c r="AQ436" i="2"/>
  <c r="AU436" i="2" s="1"/>
  <c r="AQ437" i="2"/>
  <c r="AU437" i="2" s="1"/>
  <c r="AQ438" i="2"/>
  <c r="AY438" i="2" s="1"/>
  <c r="AQ439" i="2"/>
  <c r="AY439" i="2" s="1"/>
  <c r="AQ440" i="2"/>
  <c r="AY440" i="2" s="1"/>
  <c r="AQ441" i="2"/>
  <c r="AU441" i="2" s="1"/>
  <c r="AQ442" i="2"/>
  <c r="AY442" i="2" s="1"/>
  <c r="AQ443" i="2"/>
  <c r="AY443" i="2" s="1"/>
  <c r="AQ444" i="2"/>
  <c r="AY444" i="2" s="1"/>
  <c r="AQ393" i="2"/>
  <c r="AU393" i="2" s="1"/>
  <c r="AQ394" i="2"/>
  <c r="AY394" i="2" s="1"/>
  <c r="AQ395" i="2"/>
  <c r="AY395" i="2" s="1"/>
  <c r="AQ396" i="2"/>
  <c r="AY396" i="2" s="1"/>
  <c r="AQ397" i="2"/>
  <c r="AU397" i="2" s="1"/>
  <c r="AQ398" i="2"/>
  <c r="AY398" i="2" s="1"/>
  <c r="AQ399" i="2"/>
  <c r="AU399" i="2" s="1"/>
  <c r="AQ400" i="2"/>
  <c r="AY400" i="2" s="1"/>
  <c r="AQ401" i="2"/>
  <c r="AU401" i="2" s="1"/>
  <c r="AQ402" i="2"/>
  <c r="AU402" i="2" s="1"/>
  <c r="AQ403" i="2"/>
  <c r="AU403" i="2" s="1"/>
  <c r="AM444" i="2"/>
  <c r="AM443" i="2"/>
  <c r="AM442" i="2"/>
  <c r="AM441" i="2"/>
  <c r="AM440" i="2"/>
  <c r="AM439" i="2"/>
  <c r="AM438" i="2"/>
  <c r="AM437" i="2"/>
  <c r="AM436" i="2"/>
  <c r="AM435" i="2"/>
  <c r="BO403" i="2"/>
  <c r="BO402" i="2"/>
  <c r="BO401" i="2"/>
  <c r="BO400" i="2"/>
  <c r="BO399" i="2"/>
  <c r="BO398" i="2"/>
  <c r="BO397" i="2"/>
  <c r="BO396" i="2"/>
  <c r="BO395" i="2"/>
  <c r="BO394" i="2"/>
  <c r="BO393" i="2"/>
  <c r="I444" i="2"/>
  <c r="BO444" i="2" s="1"/>
  <c r="I443" i="2"/>
  <c r="BO443" i="2" s="1"/>
  <c r="I442" i="2"/>
  <c r="BO442" i="2" s="1"/>
  <c r="I441" i="2"/>
  <c r="BO441" i="2" s="1"/>
  <c r="I440" i="2"/>
  <c r="BO440" i="2" s="1"/>
  <c r="I439" i="2"/>
  <c r="BO439" i="2" s="1"/>
  <c r="I438" i="2"/>
  <c r="BO438" i="2" s="1"/>
  <c r="I437" i="2"/>
  <c r="BO437" i="2" s="1"/>
  <c r="I436" i="2"/>
  <c r="BO436" i="2" s="1"/>
  <c r="I435" i="2"/>
  <c r="BO435" i="2" s="1"/>
  <c r="E398" i="2"/>
  <c r="AV398" i="2" s="1"/>
  <c r="E397" i="2"/>
  <c r="AV397" i="2" s="1"/>
  <c r="E444" i="2"/>
  <c r="AV444" i="2" s="1"/>
  <c r="E443" i="2"/>
  <c r="AV443" i="2" s="1"/>
  <c r="E442" i="2"/>
  <c r="AV442" i="2" s="1"/>
  <c r="E441" i="2"/>
  <c r="AV441" i="2" s="1"/>
  <c r="E440" i="2"/>
  <c r="AV440" i="2" s="1"/>
  <c r="E439" i="2"/>
  <c r="AV439" i="2" s="1"/>
  <c r="E438" i="2"/>
  <c r="AV438" i="2" s="1"/>
  <c r="E437" i="2"/>
  <c r="AV437" i="2" s="1"/>
  <c r="E436" i="2"/>
  <c r="AV436" i="2" s="1"/>
  <c r="E435" i="2"/>
  <c r="AV435" i="2" s="1"/>
  <c r="B403" i="2"/>
  <c r="D403" i="2" s="1"/>
  <c r="E403" i="2" s="1"/>
  <c r="AV403" i="2" s="1"/>
  <c r="B402" i="2"/>
  <c r="D402" i="2" s="1"/>
  <c r="E402" i="2" s="1"/>
  <c r="AV402" i="2" s="1"/>
  <c r="B401" i="2"/>
  <c r="D401" i="2" s="1"/>
  <c r="E401" i="2" s="1"/>
  <c r="AV401" i="2" s="1"/>
  <c r="B400" i="2"/>
  <c r="D400" i="2" s="1"/>
  <c r="E400" i="2" s="1"/>
  <c r="AV400" i="2" s="1"/>
  <c r="B399" i="2"/>
  <c r="D399" i="2" s="1"/>
  <c r="E399" i="2" s="1"/>
  <c r="AV399" i="2" s="1"/>
  <c r="B398" i="2"/>
  <c r="D398" i="2" s="1"/>
  <c r="B397" i="2"/>
  <c r="D397" i="2" s="1"/>
  <c r="B396" i="2"/>
  <c r="D396" i="2" s="1"/>
  <c r="E396" i="2" s="1"/>
  <c r="AV396" i="2" s="1"/>
  <c r="B395" i="2"/>
  <c r="D395" i="2" s="1"/>
  <c r="E395" i="2" s="1"/>
  <c r="AV395" i="2" s="1"/>
  <c r="B394" i="2"/>
  <c r="D394" i="2" s="1"/>
  <c r="E394" i="2" s="1"/>
  <c r="AV394" i="2" s="1"/>
  <c r="B393" i="2"/>
  <c r="D393" i="2" s="1"/>
  <c r="E393" i="2" s="1"/>
  <c r="AV393" i="2" s="1"/>
  <c r="B444" i="2"/>
  <c r="B443" i="2"/>
  <c r="B442" i="2"/>
  <c r="B441" i="2"/>
  <c r="B440" i="2"/>
  <c r="B439" i="2"/>
  <c r="B438" i="2"/>
  <c r="B437" i="2"/>
  <c r="B436" i="2"/>
  <c r="B435" i="2"/>
  <c r="B434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M144" i="2"/>
  <c r="AM143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30" i="2"/>
  <c r="AM129" i="2"/>
  <c r="AM128" i="2"/>
  <c r="AM127" i="2"/>
  <c r="AM126" i="2"/>
  <c r="AM125" i="2"/>
  <c r="AM124" i="2"/>
  <c r="AM123" i="2"/>
  <c r="AM122" i="2"/>
  <c r="AM121" i="2"/>
  <c r="AM120" i="2"/>
  <c r="AM119" i="2"/>
  <c r="AM118" i="2"/>
  <c r="AM117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392" i="2"/>
  <c r="AM391" i="2"/>
  <c r="AM390" i="2"/>
  <c r="AM389" i="2"/>
  <c r="AM388" i="2"/>
  <c r="AM387" i="2"/>
  <c r="AM386" i="2"/>
  <c r="AM385" i="2"/>
  <c r="AM384" i="2"/>
  <c r="AM383" i="2"/>
  <c r="AM382" i="2"/>
  <c r="AM381" i="2"/>
  <c r="AM380" i="2"/>
  <c r="AM379" i="2"/>
  <c r="AM378" i="2"/>
  <c r="AM377" i="2"/>
  <c r="AM376" i="2"/>
  <c r="AM375" i="2"/>
  <c r="AM374" i="2"/>
  <c r="AM373" i="2"/>
  <c r="AM372" i="2"/>
  <c r="AM371" i="2"/>
  <c r="AM370" i="2"/>
  <c r="AM369" i="2"/>
  <c r="AM368" i="2"/>
  <c r="AM367" i="2"/>
  <c r="AM366" i="2"/>
  <c r="AM365" i="2"/>
  <c r="AM364" i="2"/>
  <c r="AM363" i="2"/>
  <c r="AM362" i="2"/>
  <c r="AM361" i="2"/>
  <c r="AM360" i="2"/>
  <c r="AM359" i="2"/>
  <c r="AM358" i="2"/>
  <c r="AM357" i="2"/>
  <c r="AM356" i="2"/>
  <c r="AM355" i="2"/>
  <c r="AM354" i="2"/>
  <c r="AM353" i="2"/>
  <c r="AM352" i="2"/>
  <c r="AM351" i="2"/>
  <c r="AM350" i="2"/>
  <c r="AM349" i="2"/>
  <c r="AM348" i="2"/>
  <c r="AM347" i="2"/>
  <c r="AM346" i="2"/>
  <c r="AM345" i="2"/>
  <c r="AM344" i="2"/>
  <c r="AM343" i="2"/>
  <c r="AM342" i="2"/>
  <c r="AM341" i="2"/>
  <c r="AM340" i="2"/>
  <c r="AM339" i="2"/>
  <c r="AM338" i="2"/>
  <c r="AM337" i="2"/>
  <c r="AM336" i="2"/>
  <c r="AM335" i="2"/>
  <c r="AM334" i="2"/>
  <c r="AM333" i="2"/>
  <c r="AM332" i="2"/>
  <c r="AM331" i="2"/>
  <c r="AM330" i="2"/>
  <c r="AM329" i="2"/>
  <c r="AM328" i="2"/>
  <c r="AM327" i="2"/>
  <c r="AM326" i="2"/>
  <c r="AM325" i="2"/>
  <c r="AM324" i="2"/>
  <c r="AM323" i="2"/>
  <c r="AM322" i="2"/>
  <c r="AM321" i="2"/>
  <c r="AM320" i="2"/>
  <c r="AM319" i="2"/>
  <c r="AM318" i="2"/>
  <c r="AM317" i="2"/>
  <c r="AM316" i="2"/>
  <c r="AM315" i="2"/>
  <c r="AM314" i="2"/>
  <c r="AM313" i="2"/>
  <c r="AM312" i="2"/>
  <c r="AM311" i="2"/>
  <c r="AM310" i="2"/>
  <c r="AM309" i="2"/>
  <c r="AM308" i="2"/>
  <c r="AM307" i="2"/>
  <c r="AM306" i="2"/>
  <c r="AM305" i="2"/>
  <c r="AM304" i="2"/>
  <c r="AM303" i="2"/>
  <c r="AM302" i="2"/>
  <c r="AM301" i="2"/>
  <c r="AM300" i="2"/>
  <c r="AM299" i="2"/>
  <c r="AM298" i="2"/>
  <c r="AM297" i="2"/>
  <c r="AM296" i="2"/>
  <c r="AM295" i="2"/>
  <c r="AM294" i="2"/>
  <c r="AM293" i="2"/>
  <c r="AM292" i="2"/>
  <c r="AM291" i="2"/>
  <c r="AM290" i="2"/>
  <c r="AM289" i="2"/>
  <c r="AM288" i="2"/>
  <c r="AM287" i="2"/>
  <c r="AM286" i="2"/>
  <c r="AM285" i="2"/>
  <c r="AM284" i="2"/>
  <c r="AM283" i="2"/>
  <c r="AM282" i="2"/>
  <c r="AM281" i="2"/>
  <c r="AM280" i="2"/>
  <c r="AM279" i="2"/>
  <c r="AM278" i="2"/>
  <c r="AM277" i="2"/>
  <c r="AM276" i="2"/>
  <c r="AM275" i="2"/>
  <c r="AM274" i="2"/>
  <c r="AM273" i="2"/>
  <c r="AM272" i="2"/>
  <c r="AM271" i="2"/>
  <c r="AM270" i="2"/>
  <c r="AM269" i="2"/>
  <c r="AM268" i="2"/>
  <c r="AM267" i="2"/>
  <c r="AM266" i="2"/>
  <c r="AM265" i="2"/>
  <c r="AM264" i="2"/>
  <c r="AM263" i="2"/>
  <c r="AM262" i="2"/>
  <c r="AM261" i="2"/>
  <c r="AM260" i="2"/>
  <c r="AM259" i="2"/>
  <c r="BD392" i="2"/>
  <c r="BD391" i="2"/>
  <c r="BD390" i="2"/>
  <c r="BD389" i="2"/>
  <c r="BD388" i="2"/>
  <c r="BD387" i="2"/>
  <c r="BD386" i="2"/>
  <c r="BD385" i="2"/>
  <c r="BD384" i="2"/>
  <c r="BD383" i="2"/>
  <c r="BD382" i="2"/>
  <c r="BD381" i="2"/>
  <c r="BD380" i="2"/>
  <c r="BD379" i="2"/>
  <c r="BD378" i="2"/>
  <c r="BD377" i="2"/>
  <c r="BD376" i="2"/>
  <c r="BD375" i="2"/>
  <c r="BD374" i="2"/>
  <c r="BD373" i="2"/>
  <c r="BD372" i="2"/>
  <c r="BD371" i="2"/>
  <c r="BD370" i="2"/>
  <c r="BD369" i="2"/>
  <c r="BD368" i="2"/>
  <c r="BD367" i="2"/>
  <c r="BD366" i="2"/>
  <c r="BD365" i="2"/>
  <c r="BD364" i="2"/>
  <c r="BD363" i="2"/>
  <c r="BD362" i="2"/>
  <c r="BD361" i="2"/>
  <c r="BD360" i="2"/>
  <c r="BD359" i="2"/>
  <c r="BD358" i="2"/>
  <c r="BD357" i="2"/>
  <c r="BD356" i="2"/>
  <c r="BD355" i="2"/>
  <c r="BD354" i="2"/>
  <c r="BD353" i="2"/>
  <c r="BD352" i="2"/>
  <c r="BD351" i="2"/>
  <c r="BD350" i="2"/>
  <c r="BD349" i="2"/>
  <c r="BD348" i="2"/>
  <c r="BD347" i="2"/>
  <c r="BD346" i="2"/>
  <c r="BD345" i="2"/>
  <c r="BD344" i="2"/>
  <c r="BD343" i="2"/>
  <c r="BD342" i="2"/>
  <c r="BD341" i="2"/>
  <c r="BD340" i="2"/>
  <c r="BD339" i="2"/>
  <c r="BD338" i="2"/>
  <c r="BD337" i="2"/>
  <c r="BD336" i="2"/>
  <c r="BD335" i="2"/>
  <c r="BD334" i="2"/>
  <c r="BD333" i="2"/>
  <c r="BD332" i="2"/>
  <c r="BD331" i="2"/>
  <c r="BD330" i="2"/>
  <c r="BD329" i="2"/>
  <c r="BD328" i="2"/>
  <c r="BD327" i="2"/>
  <c r="BD326" i="2"/>
  <c r="BD325" i="2"/>
  <c r="BD324" i="2"/>
  <c r="BD323" i="2"/>
  <c r="BD322" i="2"/>
  <c r="BD321" i="2"/>
  <c r="BD320" i="2"/>
  <c r="BD311" i="2"/>
  <c r="BD310" i="2"/>
  <c r="BD309" i="2"/>
  <c r="BD308" i="2"/>
  <c r="BD307" i="2"/>
  <c r="BD306" i="2"/>
  <c r="BD305" i="2"/>
  <c r="BD304" i="2"/>
  <c r="BD303" i="2"/>
  <c r="BD302" i="2"/>
  <c r="BD301" i="2"/>
  <c r="BD300" i="2"/>
  <c r="BD299" i="2"/>
  <c r="BD298" i="2"/>
  <c r="BD297" i="2"/>
  <c r="BD296" i="2"/>
  <c r="BD295" i="2"/>
  <c r="BD294" i="2"/>
  <c r="BD293" i="2"/>
  <c r="BD292" i="2"/>
  <c r="BD291" i="2"/>
  <c r="BD290" i="2"/>
  <c r="BD289" i="2"/>
  <c r="BD288" i="2"/>
  <c r="BD287" i="2"/>
  <c r="BD286" i="2"/>
  <c r="BD285" i="2"/>
  <c r="BD284" i="2"/>
  <c r="BD283" i="2"/>
  <c r="BD282" i="2"/>
  <c r="BD281" i="2"/>
  <c r="BD280" i="2"/>
  <c r="BD279" i="2"/>
  <c r="BD278" i="2"/>
  <c r="BD277" i="2"/>
  <c r="BD276" i="2"/>
  <c r="BD275" i="2"/>
  <c r="BD274" i="2"/>
  <c r="BD273" i="2"/>
  <c r="BD272" i="2"/>
  <c r="BD271" i="2"/>
  <c r="BD270" i="2"/>
  <c r="BD269" i="2"/>
  <c r="BD268" i="2"/>
  <c r="BD267" i="2"/>
  <c r="BD266" i="2"/>
  <c r="BD265" i="2"/>
  <c r="BD264" i="2"/>
  <c r="BD263" i="2"/>
  <c r="BD262" i="2"/>
  <c r="BD261" i="2"/>
  <c r="BD260" i="2"/>
  <c r="BD259" i="2"/>
  <c r="BD258" i="2"/>
  <c r="BD257" i="2"/>
  <c r="BD256" i="2"/>
  <c r="BD255" i="2"/>
  <c r="BD254" i="2"/>
  <c r="BD253" i="2"/>
  <c r="BD252" i="2"/>
  <c r="BD251" i="2"/>
  <c r="BD250" i="2"/>
  <c r="BD249" i="2"/>
  <c r="BD248" i="2"/>
  <c r="BD247" i="2"/>
  <c r="BD246" i="2"/>
  <c r="BD245" i="2"/>
  <c r="BD244" i="2"/>
  <c r="BD243" i="2"/>
  <c r="BD242" i="2"/>
  <c r="BD241" i="2"/>
  <c r="BD240" i="2"/>
  <c r="BD239" i="2"/>
  <c r="BD238" i="2"/>
  <c r="BD237" i="2"/>
  <c r="BD236" i="2"/>
  <c r="BD235" i="2"/>
  <c r="BD234" i="2"/>
  <c r="BD233" i="2"/>
  <c r="BD232" i="2"/>
  <c r="BD231" i="2"/>
  <c r="BD230" i="2"/>
  <c r="BD229" i="2"/>
  <c r="BD228" i="2"/>
  <c r="BD227" i="2"/>
  <c r="BD226" i="2"/>
  <c r="BD225" i="2"/>
  <c r="BD224" i="2"/>
  <c r="BD223" i="2"/>
  <c r="BD222" i="2"/>
  <c r="BD221" i="2"/>
  <c r="BD220" i="2"/>
  <c r="BD219" i="2"/>
  <c r="BD218" i="2"/>
  <c r="BD217" i="2"/>
  <c r="BD216" i="2"/>
  <c r="BD215" i="2"/>
  <c r="BD214" i="2"/>
  <c r="BD213" i="2"/>
  <c r="BD212" i="2"/>
  <c r="BD211" i="2"/>
  <c r="BD210" i="2"/>
  <c r="BD209" i="2"/>
  <c r="BD208" i="2"/>
  <c r="BD207" i="2"/>
  <c r="BD206" i="2"/>
  <c r="BD205" i="2"/>
  <c r="BD204" i="2"/>
  <c r="BD203" i="2"/>
  <c r="BD202" i="2"/>
  <c r="BD201" i="2"/>
  <c r="BD200" i="2"/>
  <c r="BD199" i="2"/>
  <c r="BD198" i="2"/>
  <c r="BD197" i="2"/>
  <c r="BD196" i="2"/>
  <c r="BD195" i="2"/>
  <c r="BD194" i="2"/>
  <c r="BD193" i="2"/>
  <c r="BD192" i="2"/>
  <c r="BD191" i="2"/>
  <c r="BD190" i="2"/>
  <c r="BD189" i="2"/>
  <c r="BD188" i="2"/>
  <c r="BD187" i="2"/>
  <c r="BD186" i="2"/>
  <c r="BD185" i="2"/>
  <c r="BD184" i="2"/>
  <c r="BD183" i="2"/>
  <c r="BD182" i="2"/>
  <c r="BD181" i="2"/>
  <c r="BD180" i="2"/>
  <c r="BD179" i="2"/>
  <c r="BD178" i="2"/>
  <c r="BD177" i="2"/>
  <c r="BD176" i="2"/>
  <c r="BD175" i="2"/>
  <c r="BD174" i="2"/>
  <c r="BD173" i="2"/>
  <c r="BD172" i="2"/>
  <c r="BD171" i="2"/>
  <c r="BD170" i="2"/>
  <c r="BD169" i="2"/>
  <c r="BD168" i="2"/>
  <c r="BD167" i="2"/>
  <c r="BD166" i="2"/>
  <c r="BD165" i="2"/>
  <c r="BD164" i="2"/>
  <c r="BD163" i="2"/>
  <c r="BD162" i="2"/>
  <c r="BD161" i="2"/>
  <c r="BD160" i="2"/>
  <c r="BD159" i="2"/>
  <c r="BD158" i="2"/>
  <c r="BD157" i="2"/>
  <c r="BD156" i="2"/>
  <c r="BD155" i="2"/>
  <c r="BD154" i="2"/>
  <c r="BD153" i="2"/>
  <c r="BD152" i="2"/>
  <c r="BD151" i="2"/>
  <c r="BD150" i="2"/>
  <c r="BD149" i="2"/>
  <c r="BD148" i="2"/>
  <c r="BD147" i="2"/>
  <c r="BD146" i="2"/>
  <c r="BD145" i="2"/>
  <c r="BL392" i="2"/>
  <c r="BL391" i="2"/>
  <c r="BL390" i="2"/>
  <c r="BL389" i="2"/>
  <c r="BL388" i="2"/>
  <c r="BL387" i="2"/>
  <c r="BL386" i="2"/>
  <c r="BL385" i="2"/>
  <c r="BL384" i="2"/>
  <c r="BL383" i="2"/>
  <c r="BL382" i="2"/>
  <c r="BL381" i="2"/>
  <c r="BL380" i="2"/>
  <c r="BL379" i="2"/>
  <c r="BL378" i="2"/>
  <c r="BL377" i="2"/>
  <c r="BL376" i="2"/>
  <c r="BL375" i="2"/>
  <c r="BL374" i="2"/>
  <c r="BL373" i="2"/>
  <c r="BL372" i="2"/>
  <c r="BL371" i="2"/>
  <c r="BL370" i="2"/>
  <c r="BL369" i="2"/>
  <c r="BL368" i="2"/>
  <c r="BL367" i="2"/>
  <c r="BL366" i="2"/>
  <c r="BL365" i="2"/>
  <c r="BL364" i="2"/>
  <c r="BL363" i="2"/>
  <c r="BL362" i="2"/>
  <c r="BL361" i="2"/>
  <c r="BL360" i="2"/>
  <c r="BL359" i="2"/>
  <c r="BL358" i="2"/>
  <c r="BL357" i="2"/>
  <c r="BL356" i="2"/>
  <c r="BL355" i="2"/>
  <c r="BL354" i="2"/>
  <c r="BL353" i="2"/>
  <c r="BL352" i="2"/>
  <c r="BL351" i="2"/>
  <c r="BL350" i="2"/>
  <c r="BL349" i="2"/>
  <c r="BL348" i="2"/>
  <c r="BL347" i="2"/>
  <c r="BL346" i="2"/>
  <c r="BL345" i="2"/>
  <c r="BL344" i="2"/>
  <c r="BL343" i="2"/>
  <c r="BL342" i="2"/>
  <c r="BL341" i="2"/>
  <c r="BL340" i="2"/>
  <c r="BL339" i="2"/>
  <c r="BL338" i="2"/>
  <c r="BL337" i="2"/>
  <c r="BL336" i="2"/>
  <c r="BL335" i="2"/>
  <c r="BL334" i="2"/>
  <c r="BL333" i="2"/>
  <c r="BL332" i="2"/>
  <c r="BL331" i="2"/>
  <c r="BL330" i="2"/>
  <c r="BL329" i="2"/>
  <c r="BL328" i="2"/>
  <c r="BL327" i="2"/>
  <c r="BL326" i="2"/>
  <c r="BL325" i="2"/>
  <c r="BL324" i="2"/>
  <c r="BL323" i="2"/>
  <c r="BL322" i="2"/>
  <c r="BL321" i="2"/>
  <c r="BL320" i="2"/>
  <c r="BL311" i="2"/>
  <c r="BL310" i="2"/>
  <c r="BL309" i="2"/>
  <c r="BL308" i="2"/>
  <c r="BL307" i="2"/>
  <c r="BL306" i="2"/>
  <c r="BL305" i="2"/>
  <c r="BL304" i="2"/>
  <c r="BL303" i="2"/>
  <c r="BL302" i="2"/>
  <c r="BL301" i="2"/>
  <c r="BL300" i="2"/>
  <c r="BL299" i="2"/>
  <c r="BL298" i="2"/>
  <c r="BL297" i="2"/>
  <c r="BL296" i="2"/>
  <c r="BL295" i="2"/>
  <c r="BL294" i="2"/>
  <c r="BL293" i="2"/>
  <c r="BL292" i="2"/>
  <c r="BL291" i="2"/>
  <c r="BL290" i="2"/>
  <c r="BL289" i="2"/>
  <c r="BL288" i="2"/>
  <c r="BL287" i="2"/>
  <c r="BL286" i="2"/>
  <c r="BL285" i="2"/>
  <c r="BL284" i="2"/>
  <c r="BL283" i="2"/>
  <c r="BL282" i="2"/>
  <c r="BL281" i="2"/>
  <c r="BL280" i="2"/>
  <c r="BL279" i="2"/>
  <c r="BL278" i="2"/>
  <c r="BL277" i="2"/>
  <c r="BL276" i="2"/>
  <c r="BL275" i="2"/>
  <c r="BL274" i="2"/>
  <c r="BL273" i="2"/>
  <c r="BL272" i="2"/>
  <c r="BL271" i="2"/>
  <c r="BL270" i="2"/>
  <c r="BL269" i="2"/>
  <c r="BL268" i="2"/>
  <c r="BL267" i="2"/>
  <c r="BL266" i="2"/>
  <c r="BL265" i="2"/>
  <c r="BL264" i="2"/>
  <c r="BL263" i="2"/>
  <c r="BL262" i="2"/>
  <c r="BL261" i="2"/>
  <c r="BL260" i="2"/>
  <c r="BL259" i="2"/>
  <c r="BL258" i="2"/>
  <c r="BL257" i="2"/>
  <c r="BL256" i="2"/>
  <c r="BL255" i="2"/>
  <c r="BL254" i="2"/>
  <c r="BL253" i="2"/>
  <c r="BL252" i="2"/>
  <c r="BL251" i="2"/>
  <c r="BL250" i="2"/>
  <c r="BL249" i="2"/>
  <c r="BL248" i="2"/>
  <c r="BL247" i="2"/>
  <c r="BL246" i="2"/>
  <c r="BL245" i="2"/>
  <c r="BL244" i="2"/>
  <c r="BL243" i="2"/>
  <c r="BL242" i="2"/>
  <c r="BL241" i="2"/>
  <c r="BL240" i="2"/>
  <c r="BL239" i="2"/>
  <c r="BL238" i="2"/>
  <c r="BL237" i="2"/>
  <c r="BL236" i="2"/>
  <c r="BL235" i="2"/>
  <c r="BL234" i="2"/>
  <c r="BL233" i="2"/>
  <c r="BL232" i="2"/>
  <c r="BL231" i="2"/>
  <c r="BL230" i="2"/>
  <c r="BL229" i="2"/>
  <c r="BL228" i="2"/>
  <c r="BL227" i="2"/>
  <c r="BL226" i="2"/>
  <c r="BL225" i="2"/>
  <c r="BL224" i="2"/>
  <c r="BL223" i="2"/>
  <c r="BL222" i="2"/>
  <c r="BL221" i="2"/>
  <c r="BL220" i="2"/>
  <c r="BL219" i="2"/>
  <c r="BL218" i="2"/>
  <c r="BL217" i="2"/>
  <c r="BL216" i="2"/>
  <c r="BL215" i="2"/>
  <c r="BL214" i="2"/>
  <c r="BL213" i="2"/>
  <c r="BL212" i="2"/>
  <c r="BL211" i="2"/>
  <c r="BL210" i="2"/>
  <c r="BL209" i="2"/>
  <c r="BL208" i="2"/>
  <c r="BL207" i="2"/>
  <c r="BL206" i="2"/>
  <c r="BL205" i="2"/>
  <c r="BL204" i="2"/>
  <c r="BL203" i="2"/>
  <c r="BL202" i="2"/>
  <c r="BL201" i="2"/>
  <c r="BL200" i="2"/>
  <c r="BL199" i="2"/>
  <c r="BL198" i="2"/>
  <c r="BL197" i="2"/>
  <c r="BL196" i="2"/>
  <c r="BL195" i="2"/>
  <c r="BL194" i="2"/>
  <c r="BL193" i="2"/>
  <c r="BL192" i="2"/>
  <c r="BL191" i="2"/>
  <c r="BL190" i="2"/>
  <c r="BL189" i="2"/>
  <c r="BL188" i="2"/>
  <c r="BL187" i="2"/>
  <c r="BL186" i="2"/>
  <c r="BL185" i="2"/>
  <c r="BL184" i="2"/>
  <c r="BL183" i="2"/>
  <c r="BL182" i="2"/>
  <c r="BL181" i="2"/>
  <c r="BL180" i="2"/>
  <c r="BL179" i="2"/>
  <c r="BL178" i="2"/>
  <c r="BL177" i="2"/>
  <c r="BL176" i="2"/>
  <c r="BL175" i="2"/>
  <c r="BL174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60" i="2"/>
  <c r="BL159" i="2"/>
  <c r="BL158" i="2"/>
  <c r="BL157" i="2"/>
  <c r="BL156" i="2"/>
  <c r="BL155" i="2"/>
  <c r="BL154" i="2"/>
  <c r="BL153" i="2"/>
  <c r="BL152" i="2"/>
  <c r="BL151" i="2"/>
  <c r="BL150" i="2"/>
  <c r="BL149" i="2"/>
  <c r="BL148" i="2"/>
  <c r="BL147" i="2"/>
  <c r="BL146" i="2"/>
  <c r="BL145" i="2"/>
  <c r="BO380" i="2"/>
  <c r="BO379" i="2"/>
  <c r="BO378" i="2"/>
  <c r="BO377" i="2"/>
  <c r="BO376" i="2"/>
  <c r="BO375" i="2"/>
  <c r="BO374" i="2"/>
  <c r="BO363" i="2"/>
  <c r="BO362" i="2"/>
  <c r="BO361" i="2"/>
  <c r="BO360" i="2"/>
  <c r="BO359" i="2"/>
  <c r="BO358" i="2"/>
  <c r="BO357" i="2"/>
  <c r="BO356" i="2"/>
  <c r="BO355" i="2"/>
  <c r="BO354" i="2"/>
  <c r="BO353" i="2"/>
  <c r="BO352" i="2"/>
  <c r="BO351" i="2"/>
  <c r="BO350" i="2"/>
  <c r="BO267" i="2"/>
  <c r="BO266" i="2"/>
  <c r="BO265" i="2"/>
  <c r="BO264" i="2"/>
  <c r="BO263" i="2"/>
  <c r="BO262" i="2"/>
  <c r="BO261" i="2"/>
  <c r="BO260" i="2"/>
  <c r="BO259" i="2"/>
  <c r="BO258" i="2"/>
  <c r="BO257" i="2"/>
  <c r="BO256" i="2"/>
  <c r="BO255" i="2"/>
  <c r="BO254" i="2"/>
  <c r="BO253" i="2"/>
  <c r="BO252" i="2"/>
  <c r="BO251" i="2"/>
  <c r="BO250" i="2"/>
  <c r="BO249" i="2"/>
  <c r="BO248" i="2"/>
  <c r="BO247" i="2"/>
  <c r="BO246" i="2"/>
  <c r="BO245" i="2"/>
  <c r="BO244" i="2"/>
  <c r="BO243" i="2"/>
  <c r="BO242" i="2"/>
  <c r="BO241" i="2"/>
  <c r="BO240" i="2"/>
  <c r="BO239" i="2"/>
  <c r="BO238" i="2"/>
  <c r="BO237" i="2"/>
  <c r="BO236" i="2"/>
  <c r="BO235" i="2"/>
  <c r="BO234" i="2"/>
  <c r="BO233" i="2"/>
  <c r="BO232" i="2"/>
  <c r="I364" i="2"/>
  <c r="BO364" i="2" s="1"/>
  <c r="I365" i="2"/>
  <c r="BO365" i="2" s="1"/>
  <c r="I366" i="2"/>
  <c r="BO366" i="2" s="1"/>
  <c r="I367" i="2"/>
  <c r="BO367" i="2" s="1"/>
  <c r="I368" i="2"/>
  <c r="BO368" i="2" s="1"/>
  <c r="I369" i="2"/>
  <c r="BO369" i="2" s="1"/>
  <c r="I370" i="2"/>
  <c r="BO370" i="2" s="1"/>
  <c r="I371" i="2"/>
  <c r="BO371" i="2" s="1"/>
  <c r="I372" i="2"/>
  <c r="BO372" i="2" s="1"/>
  <c r="I373" i="2"/>
  <c r="BO373" i="2" s="1"/>
  <c r="I381" i="2"/>
  <c r="BO381" i="2" s="1"/>
  <c r="I382" i="2"/>
  <c r="BO382" i="2" s="1"/>
  <c r="I383" i="2"/>
  <c r="BO383" i="2" s="1"/>
  <c r="I384" i="2"/>
  <c r="BO384" i="2" s="1"/>
  <c r="I385" i="2"/>
  <c r="BO385" i="2" s="1"/>
  <c r="I392" i="2"/>
  <c r="BO392" i="2" s="1"/>
  <c r="I391" i="2"/>
  <c r="BO391" i="2" s="1"/>
  <c r="I390" i="2"/>
  <c r="BO390" i="2" s="1"/>
  <c r="I389" i="2"/>
  <c r="BO389" i="2" s="1"/>
  <c r="I388" i="2"/>
  <c r="BO388" i="2" s="1"/>
  <c r="I387" i="2"/>
  <c r="BO387" i="2" s="1"/>
  <c r="I386" i="2"/>
  <c r="BO386" i="2" s="1"/>
  <c r="I349" i="2"/>
  <c r="BO349" i="2" s="1"/>
  <c r="I348" i="2"/>
  <c r="BO348" i="2" s="1"/>
  <c r="I347" i="2"/>
  <c r="BO347" i="2" s="1"/>
  <c r="I346" i="2"/>
  <c r="BO346" i="2" s="1"/>
  <c r="I345" i="2"/>
  <c r="BO345" i="2" s="1"/>
  <c r="I344" i="2"/>
  <c r="BO344" i="2" s="1"/>
  <c r="I343" i="2"/>
  <c r="BO343" i="2" s="1"/>
  <c r="I342" i="2"/>
  <c r="BO342" i="2" s="1"/>
  <c r="I341" i="2"/>
  <c r="BO341" i="2" s="1"/>
  <c r="I340" i="2"/>
  <c r="BO340" i="2" s="1"/>
  <c r="I339" i="2"/>
  <c r="BO339" i="2" s="1"/>
  <c r="I338" i="2"/>
  <c r="BO338" i="2" s="1"/>
  <c r="I337" i="2"/>
  <c r="BO337" i="2" s="1"/>
  <c r="I336" i="2"/>
  <c r="BO336" i="2" s="1"/>
  <c r="I335" i="2"/>
  <c r="BO335" i="2" s="1"/>
  <c r="I334" i="2"/>
  <c r="BO334" i="2" s="1"/>
  <c r="I333" i="2"/>
  <c r="BO333" i="2" s="1"/>
  <c r="I332" i="2"/>
  <c r="BO332" i="2" s="1"/>
  <c r="I331" i="2"/>
  <c r="BO331" i="2" s="1"/>
  <c r="I330" i="2"/>
  <c r="BO330" i="2" s="1"/>
  <c r="I329" i="2"/>
  <c r="BO329" i="2" s="1"/>
  <c r="I328" i="2"/>
  <c r="BO328" i="2" s="1"/>
  <c r="I327" i="2"/>
  <c r="BO327" i="2" s="1"/>
  <c r="I326" i="2"/>
  <c r="BO326" i="2" s="1"/>
  <c r="I325" i="2"/>
  <c r="BO325" i="2" s="1"/>
  <c r="I324" i="2"/>
  <c r="BO324" i="2" s="1"/>
  <c r="I323" i="2"/>
  <c r="BO323" i="2" s="1"/>
  <c r="I322" i="2"/>
  <c r="BO322" i="2" s="1"/>
  <c r="I321" i="2"/>
  <c r="BO321" i="2" s="1"/>
  <c r="I320" i="2"/>
  <c r="BO320" i="2" s="1"/>
  <c r="I319" i="2"/>
  <c r="BO319" i="2" s="1"/>
  <c r="I318" i="2"/>
  <c r="BO318" i="2" s="1"/>
  <c r="I317" i="2"/>
  <c r="BO317" i="2" s="1"/>
  <c r="I316" i="2"/>
  <c r="BO316" i="2" s="1"/>
  <c r="I315" i="2"/>
  <c r="BO315" i="2" s="1"/>
  <c r="I314" i="2"/>
  <c r="BO314" i="2" s="1"/>
  <c r="I313" i="2"/>
  <c r="BO313" i="2" s="1"/>
  <c r="I312" i="2"/>
  <c r="BO312" i="2" s="1"/>
  <c r="I311" i="2"/>
  <c r="BO311" i="2" s="1"/>
  <c r="I310" i="2"/>
  <c r="BO310" i="2" s="1"/>
  <c r="I309" i="2"/>
  <c r="BO309" i="2" s="1"/>
  <c r="I308" i="2"/>
  <c r="BO308" i="2" s="1"/>
  <c r="I307" i="2"/>
  <c r="BO307" i="2" s="1"/>
  <c r="I306" i="2"/>
  <c r="BO306" i="2" s="1"/>
  <c r="I305" i="2"/>
  <c r="BO305" i="2" s="1"/>
  <c r="I304" i="2"/>
  <c r="BO304" i="2" s="1"/>
  <c r="I303" i="2"/>
  <c r="BO303" i="2" s="1"/>
  <c r="I302" i="2"/>
  <c r="BO302" i="2" s="1"/>
  <c r="I301" i="2"/>
  <c r="BO301" i="2" s="1"/>
  <c r="I300" i="2"/>
  <c r="BO300" i="2" s="1"/>
  <c r="I299" i="2"/>
  <c r="BO299" i="2" s="1"/>
  <c r="I298" i="2"/>
  <c r="BO298" i="2" s="1"/>
  <c r="I297" i="2"/>
  <c r="BO297" i="2" s="1"/>
  <c r="I296" i="2"/>
  <c r="BO296" i="2" s="1"/>
  <c r="I295" i="2"/>
  <c r="BO295" i="2" s="1"/>
  <c r="I294" i="2"/>
  <c r="BO294" i="2" s="1"/>
  <c r="I293" i="2"/>
  <c r="BO293" i="2" s="1"/>
  <c r="I292" i="2"/>
  <c r="BO292" i="2" s="1"/>
  <c r="I291" i="2"/>
  <c r="BO291" i="2" s="1"/>
  <c r="I290" i="2"/>
  <c r="BO290" i="2" s="1"/>
  <c r="I289" i="2"/>
  <c r="BO289" i="2" s="1"/>
  <c r="I288" i="2"/>
  <c r="BO288" i="2" s="1"/>
  <c r="I287" i="2"/>
  <c r="BO287" i="2" s="1"/>
  <c r="I286" i="2"/>
  <c r="BO286" i="2" s="1"/>
  <c r="I285" i="2"/>
  <c r="BO285" i="2" s="1"/>
  <c r="I284" i="2"/>
  <c r="BO284" i="2" s="1"/>
  <c r="I283" i="2"/>
  <c r="BO283" i="2" s="1"/>
  <c r="I282" i="2"/>
  <c r="BO282" i="2" s="1"/>
  <c r="I281" i="2"/>
  <c r="BO281" i="2" s="1"/>
  <c r="I280" i="2"/>
  <c r="BO280" i="2" s="1"/>
  <c r="I279" i="2"/>
  <c r="BO279" i="2" s="1"/>
  <c r="I278" i="2"/>
  <c r="BO278" i="2" s="1"/>
  <c r="I277" i="2"/>
  <c r="BO277" i="2" s="1"/>
  <c r="I276" i="2"/>
  <c r="BO276" i="2" s="1"/>
  <c r="I275" i="2"/>
  <c r="BO275" i="2" s="1"/>
  <c r="I274" i="2"/>
  <c r="BO274" i="2" s="1"/>
  <c r="I273" i="2"/>
  <c r="BO273" i="2" s="1"/>
  <c r="I272" i="2"/>
  <c r="BO272" i="2" s="1"/>
  <c r="I271" i="2"/>
  <c r="BO271" i="2" s="1"/>
  <c r="I270" i="2"/>
  <c r="BO270" i="2" s="1"/>
  <c r="I269" i="2"/>
  <c r="BO269" i="2" s="1"/>
  <c r="I268" i="2"/>
  <c r="BO268" i="2" s="1"/>
  <c r="I231" i="2"/>
  <c r="BO231" i="2" s="1"/>
  <c r="I230" i="2"/>
  <c r="BO230" i="2" s="1"/>
  <c r="I229" i="2"/>
  <c r="BO229" i="2" s="1"/>
  <c r="I228" i="2"/>
  <c r="BO228" i="2" s="1"/>
  <c r="I227" i="2"/>
  <c r="BO227" i="2" s="1"/>
  <c r="I226" i="2"/>
  <c r="BO226" i="2" s="1"/>
  <c r="I225" i="2"/>
  <c r="BO225" i="2" s="1"/>
  <c r="I224" i="2"/>
  <c r="BO224" i="2" s="1"/>
  <c r="I223" i="2"/>
  <c r="BO223" i="2" s="1"/>
  <c r="I222" i="2"/>
  <c r="BO222" i="2" s="1"/>
  <c r="I221" i="2"/>
  <c r="BO221" i="2" s="1"/>
  <c r="I220" i="2"/>
  <c r="BO220" i="2" s="1"/>
  <c r="I219" i="2"/>
  <c r="BO219" i="2" s="1"/>
  <c r="I218" i="2"/>
  <c r="BO218" i="2" s="1"/>
  <c r="I217" i="2"/>
  <c r="BO217" i="2" s="1"/>
  <c r="I216" i="2"/>
  <c r="BO216" i="2" s="1"/>
  <c r="I215" i="2"/>
  <c r="BO215" i="2" s="1"/>
  <c r="I214" i="2"/>
  <c r="BO214" i="2" s="1"/>
  <c r="I213" i="2"/>
  <c r="BO213" i="2" s="1"/>
  <c r="I212" i="2"/>
  <c r="BO212" i="2" s="1"/>
  <c r="I211" i="2"/>
  <c r="BO211" i="2" s="1"/>
  <c r="I210" i="2"/>
  <c r="BO210" i="2" s="1"/>
  <c r="I209" i="2"/>
  <c r="BO209" i="2" s="1"/>
  <c r="I208" i="2"/>
  <c r="BO208" i="2" s="1"/>
  <c r="I207" i="2"/>
  <c r="BO207" i="2" s="1"/>
  <c r="I206" i="2"/>
  <c r="BO206" i="2" s="1"/>
  <c r="I205" i="2"/>
  <c r="BO205" i="2" s="1"/>
  <c r="I204" i="2"/>
  <c r="BO204" i="2" s="1"/>
  <c r="I203" i="2"/>
  <c r="BO203" i="2" s="1"/>
  <c r="I202" i="2"/>
  <c r="BO202" i="2" s="1"/>
  <c r="I201" i="2"/>
  <c r="BO201" i="2" s="1"/>
  <c r="I200" i="2"/>
  <c r="BO200" i="2" s="1"/>
  <c r="I199" i="2"/>
  <c r="BO199" i="2" s="1"/>
  <c r="I198" i="2"/>
  <c r="BO198" i="2" s="1"/>
  <c r="I197" i="2"/>
  <c r="BO197" i="2" s="1"/>
  <c r="I196" i="2"/>
  <c r="BO196" i="2" s="1"/>
  <c r="I195" i="2"/>
  <c r="BO195" i="2" s="1"/>
  <c r="I194" i="2"/>
  <c r="BO194" i="2" s="1"/>
  <c r="I193" i="2"/>
  <c r="BO193" i="2" s="1"/>
  <c r="I192" i="2"/>
  <c r="BO192" i="2" s="1"/>
  <c r="I191" i="2"/>
  <c r="BO191" i="2" s="1"/>
  <c r="I190" i="2"/>
  <c r="BO190" i="2" s="1"/>
  <c r="I189" i="2"/>
  <c r="BO189" i="2" s="1"/>
  <c r="I188" i="2"/>
  <c r="BO188" i="2" s="1"/>
  <c r="I187" i="2"/>
  <c r="BO187" i="2" s="1"/>
  <c r="I186" i="2"/>
  <c r="BO186" i="2" s="1"/>
  <c r="I185" i="2"/>
  <c r="BO185" i="2" s="1"/>
  <c r="I184" i="2"/>
  <c r="BO184" i="2" s="1"/>
  <c r="I183" i="2"/>
  <c r="BO183" i="2" s="1"/>
  <c r="I182" i="2"/>
  <c r="BO182" i="2" s="1"/>
  <c r="I181" i="2"/>
  <c r="BO181" i="2" s="1"/>
  <c r="I180" i="2"/>
  <c r="BO180" i="2" s="1"/>
  <c r="I179" i="2"/>
  <c r="BO179" i="2" s="1"/>
  <c r="I178" i="2"/>
  <c r="BO178" i="2" s="1"/>
  <c r="I177" i="2"/>
  <c r="BO177" i="2" s="1"/>
  <c r="I176" i="2"/>
  <c r="BO176" i="2" s="1"/>
  <c r="I175" i="2"/>
  <c r="BO175" i="2" s="1"/>
  <c r="I174" i="2"/>
  <c r="BO174" i="2" s="1"/>
  <c r="I173" i="2"/>
  <c r="BO173" i="2" s="1"/>
  <c r="I172" i="2"/>
  <c r="BO172" i="2" s="1"/>
  <c r="I171" i="2"/>
  <c r="BO171" i="2" s="1"/>
  <c r="I170" i="2"/>
  <c r="BO170" i="2" s="1"/>
  <c r="I169" i="2"/>
  <c r="BO169" i="2" s="1"/>
  <c r="I168" i="2"/>
  <c r="BO168" i="2" s="1"/>
  <c r="I167" i="2"/>
  <c r="BO167" i="2" s="1"/>
  <c r="I166" i="2"/>
  <c r="BO166" i="2" s="1"/>
  <c r="I165" i="2"/>
  <c r="BO165" i="2" s="1"/>
  <c r="I164" i="2"/>
  <c r="BO164" i="2" s="1"/>
  <c r="I163" i="2"/>
  <c r="BO163" i="2" s="1"/>
  <c r="I162" i="2"/>
  <c r="BO162" i="2" s="1"/>
  <c r="I161" i="2"/>
  <c r="BO161" i="2" s="1"/>
  <c r="I160" i="2"/>
  <c r="BO160" i="2" s="1"/>
  <c r="I159" i="2"/>
  <c r="BO159" i="2" s="1"/>
  <c r="I158" i="2"/>
  <c r="BO158" i="2" s="1"/>
  <c r="I157" i="2"/>
  <c r="BO157" i="2" s="1"/>
  <c r="I156" i="2"/>
  <c r="BO156" i="2" s="1"/>
  <c r="I155" i="2"/>
  <c r="BO155" i="2" s="1"/>
  <c r="I154" i="2"/>
  <c r="BO154" i="2" s="1"/>
  <c r="I153" i="2"/>
  <c r="BO153" i="2" s="1"/>
  <c r="I152" i="2"/>
  <c r="BO152" i="2" s="1"/>
  <c r="I151" i="2"/>
  <c r="BO151" i="2" s="1"/>
  <c r="I150" i="2"/>
  <c r="BO150" i="2" s="1"/>
  <c r="I149" i="2"/>
  <c r="BO149" i="2" s="1"/>
  <c r="I148" i="2"/>
  <c r="BO148" i="2" s="1"/>
  <c r="I147" i="2"/>
  <c r="BO147" i="2" s="1"/>
  <c r="I146" i="2"/>
  <c r="BO146" i="2" s="1"/>
  <c r="I145" i="2"/>
  <c r="BO145" i="2" s="1"/>
  <c r="I144" i="2"/>
  <c r="BO144" i="2" s="1"/>
  <c r="I143" i="2"/>
  <c r="BO143" i="2" s="1"/>
  <c r="I142" i="2"/>
  <c r="BO142" i="2" s="1"/>
  <c r="I141" i="2"/>
  <c r="BO141" i="2" s="1"/>
  <c r="I140" i="2"/>
  <c r="BO140" i="2" s="1"/>
  <c r="I139" i="2"/>
  <c r="BO139" i="2" s="1"/>
  <c r="I138" i="2"/>
  <c r="BO138" i="2" s="1"/>
  <c r="I137" i="2"/>
  <c r="BO137" i="2" s="1"/>
  <c r="I136" i="2"/>
  <c r="BO136" i="2" s="1"/>
  <c r="I135" i="2"/>
  <c r="BO135" i="2" s="1"/>
  <c r="I134" i="2"/>
  <c r="BO134" i="2" s="1"/>
  <c r="I133" i="2"/>
  <c r="BO133" i="2" s="1"/>
  <c r="I132" i="2"/>
  <c r="BO132" i="2" s="1"/>
  <c r="I131" i="2"/>
  <c r="BO131" i="2" s="1"/>
  <c r="I130" i="2"/>
  <c r="BO130" i="2" s="1"/>
  <c r="I129" i="2"/>
  <c r="BO129" i="2" s="1"/>
  <c r="I128" i="2"/>
  <c r="BO128" i="2" s="1"/>
  <c r="I127" i="2"/>
  <c r="BO127" i="2" s="1"/>
  <c r="I126" i="2"/>
  <c r="BO126" i="2" s="1"/>
  <c r="I125" i="2"/>
  <c r="BO125" i="2" s="1"/>
  <c r="I124" i="2"/>
  <c r="BO124" i="2" s="1"/>
  <c r="I123" i="2"/>
  <c r="BO123" i="2" s="1"/>
  <c r="I122" i="2"/>
  <c r="BO122" i="2" s="1"/>
  <c r="I121" i="2"/>
  <c r="BO121" i="2" s="1"/>
  <c r="I120" i="2"/>
  <c r="BO120" i="2" s="1"/>
  <c r="I119" i="2"/>
  <c r="BO119" i="2" s="1"/>
  <c r="I118" i="2"/>
  <c r="BO118" i="2" s="1"/>
  <c r="I117" i="2"/>
  <c r="BO117" i="2" s="1"/>
  <c r="I116" i="2"/>
  <c r="BO116" i="2" s="1"/>
  <c r="I115" i="2"/>
  <c r="BO115" i="2" s="1"/>
  <c r="I114" i="2"/>
  <c r="BO114" i="2" s="1"/>
  <c r="I113" i="2"/>
  <c r="BO113" i="2" s="1"/>
  <c r="I112" i="2"/>
  <c r="BO112" i="2" s="1"/>
  <c r="I111" i="2"/>
  <c r="BO111" i="2" s="1"/>
  <c r="I110" i="2"/>
  <c r="BO110" i="2" s="1"/>
  <c r="I109" i="2"/>
  <c r="BO109" i="2" s="1"/>
  <c r="I108" i="2"/>
  <c r="BO108" i="2" s="1"/>
  <c r="I107" i="2"/>
  <c r="BO107" i="2" s="1"/>
  <c r="I106" i="2"/>
  <c r="BO106" i="2" s="1"/>
  <c r="I105" i="2"/>
  <c r="BO105" i="2" s="1"/>
  <c r="I104" i="2"/>
  <c r="BO104" i="2" s="1"/>
  <c r="I103" i="2"/>
  <c r="BO103" i="2" s="1"/>
  <c r="I102" i="2"/>
  <c r="BO102" i="2" s="1"/>
  <c r="I101" i="2"/>
  <c r="BO101" i="2" s="1"/>
  <c r="I100" i="2"/>
  <c r="BO100" i="2" s="1"/>
  <c r="I99" i="2"/>
  <c r="BO99" i="2" s="1"/>
  <c r="I98" i="2"/>
  <c r="BO98" i="2" s="1"/>
  <c r="I97" i="2"/>
  <c r="BO97" i="2" s="1"/>
  <c r="I96" i="2"/>
  <c r="BO96" i="2" s="1"/>
  <c r="I95" i="2"/>
  <c r="BO95" i="2" s="1"/>
  <c r="I94" i="2"/>
  <c r="BO94" i="2" s="1"/>
  <c r="I93" i="2"/>
  <c r="BO93" i="2" s="1"/>
  <c r="I92" i="2"/>
  <c r="BO92" i="2" s="1"/>
  <c r="I91" i="2"/>
  <c r="BO91" i="2" s="1"/>
  <c r="I90" i="2"/>
  <c r="BO90" i="2" s="1"/>
  <c r="I89" i="2"/>
  <c r="BO89" i="2" s="1"/>
  <c r="I88" i="2"/>
  <c r="BO88" i="2" s="1"/>
  <c r="I87" i="2"/>
  <c r="BO87" i="2" s="1"/>
  <c r="I86" i="2"/>
  <c r="BO86" i="2" s="1"/>
  <c r="I85" i="2"/>
  <c r="BO85" i="2" s="1"/>
  <c r="I84" i="2"/>
  <c r="BO84" i="2" s="1"/>
  <c r="I83" i="2"/>
  <c r="BO83" i="2" s="1"/>
  <c r="I82" i="2"/>
  <c r="BO82" i="2" s="1"/>
  <c r="I81" i="2"/>
  <c r="BO81" i="2" s="1"/>
  <c r="I80" i="2"/>
  <c r="BO80" i="2" s="1"/>
  <c r="I79" i="2"/>
  <c r="BO79" i="2" s="1"/>
  <c r="I78" i="2"/>
  <c r="BO78" i="2" s="1"/>
  <c r="I77" i="2"/>
  <c r="BO77" i="2" s="1"/>
  <c r="I76" i="2"/>
  <c r="BO76" i="2" s="1"/>
  <c r="I75" i="2"/>
  <c r="BO75" i="2" s="1"/>
  <c r="I74" i="2"/>
  <c r="BO74" i="2" s="1"/>
  <c r="I73" i="2"/>
  <c r="BO73" i="2" s="1"/>
  <c r="I72" i="2"/>
  <c r="BO72" i="2" s="1"/>
  <c r="I71" i="2"/>
  <c r="BO71" i="2" s="1"/>
  <c r="I70" i="2"/>
  <c r="BO70" i="2" s="1"/>
  <c r="I69" i="2"/>
  <c r="BO69" i="2" s="1"/>
  <c r="I68" i="2"/>
  <c r="BO68" i="2" s="1"/>
  <c r="I67" i="2"/>
  <c r="BO67" i="2" s="1"/>
  <c r="I66" i="2"/>
  <c r="BO66" i="2" s="1"/>
  <c r="I65" i="2"/>
  <c r="BO65" i="2" s="1"/>
  <c r="I64" i="2"/>
  <c r="BO64" i="2" s="1"/>
  <c r="I63" i="2"/>
  <c r="BO63" i="2" s="1"/>
  <c r="I62" i="2"/>
  <c r="BO62" i="2" s="1"/>
  <c r="I61" i="2"/>
  <c r="BO61" i="2" s="1"/>
  <c r="I60" i="2"/>
  <c r="BO60" i="2" s="1"/>
  <c r="I59" i="2"/>
  <c r="BO59" i="2" s="1"/>
  <c r="I58" i="2"/>
  <c r="BO58" i="2" s="1"/>
  <c r="I57" i="2"/>
  <c r="BO57" i="2" s="1"/>
  <c r="I56" i="2"/>
  <c r="BO56" i="2" s="1"/>
  <c r="I55" i="2"/>
  <c r="BO55" i="2" s="1"/>
  <c r="I54" i="2"/>
  <c r="BO54" i="2" s="1"/>
  <c r="I53" i="2"/>
  <c r="BO53" i="2" s="1"/>
  <c r="I52" i="2"/>
  <c r="BO52" i="2" s="1"/>
  <c r="I51" i="2"/>
  <c r="BO51" i="2" s="1"/>
  <c r="I50" i="2"/>
  <c r="BO50" i="2" s="1"/>
  <c r="I49" i="2"/>
  <c r="BO49" i="2" s="1"/>
  <c r="I48" i="2"/>
  <c r="BO48" i="2" s="1"/>
  <c r="I47" i="2"/>
  <c r="BO47" i="2" s="1"/>
  <c r="I46" i="2"/>
  <c r="BO46" i="2" s="1"/>
  <c r="I45" i="2"/>
  <c r="BO45" i="2" s="1"/>
  <c r="I44" i="2"/>
  <c r="BO44" i="2" s="1"/>
  <c r="I43" i="2"/>
  <c r="BO43" i="2" s="1"/>
  <c r="I42" i="2"/>
  <c r="BO42" i="2" s="1"/>
  <c r="I41" i="2"/>
  <c r="BO41" i="2" s="1"/>
  <c r="I40" i="2"/>
  <c r="BO40" i="2" s="1"/>
  <c r="I39" i="2"/>
  <c r="BO39" i="2" s="1"/>
  <c r="I38" i="2"/>
  <c r="BO38" i="2" s="1"/>
  <c r="I37" i="2"/>
  <c r="BO37" i="2" s="1"/>
  <c r="I36" i="2"/>
  <c r="BO36" i="2" s="1"/>
  <c r="I35" i="2"/>
  <c r="BO35" i="2" s="1"/>
  <c r="I34" i="2"/>
  <c r="BO34" i="2" s="1"/>
  <c r="I33" i="2"/>
  <c r="BO33" i="2" s="1"/>
  <c r="I32" i="2"/>
  <c r="BO32" i="2" s="1"/>
  <c r="I31" i="2"/>
  <c r="BO31" i="2" s="1"/>
  <c r="I30" i="2"/>
  <c r="BO30" i="2" s="1"/>
  <c r="I29" i="2"/>
  <c r="BO29" i="2" s="1"/>
  <c r="I28" i="2"/>
  <c r="BO28" i="2" s="1"/>
  <c r="I27" i="2"/>
  <c r="BO27" i="2" s="1"/>
  <c r="I26" i="2"/>
  <c r="BO26" i="2" s="1"/>
  <c r="I25" i="2"/>
  <c r="BO25" i="2" s="1"/>
  <c r="I24" i="2"/>
  <c r="BO24" i="2" s="1"/>
  <c r="I23" i="2"/>
  <c r="BO23" i="2" s="1"/>
  <c r="I22" i="2"/>
  <c r="BO22" i="2" s="1"/>
  <c r="I21" i="2"/>
  <c r="BO21" i="2" s="1"/>
  <c r="I20" i="2"/>
  <c r="BO20" i="2" s="1"/>
  <c r="I19" i="2"/>
  <c r="BO19" i="2" s="1"/>
  <c r="I18" i="2"/>
  <c r="BO18" i="2" s="1"/>
  <c r="I17" i="2"/>
  <c r="BO17" i="2" s="1"/>
  <c r="I16" i="2"/>
  <c r="BO16" i="2" s="1"/>
  <c r="I15" i="2"/>
  <c r="BO15" i="2" s="1"/>
  <c r="I14" i="2"/>
  <c r="BO14" i="2" s="1"/>
  <c r="I13" i="2"/>
  <c r="BO13" i="2" s="1"/>
  <c r="I12" i="2"/>
  <c r="BO12" i="2" s="1"/>
  <c r="I11" i="2"/>
  <c r="BO11" i="2" s="1"/>
  <c r="I10" i="2"/>
  <c r="BO10" i="2" s="1"/>
  <c r="I9" i="2"/>
  <c r="BO9" i="2" s="1"/>
  <c r="I8" i="2"/>
  <c r="BO8" i="2" s="1"/>
  <c r="I7" i="2"/>
  <c r="BO7" i="2" s="1"/>
  <c r="I6" i="2"/>
  <c r="BO6" i="2" s="1"/>
  <c r="I5" i="2"/>
  <c r="BO5" i="2" s="1"/>
  <c r="I4" i="2"/>
  <c r="BO4" i="2" s="1"/>
  <c r="AQ392" i="2"/>
  <c r="AU392" i="2" s="1"/>
  <c r="AQ391" i="2"/>
  <c r="AU391" i="2" s="1"/>
  <c r="AQ390" i="2"/>
  <c r="AQ389" i="2"/>
  <c r="AQ388" i="2"/>
  <c r="AQ387" i="2"/>
  <c r="AQ386" i="2"/>
  <c r="AQ385" i="2"/>
  <c r="AQ384" i="2"/>
  <c r="AU384" i="2" s="1"/>
  <c r="AQ383" i="2"/>
  <c r="AQ382" i="2"/>
  <c r="AQ381" i="2"/>
  <c r="AQ380" i="2"/>
  <c r="AQ379" i="2"/>
  <c r="AQ378" i="2"/>
  <c r="AQ377" i="2"/>
  <c r="AQ376" i="2"/>
  <c r="AU376" i="2" s="1"/>
  <c r="AQ375" i="2"/>
  <c r="AU375" i="2" s="1"/>
  <c r="AQ374" i="2"/>
  <c r="AQ373" i="2"/>
  <c r="AQ372" i="2"/>
  <c r="AY372" i="2" s="1"/>
  <c r="AQ371" i="2"/>
  <c r="AQ370" i="2"/>
  <c r="AQ369" i="2"/>
  <c r="AQ368" i="2"/>
  <c r="AY368" i="2" s="1"/>
  <c r="AQ367" i="2"/>
  <c r="AQ366" i="2"/>
  <c r="AQ365" i="2"/>
  <c r="AQ364" i="2"/>
  <c r="AQ363" i="2"/>
  <c r="AQ362" i="2"/>
  <c r="AQ361" i="2"/>
  <c r="AQ360" i="2"/>
  <c r="AQ359" i="2"/>
  <c r="AU359" i="2" s="1"/>
  <c r="AQ358" i="2"/>
  <c r="AQ357" i="2"/>
  <c r="AU357" i="2" s="1"/>
  <c r="AQ356" i="2"/>
  <c r="AQ355" i="2"/>
  <c r="AQ354" i="2"/>
  <c r="AQ353" i="2"/>
  <c r="AQ352" i="2"/>
  <c r="AU352" i="2" s="1"/>
  <c r="AQ351" i="2"/>
  <c r="AQ350" i="2"/>
  <c r="AQ349" i="2"/>
  <c r="AQ348" i="2"/>
  <c r="AU348" i="2" s="1"/>
  <c r="AQ347" i="2"/>
  <c r="AU347" i="2" s="1"/>
  <c r="AQ346" i="2"/>
  <c r="AQ345" i="2"/>
  <c r="AQ344" i="2"/>
  <c r="AU344" i="2" s="1"/>
  <c r="AQ343" i="2"/>
  <c r="AQ342" i="2"/>
  <c r="AQ341" i="2"/>
  <c r="AU341" i="2" s="1"/>
  <c r="AQ340" i="2"/>
  <c r="AU340" i="2" s="1"/>
  <c r="AQ339" i="2"/>
  <c r="AU339" i="2" s="1"/>
  <c r="AQ338" i="2"/>
  <c r="AY338" i="2" s="1"/>
  <c r="AQ337" i="2"/>
  <c r="AQ336" i="2"/>
  <c r="AU336" i="2" s="1"/>
  <c r="AQ335" i="2"/>
  <c r="AQ334" i="2"/>
  <c r="AQ333" i="2"/>
  <c r="AQ332" i="2"/>
  <c r="AU332" i="2" s="1"/>
  <c r="AQ331" i="2"/>
  <c r="AU331" i="2" s="1"/>
  <c r="AQ330" i="2"/>
  <c r="AQ329" i="2"/>
  <c r="AQ328" i="2"/>
  <c r="AU328" i="2" s="1"/>
  <c r="AQ327" i="2"/>
  <c r="AQ326" i="2"/>
  <c r="AQ325" i="2"/>
  <c r="AQ324" i="2"/>
  <c r="AU324" i="2" s="1"/>
  <c r="AQ323" i="2"/>
  <c r="AU323" i="2" s="1"/>
  <c r="AQ322" i="2"/>
  <c r="AQ321" i="2"/>
  <c r="AQ320" i="2"/>
  <c r="AU320" i="2" s="1"/>
  <c r="AQ319" i="2"/>
  <c r="AQ318" i="2"/>
  <c r="AQ317" i="2"/>
  <c r="AU317" i="2" s="1"/>
  <c r="AQ316" i="2"/>
  <c r="AQ315" i="2"/>
  <c r="AY315" i="2" s="1"/>
  <c r="AQ314" i="2"/>
  <c r="AQ313" i="2"/>
  <c r="AQ312" i="2"/>
  <c r="AU312" i="2" s="1"/>
  <c r="BD312" i="2" s="1"/>
  <c r="AQ311" i="2"/>
  <c r="AQ310" i="2"/>
  <c r="AQ309" i="2"/>
  <c r="AQ308" i="2"/>
  <c r="AQ307" i="2"/>
  <c r="AU307" i="2" s="1"/>
  <c r="AQ306" i="2"/>
  <c r="AQ305" i="2"/>
  <c r="AQ304" i="2"/>
  <c r="AQ303" i="2"/>
  <c r="AQ302" i="2"/>
  <c r="AQ301" i="2"/>
  <c r="AU301" i="2" s="1"/>
  <c r="AQ300" i="2"/>
  <c r="AU300" i="2" s="1"/>
  <c r="AQ299" i="2"/>
  <c r="AU299" i="2" s="1"/>
  <c r="AQ298" i="2"/>
  <c r="AQ297" i="2"/>
  <c r="AY297" i="2" s="1"/>
  <c r="AQ296" i="2"/>
  <c r="AQ295" i="2"/>
  <c r="AQ294" i="2"/>
  <c r="AQ293" i="2"/>
  <c r="AU293" i="2" s="1"/>
  <c r="AQ292" i="2"/>
  <c r="AU292" i="2" s="1"/>
  <c r="AQ291" i="2"/>
  <c r="AU291" i="2" s="1"/>
  <c r="AQ290" i="2"/>
  <c r="AQ289" i="2"/>
  <c r="AQ288" i="2"/>
  <c r="AU288" i="2" s="1"/>
  <c r="AQ287" i="2"/>
  <c r="AQ286" i="2"/>
  <c r="AQ285" i="2"/>
  <c r="AU285" i="2" s="1"/>
  <c r="AQ284" i="2"/>
  <c r="AU284" i="2" s="1"/>
  <c r="AQ283" i="2"/>
  <c r="AU283" i="2" s="1"/>
  <c r="AQ282" i="2"/>
  <c r="AQ281" i="2"/>
  <c r="AQ280" i="2"/>
  <c r="AU280" i="2" s="1"/>
  <c r="AQ279" i="2"/>
  <c r="AQ278" i="2"/>
  <c r="AQ277" i="2"/>
  <c r="AQ276" i="2"/>
  <c r="AU276" i="2" s="1"/>
  <c r="AQ275" i="2"/>
  <c r="AU275" i="2" s="1"/>
  <c r="AQ274" i="2"/>
  <c r="AQ273" i="2"/>
  <c r="AQ272" i="2"/>
  <c r="AU272" i="2" s="1"/>
  <c r="AQ271" i="2"/>
  <c r="AQ270" i="2"/>
  <c r="AQ269" i="2"/>
  <c r="AQ268" i="2"/>
  <c r="AU268" i="2" s="1"/>
  <c r="AQ267" i="2"/>
  <c r="AU267" i="2" s="1"/>
  <c r="AQ266" i="2"/>
  <c r="AQ265" i="2"/>
  <c r="AQ264" i="2"/>
  <c r="AU264" i="2" s="1"/>
  <c r="AQ263" i="2"/>
  <c r="AQ262" i="2"/>
  <c r="AQ261" i="2"/>
  <c r="AU261" i="2" s="1"/>
  <c r="AQ260" i="2"/>
  <c r="AU260" i="2" s="1"/>
  <c r="AQ259" i="2"/>
  <c r="AU259" i="2" s="1"/>
  <c r="AQ258" i="2"/>
  <c r="AQ257" i="2"/>
  <c r="AQ256" i="2"/>
  <c r="AQ255" i="2"/>
  <c r="AQ254" i="2"/>
  <c r="AQ253" i="2"/>
  <c r="AY253" i="2" s="1"/>
  <c r="AQ252" i="2"/>
  <c r="AU252" i="2" s="1"/>
  <c r="AQ251" i="2"/>
  <c r="AQ250" i="2"/>
  <c r="AQ249" i="2"/>
  <c r="AQ248" i="2"/>
  <c r="AU248" i="2" s="1"/>
  <c r="AQ247" i="2"/>
  <c r="AQ246" i="2"/>
  <c r="AQ245" i="2"/>
  <c r="AQ244" i="2"/>
  <c r="AU244" i="2" s="1"/>
  <c r="AQ243" i="2"/>
  <c r="AY243" i="2" s="1"/>
  <c r="AQ242" i="2"/>
  <c r="AY242" i="2" s="1"/>
  <c r="AQ241" i="2"/>
  <c r="AQ240" i="2"/>
  <c r="AQ239" i="2"/>
  <c r="AQ238" i="2"/>
  <c r="AQ237" i="2"/>
  <c r="AU237" i="2" s="1"/>
  <c r="AQ236" i="2"/>
  <c r="AQ235" i="2"/>
  <c r="AU235" i="2" s="1"/>
  <c r="AQ234" i="2"/>
  <c r="AQ233" i="2"/>
  <c r="AQ232" i="2"/>
  <c r="AQ231" i="2"/>
  <c r="AQ230" i="2"/>
  <c r="AQ229" i="2"/>
  <c r="AQ228" i="2"/>
  <c r="AQ227" i="2"/>
  <c r="AQ226" i="2"/>
  <c r="AQ225" i="2"/>
  <c r="AQ224" i="2"/>
  <c r="AQ223" i="2"/>
  <c r="AQ222" i="2"/>
  <c r="AQ221" i="2"/>
  <c r="AQ220" i="2"/>
  <c r="AU220" i="2" s="1"/>
  <c r="AQ219" i="2"/>
  <c r="AU219" i="2" s="1"/>
  <c r="AQ218" i="2"/>
  <c r="AQ217" i="2"/>
  <c r="AQ216" i="2"/>
  <c r="AQ215" i="2"/>
  <c r="AY215" i="2" s="1"/>
  <c r="AQ214" i="2"/>
  <c r="AQ213" i="2"/>
  <c r="AQ212" i="2"/>
  <c r="AU212" i="2" s="1"/>
  <c r="AQ211" i="2"/>
  <c r="AU211" i="2" s="1"/>
  <c r="AQ210" i="2"/>
  <c r="AU210" i="2" s="1"/>
  <c r="AQ209" i="2"/>
  <c r="AQ208" i="2"/>
  <c r="AQ207" i="2"/>
  <c r="AQ206" i="2"/>
  <c r="AQ205" i="2"/>
  <c r="AQ204" i="2"/>
  <c r="AU204" i="2" s="1"/>
  <c r="AQ203" i="2"/>
  <c r="AQ202" i="2"/>
  <c r="AQ201" i="2"/>
  <c r="AQ200" i="2"/>
  <c r="AQ199" i="2"/>
  <c r="AQ198" i="2"/>
  <c r="AQ197" i="2"/>
  <c r="AQ196" i="2"/>
  <c r="AQ195" i="2"/>
  <c r="AQ194" i="2"/>
  <c r="AU194" i="2" s="1"/>
  <c r="AQ193" i="2"/>
  <c r="AQ192" i="2"/>
  <c r="AY192" i="2" s="1"/>
  <c r="AQ191" i="2"/>
  <c r="AQ190" i="2"/>
  <c r="AQ189" i="2"/>
  <c r="AQ188" i="2"/>
  <c r="AU188" i="2" s="1"/>
  <c r="AQ187" i="2"/>
  <c r="AQ186" i="2"/>
  <c r="AU186" i="2" s="1"/>
  <c r="AQ185" i="2"/>
  <c r="AQ184" i="2"/>
  <c r="AQ183" i="2"/>
  <c r="AQ182" i="2"/>
  <c r="AQ181" i="2"/>
  <c r="AQ180" i="2"/>
  <c r="AQ179" i="2"/>
  <c r="AU179" i="2" s="1"/>
  <c r="AQ178" i="2"/>
  <c r="AU178" i="2" s="1"/>
  <c r="AQ177" i="2"/>
  <c r="AQ176" i="2"/>
  <c r="AQ175" i="2"/>
  <c r="AQ174" i="2"/>
  <c r="AQ173" i="2"/>
  <c r="AQ172" i="2"/>
  <c r="AQ171" i="2"/>
  <c r="AU171" i="2" s="1"/>
  <c r="AQ170" i="2"/>
  <c r="AQ169" i="2"/>
  <c r="AQ168" i="2"/>
  <c r="AQ167" i="2"/>
  <c r="AQ166" i="2"/>
  <c r="AQ165" i="2"/>
  <c r="AQ164" i="2"/>
  <c r="AQ163" i="2"/>
  <c r="AU163" i="2" s="1"/>
  <c r="AQ162" i="2"/>
  <c r="AQ161" i="2"/>
  <c r="AQ160" i="2"/>
  <c r="AQ159" i="2"/>
  <c r="AQ158" i="2"/>
  <c r="AQ157" i="2"/>
  <c r="AQ156" i="2"/>
  <c r="AU156" i="2" s="1"/>
  <c r="AQ155" i="2"/>
  <c r="AU155" i="2" s="1"/>
  <c r="AQ154" i="2"/>
  <c r="AQ153" i="2"/>
  <c r="AQ152" i="2"/>
  <c r="AQ151" i="2"/>
  <c r="AQ150" i="2"/>
  <c r="AQ149" i="2"/>
  <c r="AQ148" i="2"/>
  <c r="AU148" i="2" s="1"/>
  <c r="AQ147" i="2"/>
  <c r="AU147" i="2" s="1"/>
  <c r="AQ146" i="2"/>
  <c r="AU146" i="2" s="1"/>
  <c r="AQ145" i="2"/>
  <c r="AQ144" i="2"/>
  <c r="AY144" i="2" s="1"/>
  <c r="AQ143" i="2"/>
  <c r="AQ142" i="2"/>
  <c r="AQ141" i="2"/>
  <c r="AQ140" i="2"/>
  <c r="AQ139" i="2"/>
  <c r="AQ138" i="2"/>
  <c r="AQ137" i="2"/>
  <c r="AQ136" i="2"/>
  <c r="AQ135" i="2"/>
  <c r="AQ134" i="2"/>
  <c r="AQ133" i="2"/>
  <c r="AQ132" i="2"/>
  <c r="AU132" i="2" s="1"/>
  <c r="AQ131" i="2"/>
  <c r="AQ130" i="2"/>
  <c r="AU130" i="2" s="1"/>
  <c r="AQ129" i="2"/>
  <c r="AQ128" i="2"/>
  <c r="AQ127" i="2"/>
  <c r="AQ126" i="2"/>
  <c r="AQ125" i="2"/>
  <c r="AQ124" i="2"/>
  <c r="AU124" i="2" s="1"/>
  <c r="AQ123" i="2"/>
  <c r="AQ122" i="2"/>
  <c r="AU122" i="2" s="1"/>
  <c r="AQ121" i="2"/>
  <c r="AQ120" i="2"/>
  <c r="AQ119" i="2"/>
  <c r="AQ118" i="2"/>
  <c r="AQ117" i="2"/>
  <c r="AQ116" i="2"/>
  <c r="AQ115" i="2"/>
  <c r="AU115" i="2" s="1"/>
  <c r="AQ114" i="2"/>
  <c r="AU114" i="2" s="1"/>
  <c r="AQ113" i="2"/>
  <c r="AY113" i="2" s="1"/>
  <c r="AQ112" i="2"/>
  <c r="AQ111" i="2"/>
  <c r="AQ110" i="2"/>
  <c r="AQ109" i="2"/>
  <c r="AQ108" i="2"/>
  <c r="AQ107" i="2"/>
  <c r="AU107" i="2" s="1"/>
  <c r="AQ106" i="2"/>
  <c r="AQ105" i="2"/>
  <c r="AQ104" i="2"/>
  <c r="AQ103" i="2"/>
  <c r="AQ102" i="2"/>
  <c r="AQ101" i="2"/>
  <c r="AQ100" i="2"/>
  <c r="AQ99" i="2"/>
  <c r="AU99" i="2" s="1"/>
  <c r="AQ98" i="2"/>
  <c r="AQ97" i="2"/>
  <c r="AQ96" i="2"/>
  <c r="AQ95" i="2"/>
  <c r="AQ94" i="2"/>
  <c r="AQ93" i="2"/>
  <c r="AQ92" i="2"/>
  <c r="AU92" i="2" s="1"/>
  <c r="AQ91" i="2"/>
  <c r="AQ90" i="2"/>
  <c r="AQ89" i="2"/>
  <c r="AQ88" i="2"/>
  <c r="AQ87" i="2"/>
  <c r="AY87" i="2" s="1"/>
  <c r="AQ86" i="2"/>
  <c r="AQ85" i="2"/>
  <c r="AQ84" i="2"/>
  <c r="AQ83" i="2"/>
  <c r="AU83" i="2" s="1"/>
  <c r="AQ82" i="2"/>
  <c r="AU82" i="2" s="1"/>
  <c r="AQ81" i="2"/>
  <c r="AQ80" i="2"/>
  <c r="AQ79" i="2"/>
  <c r="AQ78" i="2"/>
  <c r="AQ77" i="2"/>
  <c r="AQ76" i="2"/>
  <c r="AU76" i="2" s="1"/>
  <c r="AQ75" i="2"/>
  <c r="AQ74" i="2"/>
  <c r="AY74" i="2" s="1"/>
  <c r="AQ73" i="2"/>
  <c r="AQ72" i="2"/>
  <c r="AQ71" i="2"/>
  <c r="AQ70" i="2"/>
  <c r="AQ69" i="2"/>
  <c r="AQ68" i="2"/>
  <c r="AQ67" i="2"/>
  <c r="AU67" i="2" s="1"/>
  <c r="AQ66" i="2"/>
  <c r="AU66" i="2" s="1"/>
  <c r="AQ65" i="2"/>
  <c r="AQ64" i="2"/>
  <c r="AQ63" i="2"/>
  <c r="AQ62" i="2"/>
  <c r="AQ61" i="2"/>
  <c r="AQ60" i="2"/>
  <c r="AQ59" i="2"/>
  <c r="AU59" i="2" s="1"/>
  <c r="AQ58" i="2"/>
  <c r="AU58" i="2" s="1"/>
  <c r="AQ57" i="2"/>
  <c r="AQ56" i="2"/>
  <c r="AQ55" i="2"/>
  <c r="AQ54" i="2"/>
  <c r="AQ53" i="2"/>
  <c r="AQ52" i="2"/>
  <c r="AQ51" i="2"/>
  <c r="AQ50" i="2"/>
  <c r="AU50" i="2" s="1"/>
  <c r="AQ49" i="2"/>
  <c r="AQ48" i="2"/>
  <c r="AQ47" i="2"/>
  <c r="AQ46" i="2"/>
  <c r="AQ45" i="2"/>
  <c r="AQ44" i="2"/>
  <c r="AQ43" i="2"/>
  <c r="AU43" i="2" s="1"/>
  <c r="AQ42" i="2"/>
  <c r="AQ41" i="2"/>
  <c r="AQ40" i="2"/>
  <c r="AQ39" i="2"/>
  <c r="AY39" i="2" s="1"/>
  <c r="AQ38" i="2"/>
  <c r="AQ37" i="2"/>
  <c r="AQ36" i="2"/>
  <c r="AQ35" i="2"/>
  <c r="AU35" i="2" s="1"/>
  <c r="AQ34" i="2"/>
  <c r="AQ33" i="2"/>
  <c r="AQ32" i="2"/>
  <c r="AQ31" i="2"/>
  <c r="AQ30" i="2"/>
  <c r="AQ29" i="2"/>
  <c r="AQ28" i="2"/>
  <c r="AQ27" i="2"/>
  <c r="AU27" i="2" s="1"/>
  <c r="AQ26" i="2"/>
  <c r="AQ25" i="2"/>
  <c r="AQ24" i="2"/>
  <c r="AQ23" i="2"/>
  <c r="AQ22" i="2"/>
  <c r="AQ21" i="2"/>
  <c r="AQ20" i="2"/>
  <c r="AQ19" i="2"/>
  <c r="AU19" i="2" s="1"/>
  <c r="BP19" i="2" s="1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L349" i="2"/>
  <c r="AZ349" i="2" s="1"/>
  <c r="L341" i="2"/>
  <c r="AZ341" i="2" s="1"/>
  <c r="L333" i="2"/>
  <c r="AZ333" i="2" s="1"/>
  <c r="L310" i="2"/>
  <c r="AZ310" i="2" s="1"/>
  <c r="L302" i="2"/>
  <c r="AZ302" i="2" s="1"/>
  <c r="L299" i="2"/>
  <c r="AZ299" i="2" s="1"/>
  <c r="L281" i="2"/>
  <c r="AZ281" i="2" s="1"/>
  <c r="L280" i="2"/>
  <c r="AZ280" i="2" s="1"/>
  <c r="L279" i="2"/>
  <c r="AZ279" i="2" s="1"/>
  <c r="L278" i="2"/>
  <c r="AZ278" i="2" s="1"/>
  <c r="L277" i="2"/>
  <c r="AZ277" i="2" s="1"/>
  <c r="L276" i="2"/>
  <c r="AZ276" i="2" s="1"/>
  <c r="L275" i="2"/>
  <c r="AZ275" i="2" s="1"/>
  <c r="L270" i="2"/>
  <c r="AZ270" i="2" s="1"/>
  <c r="L267" i="2"/>
  <c r="AZ267" i="2" s="1"/>
  <c r="L264" i="2"/>
  <c r="AZ264" i="2" s="1"/>
  <c r="L263" i="2"/>
  <c r="AZ263" i="2" s="1"/>
  <c r="L262" i="2"/>
  <c r="AZ262" i="2" s="1"/>
  <c r="L261" i="2"/>
  <c r="AZ261" i="2" s="1"/>
  <c r="L260" i="2"/>
  <c r="AZ260" i="2" s="1"/>
  <c r="L259" i="2"/>
  <c r="AZ259" i="2" s="1"/>
  <c r="L253" i="2"/>
  <c r="AZ253" i="2" s="1"/>
  <c r="L252" i="2"/>
  <c r="AZ252" i="2" s="1"/>
  <c r="L251" i="2"/>
  <c r="AZ251" i="2" s="1"/>
  <c r="L250" i="2"/>
  <c r="AZ250" i="2" s="1"/>
  <c r="L249" i="2"/>
  <c r="AZ249" i="2" s="1"/>
  <c r="L248" i="2"/>
  <c r="AZ248" i="2" s="1"/>
  <c r="L247" i="2"/>
  <c r="AZ247" i="2" s="1"/>
  <c r="L246" i="2"/>
  <c r="AZ246" i="2" s="1"/>
  <c r="L245" i="2"/>
  <c r="AZ245" i="2" s="1"/>
  <c r="L244" i="2"/>
  <c r="AZ244" i="2" s="1"/>
  <c r="L243" i="2"/>
  <c r="AZ243" i="2" s="1"/>
  <c r="L242" i="2"/>
  <c r="AZ242" i="2" s="1"/>
  <c r="L241" i="2"/>
  <c r="AZ241" i="2" s="1"/>
  <c r="L240" i="2"/>
  <c r="AZ240" i="2" s="1"/>
  <c r="L239" i="2"/>
  <c r="AZ239" i="2" s="1"/>
  <c r="L238" i="2"/>
  <c r="AZ238" i="2" s="1"/>
  <c r="L237" i="2"/>
  <c r="AZ237" i="2" s="1"/>
  <c r="L236" i="2"/>
  <c r="AZ236" i="2" s="1"/>
  <c r="L235" i="2"/>
  <c r="AZ235" i="2" s="1"/>
  <c r="L234" i="2"/>
  <c r="AZ234" i="2" s="1"/>
  <c r="L233" i="2"/>
  <c r="AZ233" i="2" s="1"/>
  <c r="L232" i="2"/>
  <c r="AZ232" i="2" s="1"/>
  <c r="L230" i="2"/>
  <c r="AZ230" i="2" s="1"/>
  <c r="L221" i="2"/>
  <c r="AZ221" i="2" s="1"/>
  <c r="L213" i="2"/>
  <c r="AZ213" i="2" s="1"/>
  <c r="L197" i="2"/>
  <c r="AZ197" i="2" s="1"/>
  <c r="L189" i="2"/>
  <c r="AZ189" i="2" s="1"/>
  <c r="L181" i="2"/>
  <c r="AZ181" i="2" s="1"/>
  <c r="L165" i="2"/>
  <c r="AZ165" i="2" s="1"/>
  <c r="L158" i="2"/>
  <c r="AZ158" i="2" s="1"/>
  <c r="L150" i="2"/>
  <c r="AZ150" i="2" s="1"/>
  <c r="L144" i="2"/>
  <c r="AZ144" i="2" s="1"/>
  <c r="L143" i="2"/>
  <c r="AZ143" i="2" s="1"/>
  <c r="L142" i="2"/>
  <c r="AZ142" i="2" s="1"/>
  <c r="L141" i="2"/>
  <c r="AZ141" i="2" s="1"/>
  <c r="L123" i="2"/>
  <c r="AZ123" i="2" s="1"/>
  <c r="L101" i="2"/>
  <c r="AZ101" i="2" s="1"/>
  <c r="L97" i="2"/>
  <c r="AZ97" i="2" s="1"/>
  <c r="L91" i="2"/>
  <c r="AZ91" i="2" s="1"/>
  <c r="L83" i="2"/>
  <c r="AZ83" i="2" s="1"/>
  <c r="L75" i="2"/>
  <c r="AZ75" i="2" s="1"/>
  <c r="L65" i="2"/>
  <c r="AZ65" i="2" s="1"/>
  <c r="L61" i="2"/>
  <c r="AZ61" i="2" s="1"/>
  <c r="L54" i="2"/>
  <c r="AZ54" i="2" s="1"/>
  <c r="L46" i="2"/>
  <c r="AZ46" i="2" s="1"/>
  <c r="L37" i="2"/>
  <c r="AZ37" i="2" s="1"/>
  <c r="L35" i="2"/>
  <c r="AZ35" i="2" s="1"/>
  <c r="B27" i="10"/>
  <c r="L348" i="2" s="1"/>
  <c r="AZ348" i="2" s="1"/>
  <c r="B26" i="10"/>
  <c r="L297" i="2" s="1"/>
  <c r="AZ297" i="2" s="1"/>
  <c r="B25" i="10"/>
  <c r="L439" i="2" s="1"/>
  <c r="AZ439" i="2" s="1"/>
  <c r="B23" i="10"/>
  <c r="L273" i="2" s="1"/>
  <c r="AZ273" i="2" s="1"/>
  <c r="B22" i="10"/>
  <c r="L266" i="2" s="1"/>
  <c r="AZ266" i="2" s="1"/>
  <c r="B21" i="10"/>
  <c r="L258" i="2" s="1"/>
  <c r="AZ258" i="2" s="1"/>
  <c r="B19" i="10"/>
  <c r="L222" i="2" s="1"/>
  <c r="AZ222" i="2" s="1"/>
  <c r="B18" i="10"/>
  <c r="L300" i="2" s="1"/>
  <c r="AZ300" i="2" s="1"/>
  <c r="B17" i="10"/>
  <c r="L309" i="2" s="1"/>
  <c r="AZ309" i="2" s="1"/>
  <c r="B15" i="10"/>
  <c r="L125" i="2" s="1"/>
  <c r="AZ125" i="2" s="1"/>
  <c r="B14" i="10"/>
  <c r="L124" i="2" s="1"/>
  <c r="AZ124" i="2" s="1"/>
  <c r="B13" i="10"/>
  <c r="L78" i="2" s="1"/>
  <c r="AZ78" i="2" s="1"/>
  <c r="B12" i="10"/>
  <c r="L76" i="2" s="1"/>
  <c r="AZ76" i="2" s="1"/>
  <c r="B11" i="10"/>
  <c r="L58" i="2" s="1"/>
  <c r="AZ58" i="2" s="1"/>
  <c r="B10" i="10"/>
  <c r="L50" i="2" s="1"/>
  <c r="AZ50" i="2" s="1"/>
  <c r="B9" i="10"/>
  <c r="L108" i="2" s="1"/>
  <c r="AZ108" i="2" s="1"/>
  <c r="B8" i="10"/>
  <c r="L316" i="2" s="1"/>
  <c r="AZ316" i="2" s="1"/>
  <c r="B7" i="10"/>
  <c r="L41" i="2" s="1"/>
  <c r="AZ41" i="2" s="1"/>
  <c r="B6" i="10"/>
  <c r="L40" i="2" s="1"/>
  <c r="AZ40" i="2" s="1"/>
  <c r="B5" i="10"/>
  <c r="L38" i="2" s="1"/>
  <c r="AZ38" i="2" s="1"/>
  <c r="B4" i="10"/>
  <c r="L44" i="2" s="1"/>
  <c r="AZ44" i="2" s="1"/>
  <c r="B3" i="10"/>
  <c r="L51" i="2" s="1"/>
  <c r="AZ51" i="2" s="1"/>
  <c r="B2" i="10"/>
  <c r="AZ397" i="2" s="1"/>
  <c r="G392" i="2"/>
  <c r="AR392" i="2" s="1"/>
  <c r="G391" i="2"/>
  <c r="AR391" i="2" s="1"/>
  <c r="G390" i="2"/>
  <c r="AR390" i="2" s="1"/>
  <c r="G389" i="2"/>
  <c r="AR389" i="2" s="1"/>
  <c r="G388" i="2"/>
  <c r="AR388" i="2" s="1"/>
  <c r="G387" i="2"/>
  <c r="AR387" i="2" s="1"/>
  <c r="G386" i="2"/>
  <c r="AR386" i="2" s="1"/>
  <c r="G385" i="2"/>
  <c r="AR385" i="2" s="1"/>
  <c r="G384" i="2"/>
  <c r="AR384" i="2" s="1"/>
  <c r="G383" i="2"/>
  <c r="AR383" i="2" s="1"/>
  <c r="G382" i="2"/>
  <c r="AR382" i="2" s="1"/>
  <c r="G381" i="2"/>
  <c r="AR381" i="2" s="1"/>
  <c r="G380" i="2"/>
  <c r="AR380" i="2" s="1"/>
  <c r="G379" i="2"/>
  <c r="AR379" i="2" s="1"/>
  <c r="G378" i="2"/>
  <c r="AR378" i="2" s="1"/>
  <c r="G377" i="2"/>
  <c r="AR377" i="2" s="1"/>
  <c r="G376" i="2"/>
  <c r="AR376" i="2" s="1"/>
  <c r="G375" i="2"/>
  <c r="AR375" i="2" s="1"/>
  <c r="G374" i="2"/>
  <c r="AR374" i="2" s="1"/>
  <c r="G373" i="2"/>
  <c r="AR373" i="2" s="1"/>
  <c r="G372" i="2"/>
  <c r="AR372" i="2" s="1"/>
  <c r="G371" i="2"/>
  <c r="AR371" i="2" s="1"/>
  <c r="G370" i="2"/>
  <c r="AR370" i="2" s="1"/>
  <c r="G369" i="2"/>
  <c r="AR369" i="2" s="1"/>
  <c r="G368" i="2"/>
  <c r="AR368" i="2" s="1"/>
  <c r="G367" i="2"/>
  <c r="AR367" i="2" s="1"/>
  <c r="G366" i="2"/>
  <c r="AR366" i="2" s="1"/>
  <c r="G365" i="2"/>
  <c r="AR365" i="2" s="1"/>
  <c r="G364" i="2"/>
  <c r="AR364" i="2" s="1"/>
  <c r="G363" i="2"/>
  <c r="AR363" i="2" s="1"/>
  <c r="G362" i="2"/>
  <c r="AR362" i="2" s="1"/>
  <c r="G361" i="2"/>
  <c r="AR361" i="2" s="1"/>
  <c r="G360" i="2"/>
  <c r="AR360" i="2" s="1"/>
  <c r="G359" i="2"/>
  <c r="AR359" i="2" s="1"/>
  <c r="G358" i="2"/>
  <c r="AR358" i="2" s="1"/>
  <c r="G357" i="2"/>
  <c r="AR357" i="2" s="1"/>
  <c r="G356" i="2"/>
  <c r="AR356" i="2" s="1"/>
  <c r="G355" i="2"/>
  <c r="AR355" i="2" s="1"/>
  <c r="G354" i="2"/>
  <c r="AR354" i="2" s="1"/>
  <c r="G353" i="2"/>
  <c r="AR353" i="2" s="1"/>
  <c r="G352" i="2"/>
  <c r="AR352" i="2" s="1"/>
  <c r="G351" i="2"/>
  <c r="AR351" i="2" s="1"/>
  <c r="G350" i="2"/>
  <c r="AR350" i="2" s="1"/>
  <c r="G343" i="2"/>
  <c r="AR343" i="2" s="1"/>
  <c r="G319" i="2"/>
  <c r="AR319" i="2" s="1"/>
  <c r="G311" i="2"/>
  <c r="AR311" i="2" s="1"/>
  <c r="G310" i="2"/>
  <c r="AR310" i="2" s="1"/>
  <c r="G309" i="2"/>
  <c r="AR309" i="2" s="1"/>
  <c r="G308" i="2"/>
  <c r="G307" i="2"/>
  <c r="G306" i="2"/>
  <c r="AR306" i="2" s="1"/>
  <c r="G305" i="2"/>
  <c r="G304" i="2"/>
  <c r="G303" i="2"/>
  <c r="AR303" i="2" s="1"/>
  <c r="G302" i="2"/>
  <c r="AR302" i="2" s="1"/>
  <c r="G301" i="2"/>
  <c r="G300" i="2"/>
  <c r="G299" i="2"/>
  <c r="G298" i="2"/>
  <c r="G297" i="2"/>
  <c r="G296" i="2"/>
  <c r="G295" i="2"/>
  <c r="AR295" i="2" s="1"/>
  <c r="G294" i="2"/>
  <c r="AR294" i="2" s="1"/>
  <c r="G293" i="2"/>
  <c r="AR293" i="2" s="1"/>
  <c r="G292" i="2"/>
  <c r="G291" i="2"/>
  <c r="G290" i="2"/>
  <c r="AR290" i="2" s="1"/>
  <c r="G289" i="2"/>
  <c r="G288" i="2"/>
  <c r="G287" i="2"/>
  <c r="AR287" i="2" s="1"/>
  <c r="G286" i="2"/>
  <c r="AR286" i="2" s="1"/>
  <c r="G285" i="2"/>
  <c r="G284" i="2"/>
  <c r="G283" i="2"/>
  <c r="G282" i="2"/>
  <c r="G281" i="2"/>
  <c r="G280" i="2"/>
  <c r="G279" i="2"/>
  <c r="AR279" i="2" s="1"/>
  <c r="G278" i="2"/>
  <c r="AR278" i="2" s="1"/>
  <c r="G277" i="2"/>
  <c r="AR277" i="2" s="1"/>
  <c r="G276" i="2"/>
  <c r="G275" i="2"/>
  <c r="G274" i="2"/>
  <c r="AR274" i="2" s="1"/>
  <c r="G273" i="2"/>
  <c r="G272" i="2"/>
  <c r="G271" i="2"/>
  <c r="AR271" i="2" s="1"/>
  <c r="G270" i="2"/>
  <c r="AR270" i="2" s="1"/>
  <c r="G269" i="2"/>
  <c r="G268" i="2"/>
  <c r="G267" i="2"/>
  <c r="G266" i="2"/>
  <c r="G265" i="2"/>
  <c r="G264" i="2"/>
  <c r="G263" i="2"/>
  <c r="AR263" i="2" s="1"/>
  <c r="G262" i="2"/>
  <c r="AR262" i="2" s="1"/>
  <c r="G261" i="2"/>
  <c r="AR261" i="2" s="1"/>
  <c r="G260" i="2"/>
  <c r="G259" i="2"/>
  <c r="G258" i="2"/>
  <c r="AR258" i="2" s="1"/>
  <c r="G257" i="2"/>
  <c r="AR257" i="2" s="1"/>
  <c r="G256" i="2"/>
  <c r="AR256" i="2" s="1"/>
  <c r="G255" i="2"/>
  <c r="AR255" i="2" s="1"/>
  <c r="G254" i="2"/>
  <c r="AR254" i="2" s="1"/>
  <c r="G253" i="2"/>
  <c r="AR253" i="2" s="1"/>
  <c r="G252" i="2"/>
  <c r="AR252" i="2" s="1"/>
  <c r="G251" i="2"/>
  <c r="AR251" i="2" s="1"/>
  <c r="G250" i="2"/>
  <c r="AR250" i="2" s="1"/>
  <c r="G249" i="2"/>
  <c r="AR249" i="2" s="1"/>
  <c r="G248" i="2"/>
  <c r="AR248" i="2" s="1"/>
  <c r="G247" i="2"/>
  <c r="AR247" i="2" s="1"/>
  <c r="G246" i="2"/>
  <c r="AR246" i="2" s="1"/>
  <c r="G245" i="2"/>
  <c r="AR245" i="2" s="1"/>
  <c r="G244" i="2"/>
  <c r="AR244" i="2" s="1"/>
  <c r="G243" i="2"/>
  <c r="AR243" i="2" s="1"/>
  <c r="G242" i="2"/>
  <c r="AR242" i="2" s="1"/>
  <c r="G241" i="2"/>
  <c r="AR241" i="2" s="1"/>
  <c r="G240" i="2"/>
  <c r="AR240" i="2" s="1"/>
  <c r="G239" i="2"/>
  <c r="AR239" i="2" s="1"/>
  <c r="G238" i="2"/>
  <c r="AR238" i="2" s="1"/>
  <c r="G237" i="2"/>
  <c r="AR237" i="2" s="1"/>
  <c r="G236" i="2"/>
  <c r="AR236" i="2" s="1"/>
  <c r="G235" i="2"/>
  <c r="AR235" i="2" s="1"/>
  <c r="G234" i="2"/>
  <c r="AR234" i="2" s="1"/>
  <c r="G233" i="2"/>
  <c r="AR233" i="2" s="1"/>
  <c r="G232" i="2"/>
  <c r="AR232" i="2" s="1"/>
  <c r="G231" i="2"/>
  <c r="AR231" i="2" s="1"/>
  <c r="G230" i="2"/>
  <c r="AR230" i="2" s="1"/>
  <c r="G229" i="2"/>
  <c r="AR229" i="2" s="1"/>
  <c r="G228" i="2"/>
  <c r="AR228" i="2" s="1"/>
  <c r="G227" i="2"/>
  <c r="AR227" i="2" s="1"/>
  <c r="G226" i="2"/>
  <c r="AR226" i="2" s="1"/>
  <c r="G225" i="2"/>
  <c r="AR225" i="2" s="1"/>
  <c r="G224" i="2"/>
  <c r="AR224" i="2" s="1"/>
  <c r="G223" i="2"/>
  <c r="AR223" i="2" s="1"/>
  <c r="G222" i="2"/>
  <c r="AR222" i="2" s="1"/>
  <c r="G221" i="2"/>
  <c r="AR221" i="2" s="1"/>
  <c r="G220" i="2"/>
  <c r="AR220" i="2" s="1"/>
  <c r="G219" i="2"/>
  <c r="AR219" i="2" s="1"/>
  <c r="G218" i="2"/>
  <c r="AR218" i="2" s="1"/>
  <c r="G217" i="2"/>
  <c r="AR217" i="2" s="1"/>
  <c r="G216" i="2"/>
  <c r="AR216" i="2" s="1"/>
  <c r="G215" i="2"/>
  <c r="AR215" i="2" s="1"/>
  <c r="G214" i="2"/>
  <c r="AR214" i="2" s="1"/>
  <c r="G213" i="2"/>
  <c r="AR213" i="2" s="1"/>
  <c r="G212" i="2"/>
  <c r="AR212" i="2" s="1"/>
  <c r="G211" i="2"/>
  <c r="AR211" i="2" s="1"/>
  <c r="G210" i="2"/>
  <c r="AR210" i="2" s="1"/>
  <c r="G209" i="2"/>
  <c r="AR209" i="2" s="1"/>
  <c r="G208" i="2"/>
  <c r="AR208" i="2" s="1"/>
  <c r="G207" i="2"/>
  <c r="AR207" i="2" s="1"/>
  <c r="G206" i="2"/>
  <c r="AR206" i="2" s="1"/>
  <c r="G205" i="2"/>
  <c r="AR205" i="2" s="1"/>
  <c r="G204" i="2"/>
  <c r="AR204" i="2" s="1"/>
  <c r="G203" i="2"/>
  <c r="AR203" i="2" s="1"/>
  <c r="G202" i="2"/>
  <c r="AR202" i="2" s="1"/>
  <c r="G201" i="2"/>
  <c r="AR201" i="2" s="1"/>
  <c r="G200" i="2"/>
  <c r="AR200" i="2" s="1"/>
  <c r="G199" i="2"/>
  <c r="AR199" i="2" s="1"/>
  <c r="G198" i="2"/>
  <c r="AR198" i="2" s="1"/>
  <c r="G197" i="2"/>
  <c r="AR197" i="2" s="1"/>
  <c r="G196" i="2"/>
  <c r="AR196" i="2" s="1"/>
  <c r="G195" i="2"/>
  <c r="AR195" i="2" s="1"/>
  <c r="G194" i="2"/>
  <c r="AR194" i="2" s="1"/>
  <c r="G193" i="2"/>
  <c r="AR193" i="2" s="1"/>
  <c r="G192" i="2"/>
  <c r="AR192" i="2" s="1"/>
  <c r="G191" i="2"/>
  <c r="AR191" i="2" s="1"/>
  <c r="G190" i="2"/>
  <c r="AR190" i="2" s="1"/>
  <c r="G189" i="2"/>
  <c r="AR189" i="2" s="1"/>
  <c r="G188" i="2"/>
  <c r="AR188" i="2" s="1"/>
  <c r="G187" i="2"/>
  <c r="AR187" i="2" s="1"/>
  <c r="G186" i="2"/>
  <c r="AR186" i="2" s="1"/>
  <c r="G185" i="2"/>
  <c r="AR185" i="2" s="1"/>
  <c r="G184" i="2"/>
  <c r="AR184" i="2" s="1"/>
  <c r="G183" i="2"/>
  <c r="AR183" i="2" s="1"/>
  <c r="G182" i="2"/>
  <c r="AR182" i="2" s="1"/>
  <c r="G181" i="2"/>
  <c r="AR181" i="2" s="1"/>
  <c r="G180" i="2"/>
  <c r="AR180" i="2" s="1"/>
  <c r="G179" i="2"/>
  <c r="AR179" i="2" s="1"/>
  <c r="G178" i="2"/>
  <c r="AR178" i="2" s="1"/>
  <c r="G177" i="2"/>
  <c r="AR177" i="2" s="1"/>
  <c r="G176" i="2"/>
  <c r="AR176" i="2" s="1"/>
  <c r="G175" i="2"/>
  <c r="AR175" i="2" s="1"/>
  <c r="G174" i="2"/>
  <c r="AR174" i="2" s="1"/>
  <c r="G173" i="2"/>
  <c r="AR173" i="2" s="1"/>
  <c r="G172" i="2"/>
  <c r="AR172" i="2" s="1"/>
  <c r="G171" i="2"/>
  <c r="AR171" i="2" s="1"/>
  <c r="G170" i="2"/>
  <c r="AR170" i="2" s="1"/>
  <c r="G169" i="2"/>
  <c r="AR169" i="2" s="1"/>
  <c r="G168" i="2"/>
  <c r="AR168" i="2" s="1"/>
  <c r="G167" i="2"/>
  <c r="AR167" i="2" s="1"/>
  <c r="G166" i="2"/>
  <c r="AR166" i="2" s="1"/>
  <c r="G165" i="2"/>
  <c r="AR165" i="2" s="1"/>
  <c r="G164" i="2"/>
  <c r="AR164" i="2" s="1"/>
  <c r="G163" i="2"/>
  <c r="AR163" i="2" s="1"/>
  <c r="G162" i="2"/>
  <c r="AR162" i="2" s="1"/>
  <c r="G161" i="2"/>
  <c r="AR161" i="2" s="1"/>
  <c r="G160" i="2"/>
  <c r="AR160" i="2" s="1"/>
  <c r="G159" i="2"/>
  <c r="AR159" i="2" s="1"/>
  <c r="G158" i="2"/>
  <c r="AR158" i="2" s="1"/>
  <c r="G157" i="2"/>
  <c r="AR157" i="2" s="1"/>
  <c r="G156" i="2"/>
  <c r="AR156" i="2" s="1"/>
  <c r="G155" i="2"/>
  <c r="AR155" i="2" s="1"/>
  <c r="G154" i="2"/>
  <c r="AR154" i="2" s="1"/>
  <c r="G153" i="2"/>
  <c r="AR153" i="2" s="1"/>
  <c r="G152" i="2"/>
  <c r="AR152" i="2" s="1"/>
  <c r="G151" i="2"/>
  <c r="AR151" i="2" s="1"/>
  <c r="G150" i="2"/>
  <c r="AR150" i="2" s="1"/>
  <c r="G149" i="2"/>
  <c r="AR149" i="2" s="1"/>
  <c r="G148" i="2"/>
  <c r="AR148" i="2" s="1"/>
  <c r="G147" i="2"/>
  <c r="AR147" i="2" s="1"/>
  <c r="G146" i="2"/>
  <c r="AR146" i="2" s="1"/>
  <c r="G145" i="2"/>
  <c r="AR145" i="2" s="1"/>
  <c r="G96" i="2"/>
  <c r="AR96" i="2" s="1"/>
  <c r="G93" i="2"/>
  <c r="AR93" i="2" s="1"/>
  <c r="G77" i="2"/>
  <c r="AR77" i="2" s="1"/>
  <c r="G71" i="2"/>
  <c r="AR71" i="2" s="1"/>
  <c r="G53" i="2"/>
  <c r="AR53" i="2" s="1"/>
  <c r="G40" i="2"/>
  <c r="AR40" i="2" s="1"/>
  <c r="G7" i="2"/>
  <c r="AR7" i="2" s="1"/>
  <c r="E349" i="2"/>
  <c r="AV349" i="2" s="1"/>
  <c r="E348" i="2"/>
  <c r="AV348" i="2" s="1"/>
  <c r="E347" i="2"/>
  <c r="AV347" i="2" s="1"/>
  <c r="E346" i="2"/>
  <c r="AV346" i="2" s="1"/>
  <c r="E345" i="2"/>
  <c r="AV345" i="2" s="1"/>
  <c r="E344" i="2"/>
  <c r="AV344" i="2" s="1"/>
  <c r="E343" i="2"/>
  <c r="AV343" i="2" s="1"/>
  <c r="E342" i="2"/>
  <c r="AV342" i="2" s="1"/>
  <c r="E341" i="2"/>
  <c r="AV341" i="2" s="1"/>
  <c r="E340" i="2"/>
  <c r="AV340" i="2" s="1"/>
  <c r="E339" i="2"/>
  <c r="AV339" i="2" s="1"/>
  <c r="E338" i="2"/>
  <c r="AV338" i="2" s="1"/>
  <c r="E337" i="2"/>
  <c r="AV337" i="2" s="1"/>
  <c r="E336" i="2"/>
  <c r="AV336" i="2" s="1"/>
  <c r="E335" i="2"/>
  <c r="AV335" i="2" s="1"/>
  <c r="E334" i="2"/>
  <c r="AV334" i="2" s="1"/>
  <c r="E333" i="2"/>
  <c r="AV333" i="2" s="1"/>
  <c r="E332" i="2"/>
  <c r="AV332" i="2" s="1"/>
  <c r="E331" i="2"/>
  <c r="AV331" i="2" s="1"/>
  <c r="E330" i="2"/>
  <c r="AV330" i="2" s="1"/>
  <c r="E329" i="2"/>
  <c r="AV329" i="2" s="1"/>
  <c r="E328" i="2"/>
  <c r="AV328" i="2" s="1"/>
  <c r="E327" i="2"/>
  <c r="AV327" i="2" s="1"/>
  <c r="E326" i="2"/>
  <c r="AV326" i="2" s="1"/>
  <c r="E325" i="2"/>
  <c r="AV325" i="2" s="1"/>
  <c r="E324" i="2"/>
  <c r="AV324" i="2" s="1"/>
  <c r="E323" i="2"/>
  <c r="AV323" i="2" s="1"/>
  <c r="E322" i="2"/>
  <c r="AV322" i="2" s="1"/>
  <c r="E321" i="2"/>
  <c r="AV321" i="2" s="1"/>
  <c r="E320" i="2"/>
  <c r="AV320" i="2" s="1"/>
  <c r="E319" i="2"/>
  <c r="AV319" i="2" s="1"/>
  <c r="E318" i="2"/>
  <c r="AV318" i="2" s="1"/>
  <c r="E317" i="2"/>
  <c r="AV317" i="2" s="1"/>
  <c r="E316" i="2"/>
  <c r="AV316" i="2" s="1"/>
  <c r="E315" i="2"/>
  <c r="AV315" i="2" s="1"/>
  <c r="E314" i="2"/>
  <c r="AV314" i="2" s="1"/>
  <c r="E313" i="2"/>
  <c r="AV313" i="2" s="1"/>
  <c r="E312" i="2"/>
  <c r="AV312" i="2" s="1"/>
  <c r="E311" i="2"/>
  <c r="AV311" i="2" s="1"/>
  <c r="E310" i="2"/>
  <c r="AV310" i="2" s="1"/>
  <c r="E309" i="2"/>
  <c r="AV309" i="2" s="1"/>
  <c r="E308" i="2"/>
  <c r="AV308" i="2" s="1"/>
  <c r="E307" i="2"/>
  <c r="AV307" i="2" s="1"/>
  <c r="E306" i="2"/>
  <c r="AV306" i="2" s="1"/>
  <c r="E305" i="2"/>
  <c r="AV305" i="2" s="1"/>
  <c r="E304" i="2"/>
  <c r="AV304" i="2" s="1"/>
  <c r="E303" i="2"/>
  <c r="AV303" i="2" s="1"/>
  <c r="E302" i="2"/>
  <c r="AV302" i="2" s="1"/>
  <c r="E301" i="2"/>
  <c r="AV301" i="2" s="1"/>
  <c r="E300" i="2"/>
  <c r="AV300" i="2" s="1"/>
  <c r="E299" i="2"/>
  <c r="AV299" i="2" s="1"/>
  <c r="E298" i="2"/>
  <c r="AV298" i="2" s="1"/>
  <c r="E297" i="2"/>
  <c r="AV297" i="2" s="1"/>
  <c r="E296" i="2"/>
  <c r="AV296" i="2" s="1"/>
  <c r="E295" i="2"/>
  <c r="AV295" i="2" s="1"/>
  <c r="E294" i="2"/>
  <c r="AV294" i="2" s="1"/>
  <c r="E293" i="2"/>
  <c r="AV293" i="2" s="1"/>
  <c r="E292" i="2"/>
  <c r="AV292" i="2" s="1"/>
  <c r="E291" i="2"/>
  <c r="AV291" i="2" s="1"/>
  <c r="E290" i="2"/>
  <c r="AV290" i="2" s="1"/>
  <c r="E289" i="2"/>
  <c r="AV289" i="2" s="1"/>
  <c r="E288" i="2"/>
  <c r="AV288" i="2" s="1"/>
  <c r="E287" i="2"/>
  <c r="AV287" i="2" s="1"/>
  <c r="E286" i="2"/>
  <c r="AV286" i="2" s="1"/>
  <c r="E285" i="2"/>
  <c r="AV285" i="2" s="1"/>
  <c r="E284" i="2"/>
  <c r="AV284" i="2" s="1"/>
  <c r="E283" i="2"/>
  <c r="AV283" i="2" s="1"/>
  <c r="E282" i="2"/>
  <c r="AV282" i="2" s="1"/>
  <c r="E281" i="2"/>
  <c r="AV281" i="2" s="1"/>
  <c r="E280" i="2"/>
  <c r="AV280" i="2" s="1"/>
  <c r="E279" i="2"/>
  <c r="AV279" i="2" s="1"/>
  <c r="E278" i="2"/>
  <c r="AV278" i="2" s="1"/>
  <c r="E277" i="2"/>
  <c r="AV277" i="2" s="1"/>
  <c r="E276" i="2"/>
  <c r="AV276" i="2" s="1"/>
  <c r="E275" i="2"/>
  <c r="AV275" i="2" s="1"/>
  <c r="E274" i="2"/>
  <c r="AV274" i="2" s="1"/>
  <c r="E273" i="2"/>
  <c r="AV273" i="2" s="1"/>
  <c r="E272" i="2"/>
  <c r="AV272" i="2" s="1"/>
  <c r="E271" i="2"/>
  <c r="AV271" i="2" s="1"/>
  <c r="E270" i="2"/>
  <c r="AV270" i="2" s="1"/>
  <c r="E269" i="2"/>
  <c r="AV269" i="2" s="1"/>
  <c r="E268" i="2"/>
  <c r="AV268" i="2" s="1"/>
  <c r="E267" i="2"/>
  <c r="AV267" i="2" s="1"/>
  <c r="E266" i="2"/>
  <c r="AV266" i="2" s="1"/>
  <c r="E265" i="2"/>
  <c r="AV265" i="2" s="1"/>
  <c r="E264" i="2"/>
  <c r="AV264" i="2" s="1"/>
  <c r="E263" i="2"/>
  <c r="AV263" i="2" s="1"/>
  <c r="E262" i="2"/>
  <c r="AV262" i="2" s="1"/>
  <c r="E261" i="2"/>
  <c r="AV261" i="2" s="1"/>
  <c r="E260" i="2"/>
  <c r="AV260" i="2" s="1"/>
  <c r="E259" i="2"/>
  <c r="AV259" i="2" s="1"/>
  <c r="E258" i="2"/>
  <c r="AV258" i="2" s="1"/>
  <c r="E257" i="2"/>
  <c r="AV257" i="2" s="1"/>
  <c r="E256" i="2"/>
  <c r="AV256" i="2" s="1"/>
  <c r="E255" i="2"/>
  <c r="AV255" i="2" s="1"/>
  <c r="E254" i="2"/>
  <c r="AV254" i="2" s="1"/>
  <c r="E253" i="2"/>
  <c r="AV253" i="2" s="1"/>
  <c r="E252" i="2"/>
  <c r="AV252" i="2" s="1"/>
  <c r="E251" i="2"/>
  <c r="AV251" i="2" s="1"/>
  <c r="E250" i="2"/>
  <c r="AV250" i="2" s="1"/>
  <c r="E249" i="2"/>
  <c r="AV249" i="2" s="1"/>
  <c r="E248" i="2"/>
  <c r="AV248" i="2" s="1"/>
  <c r="E247" i="2"/>
  <c r="AV247" i="2" s="1"/>
  <c r="E246" i="2"/>
  <c r="AV246" i="2" s="1"/>
  <c r="E245" i="2"/>
  <c r="AV245" i="2" s="1"/>
  <c r="E244" i="2"/>
  <c r="AV244" i="2" s="1"/>
  <c r="E243" i="2"/>
  <c r="AV243" i="2" s="1"/>
  <c r="E242" i="2"/>
  <c r="AV242" i="2" s="1"/>
  <c r="E241" i="2"/>
  <c r="AV241" i="2" s="1"/>
  <c r="E240" i="2"/>
  <c r="AV240" i="2" s="1"/>
  <c r="E239" i="2"/>
  <c r="AV239" i="2" s="1"/>
  <c r="E238" i="2"/>
  <c r="AV238" i="2" s="1"/>
  <c r="E237" i="2"/>
  <c r="AV237" i="2" s="1"/>
  <c r="E236" i="2"/>
  <c r="AV236" i="2" s="1"/>
  <c r="E235" i="2"/>
  <c r="AV235" i="2" s="1"/>
  <c r="E234" i="2"/>
  <c r="AV234" i="2" s="1"/>
  <c r="E233" i="2"/>
  <c r="AV233" i="2" s="1"/>
  <c r="E232" i="2"/>
  <c r="AV232" i="2" s="1"/>
  <c r="E231" i="2"/>
  <c r="AV231" i="2" s="1"/>
  <c r="E230" i="2"/>
  <c r="AV230" i="2" s="1"/>
  <c r="E229" i="2"/>
  <c r="AV229" i="2" s="1"/>
  <c r="E228" i="2"/>
  <c r="AV228" i="2" s="1"/>
  <c r="E227" i="2"/>
  <c r="AV227" i="2" s="1"/>
  <c r="E226" i="2"/>
  <c r="AV226" i="2" s="1"/>
  <c r="E225" i="2"/>
  <c r="AV225" i="2" s="1"/>
  <c r="E224" i="2"/>
  <c r="AV224" i="2" s="1"/>
  <c r="E223" i="2"/>
  <c r="AV223" i="2" s="1"/>
  <c r="E222" i="2"/>
  <c r="AV222" i="2" s="1"/>
  <c r="E221" i="2"/>
  <c r="AV221" i="2" s="1"/>
  <c r="E220" i="2"/>
  <c r="AV220" i="2" s="1"/>
  <c r="E219" i="2"/>
  <c r="AV219" i="2" s="1"/>
  <c r="E218" i="2"/>
  <c r="AV218" i="2" s="1"/>
  <c r="E217" i="2"/>
  <c r="AV217" i="2" s="1"/>
  <c r="E216" i="2"/>
  <c r="AV216" i="2" s="1"/>
  <c r="E215" i="2"/>
  <c r="AV215" i="2" s="1"/>
  <c r="E214" i="2"/>
  <c r="AV214" i="2" s="1"/>
  <c r="E213" i="2"/>
  <c r="AV213" i="2" s="1"/>
  <c r="E212" i="2"/>
  <c r="AV212" i="2" s="1"/>
  <c r="E211" i="2"/>
  <c r="AV211" i="2" s="1"/>
  <c r="E210" i="2"/>
  <c r="AV210" i="2" s="1"/>
  <c r="E209" i="2"/>
  <c r="AV209" i="2" s="1"/>
  <c r="E208" i="2"/>
  <c r="AV208" i="2" s="1"/>
  <c r="E207" i="2"/>
  <c r="AV207" i="2" s="1"/>
  <c r="E206" i="2"/>
  <c r="AV206" i="2" s="1"/>
  <c r="E205" i="2"/>
  <c r="AV205" i="2" s="1"/>
  <c r="E204" i="2"/>
  <c r="AV204" i="2" s="1"/>
  <c r="E203" i="2"/>
  <c r="AV203" i="2" s="1"/>
  <c r="E202" i="2"/>
  <c r="AV202" i="2" s="1"/>
  <c r="E201" i="2"/>
  <c r="AV201" i="2" s="1"/>
  <c r="E200" i="2"/>
  <c r="AV200" i="2" s="1"/>
  <c r="E199" i="2"/>
  <c r="AV199" i="2" s="1"/>
  <c r="E198" i="2"/>
  <c r="AV198" i="2" s="1"/>
  <c r="E197" i="2"/>
  <c r="AV197" i="2" s="1"/>
  <c r="E196" i="2"/>
  <c r="AV196" i="2" s="1"/>
  <c r="E195" i="2"/>
  <c r="AV195" i="2" s="1"/>
  <c r="E194" i="2"/>
  <c r="AV194" i="2" s="1"/>
  <c r="E193" i="2"/>
  <c r="AV193" i="2" s="1"/>
  <c r="E192" i="2"/>
  <c r="AV192" i="2" s="1"/>
  <c r="E191" i="2"/>
  <c r="AV191" i="2" s="1"/>
  <c r="E190" i="2"/>
  <c r="AV190" i="2" s="1"/>
  <c r="E189" i="2"/>
  <c r="AV189" i="2" s="1"/>
  <c r="E188" i="2"/>
  <c r="AV188" i="2" s="1"/>
  <c r="E187" i="2"/>
  <c r="AV187" i="2" s="1"/>
  <c r="E186" i="2"/>
  <c r="AV186" i="2" s="1"/>
  <c r="E185" i="2"/>
  <c r="AV185" i="2" s="1"/>
  <c r="E184" i="2"/>
  <c r="AV184" i="2" s="1"/>
  <c r="E183" i="2"/>
  <c r="AV183" i="2" s="1"/>
  <c r="E182" i="2"/>
  <c r="AV182" i="2" s="1"/>
  <c r="E181" i="2"/>
  <c r="AV181" i="2" s="1"/>
  <c r="E180" i="2"/>
  <c r="AV180" i="2" s="1"/>
  <c r="E179" i="2"/>
  <c r="AV179" i="2" s="1"/>
  <c r="E178" i="2"/>
  <c r="AV178" i="2" s="1"/>
  <c r="E177" i="2"/>
  <c r="AV177" i="2" s="1"/>
  <c r="E176" i="2"/>
  <c r="AV176" i="2" s="1"/>
  <c r="E175" i="2"/>
  <c r="AV175" i="2" s="1"/>
  <c r="E174" i="2"/>
  <c r="AV174" i="2" s="1"/>
  <c r="E173" i="2"/>
  <c r="AV173" i="2" s="1"/>
  <c r="E172" i="2"/>
  <c r="AV172" i="2" s="1"/>
  <c r="E171" i="2"/>
  <c r="AV171" i="2" s="1"/>
  <c r="E170" i="2"/>
  <c r="AV170" i="2" s="1"/>
  <c r="E169" i="2"/>
  <c r="AV169" i="2" s="1"/>
  <c r="E168" i="2"/>
  <c r="AV168" i="2" s="1"/>
  <c r="E167" i="2"/>
  <c r="AV167" i="2" s="1"/>
  <c r="E166" i="2"/>
  <c r="AV166" i="2" s="1"/>
  <c r="E165" i="2"/>
  <c r="AV165" i="2" s="1"/>
  <c r="E164" i="2"/>
  <c r="AV164" i="2" s="1"/>
  <c r="E163" i="2"/>
  <c r="AV163" i="2" s="1"/>
  <c r="E162" i="2"/>
  <c r="AV162" i="2" s="1"/>
  <c r="E161" i="2"/>
  <c r="AV161" i="2" s="1"/>
  <c r="E160" i="2"/>
  <c r="AV160" i="2" s="1"/>
  <c r="E159" i="2"/>
  <c r="AV159" i="2" s="1"/>
  <c r="E158" i="2"/>
  <c r="AV158" i="2" s="1"/>
  <c r="E157" i="2"/>
  <c r="AV157" i="2" s="1"/>
  <c r="E156" i="2"/>
  <c r="AV156" i="2" s="1"/>
  <c r="E155" i="2"/>
  <c r="AV155" i="2" s="1"/>
  <c r="E154" i="2"/>
  <c r="AV154" i="2" s="1"/>
  <c r="E153" i="2"/>
  <c r="AV153" i="2" s="1"/>
  <c r="E152" i="2"/>
  <c r="AV152" i="2" s="1"/>
  <c r="E151" i="2"/>
  <c r="AV151" i="2" s="1"/>
  <c r="E150" i="2"/>
  <c r="AV150" i="2" s="1"/>
  <c r="E149" i="2"/>
  <c r="AV149" i="2" s="1"/>
  <c r="E148" i="2"/>
  <c r="AV148" i="2" s="1"/>
  <c r="E147" i="2"/>
  <c r="AV147" i="2" s="1"/>
  <c r="E146" i="2"/>
  <c r="AV146" i="2" s="1"/>
  <c r="E145" i="2"/>
  <c r="AV145" i="2" s="1"/>
  <c r="E144" i="2"/>
  <c r="AV144" i="2" s="1"/>
  <c r="E143" i="2"/>
  <c r="AV143" i="2" s="1"/>
  <c r="E142" i="2"/>
  <c r="AV142" i="2" s="1"/>
  <c r="E141" i="2"/>
  <c r="AV141" i="2" s="1"/>
  <c r="E140" i="2"/>
  <c r="AV140" i="2" s="1"/>
  <c r="E139" i="2"/>
  <c r="AV139" i="2" s="1"/>
  <c r="E138" i="2"/>
  <c r="AV138" i="2" s="1"/>
  <c r="E137" i="2"/>
  <c r="AV137" i="2" s="1"/>
  <c r="E136" i="2"/>
  <c r="AV136" i="2" s="1"/>
  <c r="E135" i="2"/>
  <c r="AV135" i="2" s="1"/>
  <c r="E134" i="2"/>
  <c r="AV134" i="2" s="1"/>
  <c r="E133" i="2"/>
  <c r="AV133" i="2" s="1"/>
  <c r="E132" i="2"/>
  <c r="AV132" i="2" s="1"/>
  <c r="E131" i="2"/>
  <c r="AV131" i="2" s="1"/>
  <c r="E130" i="2"/>
  <c r="AV130" i="2" s="1"/>
  <c r="E129" i="2"/>
  <c r="AV129" i="2" s="1"/>
  <c r="E128" i="2"/>
  <c r="AV128" i="2" s="1"/>
  <c r="E127" i="2"/>
  <c r="AV127" i="2" s="1"/>
  <c r="E126" i="2"/>
  <c r="AV126" i="2" s="1"/>
  <c r="E125" i="2"/>
  <c r="AV125" i="2" s="1"/>
  <c r="E124" i="2"/>
  <c r="AV124" i="2" s="1"/>
  <c r="E123" i="2"/>
  <c r="AV123" i="2" s="1"/>
  <c r="E122" i="2"/>
  <c r="AV122" i="2" s="1"/>
  <c r="E121" i="2"/>
  <c r="AV121" i="2" s="1"/>
  <c r="E120" i="2"/>
  <c r="AV120" i="2" s="1"/>
  <c r="E119" i="2"/>
  <c r="AV119" i="2" s="1"/>
  <c r="E118" i="2"/>
  <c r="AV118" i="2" s="1"/>
  <c r="E117" i="2"/>
  <c r="AV117" i="2" s="1"/>
  <c r="E116" i="2"/>
  <c r="AV116" i="2" s="1"/>
  <c r="E115" i="2"/>
  <c r="AV115" i="2" s="1"/>
  <c r="E114" i="2"/>
  <c r="AV114" i="2" s="1"/>
  <c r="E113" i="2"/>
  <c r="AV113" i="2" s="1"/>
  <c r="E112" i="2"/>
  <c r="AV112" i="2" s="1"/>
  <c r="E111" i="2"/>
  <c r="AV111" i="2" s="1"/>
  <c r="E110" i="2"/>
  <c r="AV110" i="2" s="1"/>
  <c r="E109" i="2"/>
  <c r="AV109" i="2" s="1"/>
  <c r="E108" i="2"/>
  <c r="AV108" i="2" s="1"/>
  <c r="E107" i="2"/>
  <c r="AV107" i="2" s="1"/>
  <c r="E106" i="2"/>
  <c r="AV106" i="2" s="1"/>
  <c r="E105" i="2"/>
  <c r="AV105" i="2" s="1"/>
  <c r="E104" i="2"/>
  <c r="AV104" i="2" s="1"/>
  <c r="E103" i="2"/>
  <c r="AV103" i="2" s="1"/>
  <c r="E102" i="2"/>
  <c r="AV102" i="2" s="1"/>
  <c r="E101" i="2"/>
  <c r="AV101" i="2" s="1"/>
  <c r="E100" i="2"/>
  <c r="AV100" i="2" s="1"/>
  <c r="E99" i="2"/>
  <c r="AV99" i="2" s="1"/>
  <c r="E98" i="2"/>
  <c r="AV98" i="2" s="1"/>
  <c r="E97" i="2"/>
  <c r="AV97" i="2" s="1"/>
  <c r="E96" i="2"/>
  <c r="AV96" i="2" s="1"/>
  <c r="E95" i="2"/>
  <c r="AV95" i="2" s="1"/>
  <c r="E94" i="2"/>
  <c r="AV94" i="2" s="1"/>
  <c r="E93" i="2"/>
  <c r="AV93" i="2" s="1"/>
  <c r="E92" i="2"/>
  <c r="AV92" i="2" s="1"/>
  <c r="E91" i="2"/>
  <c r="AV91" i="2" s="1"/>
  <c r="E90" i="2"/>
  <c r="AV90" i="2" s="1"/>
  <c r="E89" i="2"/>
  <c r="AV89" i="2" s="1"/>
  <c r="E88" i="2"/>
  <c r="AV88" i="2" s="1"/>
  <c r="E87" i="2"/>
  <c r="AV87" i="2" s="1"/>
  <c r="E86" i="2"/>
  <c r="AV86" i="2" s="1"/>
  <c r="E85" i="2"/>
  <c r="AV85" i="2" s="1"/>
  <c r="E84" i="2"/>
  <c r="AV84" i="2" s="1"/>
  <c r="E83" i="2"/>
  <c r="AV83" i="2" s="1"/>
  <c r="E82" i="2"/>
  <c r="AV82" i="2" s="1"/>
  <c r="E81" i="2"/>
  <c r="AV81" i="2" s="1"/>
  <c r="E80" i="2"/>
  <c r="AV80" i="2" s="1"/>
  <c r="E79" i="2"/>
  <c r="AV79" i="2" s="1"/>
  <c r="E78" i="2"/>
  <c r="AV78" i="2" s="1"/>
  <c r="E77" i="2"/>
  <c r="AV77" i="2" s="1"/>
  <c r="E76" i="2"/>
  <c r="AV76" i="2" s="1"/>
  <c r="E75" i="2"/>
  <c r="AV75" i="2" s="1"/>
  <c r="E74" i="2"/>
  <c r="AV74" i="2" s="1"/>
  <c r="E73" i="2"/>
  <c r="AV73" i="2" s="1"/>
  <c r="E72" i="2"/>
  <c r="AV72" i="2" s="1"/>
  <c r="E71" i="2"/>
  <c r="AV71" i="2" s="1"/>
  <c r="E70" i="2"/>
  <c r="AV70" i="2" s="1"/>
  <c r="E69" i="2"/>
  <c r="AV69" i="2" s="1"/>
  <c r="E68" i="2"/>
  <c r="AV68" i="2" s="1"/>
  <c r="E67" i="2"/>
  <c r="AV67" i="2" s="1"/>
  <c r="E66" i="2"/>
  <c r="AV66" i="2" s="1"/>
  <c r="E65" i="2"/>
  <c r="AV65" i="2" s="1"/>
  <c r="E64" i="2"/>
  <c r="AV64" i="2" s="1"/>
  <c r="E63" i="2"/>
  <c r="AV63" i="2" s="1"/>
  <c r="E62" i="2"/>
  <c r="AV62" i="2" s="1"/>
  <c r="E61" i="2"/>
  <c r="AV61" i="2" s="1"/>
  <c r="E60" i="2"/>
  <c r="AV60" i="2" s="1"/>
  <c r="E59" i="2"/>
  <c r="AV59" i="2" s="1"/>
  <c r="E58" i="2"/>
  <c r="AV58" i="2" s="1"/>
  <c r="E57" i="2"/>
  <c r="AV57" i="2" s="1"/>
  <c r="E56" i="2"/>
  <c r="AV56" i="2" s="1"/>
  <c r="E55" i="2"/>
  <c r="AV55" i="2" s="1"/>
  <c r="E54" i="2"/>
  <c r="AV54" i="2" s="1"/>
  <c r="E53" i="2"/>
  <c r="AV53" i="2" s="1"/>
  <c r="E52" i="2"/>
  <c r="AV52" i="2" s="1"/>
  <c r="E51" i="2"/>
  <c r="AV51" i="2" s="1"/>
  <c r="E50" i="2"/>
  <c r="AV50" i="2" s="1"/>
  <c r="E49" i="2"/>
  <c r="AV49" i="2" s="1"/>
  <c r="E48" i="2"/>
  <c r="AV48" i="2" s="1"/>
  <c r="E47" i="2"/>
  <c r="AV47" i="2" s="1"/>
  <c r="E46" i="2"/>
  <c r="AV46" i="2" s="1"/>
  <c r="E45" i="2"/>
  <c r="AV45" i="2" s="1"/>
  <c r="E44" i="2"/>
  <c r="AV44" i="2" s="1"/>
  <c r="E43" i="2"/>
  <c r="AV43" i="2" s="1"/>
  <c r="E42" i="2"/>
  <c r="AV42" i="2" s="1"/>
  <c r="E41" i="2"/>
  <c r="AV41" i="2" s="1"/>
  <c r="E40" i="2"/>
  <c r="AV40" i="2" s="1"/>
  <c r="E39" i="2"/>
  <c r="AV39" i="2" s="1"/>
  <c r="E38" i="2"/>
  <c r="AV38" i="2" s="1"/>
  <c r="E37" i="2"/>
  <c r="AV37" i="2" s="1"/>
  <c r="E36" i="2"/>
  <c r="AV36" i="2" s="1"/>
  <c r="E35" i="2"/>
  <c r="AV35" i="2" s="1"/>
  <c r="E34" i="2"/>
  <c r="AV34" i="2" s="1"/>
  <c r="E33" i="2"/>
  <c r="AV33" i="2" s="1"/>
  <c r="E32" i="2"/>
  <c r="AV32" i="2" s="1"/>
  <c r="E31" i="2"/>
  <c r="AV31" i="2" s="1"/>
  <c r="E30" i="2"/>
  <c r="AV30" i="2" s="1"/>
  <c r="E29" i="2"/>
  <c r="AV29" i="2" s="1"/>
  <c r="E28" i="2"/>
  <c r="AV28" i="2" s="1"/>
  <c r="E27" i="2"/>
  <c r="AV27" i="2" s="1"/>
  <c r="E26" i="2"/>
  <c r="AV26" i="2" s="1"/>
  <c r="E25" i="2"/>
  <c r="AV25" i="2" s="1"/>
  <c r="E24" i="2"/>
  <c r="AV24" i="2" s="1"/>
  <c r="E23" i="2"/>
  <c r="AV23" i="2" s="1"/>
  <c r="E22" i="2"/>
  <c r="AV22" i="2" s="1"/>
  <c r="E21" i="2"/>
  <c r="AV21" i="2" s="1"/>
  <c r="E20" i="2"/>
  <c r="AV20" i="2" s="1"/>
  <c r="E19" i="2"/>
  <c r="AV19" i="2" s="1"/>
  <c r="E18" i="2"/>
  <c r="AV18" i="2" s="1"/>
  <c r="E17" i="2"/>
  <c r="AV17" i="2" s="1"/>
  <c r="E16" i="2"/>
  <c r="AV16" i="2" s="1"/>
  <c r="E15" i="2"/>
  <c r="AV15" i="2" s="1"/>
  <c r="E14" i="2"/>
  <c r="AV14" i="2" s="1"/>
  <c r="E13" i="2"/>
  <c r="AV13" i="2" s="1"/>
  <c r="E12" i="2"/>
  <c r="AV12" i="2" s="1"/>
  <c r="E11" i="2"/>
  <c r="AV11" i="2" s="1"/>
  <c r="E10" i="2"/>
  <c r="AV10" i="2" s="1"/>
  <c r="E9" i="2"/>
  <c r="AV9" i="2" s="1"/>
  <c r="E8" i="2"/>
  <c r="AV8" i="2" s="1"/>
  <c r="E7" i="2"/>
  <c r="AV7" i="2" s="1"/>
  <c r="E6" i="2"/>
  <c r="AV6" i="2" s="1"/>
  <c r="E5" i="2"/>
  <c r="AV5" i="2" s="1"/>
  <c r="E4" i="2"/>
  <c r="AV4" i="2" s="1"/>
  <c r="B33" i="9"/>
  <c r="G342" i="2" s="1"/>
  <c r="AR342" i="2" s="1"/>
  <c r="B18" i="9"/>
  <c r="G142" i="2" s="1"/>
  <c r="AR142" i="2" s="1"/>
  <c r="B17" i="9"/>
  <c r="G134" i="2" s="1"/>
  <c r="AR134" i="2" s="1"/>
  <c r="B16" i="9"/>
  <c r="G125" i="2" s="1"/>
  <c r="AR125" i="2" s="1"/>
  <c r="B15" i="9"/>
  <c r="G124" i="2" s="1"/>
  <c r="AR124" i="2" s="1"/>
  <c r="B14" i="9"/>
  <c r="G126" i="2" s="1"/>
  <c r="AR126" i="2" s="1"/>
  <c r="B13" i="9"/>
  <c r="G102" i="2" s="1"/>
  <c r="AR102" i="2" s="1"/>
  <c r="B12" i="9"/>
  <c r="G86" i="2" s="1"/>
  <c r="AR86" i="2" s="1"/>
  <c r="B11" i="9"/>
  <c r="G94" i="2" s="1"/>
  <c r="AR94" i="2" s="1"/>
  <c r="B10" i="9"/>
  <c r="G62" i="2" s="1"/>
  <c r="AR62" i="2" s="1"/>
  <c r="B9" i="9"/>
  <c r="G59" i="2" s="1"/>
  <c r="AR59" i="2" s="1"/>
  <c r="B8" i="9"/>
  <c r="G54" i="2" s="1"/>
  <c r="AR54" i="2" s="1"/>
  <c r="B7" i="9"/>
  <c r="G318" i="2" s="1"/>
  <c r="AR318" i="2" s="1"/>
  <c r="B6" i="9"/>
  <c r="G46" i="2" s="1"/>
  <c r="AR46" i="2" s="1"/>
  <c r="B5" i="9"/>
  <c r="G43" i="2" s="1"/>
  <c r="AR43" i="2" s="1"/>
  <c r="B4" i="9"/>
  <c r="G38" i="2" s="1"/>
  <c r="AR38" i="2" s="1"/>
  <c r="B3" i="9"/>
  <c r="B2" i="9"/>
  <c r="G22" i="2" s="1"/>
  <c r="AR22" i="2" s="1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F3" i="8"/>
  <c r="H3" i="8"/>
  <c r="D3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J397" i="8"/>
  <c r="H397" i="8"/>
  <c r="F397" i="8"/>
  <c r="D397" i="8"/>
  <c r="B397" i="8"/>
  <c r="J396" i="8"/>
  <c r="H396" i="8"/>
  <c r="F396" i="8"/>
  <c r="D396" i="8"/>
  <c r="B396" i="8"/>
  <c r="J395" i="8"/>
  <c r="H395" i="8"/>
  <c r="F395" i="8"/>
  <c r="D395" i="8"/>
  <c r="B395" i="8"/>
  <c r="J394" i="8"/>
  <c r="H394" i="8"/>
  <c r="F394" i="8"/>
  <c r="D394" i="8"/>
  <c r="B394" i="8"/>
  <c r="J393" i="8"/>
  <c r="H393" i="8"/>
  <c r="F393" i="8"/>
  <c r="D393" i="8"/>
  <c r="B393" i="8"/>
  <c r="J392" i="8"/>
  <c r="H392" i="8"/>
  <c r="F392" i="8"/>
  <c r="D392" i="8"/>
  <c r="B392" i="8"/>
  <c r="Y392" i="2"/>
  <c r="J391" i="8" s="1"/>
  <c r="X392" i="2"/>
  <c r="H391" i="8" s="1"/>
  <c r="W392" i="2"/>
  <c r="F391" i="8" s="1"/>
  <c r="V392" i="2"/>
  <c r="D391" i="8" s="1"/>
  <c r="U392" i="2"/>
  <c r="B391" i="8" s="1"/>
  <c r="Y391" i="2"/>
  <c r="J390" i="8" s="1"/>
  <c r="X391" i="2"/>
  <c r="H390" i="8" s="1"/>
  <c r="W391" i="2"/>
  <c r="F390" i="8" s="1"/>
  <c r="V391" i="2"/>
  <c r="D390" i="8" s="1"/>
  <c r="U391" i="2"/>
  <c r="B390" i="8" s="1"/>
  <c r="Y390" i="2"/>
  <c r="J389" i="8" s="1"/>
  <c r="X390" i="2"/>
  <c r="H389" i="8" s="1"/>
  <c r="W390" i="2"/>
  <c r="F389" i="8" s="1"/>
  <c r="V390" i="2"/>
  <c r="D389" i="8" s="1"/>
  <c r="U390" i="2"/>
  <c r="B389" i="8" s="1"/>
  <c r="Y389" i="2"/>
  <c r="J388" i="8" s="1"/>
  <c r="X389" i="2"/>
  <c r="H388" i="8" s="1"/>
  <c r="W389" i="2"/>
  <c r="F388" i="8" s="1"/>
  <c r="V389" i="2"/>
  <c r="D388" i="8" s="1"/>
  <c r="U389" i="2"/>
  <c r="B388" i="8" s="1"/>
  <c r="Y388" i="2"/>
  <c r="J387" i="8" s="1"/>
  <c r="X388" i="2"/>
  <c r="H387" i="8" s="1"/>
  <c r="W388" i="2"/>
  <c r="F387" i="8" s="1"/>
  <c r="V388" i="2"/>
  <c r="D387" i="8" s="1"/>
  <c r="U388" i="2"/>
  <c r="B387" i="8" s="1"/>
  <c r="Y387" i="2"/>
  <c r="J386" i="8" s="1"/>
  <c r="X387" i="2"/>
  <c r="H386" i="8" s="1"/>
  <c r="W387" i="2"/>
  <c r="F386" i="8" s="1"/>
  <c r="V387" i="2"/>
  <c r="D386" i="8" s="1"/>
  <c r="U387" i="2"/>
  <c r="B386" i="8" s="1"/>
  <c r="Y386" i="2"/>
  <c r="J385" i="8" s="1"/>
  <c r="X386" i="2"/>
  <c r="H385" i="8" s="1"/>
  <c r="W386" i="2"/>
  <c r="F385" i="8" s="1"/>
  <c r="V386" i="2"/>
  <c r="D385" i="8" s="1"/>
  <c r="U386" i="2"/>
  <c r="B385" i="8" s="1"/>
  <c r="Y385" i="2"/>
  <c r="J384" i="8" s="1"/>
  <c r="X385" i="2"/>
  <c r="H384" i="8" s="1"/>
  <c r="W385" i="2"/>
  <c r="F384" i="8" s="1"/>
  <c r="V385" i="2"/>
  <c r="D384" i="8" s="1"/>
  <c r="U385" i="2"/>
  <c r="B384" i="8" s="1"/>
  <c r="Y384" i="2"/>
  <c r="J383" i="8" s="1"/>
  <c r="X384" i="2"/>
  <c r="H383" i="8" s="1"/>
  <c r="W384" i="2"/>
  <c r="F383" i="8" s="1"/>
  <c r="V384" i="2"/>
  <c r="D383" i="8" s="1"/>
  <c r="U384" i="2"/>
  <c r="B383" i="8" s="1"/>
  <c r="Y383" i="2"/>
  <c r="J382" i="8" s="1"/>
  <c r="X383" i="2"/>
  <c r="H382" i="8" s="1"/>
  <c r="W383" i="2"/>
  <c r="F382" i="8" s="1"/>
  <c r="V383" i="2"/>
  <c r="D382" i="8" s="1"/>
  <c r="U383" i="2"/>
  <c r="B382" i="8" s="1"/>
  <c r="Y382" i="2"/>
  <c r="J381" i="8" s="1"/>
  <c r="X382" i="2"/>
  <c r="H381" i="8" s="1"/>
  <c r="W382" i="2"/>
  <c r="F381" i="8" s="1"/>
  <c r="V382" i="2"/>
  <c r="D381" i="8" s="1"/>
  <c r="U382" i="2"/>
  <c r="B381" i="8" s="1"/>
  <c r="Y381" i="2"/>
  <c r="J380" i="8" s="1"/>
  <c r="X381" i="2"/>
  <c r="H380" i="8" s="1"/>
  <c r="W381" i="2"/>
  <c r="F380" i="8" s="1"/>
  <c r="V381" i="2"/>
  <c r="D380" i="8" s="1"/>
  <c r="U381" i="2"/>
  <c r="B380" i="8" s="1"/>
  <c r="Y380" i="2"/>
  <c r="J379" i="8" s="1"/>
  <c r="X380" i="2"/>
  <c r="H379" i="8" s="1"/>
  <c r="W380" i="2"/>
  <c r="F379" i="8" s="1"/>
  <c r="V380" i="2"/>
  <c r="D379" i="8" s="1"/>
  <c r="U380" i="2"/>
  <c r="B379" i="8" s="1"/>
  <c r="Y379" i="2"/>
  <c r="J378" i="8" s="1"/>
  <c r="X379" i="2"/>
  <c r="H378" i="8" s="1"/>
  <c r="W379" i="2"/>
  <c r="F378" i="8" s="1"/>
  <c r="V379" i="2"/>
  <c r="D378" i="8" s="1"/>
  <c r="U379" i="2"/>
  <c r="B378" i="8" s="1"/>
  <c r="Y378" i="2"/>
  <c r="J377" i="8" s="1"/>
  <c r="X378" i="2"/>
  <c r="H377" i="8" s="1"/>
  <c r="W378" i="2"/>
  <c r="F377" i="8" s="1"/>
  <c r="V378" i="2"/>
  <c r="D377" i="8" s="1"/>
  <c r="U378" i="2"/>
  <c r="B377" i="8" s="1"/>
  <c r="Y377" i="2"/>
  <c r="J376" i="8" s="1"/>
  <c r="X377" i="2"/>
  <c r="H376" i="8" s="1"/>
  <c r="W377" i="2"/>
  <c r="F376" i="8" s="1"/>
  <c r="V377" i="2"/>
  <c r="D376" i="8" s="1"/>
  <c r="U377" i="2"/>
  <c r="B376" i="8" s="1"/>
  <c r="Y376" i="2"/>
  <c r="J375" i="8" s="1"/>
  <c r="X376" i="2"/>
  <c r="H375" i="8" s="1"/>
  <c r="W376" i="2"/>
  <c r="F375" i="8" s="1"/>
  <c r="V376" i="2"/>
  <c r="D375" i="8" s="1"/>
  <c r="U376" i="2"/>
  <c r="B375" i="8" s="1"/>
  <c r="Y375" i="2"/>
  <c r="J374" i="8" s="1"/>
  <c r="X375" i="2"/>
  <c r="H374" i="8" s="1"/>
  <c r="W375" i="2"/>
  <c r="F374" i="8" s="1"/>
  <c r="V375" i="2"/>
  <c r="D374" i="8" s="1"/>
  <c r="U375" i="2"/>
  <c r="B374" i="8" s="1"/>
  <c r="Y374" i="2"/>
  <c r="J373" i="8" s="1"/>
  <c r="X374" i="2"/>
  <c r="H373" i="8" s="1"/>
  <c r="W374" i="2"/>
  <c r="F373" i="8" s="1"/>
  <c r="V374" i="2"/>
  <c r="D373" i="8" s="1"/>
  <c r="U374" i="2"/>
  <c r="B373" i="8" s="1"/>
  <c r="Y373" i="2"/>
  <c r="J372" i="8" s="1"/>
  <c r="X373" i="2"/>
  <c r="H372" i="8" s="1"/>
  <c r="W373" i="2"/>
  <c r="F372" i="8" s="1"/>
  <c r="V373" i="2"/>
  <c r="D372" i="8" s="1"/>
  <c r="U373" i="2"/>
  <c r="B372" i="8" s="1"/>
  <c r="Y372" i="2"/>
  <c r="J371" i="8" s="1"/>
  <c r="X372" i="2"/>
  <c r="H371" i="8" s="1"/>
  <c r="W372" i="2"/>
  <c r="F371" i="8" s="1"/>
  <c r="V372" i="2"/>
  <c r="D371" i="8" s="1"/>
  <c r="U372" i="2"/>
  <c r="B371" i="8" s="1"/>
  <c r="Y371" i="2"/>
  <c r="J370" i="8" s="1"/>
  <c r="X371" i="2"/>
  <c r="H370" i="8" s="1"/>
  <c r="W371" i="2"/>
  <c r="F370" i="8" s="1"/>
  <c r="V371" i="2"/>
  <c r="D370" i="8" s="1"/>
  <c r="U371" i="2"/>
  <c r="B370" i="8" s="1"/>
  <c r="Y370" i="2"/>
  <c r="J369" i="8" s="1"/>
  <c r="X370" i="2"/>
  <c r="H369" i="8" s="1"/>
  <c r="W370" i="2"/>
  <c r="F369" i="8" s="1"/>
  <c r="V370" i="2"/>
  <c r="D369" i="8" s="1"/>
  <c r="U370" i="2"/>
  <c r="B369" i="8" s="1"/>
  <c r="Y369" i="2"/>
  <c r="J368" i="8" s="1"/>
  <c r="X369" i="2"/>
  <c r="H368" i="8" s="1"/>
  <c r="W369" i="2"/>
  <c r="F368" i="8" s="1"/>
  <c r="V369" i="2"/>
  <c r="D368" i="8" s="1"/>
  <c r="U369" i="2"/>
  <c r="B368" i="8" s="1"/>
  <c r="Y368" i="2"/>
  <c r="J367" i="8" s="1"/>
  <c r="X368" i="2"/>
  <c r="H367" i="8" s="1"/>
  <c r="W368" i="2"/>
  <c r="F367" i="8" s="1"/>
  <c r="V368" i="2"/>
  <c r="D367" i="8" s="1"/>
  <c r="U368" i="2"/>
  <c r="B367" i="8" s="1"/>
  <c r="Y367" i="2"/>
  <c r="J366" i="8" s="1"/>
  <c r="X367" i="2"/>
  <c r="H366" i="8" s="1"/>
  <c r="W367" i="2"/>
  <c r="F366" i="8" s="1"/>
  <c r="V367" i="2"/>
  <c r="D366" i="8" s="1"/>
  <c r="U367" i="2"/>
  <c r="B366" i="8" s="1"/>
  <c r="Y366" i="2"/>
  <c r="J365" i="8" s="1"/>
  <c r="X366" i="2"/>
  <c r="H365" i="8" s="1"/>
  <c r="W366" i="2"/>
  <c r="F365" i="8" s="1"/>
  <c r="V366" i="2"/>
  <c r="D365" i="8" s="1"/>
  <c r="U366" i="2"/>
  <c r="B365" i="8" s="1"/>
  <c r="Y365" i="2"/>
  <c r="J364" i="8" s="1"/>
  <c r="X365" i="2"/>
  <c r="H364" i="8" s="1"/>
  <c r="W365" i="2"/>
  <c r="F364" i="8" s="1"/>
  <c r="V365" i="2"/>
  <c r="D364" i="8" s="1"/>
  <c r="U365" i="2"/>
  <c r="B364" i="8" s="1"/>
  <c r="Y364" i="2"/>
  <c r="J363" i="8" s="1"/>
  <c r="X364" i="2"/>
  <c r="H363" i="8" s="1"/>
  <c r="W364" i="2"/>
  <c r="F363" i="8" s="1"/>
  <c r="V364" i="2"/>
  <c r="D363" i="8" s="1"/>
  <c r="U364" i="2"/>
  <c r="B363" i="8" s="1"/>
  <c r="Y363" i="2"/>
  <c r="J362" i="8" s="1"/>
  <c r="X363" i="2"/>
  <c r="H362" i="8" s="1"/>
  <c r="W363" i="2"/>
  <c r="F362" i="8" s="1"/>
  <c r="V363" i="2"/>
  <c r="D362" i="8" s="1"/>
  <c r="U363" i="2"/>
  <c r="B362" i="8" s="1"/>
  <c r="Y362" i="2"/>
  <c r="J361" i="8" s="1"/>
  <c r="X362" i="2"/>
  <c r="H361" i="8" s="1"/>
  <c r="W362" i="2"/>
  <c r="F361" i="8" s="1"/>
  <c r="V362" i="2"/>
  <c r="D361" i="8" s="1"/>
  <c r="U362" i="2"/>
  <c r="B361" i="8" s="1"/>
  <c r="Y361" i="2"/>
  <c r="J360" i="8" s="1"/>
  <c r="X361" i="2"/>
  <c r="H360" i="8" s="1"/>
  <c r="W361" i="2"/>
  <c r="F360" i="8" s="1"/>
  <c r="V361" i="2"/>
  <c r="D360" i="8" s="1"/>
  <c r="U361" i="2"/>
  <c r="B360" i="8" s="1"/>
  <c r="Y360" i="2"/>
  <c r="J359" i="8" s="1"/>
  <c r="X360" i="2"/>
  <c r="H359" i="8" s="1"/>
  <c r="W360" i="2"/>
  <c r="F359" i="8" s="1"/>
  <c r="V360" i="2"/>
  <c r="D359" i="8" s="1"/>
  <c r="U360" i="2"/>
  <c r="B359" i="8" s="1"/>
  <c r="Y359" i="2"/>
  <c r="J358" i="8" s="1"/>
  <c r="X359" i="2"/>
  <c r="H358" i="8" s="1"/>
  <c r="W359" i="2"/>
  <c r="F358" i="8" s="1"/>
  <c r="V359" i="2"/>
  <c r="D358" i="8" s="1"/>
  <c r="U359" i="2"/>
  <c r="B358" i="8" s="1"/>
  <c r="Y358" i="2"/>
  <c r="J357" i="8" s="1"/>
  <c r="X358" i="2"/>
  <c r="H357" i="8" s="1"/>
  <c r="W358" i="2"/>
  <c r="F357" i="8" s="1"/>
  <c r="V358" i="2"/>
  <c r="D357" i="8" s="1"/>
  <c r="U358" i="2"/>
  <c r="B357" i="8" s="1"/>
  <c r="Y357" i="2"/>
  <c r="J356" i="8" s="1"/>
  <c r="X357" i="2"/>
  <c r="H356" i="8" s="1"/>
  <c r="W357" i="2"/>
  <c r="F356" i="8" s="1"/>
  <c r="V357" i="2"/>
  <c r="D356" i="8" s="1"/>
  <c r="U357" i="2"/>
  <c r="B356" i="8" s="1"/>
  <c r="Y356" i="2"/>
  <c r="J355" i="8" s="1"/>
  <c r="X356" i="2"/>
  <c r="H355" i="8" s="1"/>
  <c r="W356" i="2"/>
  <c r="F355" i="8" s="1"/>
  <c r="V356" i="2"/>
  <c r="D355" i="8" s="1"/>
  <c r="U356" i="2"/>
  <c r="B355" i="8" s="1"/>
  <c r="Y355" i="2"/>
  <c r="J354" i="8" s="1"/>
  <c r="X355" i="2"/>
  <c r="H354" i="8" s="1"/>
  <c r="W355" i="2"/>
  <c r="F354" i="8" s="1"/>
  <c r="V355" i="2"/>
  <c r="D354" i="8" s="1"/>
  <c r="U355" i="2"/>
  <c r="B354" i="8" s="1"/>
  <c r="Y354" i="2"/>
  <c r="J353" i="8" s="1"/>
  <c r="X354" i="2"/>
  <c r="H353" i="8" s="1"/>
  <c r="W354" i="2"/>
  <c r="F353" i="8" s="1"/>
  <c r="V354" i="2"/>
  <c r="D353" i="8" s="1"/>
  <c r="U354" i="2"/>
  <c r="B353" i="8" s="1"/>
  <c r="Y353" i="2"/>
  <c r="J352" i="8" s="1"/>
  <c r="X353" i="2"/>
  <c r="H352" i="8" s="1"/>
  <c r="W353" i="2"/>
  <c r="F352" i="8" s="1"/>
  <c r="V353" i="2"/>
  <c r="D352" i="8" s="1"/>
  <c r="U353" i="2"/>
  <c r="B352" i="8" s="1"/>
  <c r="Y352" i="2"/>
  <c r="J351" i="8" s="1"/>
  <c r="X352" i="2"/>
  <c r="H351" i="8" s="1"/>
  <c r="W352" i="2"/>
  <c r="F351" i="8" s="1"/>
  <c r="V352" i="2"/>
  <c r="D351" i="8" s="1"/>
  <c r="U352" i="2"/>
  <c r="B351" i="8" s="1"/>
  <c r="Y351" i="2"/>
  <c r="J350" i="8" s="1"/>
  <c r="X351" i="2"/>
  <c r="H350" i="8" s="1"/>
  <c r="W351" i="2"/>
  <c r="F350" i="8" s="1"/>
  <c r="V351" i="2"/>
  <c r="D350" i="8" s="1"/>
  <c r="U351" i="2"/>
  <c r="B350" i="8" s="1"/>
  <c r="Y350" i="2"/>
  <c r="J349" i="8" s="1"/>
  <c r="X350" i="2"/>
  <c r="H349" i="8" s="1"/>
  <c r="W350" i="2"/>
  <c r="F349" i="8" s="1"/>
  <c r="V350" i="2"/>
  <c r="D349" i="8" s="1"/>
  <c r="U350" i="2"/>
  <c r="B349" i="8" s="1"/>
  <c r="K392" i="2"/>
  <c r="L392" i="2" s="1"/>
  <c r="AZ392" i="2" s="1"/>
  <c r="K391" i="2"/>
  <c r="L391" i="2" s="1"/>
  <c r="AZ391" i="2" s="1"/>
  <c r="K390" i="2"/>
  <c r="L390" i="2" s="1"/>
  <c r="AZ390" i="2" s="1"/>
  <c r="K389" i="2"/>
  <c r="L389" i="2" s="1"/>
  <c r="AZ389" i="2" s="1"/>
  <c r="K388" i="2"/>
  <c r="L388" i="2" s="1"/>
  <c r="AZ388" i="2" s="1"/>
  <c r="K387" i="2"/>
  <c r="L387" i="2" s="1"/>
  <c r="AZ387" i="2" s="1"/>
  <c r="K386" i="2"/>
  <c r="L386" i="2" s="1"/>
  <c r="AZ386" i="2" s="1"/>
  <c r="K385" i="2"/>
  <c r="L385" i="2" s="1"/>
  <c r="AZ385" i="2" s="1"/>
  <c r="K384" i="2"/>
  <c r="L384" i="2" s="1"/>
  <c r="AZ384" i="2" s="1"/>
  <c r="K383" i="2"/>
  <c r="K382" i="2"/>
  <c r="L382" i="2" s="1"/>
  <c r="AZ382" i="2" s="1"/>
  <c r="K381" i="2"/>
  <c r="L381" i="2" s="1"/>
  <c r="AZ381" i="2" s="1"/>
  <c r="K380" i="2"/>
  <c r="L380" i="2" s="1"/>
  <c r="AZ380" i="2" s="1"/>
  <c r="K379" i="2"/>
  <c r="L379" i="2" s="1"/>
  <c r="AZ379" i="2" s="1"/>
  <c r="K378" i="2"/>
  <c r="L378" i="2" s="1"/>
  <c r="AZ378" i="2" s="1"/>
  <c r="K377" i="2"/>
  <c r="L377" i="2" s="1"/>
  <c r="AZ377" i="2" s="1"/>
  <c r="K376" i="2"/>
  <c r="L376" i="2" s="1"/>
  <c r="AZ376" i="2" s="1"/>
  <c r="K375" i="2"/>
  <c r="L375" i="2" s="1"/>
  <c r="AZ375" i="2" s="1"/>
  <c r="K374" i="2"/>
  <c r="L374" i="2" s="1"/>
  <c r="AZ374" i="2" s="1"/>
  <c r="K373" i="2"/>
  <c r="L373" i="2" s="1"/>
  <c r="AZ373" i="2" s="1"/>
  <c r="K372" i="2"/>
  <c r="L372" i="2" s="1"/>
  <c r="AZ372" i="2" s="1"/>
  <c r="K371" i="2"/>
  <c r="L371" i="2" s="1"/>
  <c r="AZ371" i="2" s="1"/>
  <c r="K370" i="2"/>
  <c r="L370" i="2" s="1"/>
  <c r="AZ370" i="2" s="1"/>
  <c r="K369" i="2"/>
  <c r="L369" i="2" s="1"/>
  <c r="AZ369" i="2" s="1"/>
  <c r="K368" i="2"/>
  <c r="L368" i="2" s="1"/>
  <c r="AZ368" i="2" s="1"/>
  <c r="K367" i="2"/>
  <c r="L367" i="2" s="1"/>
  <c r="AZ367" i="2" s="1"/>
  <c r="K366" i="2"/>
  <c r="L366" i="2" s="1"/>
  <c r="AZ366" i="2" s="1"/>
  <c r="K365" i="2"/>
  <c r="L365" i="2" s="1"/>
  <c r="AZ365" i="2" s="1"/>
  <c r="K364" i="2"/>
  <c r="L364" i="2" s="1"/>
  <c r="AZ364" i="2" s="1"/>
  <c r="K363" i="2"/>
  <c r="L363" i="2" s="1"/>
  <c r="AZ363" i="2" s="1"/>
  <c r="K362" i="2"/>
  <c r="L362" i="2" s="1"/>
  <c r="AZ362" i="2" s="1"/>
  <c r="K361" i="2"/>
  <c r="L361" i="2" s="1"/>
  <c r="AZ361" i="2" s="1"/>
  <c r="K360" i="2"/>
  <c r="L360" i="2" s="1"/>
  <c r="AZ360" i="2" s="1"/>
  <c r="K359" i="2"/>
  <c r="L359" i="2" s="1"/>
  <c r="AZ359" i="2" s="1"/>
  <c r="K358" i="2"/>
  <c r="L358" i="2" s="1"/>
  <c r="AZ358" i="2" s="1"/>
  <c r="K357" i="2"/>
  <c r="L357" i="2" s="1"/>
  <c r="AZ357" i="2" s="1"/>
  <c r="K356" i="2"/>
  <c r="L356" i="2" s="1"/>
  <c r="AZ356" i="2" s="1"/>
  <c r="K355" i="2"/>
  <c r="L355" i="2" s="1"/>
  <c r="AZ355" i="2" s="1"/>
  <c r="K354" i="2"/>
  <c r="L354" i="2" s="1"/>
  <c r="AZ354" i="2" s="1"/>
  <c r="K353" i="2"/>
  <c r="L353" i="2" s="1"/>
  <c r="AZ353" i="2" s="1"/>
  <c r="K352" i="2"/>
  <c r="L352" i="2" s="1"/>
  <c r="AZ352" i="2" s="1"/>
  <c r="K351" i="2"/>
  <c r="L351" i="2" s="1"/>
  <c r="AZ351" i="2" s="1"/>
  <c r="K350" i="2"/>
  <c r="L350" i="2" s="1"/>
  <c r="AZ350" i="2" s="1"/>
  <c r="D392" i="2"/>
  <c r="E392" i="2" s="1"/>
  <c r="AV392" i="2" s="1"/>
  <c r="D391" i="2"/>
  <c r="E391" i="2" s="1"/>
  <c r="AV391" i="2" s="1"/>
  <c r="D390" i="2"/>
  <c r="E390" i="2" s="1"/>
  <c r="AV390" i="2" s="1"/>
  <c r="D389" i="2"/>
  <c r="E389" i="2" s="1"/>
  <c r="AV389" i="2" s="1"/>
  <c r="D388" i="2"/>
  <c r="E388" i="2" s="1"/>
  <c r="AV388" i="2" s="1"/>
  <c r="D387" i="2"/>
  <c r="E387" i="2" s="1"/>
  <c r="AV387" i="2" s="1"/>
  <c r="D386" i="2"/>
  <c r="E386" i="2" s="1"/>
  <c r="AV386" i="2" s="1"/>
  <c r="D385" i="2"/>
  <c r="E385" i="2" s="1"/>
  <c r="AV385" i="2" s="1"/>
  <c r="D384" i="2"/>
  <c r="E384" i="2" s="1"/>
  <c r="AV384" i="2" s="1"/>
  <c r="D383" i="2"/>
  <c r="E383" i="2" s="1"/>
  <c r="AV383" i="2" s="1"/>
  <c r="D382" i="2"/>
  <c r="E382" i="2" s="1"/>
  <c r="AV382" i="2" s="1"/>
  <c r="D381" i="2"/>
  <c r="E381" i="2" s="1"/>
  <c r="AV381" i="2" s="1"/>
  <c r="D380" i="2"/>
  <c r="E380" i="2" s="1"/>
  <c r="AV380" i="2" s="1"/>
  <c r="D379" i="2"/>
  <c r="E379" i="2" s="1"/>
  <c r="AV379" i="2" s="1"/>
  <c r="D378" i="2"/>
  <c r="E378" i="2" s="1"/>
  <c r="AV378" i="2" s="1"/>
  <c r="D377" i="2"/>
  <c r="E377" i="2" s="1"/>
  <c r="AV377" i="2" s="1"/>
  <c r="D376" i="2"/>
  <c r="E376" i="2" s="1"/>
  <c r="AV376" i="2" s="1"/>
  <c r="D375" i="2"/>
  <c r="E375" i="2" s="1"/>
  <c r="AV375" i="2" s="1"/>
  <c r="D374" i="2"/>
  <c r="E374" i="2" s="1"/>
  <c r="AV374" i="2" s="1"/>
  <c r="D373" i="2"/>
  <c r="E373" i="2" s="1"/>
  <c r="AV373" i="2" s="1"/>
  <c r="D372" i="2"/>
  <c r="E372" i="2" s="1"/>
  <c r="AV372" i="2" s="1"/>
  <c r="D371" i="2"/>
  <c r="E371" i="2" s="1"/>
  <c r="AV371" i="2" s="1"/>
  <c r="D370" i="2"/>
  <c r="E370" i="2" s="1"/>
  <c r="AV370" i="2" s="1"/>
  <c r="D369" i="2"/>
  <c r="E369" i="2" s="1"/>
  <c r="AV369" i="2" s="1"/>
  <c r="D368" i="2"/>
  <c r="E368" i="2" s="1"/>
  <c r="AV368" i="2" s="1"/>
  <c r="D367" i="2"/>
  <c r="E367" i="2" s="1"/>
  <c r="AV367" i="2" s="1"/>
  <c r="D366" i="2"/>
  <c r="E366" i="2" s="1"/>
  <c r="AV366" i="2" s="1"/>
  <c r="D365" i="2"/>
  <c r="E365" i="2" s="1"/>
  <c r="AV365" i="2" s="1"/>
  <c r="D364" i="2"/>
  <c r="E364" i="2" s="1"/>
  <c r="AV364" i="2" s="1"/>
  <c r="D363" i="2"/>
  <c r="E363" i="2" s="1"/>
  <c r="AV363" i="2" s="1"/>
  <c r="D362" i="2"/>
  <c r="E362" i="2" s="1"/>
  <c r="AV362" i="2" s="1"/>
  <c r="D361" i="2"/>
  <c r="E361" i="2" s="1"/>
  <c r="AV361" i="2" s="1"/>
  <c r="D360" i="2"/>
  <c r="E360" i="2" s="1"/>
  <c r="AV360" i="2" s="1"/>
  <c r="D359" i="2"/>
  <c r="E359" i="2" s="1"/>
  <c r="AV359" i="2" s="1"/>
  <c r="D358" i="2"/>
  <c r="E358" i="2" s="1"/>
  <c r="AV358" i="2" s="1"/>
  <c r="D357" i="2"/>
  <c r="E357" i="2" s="1"/>
  <c r="AV357" i="2" s="1"/>
  <c r="D356" i="2"/>
  <c r="E356" i="2" s="1"/>
  <c r="AV356" i="2" s="1"/>
  <c r="D355" i="2"/>
  <c r="E355" i="2" s="1"/>
  <c r="AV355" i="2" s="1"/>
  <c r="D354" i="2"/>
  <c r="E354" i="2" s="1"/>
  <c r="AV354" i="2" s="1"/>
  <c r="D353" i="2"/>
  <c r="E353" i="2" s="1"/>
  <c r="AV353" i="2" s="1"/>
  <c r="D352" i="2"/>
  <c r="E352" i="2" s="1"/>
  <c r="AV352" i="2" s="1"/>
  <c r="D351" i="2"/>
  <c r="E351" i="2" s="1"/>
  <c r="AV351" i="2" s="1"/>
  <c r="D350" i="2"/>
  <c r="E350" i="2" s="1"/>
  <c r="AV350" i="2" s="1"/>
  <c r="AR260" i="2" l="1"/>
  <c r="AR268" i="2"/>
  <c r="AR276" i="2"/>
  <c r="AR284" i="2"/>
  <c r="AR292" i="2"/>
  <c r="AR300" i="2"/>
  <c r="AR308" i="2"/>
  <c r="G117" i="2"/>
  <c r="AR117" i="2" s="1"/>
  <c r="G15" i="2"/>
  <c r="AR15" i="2" s="1"/>
  <c r="G45" i="2"/>
  <c r="AR45" i="2" s="1"/>
  <c r="G79" i="2"/>
  <c r="AR79" i="2" s="1"/>
  <c r="G101" i="2"/>
  <c r="AR101" i="2" s="1"/>
  <c r="G119" i="2"/>
  <c r="AR119" i="2" s="1"/>
  <c r="G320" i="2"/>
  <c r="AR320" i="2" s="1"/>
  <c r="L45" i="2"/>
  <c r="AZ45" i="2" s="1"/>
  <c r="L67" i="2"/>
  <c r="AZ67" i="2" s="1"/>
  <c r="L85" i="2"/>
  <c r="AZ85" i="2" s="1"/>
  <c r="L102" i="2"/>
  <c r="AZ102" i="2" s="1"/>
  <c r="L166" i="2"/>
  <c r="AZ166" i="2" s="1"/>
  <c r="L198" i="2"/>
  <c r="AZ198" i="2" s="1"/>
  <c r="L285" i="2"/>
  <c r="AZ285" i="2" s="1"/>
  <c r="L317" i="2"/>
  <c r="AZ317" i="2" s="1"/>
  <c r="G23" i="2"/>
  <c r="AR23" i="2" s="1"/>
  <c r="G47" i="2"/>
  <c r="AR47" i="2" s="1"/>
  <c r="G80" i="2"/>
  <c r="AR80" i="2" s="1"/>
  <c r="G103" i="2"/>
  <c r="AR103" i="2" s="1"/>
  <c r="G120" i="2"/>
  <c r="AR120" i="2" s="1"/>
  <c r="G327" i="2"/>
  <c r="AR327" i="2" s="1"/>
  <c r="L29" i="2"/>
  <c r="AZ29" i="2" s="1"/>
  <c r="L69" i="2"/>
  <c r="AZ69" i="2" s="1"/>
  <c r="L86" i="2"/>
  <c r="AZ86" i="2" s="1"/>
  <c r="L105" i="2"/>
  <c r="AZ105" i="2" s="1"/>
  <c r="L147" i="2"/>
  <c r="AZ147" i="2" s="1"/>
  <c r="L173" i="2"/>
  <c r="AZ173" i="2" s="1"/>
  <c r="L205" i="2"/>
  <c r="AZ205" i="2" s="1"/>
  <c r="L286" i="2"/>
  <c r="AZ286" i="2" s="1"/>
  <c r="L325" i="2"/>
  <c r="AZ325" i="2" s="1"/>
  <c r="G29" i="2"/>
  <c r="AR29" i="2" s="1"/>
  <c r="G48" i="2"/>
  <c r="AR48" i="2" s="1"/>
  <c r="G85" i="2"/>
  <c r="AR85" i="2" s="1"/>
  <c r="G104" i="2"/>
  <c r="AR104" i="2" s="1"/>
  <c r="G328" i="2"/>
  <c r="AR328" i="2" s="1"/>
  <c r="L33" i="2"/>
  <c r="AZ33" i="2" s="1"/>
  <c r="L53" i="2"/>
  <c r="AZ53" i="2" s="1"/>
  <c r="L73" i="2"/>
  <c r="AZ73" i="2" s="1"/>
  <c r="L89" i="2"/>
  <c r="AZ89" i="2" s="1"/>
  <c r="L107" i="2"/>
  <c r="AZ107" i="2" s="1"/>
  <c r="L149" i="2"/>
  <c r="AZ149" i="2" s="1"/>
  <c r="L174" i="2"/>
  <c r="AZ174" i="2" s="1"/>
  <c r="L206" i="2"/>
  <c r="AZ206" i="2" s="1"/>
  <c r="L326" i="2"/>
  <c r="AZ326" i="2" s="1"/>
  <c r="G31" i="2"/>
  <c r="AR31" i="2" s="1"/>
  <c r="G87" i="2"/>
  <c r="AR87" i="2" s="1"/>
  <c r="G109" i="2"/>
  <c r="AR109" i="2" s="1"/>
  <c r="G127" i="2"/>
  <c r="AR127" i="2" s="1"/>
  <c r="G335" i="2"/>
  <c r="AR335" i="2" s="1"/>
  <c r="G32" i="2"/>
  <c r="AR32" i="2" s="1"/>
  <c r="G63" i="2"/>
  <c r="AR63" i="2" s="1"/>
  <c r="G88" i="2"/>
  <c r="AR88" i="2" s="1"/>
  <c r="G111" i="2"/>
  <c r="AR111" i="2" s="1"/>
  <c r="G135" i="2"/>
  <c r="AR135" i="2" s="1"/>
  <c r="G336" i="2"/>
  <c r="AR336" i="2" s="1"/>
  <c r="L36" i="2"/>
  <c r="AZ36" i="2" s="1"/>
  <c r="L59" i="2"/>
  <c r="AZ59" i="2" s="1"/>
  <c r="L77" i="2"/>
  <c r="AZ77" i="2" s="1"/>
  <c r="L94" i="2"/>
  <c r="AZ94" i="2" s="1"/>
  <c r="L157" i="2"/>
  <c r="AZ157" i="2" s="1"/>
  <c r="L182" i="2"/>
  <c r="AZ182" i="2" s="1"/>
  <c r="L214" i="2"/>
  <c r="AZ214" i="2" s="1"/>
  <c r="L265" i="2"/>
  <c r="AZ265" i="2" s="1"/>
  <c r="L301" i="2"/>
  <c r="AZ301" i="2" s="1"/>
  <c r="L334" i="2"/>
  <c r="AZ334" i="2" s="1"/>
  <c r="G37" i="2"/>
  <c r="AR37" i="2" s="1"/>
  <c r="G112" i="2"/>
  <c r="AR112" i="2" s="1"/>
  <c r="G136" i="2"/>
  <c r="AR136" i="2" s="1"/>
  <c r="L268" i="2"/>
  <c r="AZ268" i="2" s="1"/>
  <c r="L420" i="2"/>
  <c r="AZ420" i="2" s="1"/>
  <c r="L421" i="2"/>
  <c r="AZ421" i="2" s="1"/>
  <c r="L423" i="2"/>
  <c r="AZ423" i="2" s="1"/>
  <c r="L424" i="2"/>
  <c r="AZ424" i="2" s="1"/>
  <c r="L425" i="2"/>
  <c r="AZ425" i="2" s="1"/>
  <c r="L422" i="2"/>
  <c r="AZ422" i="2" s="1"/>
  <c r="G39" i="2"/>
  <c r="AR39" i="2" s="1"/>
  <c r="G72" i="2"/>
  <c r="AR72" i="2" s="1"/>
  <c r="G95" i="2"/>
  <c r="AR95" i="2" s="1"/>
  <c r="G115" i="2"/>
  <c r="AR115" i="2" s="1"/>
  <c r="G143" i="2"/>
  <c r="AR143" i="2" s="1"/>
  <c r="G312" i="2"/>
  <c r="AR312" i="2" s="1"/>
  <c r="G344" i="2"/>
  <c r="AR344" i="2" s="1"/>
  <c r="L284" i="2"/>
  <c r="AZ284" i="2" s="1"/>
  <c r="L430" i="2"/>
  <c r="AZ430" i="2" s="1"/>
  <c r="L418" i="2"/>
  <c r="AZ418" i="2" s="1"/>
  <c r="L434" i="2"/>
  <c r="AZ434" i="2" s="1"/>
  <c r="L429" i="2"/>
  <c r="AZ429" i="2" s="1"/>
  <c r="L433" i="2"/>
  <c r="AZ433" i="2" s="1"/>
  <c r="L419" i="2"/>
  <c r="AZ419" i="2" s="1"/>
  <c r="L428" i="2"/>
  <c r="AZ428" i="2" s="1"/>
  <c r="L413" i="2"/>
  <c r="AZ413" i="2" s="1"/>
  <c r="L415" i="2"/>
  <c r="AZ415" i="2" s="1"/>
  <c r="L416" i="2"/>
  <c r="AZ416" i="2" s="1"/>
  <c r="L432" i="2"/>
  <c r="AZ432" i="2" s="1"/>
  <c r="L417" i="2"/>
  <c r="AZ417" i="2" s="1"/>
  <c r="L427" i="2"/>
  <c r="AZ427" i="2" s="1"/>
  <c r="L414" i="2"/>
  <c r="AZ414" i="2" s="1"/>
  <c r="L431" i="2"/>
  <c r="AZ431" i="2" s="1"/>
  <c r="L62" i="2"/>
  <c r="AZ62" i="2" s="1"/>
  <c r="L81" i="2"/>
  <c r="AZ81" i="2" s="1"/>
  <c r="L99" i="2"/>
  <c r="AZ99" i="2" s="1"/>
  <c r="L161" i="2"/>
  <c r="AZ161" i="2" s="1"/>
  <c r="L190" i="2"/>
  <c r="AZ190" i="2" s="1"/>
  <c r="L229" i="2"/>
  <c r="AZ229" i="2" s="1"/>
  <c r="L269" i="2"/>
  <c r="AZ269" i="2" s="1"/>
  <c r="L342" i="2"/>
  <c r="AZ342" i="2" s="1"/>
  <c r="AR266" i="2"/>
  <c r="AR282" i="2"/>
  <c r="AR298" i="2"/>
  <c r="AR269" i="2"/>
  <c r="AR285" i="2"/>
  <c r="AR301" i="2"/>
  <c r="C3" i="11"/>
  <c r="G3" i="11"/>
  <c r="K3" i="11"/>
  <c r="O3" i="11"/>
  <c r="O390" i="2"/>
  <c r="O350" i="2"/>
  <c r="O351" i="2"/>
  <c r="O354" i="2"/>
  <c r="O358" i="2"/>
  <c r="O366" i="2"/>
  <c r="O367" i="2"/>
  <c r="D3" i="11"/>
  <c r="O370" i="2"/>
  <c r="O374" i="2"/>
  <c r="O382" i="2"/>
  <c r="O383" i="2"/>
  <c r="C4" i="11"/>
  <c r="O386" i="2"/>
  <c r="C5" i="11"/>
  <c r="O352" i="2"/>
  <c r="O368" i="2"/>
  <c r="O384" i="2"/>
  <c r="G5" i="11"/>
  <c r="O353" i="2"/>
  <c r="O369" i="2"/>
  <c r="O385" i="2"/>
  <c r="H3" i="11"/>
  <c r="H5" i="11"/>
  <c r="O355" i="2"/>
  <c r="O371" i="2"/>
  <c r="O387" i="2"/>
  <c r="L5" i="11"/>
  <c r="O356" i="2"/>
  <c r="O372" i="2"/>
  <c r="O388" i="2"/>
  <c r="O5" i="11"/>
  <c r="L3" i="11"/>
  <c r="O357" i="2"/>
  <c r="O373" i="2"/>
  <c r="O389" i="2"/>
  <c r="P3" i="11"/>
  <c r="P5" i="11"/>
  <c r="D5" i="11"/>
  <c r="C2" i="11"/>
  <c r="C6" i="11"/>
  <c r="O359" i="2"/>
  <c r="O375" i="2"/>
  <c r="O391" i="2"/>
  <c r="D2" i="11"/>
  <c r="D4" i="11"/>
  <c r="D6" i="11"/>
  <c r="O360" i="2"/>
  <c r="O376" i="2"/>
  <c r="O392" i="2"/>
  <c r="G2" i="11"/>
  <c r="G4" i="11"/>
  <c r="G6" i="11"/>
  <c r="O361" i="2"/>
  <c r="O377" i="2"/>
  <c r="H2" i="11"/>
  <c r="H4" i="11"/>
  <c r="H6" i="11"/>
  <c r="O362" i="2"/>
  <c r="O378" i="2"/>
  <c r="K2" i="11"/>
  <c r="K4" i="11"/>
  <c r="K6" i="11"/>
  <c r="K5" i="11"/>
  <c r="O363" i="2"/>
  <c r="O379" i="2"/>
  <c r="L2" i="11"/>
  <c r="L4" i="11"/>
  <c r="L6" i="11"/>
  <c r="O364" i="2"/>
  <c r="O380" i="2"/>
  <c r="O2" i="11"/>
  <c r="O4" i="11"/>
  <c r="O6" i="11"/>
  <c r="O365" i="2"/>
  <c r="O381" i="2"/>
  <c r="P2" i="11"/>
  <c r="P4" i="11"/>
  <c r="P6" i="11"/>
  <c r="AR259" i="2"/>
  <c r="AR267" i="2"/>
  <c r="AR275" i="2"/>
  <c r="AR283" i="2"/>
  <c r="AR291" i="2"/>
  <c r="AR299" i="2"/>
  <c r="AR307" i="2"/>
  <c r="G55" i="2"/>
  <c r="AR55" i="2" s="1"/>
  <c r="L5" i="2"/>
  <c r="AZ5" i="2" s="1"/>
  <c r="L13" i="2"/>
  <c r="AZ13" i="2" s="1"/>
  <c r="L21" i="2"/>
  <c r="AZ21" i="2" s="1"/>
  <c r="L93" i="2"/>
  <c r="AZ93" i="2" s="1"/>
  <c r="L109" i="2"/>
  <c r="AZ109" i="2" s="1"/>
  <c r="L117" i="2"/>
  <c r="AZ117" i="2" s="1"/>
  <c r="L133" i="2"/>
  <c r="AZ133" i="2" s="1"/>
  <c r="L293" i="2"/>
  <c r="AZ293" i="2" s="1"/>
  <c r="L440" i="2"/>
  <c r="AZ440" i="2" s="1"/>
  <c r="AZ396" i="2"/>
  <c r="G8" i="2"/>
  <c r="AR8" i="2" s="1"/>
  <c r="G16" i="2"/>
  <c r="AR16" i="2" s="1"/>
  <c r="G24" i="2"/>
  <c r="AR24" i="2" s="1"/>
  <c r="G56" i="2"/>
  <c r="AR56" i="2" s="1"/>
  <c r="G64" i="2"/>
  <c r="AR64" i="2" s="1"/>
  <c r="G128" i="2"/>
  <c r="AR128" i="2" s="1"/>
  <c r="G144" i="2"/>
  <c r="AR144" i="2" s="1"/>
  <c r="AR264" i="2"/>
  <c r="AR272" i="2"/>
  <c r="AR280" i="2"/>
  <c r="AR288" i="2"/>
  <c r="AR296" i="2"/>
  <c r="AR304" i="2"/>
  <c r="L6" i="2"/>
  <c r="AZ6" i="2" s="1"/>
  <c r="L14" i="2"/>
  <c r="AZ14" i="2" s="1"/>
  <c r="L22" i="2"/>
  <c r="AZ22" i="2" s="1"/>
  <c r="L30" i="2"/>
  <c r="AZ30" i="2" s="1"/>
  <c r="L70" i="2"/>
  <c r="AZ70" i="2" s="1"/>
  <c r="L110" i="2"/>
  <c r="AZ110" i="2" s="1"/>
  <c r="L118" i="2"/>
  <c r="AZ118" i="2" s="1"/>
  <c r="L126" i="2"/>
  <c r="AZ126" i="2" s="1"/>
  <c r="L134" i="2"/>
  <c r="AZ134" i="2" s="1"/>
  <c r="L254" i="2"/>
  <c r="AZ254" i="2" s="1"/>
  <c r="L294" i="2"/>
  <c r="AZ294" i="2" s="1"/>
  <c r="L318" i="2"/>
  <c r="AZ318" i="2" s="1"/>
  <c r="AZ395" i="2"/>
  <c r="AZ403" i="2"/>
  <c r="L383" i="2"/>
  <c r="AZ383" i="2" s="1"/>
  <c r="G9" i="2"/>
  <c r="AR9" i="2" s="1"/>
  <c r="G17" i="2"/>
  <c r="AR17" i="2" s="1"/>
  <c r="G25" i="2"/>
  <c r="AR25" i="2" s="1"/>
  <c r="G33" i="2"/>
  <c r="AR33" i="2" s="1"/>
  <c r="G41" i="2"/>
  <c r="AR41" i="2" s="1"/>
  <c r="G49" i="2"/>
  <c r="AR49" i="2" s="1"/>
  <c r="G57" i="2"/>
  <c r="AR57" i="2" s="1"/>
  <c r="G65" i="2"/>
  <c r="AR65" i="2" s="1"/>
  <c r="G73" i="2"/>
  <c r="AR73" i="2" s="1"/>
  <c r="G81" i="2"/>
  <c r="AR81" i="2" s="1"/>
  <c r="G89" i="2"/>
  <c r="AR89" i="2" s="1"/>
  <c r="G97" i="2"/>
  <c r="AR97" i="2" s="1"/>
  <c r="G105" i="2"/>
  <c r="AR105" i="2" s="1"/>
  <c r="G113" i="2"/>
  <c r="AR113" i="2" s="1"/>
  <c r="G121" i="2"/>
  <c r="AR121" i="2" s="1"/>
  <c r="G129" i="2"/>
  <c r="AR129" i="2" s="1"/>
  <c r="G137" i="2"/>
  <c r="AR137" i="2" s="1"/>
  <c r="AR265" i="2"/>
  <c r="AR273" i="2"/>
  <c r="AR281" i="2"/>
  <c r="AR289" i="2"/>
  <c r="AR297" i="2"/>
  <c r="AR305" i="2"/>
  <c r="G313" i="2"/>
  <c r="AR313" i="2" s="1"/>
  <c r="G321" i="2"/>
  <c r="AR321" i="2" s="1"/>
  <c r="G329" i="2"/>
  <c r="AR329" i="2" s="1"/>
  <c r="G337" i="2"/>
  <c r="AR337" i="2" s="1"/>
  <c r="G345" i="2"/>
  <c r="AR345" i="2" s="1"/>
  <c r="L7" i="2"/>
  <c r="AZ7" i="2" s="1"/>
  <c r="L15" i="2"/>
  <c r="AZ15" i="2" s="1"/>
  <c r="L23" i="2"/>
  <c r="AZ23" i="2" s="1"/>
  <c r="L31" i="2"/>
  <c r="AZ31" i="2" s="1"/>
  <c r="L39" i="2"/>
  <c r="AZ39" i="2" s="1"/>
  <c r="L47" i="2"/>
  <c r="AZ47" i="2" s="1"/>
  <c r="L55" i="2"/>
  <c r="AZ55" i="2" s="1"/>
  <c r="L63" i="2"/>
  <c r="AZ63" i="2" s="1"/>
  <c r="L71" i="2"/>
  <c r="AZ71" i="2" s="1"/>
  <c r="L79" i="2"/>
  <c r="AZ79" i="2" s="1"/>
  <c r="L87" i="2"/>
  <c r="AZ87" i="2" s="1"/>
  <c r="L95" i="2"/>
  <c r="AZ95" i="2" s="1"/>
  <c r="L103" i="2"/>
  <c r="AZ103" i="2" s="1"/>
  <c r="L111" i="2"/>
  <c r="AZ111" i="2" s="1"/>
  <c r="L119" i="2"/>
  <c r="AZ119" i="2" s="1"/>
  <c r="L127" i="2"/>
  <c r="AZ127" i="2" s="1"/>
  <c r="L135" i="2"/>
  <c r="AZ135" i="2" s="1"/>
  <c r="L151" i="2"/>
  <c r="AZ151" i="2" s="1"/>
  <c r="L159" i="2"/>
  <c r="AZ159" i="2" s="1"/>
  <c r="L167" i="2"/>
  <c r="AZ167" i="2" s="1"/>
  <c r="L175" i="2"/>
  <c r="AZ175" i="2" s="1"/>
  <c r="L183" i="2"/>
  <c r="AZ183" i="2" s="1"/>
  <c r="L191" i="2"/>
  <c r="AZ191" i="2" s="1"/>
  <c r="L199" i="2"/>
  <c r="AZ199" i="2" s="1"/>
  <c r="L207" i="2"/>
  <c r="AZ207" i="2" s="1"/>
  <c r="L215" i="2"/>
  <c r="AZ215" i="2" s="1"/>
  <c r="L223" i="2"/>
  <c r="AZ223" i="2" s="1"/>
  <c r="L231" i="2"/>
  <c r="AZ231" i="2" s="1"/>
  <c r="L255" i="2"/>
  <c r="AZ255" i="2" s="1"/>
  <c r="L271" i="2"/>
  <c r="AZ271" i="2" s="1"/>
  <c r="L287" i="2"/>
  <c r="AZ287" i="2" s="1"/>
  <c r="L295" i="2"/>
  <c r="AZ295" i="2" s="1"/>
  <c r="L303" i="2"/>
  <c r="AZ303" i="2" s="1"/>
  <c r="L311" i="2"/>
  <c r="AZ311" i="2" s="1"/>
  <c r="L319" i="2"/>
  <c r="AZ319" i="2" s="1"/>
  <c r="L327" i="2"/>
  <c r="AZ327" i="2" s="1"/>
  <c r="L335" i="2"/>
  <c r="AZ335" i="2" s="1"/>
  <c r="L343" i="2"/>
  <c r="AZ343" i="2" s="1"/>
  <c r="L438" i="2"/>
  <c r="AZ438" i="2" s="1"/>
  <c r="AZ394" i="2"/>
  <c r="AZ402" i="2"/>
  <c r="G10" i="2"/>
  <c r="AR10" i="2" s="1"/>
  <c r="G18" i="2"/>
  <c r="AR18" i="2" s="1"/>
  <c r="G26" i="2"/>
  <c r="AR26" i="2" s="1"/>
  <c r="G34" i="2"/>
  <c r="AR34" i="2" s="1"/>
  <c r="G42" i="2"/>
  <c r="AR42" i="2" s="1"/>
  <c r="G50" i="2"/>
  <c r="AR50" i="2" s="1"/>
  <c r="G58" i="2"/>
  <c r="AR58" i="2" s="1"/>
  <c r="G66" i="2"/>
  <c r="AR66" i="2" s="1"/>
  <c r="G74" i="2"/>
  <c r="AR74" i="2" s="1"/>
  <c r="G82" i="2"/>
  <c r="AR82" i="2" s="1"/>
  <c r="G90" i="2"/>
  <c r="AR90" i="2" s="1"/>
  <c r="G98" i="2"/>
  <c r="AR98" i="2" s="1"/>
  <c r="G106" i="2"/>
  <c r="AR106" i="2" s="1"/>
  <c r="G114" i="2"/>
  <c r="AR114" i="2" s="1"/>
  <c r="G122" i="2"/>
  <c r="AR122" i="2" s="1"/>
  <c r="G130" i="2"/>
  <c r="AR130" i="2" s="1"/>
  <c r="G138" i="2"/>
  <c r="AR138" i="2" s="1"/>
  <c r="G314" i="2"/>
  <c r="AR314" i="2" s="1"/>
  <c r="G322" i="2"/>
  <c r="AR322" i="2" s="1"/>
  <c r="G330" i="2"/>
  <c r="AR330" i="2" s="1"/>
  <c r="G338" i="2"/>
  <c r="AR338" i="2" s="1"/>
  <c r="G346" i="2"/>
  <c r="AR346" i="2" s="1"/>
  <c r="L8" i="2"/>
  <c r="AZ8" i="2" s="1"/>
  <c r="L16" i="2"/>
  <c r="AZ16" i="2" s="1"/>
  <c r="L24" i="2"/>
  <c r="AZ24" i="2" s="1"/>
  <c r="L32" i="2"/>
  <c r="AZ32" i="2" s="1"/>
  <c r="L48" i="2"/>
  <c r="AZ48" i="2" s="1"/>
  <c r="L56" i="2"/>
  <c r="AZ56" i="2" s="1"/>
  <c r="L64" i="2"/>
  <c r="AZ64" i="2" s="1"/>
  <c r="L72" i="2"/>
  <c r="AZ72" i="2" s="1"/>
  <c r="L80" i="2"/>
  <c r="AZ80" i="2" s="1"/>
  <c r="L88" i="2"/>
  <c r="AZ88" i="2" s="1"/>
  <c r="L96" i="2"/>
  <c r="AZ96" i="2" s="1"/>
  <c r="L104" i="2"/>
  <c r="AZ104" i="2" s="1"/>
  <c r="L112" i="2"/>
  <c r="AZ112" i="2" s="1"/>
  <c r="L120" i="2"/>
  <c r="AZ120" i="2" s="1"/>
  <c r="L128" i="2"/>
  <c r="AZ128" i="2" s="1"/>
  <c r="L136" i="2"/>
  <c r="AZ136" i="2" s="1"/>
  <c r="L152" i="2"/>
  <c r="AZ152" i="2" s="1"/>
  <c r="L160" i="2"/>
  <c r="AZ160" i="2" s="1"/>
  <c r="L168" i="2"/>
  <c r="AZ168" i="2" s="1"/>
  <c r="L176" i="2"/>
  <c r="AZ176" i="2" s="1"/>
  <c r="L184" i="2"/>
  <c r="AZ184" i="2" s="1"/>
  <c r="L192" i="2"/>
  <c r="AZ192" i="2" s="1"/>
  <c r="L200" i="2"/>
  <c r="AZ200" i="2" s="1"/>
  <c r="L208" i="2"/>
  <c r="AZ208" i="2" s="1"/>
  <c r="L216" i="2"/>
  <c r="AZ216" i="2" s="1"/>
  <c r="L224" i="2"/>
  <c r="AZ224" i="2" s="1"/>
  <c r="L256" i="2"/>
  <c r="AZ256" i="2" s="1"/>
  <c r="L272" i="2"/>
  <c r="AZ272" i="2" s="1"/>
  <c r="L288" i="2"/>
  <c r="AZ288" i="2" s="1"/>
  <c r="L296" i="2"/>
  <c r="AZ296" i="2" s="1"/>
  <c r="L304" i="2"/>
  <c r="AZ304" i="2" s="1"/>
  <c r="L312" i="2"/>
  <c r="AZ312" i="2" s="1"/>
  <c r="L320" i="2"/>
  <c r="AZ320" i="2" s="1"/>
  <c r="L328" i="2"/>
  <c r="AZ328" i="2" s="1"/>
  <c r="L336" i="2"/>
  <c r="AZ336" i="2" s="1"/>
  <c r="L344" i="2"/>
  <c r="AZ344" i="2" s="1"/>
  <c r="L437" i="2"/>
  <c r="AZ437" i="2" s="1"/>
  <c r="AZ393" i="2"/>
  <c r="AZ401" i="2"/>
  <c r="G11" i="2"/>
  <c r="AR11" i="2" s="1"/>
  <c r="G19" i="2"/>
  <c r="AR19" i="2" s="1"/>
  <c r="G27" i="2"/>
  <c r="AR27" i="2" s="1"/>
  <c r="G35" i="2"/>
  <c r="AR35" i="2" s="1"/>
  <c r="G51" i="2"/>
  <c r="AR51" i="2" s="1"/>
  <c r="G67" i="2"/>
  <c r="AR67" i="2" s="1"/>
  <c r="G75" i="2"/>
  <c r="AR75" i="2" s="1"/>
  <c r="G83" i="2"/>
  <c r="AR83" i="2" s="1"/>
  <c r="G91" i="2"/>
  <c r="AR91" i="2" s="1"/>
  <c r="G99" i="2"/>
  <c r="AR99" i="2" s="1"/>
  <c r="G107" i="2"/>
  <c r="AR107" i="2" s="1"/>
  <c r="G123" i="2"/>
  <c r="AR123" i="2" s="1"/>
  <c r="G131" i="2"/>
  <c r="AR131" i="2" s="1"/>
  <c r="G139" i="2"/>
  <c r="AR139" i="2" s="1"/>
  <c r="G315" i="2"/>
  <c r="AR315" i="2" s="1"/>
  <c r="G323" i="2"/>
  <c r="AR323" i="2" s="1"/>
  <c r="G331" i="2"/>
  <c r="AR331" i="2" s="1"/>
  <c r="G339" i="2"/>
  <c r="AR339" i="2" s="1"/>
  <c r="G347" i="2"/>
  <c r="AR347" i="2" s="1"/>
  <c r="L9" i="2"/>
  <c r="AZ9" i="2" s="1"/>
  <c r="L17" i="2"/>
  <c r="AZ17" i="2" s="1"/>
  <c r="L25" i="2"/>
  <c r="AZ25" i="2" s="1"/>
  <c r="L49" i="2"/>
  <c r="AZ49" i="2" s="1"/>
  <c r="L57" i="2"/>
  <c r="AZ57" i="2" s="1"/>
  <c r="L113" i="2"/>
  <c r="AZ113" i="2" s="1"/>
  <c r="L121" i="2"/>
  <c r="AZ121" i="2" s="1"/>
  <c r="L129" i="2"/>
  <c r="AZ129" i="2" s="1"/>
  <c r="L137" i="2"/>
  <c r="AZ137" i="2" s="1"/>
  <c r="L145" i="2"/>
  <c r="AZ145" i="2" s="1"/>
  <c r="L153" i="2"/>
  <c r="AZ153" i="2" s="1"/>
  <c r="L169" i="2"/>
  <c r="AZ169" i="2" s="1"/>
  <c r="L177" i="2"/>
  <c r="AZ177" i="2" s="1"/>
  <c r="L185" i="2"/>
  <c r="AZ185" i="2" s="1"/>
  <c r="L193" i="2"/>
  <c r="AZ193" i="2" s="1"/>
  <c r="L201" i="2"/>
  <c r="AZ201" i="2" s="1"/>
  <c r="L209" i="2"/>
  <c r="AZ209" i="2" s="1"/>
  <c r="L217" i="2"/>
  <c r="AZ217" i="2" s="1"/>
  <c r="L225" i="2"/>
  <c r="AZ225" i="2" s="1"/>
  <c r="L257" i="2"/>
  <c r="AZ257" i="2" s="1"/>
  <c r="L289" i="2"/>
  <c r="AZ289" i="2" s="1"/>
  <c r="L305" i="2"/>
  <c r="AZ305" i="2" s="1"/>
  <c r="L313" i="2"/>
  <c r="AZ313" i="2" s="1"/>
  <c r="L321" i="2"/>
  <c r="AZ321" i="2" s="1"/>
  <c r="L329" i="2"/>
  <c r="AZ329" i="2" s="1"/>
  <c r="L337" i="2"/>
  <c r="AZ337" i="2" s="1"/>
  <c r="L345" i="2"/>
  <c r="AZ345" i="2" s="1"/>
  <c r="L436" i="2"/>
  <c r="AZ436" i="2" s="1"/>
  <c r="L444" i="2"/>
  <c r="AZ444" i="2" s="1"/>
  <c r="AZ400" i="2"/>
  <c r="G4" i="2"/>
  <c r="AR4" i="2" s="1"/>
  <c r="G12" i="2"/>
  <c r="AR12" i="2" s="1"/>
  <c r="G20" i="2"/>
  <c r="AR20" i="2" s="1"/>
  <c r="G28" i="2"/>
  <c r="AR28" i="2" s="1"/>
  <c r="G36" i="2"/>
  <c r="AR36" i="2" s="1"/>
  <c r="G44" i="2"/>
  <c r="AR44" i="2" s="1"/>
  <c r="G52" i="2"/>
  <c r="AR52" i="2" s="1"/>
  <c r="G60" i="2"/>
  <c r="AR60" i="2" s="1"/>
  <c r="G68" i="2"/>
  <c r="AR68" i="2" s="1"/>
  <c r="G76" i="2"/>
  <c r="AR76" i="2" s="1"/>
  <c r="G84" i="2"/>
  <c r="AR84" i="2" s="1"/>
  <c r="G92" i="2"/>
  <c r="AR92" i="2" s="1"/>
  <c r="G100" i="2"/>
  <c r="AR100" i="2" s="1"/>
  <c r="G108" i="2"/>
  <c r="AR108" i="2" s="1"/>
  <c r="G116" i="2"/>
  <c r="AR116" i="2" s="1"/>
  <c r="G132" i="2"/>
  <c r="AR132" i="2" s="1"/>
  <c r="G140" i="2"/>
  <c r="AR140" i="2" s="1"/>
  <c r="G316" i="2"/>
  <c r="AR316" i="2" s="1"/>
  <c r="G324" i="2"/>
  <c r="AR324" i="2" s="1"/>
  <c r="G332" i="2"/>
  <c r="AR332" i="2" s="1"/>
  <c r="G340" i="2"/>
  <c r="AR340" i="2" s="1"/>
  <c r="G348" i="2"/>
  <c r="AR348" i="2" s="1"/>
  <c r="L10" i="2"/>
  <c r="AZ10" i="2" s="1"/>
  <c r="L18" i="2"/>
  <c r="AZ18" i="2" s="1"/>
  <c r="L26" i="2"/>
  <c r="AZ26" i="2" s="1"/>
  <c r="L34" i="2"/>
  <c r="AZ34" i="2" s="1"/>
  <c r="L42" i="2"/>
  <c r="AZ42" i="2" s="1"/>
  <c r="L66" i="2"/>
  <c r="AZ66" i="2" s="1"/>
  <c r="L74" i="2"/>
  <c r="AZ74" i="2" s="1"/>
  <c r="L82" i="2"/>
  <c r="AZ82" i="2" s="1"/>
  <c r="L90" i="2"/>
  <c r="AZ90" i="2" s="1"/>
  <c r="L98" i="2"/>
  <c r="AZ98" i="2" s="1"/>
  <c r="L106" i="2"/>
  <c r="AZ106" i="2" s="1"/>
  <c r="L114" i="2"/>
  <c r="AZ114" i="2" s="1"/>
  <c r="L122" i="2"/>
  <c r="AZ122" i="2" s="1"/>
  <c r="L130" i="2"/>
  <c r="AZ130" i="2" s="1"/>
  <c r="L138" i="2"/>
  <c r="AZ138" i="2" s="1"/>
  <c r="L146" i="2"/>
  <c r="AZ146" i="2" s="1"/>
  <c r="L154" i="2"/>
  <c r="AZ154" i="2" s="1"/>
  <c r="L162" i="2"/>
  <c r="AZ162" i="2" s="1"/>
  <c r="L170" i="2"/>
  <c r="AZ170" i="2" s="1"/>
  <c r="L178" i="2"/>
  <c r="AZ178" i="2" s="1"/>
  <c r="L186" i="2"/>
  <c r="AZ186" i="2" s="1"/>
  <c r="L194" i="2"/>
  <c r="AZ194" i="2" s="1"/>
  <c r="L202" i="2"/>
  <c r="AZ202" i="2" s="1"/>
  <c r="L210" i="2"/>
  <c r="AZ210" i="2" s="1"/>
  <c r="L218" i="2"/>
  <c r="AZ218" i="2" s="1"/>
  <c r="L226" i="2"/>
  <c r="AZ226" i="2" s="1"/>
  <c r="L274" i="2"/>
  <c r="AZ274" i="2" s="1"/>
  <c r="L282" i="2"/>
  <c r="AZ282" i="2" s="1"/>
  <c r="L290" i="2"/>
  <c r="AZ290" i="2" s="1"/>
  <c r="L298" i="2"/>
  <c r="AZ298" i="2" s="1"/>
  <c r="L306" i="2"/>
  <c r="AZ306" i="2" s="1"/>
  <c r="L314" i="2"/>
  <c r="AZ314" i="2" s="1"/>
  <c r="L322" i="2"/>
  <c r="AZ322" i="2" s="1"/>
  <c r="L330" i="2"/>
  <c r="AZ330" i="2" s="1"/>
  <c r="L338" i="2"/>
  <c r="AZ338" i="2" s="1"/>
  <c r="L346" i="2"/>
  <c r="AZ346" i="2" s="1"/>
  <c r="L435" i="2"/>
  <c r="AZ435" i="2" s="1"/>
  <c r="L443" i="2"/>
  <c r="AZ443" i="2" s="1"/>
  <c r="AZ399" i="2"/>
  <c r="G5" i="2"/>
  <c r="AR5" i="2" s="1"/>
  <c r="G13" i="2"/>
  <c r="AR13" i="2" s="1"/>
  <c r="G21" i="2"/>
  <c r="AR21" i="2" s="1"/>
  <c r="G61" i="2"/>
  <c r="AR61" i="2" s="1"/>
  <c r="G69" i="2"/>
  <c r="AR69" i="2" s="1"/>
  <c r="G133" i="2"/>
  <c r="AR133" i="2" s="1"/>
  <c r="G141" i="2"/>
  <c r="AR141" i="2" s="1"/>
  <c r="G317" i="2"/>
  <c r="AR317" i="2" s="1"/>
  <c r="G325" i="2"/>
  <c r="AR325" i="2" s="1"/>
  <c r="G333" i="2"/>
  <c r="AR333" i="2" s="1"/>
  <c r="G341" i="2"/>
  <c r="AR341" i="2" s="1"/>
  <c r="G349" i="2"/>
  <c r="AR349" i="2" s="1"/>
  <c r="L11" i="2"/>
  <c r="AZ11" i="2" s="1"/>
  <c r="L19" i="2"/>
  <c r="AZ19" i="2" s="1"/>
  <c r="L27" i="2"/>
  <c r="AZ27" i="2" s="1"/>
  <c r="L43" i="2"/>
  <c r="AZ43" i="2" s="1"/>
  <c r="L115" i="2"/>
  <c r="AZ115" i="2" s="1"/>
  <c r="L131" i="2"/>
  <c r="AZ131" i="2" s="1"/>
  <c r="L139" i="2"/>
  <c r="AZ139" i="2" s="1"/>
  <c r="L155" i="2"/>
  <c r="AZ155" i="2" s="1"/>
  <c r="L163" i="2"/>
  <c r="AZ163" i="2" s="1"/>
  <c r="L171" i="2"/>
  <c r="AZ171" i="2" s="1"/>
  <c r="L179" i="2"/>
  <c r="AZ179" i="2" s="1"/>
  <c r="L187" i="2"/>
  <c r="AZ187" i="2" s="1"/>
  <c r="L195" i="2"/>
  <c r="AZ195" i="2" s="1"/>
  <c r="L203" i="2"/>
  <c r="AZ203" i="2" s="1"/>
  <c r="L211" i="2"/>
  <c r="AZ211" i="2" s="1"/>
  <c r="L219" i="2"/>
  <c r="AZ219" i="2" s="1"/>
  <c r="L227" i="2"/>
  <c r="AZ227" i="2" s="1"/>
  <c r="L283" i="2"/>
  <c r="AZ283" i="2" s="1"/>
  <c r="L291" i="2"/>
  <c r="AZ291" i="2" s="1"/>
  <c r="L307" i="2"/>
  <c r="AZ307" i="2" s="1"/>
  <c r="L315" i="2"/>
  <c r="AZ315" i="2" s="1"/>
  <c r="L323" i="2"/>
  <c r="AZ323" i="2" s="1"/>
  <c r="L331" i="2"/>
  <c r="AZ331" i="2" s="1"/>
  <c r="L339" i="2"/>
  <c r="AZ339" i="2" s="1"/>
  <c r="L347" i="2"/>
  <c r="AZ347" i="2" s="1"/>
  <c r="L442" i="2"/>
  <c r="AZ442" i="2" s="1"/>
  <c r="AZ398" i="2"/>
  <c r="G6" i="2"/>
  <c r="AR6" i="2" s="1"/>
  <c r="G14" i="2"/>
  <c r="AR14" i="2" s="1"/>
  <c r="G30" i="2"/>
  <c r="AR30" i="2" s="1"/>
  <c r="G70" i="2"/>
  <c r="AR70" i="2" s="1"/>
  <c r="G78" i="2"/>
  <c r="AR78" i="2" s="1"/>
  <c r="G110" i="2"/>
  <c r="AR110" i="2" s="1"/>
  <c r="G118" i="2"/>
  <c r="AR118" i="2" s="1"/>
  <c r="G326" i="2"/>
  <c r="AR326" i="2" s="1"/>
  <c r="G334" i="2"/>
  <c r="AR334" i="2" s="1"/>
  <c r="L4" i="2"/>
  <c r="AZ4" i="2" s="1"/>
  <c r="L12" i="2"/>
  <c r="AZ12" i="2" s="1"/>
  <c r="L20" i="2"/>
  <c r="AZ20" i="2" s="1"/>
  <c r="L28" i="2"/>
  <c r="AZ28" i="2" s="1"/>
  <c r="L52" i="2"/>
  <c r="AZ52" i="2" s="1"/>
  <c r="L60" i="2"/>
  <c r="AZ60" i="2" s="1"/>
  <c r="L68" i="2"/>
  <c r="AZ68" i="2" s="1"/>
  <c r="L84" i="2"/>
  <c r="AZ84" i="2" s="1"/>
  <c r="L92" i="2"/>
  <c r="AZ92" i="2" s="1"/>
  <c r="L100" i="2"/>
  <c r="AZ100" i="2" s="1"/>
  <c r="L116" i="2"/>
  <c r="AZ116" i="2" s="1"/>
  <c r="L132" i="2"/>
  <c r="AZ132" i="2" s="1"/>
  <c r="L140" i="2"/>
  <c r="AZ140" i="2" s="1"/>
  <c r="L148" i="2"/>
  <c r="AZ148" i="2" s="1"/>
  <c r="L156" i="2"/>
  <c r="AZ156" i="2" s="1"/>
  <c r="L164" i="2"/>
  <c r="AZ164" i="2" s="1"/>
  <c r="L172" i="2"/>
  <c r="AZ172" i="2" s="1"/>
  <c r="L180" i="2"/>
  <c r="AZ180" i="2" s="1"/>
  <c r="L188" i="2"/>
  <c r="AZ188" i="2" s="1"/>
  <c r="L196" i="2"/>
  <c r="AZ196" i="2" s="1"/>
  <c r="L204" i="2"/>
  <c r="AZ204" i="2" s="1"/>
  <c r="L212" i="2"/>
  <c r="AZ212" i="2" s="1"/>
  <c r="L220" i="2"/>
  <c r="AZ220" i="2" s="1"/>
  <c r="L228" i="2"/>
  <c r="AZ228" i="2" s="1"/>
  <c r="L292" i="2"/>
  <c r="AZ292" i="2" s="1"/>
  <c r="L308" i="2"/>
  <c r="AZ308" i="2" s="1"/>
  <c r="L324" i="2"/>
  <c r="AZ324" i="2" s="1"/>
  <c r="L332" i="2"/>
  <c r="AZ332" i="2" s="1"/>
  <c r="L340" i="2"/>
  <c r="AZ340" i="2" s="1"/>
  <c r="L441" i="2"/>
  <c r="AZ441" i="2" s="1"/>
  <c r="AU444" i="2"/>
  <c r="BP444" i="2" s="1"/>
  <c r="AU394" i="2"/>
  <c r="BP394" i="2" s="1"/>
  <c r="AU398" i="2"/>
  <c r="BH398" i="2" s="1"/>
  <c r="AY397" i="2"/>
  <c r="BP401" i="2"/>
  <c r="BH401" i="2"/>
  <c r="BP436" i="2"/>
  <c r="BH436" i="2"/>
  <c r="AY436" i="2"/>
  <c r="AY437" i="2"/>
  <c r="AY441" i="2"/>
  <c r="AU438" i="2"/>
  <c r="BP438" i="2" s="1"/>
  <c r="AY393" i="2"/>
  <c r="AU442" i="2"/>
  <c r="BL442" i="2" s="1"/>
  <c r="AY401" i="2"/>
  <c r="BP403" i="2"/>
  <c r="BH403" i="2"/>
  <c r="BH402" i="2"/>
  <c r="BP402" i="2"/>
  <c r="BH393" i="2"/>
  <c r="BP393" i="2"/>
  <c r="BL393" i="2"/>
  <c r="BD393" i="2"/>
  <c r="BH437" i="2"/>
  <c r="BP437" i="2"/>
  <c r="BD397" i="2"/>
  <c r="BH397" i="2"/>
  <c r="BP397" i="2"/>
  <c r="BL397" i="2"/>
  <c r="BD441" i="2"/>
  <c r="BH441" i="2"/>
  <c r="BP441" i="2"/>
  <c r="BL441" i="2"/>
  <c r="AU439" i="2"/>
  <c r="AU443" i="2"/>
  <c r="AU395" i="2"/>
  <c r="AU400" i="2"/>
  <c r="AY402" i="2"/>
  <c r="AU440" i="2"/>
  <c r="AU396" i="2"/>
  <c r="AY403" i="2"/>
  <c r="BP435" i="2"/>
  <c r="BH435" i="2"/>
  <c r="AY435" i="2"/>
  <c r="BP399" i="2"/>
  <c r="BH399" i="2"/>
  <c r="AY399" i="2"/>
  <c r="BH384" i="2"/>
  <c r="BP384" i="2"/>
  <c r="BH58" i="2"/>
  <c r="BL58" i="2"/>
  <c r="BP58" i="2"/>
  <c r="BD58" i="2"/>
  <c r="BH114" i="2"/>
  <c r="BL114" i="2"/>
  <c r="BP114" i="2"/>
  <c r="BD114" i="2"/>
  <c r="BH235" i="2"/>
  <c r="BP235" i="2"/>
  <c r="BH283" i="2"/>
  <c r="BP283" i="2"/>
  <c r="BH299" i="2"/>
  <c r="BP299" i="2"/>
  <c r="BH323" i="2"/>
  <c r="BP323" i="2"/>
  <c r="BH339" i="2"/>
  <c r="BP339" i="2"/>
  <c r="BH148" i="2"/>
  <c r="BP148" i="2"/>
  <c r="BH244" i="2"/>
  <c r="BP244" i="2"/>
  <c r="BH252" i="2"/>
  <c r="BP252" i="2"/>
  <c r="BH268" i="2"/>
  <c r="BP268" i="2"/>
  <c r="BH276" i="2"/>
  <c r="BP276" i="2"/>
  <c r="BH284" i="2"/>
  <c r="BP284" i="2"/>
  <c r="BH292" i="2"/>
  <c r="BP292" i="2"/>
  <c r="BH300" i="2"/>
  <c r="BP300" i="2"/>
  <c r="BH332" i="2"/>
  <c r="BP332" i="2"/>
  <c r="BH340" i="2"/>
  <c r="BP340" i="2"/>
  <c r="BH237" i="2"/>
  <c r="BP237" i="2"/>
  <c r="BH59" i="2"/>
  <c r="BP59" i="2"/>
  <c r="BD59" i="2"/>
  <c r="BL59" i="2"/>
  <c r="BH67" i="2"/>
  <c r="BP67" i="2"/>
  <c r="BD67" i="2"/>
  <c r="BL67" i="2"/>
  <c r="BH83" i="2"/>
  <c r="BP83" i="2"/>
  <c r="BD83" i="2"/>
  <c r="BL83" i="2"/>
  <c r="BH99" i="2"/>
  <c r="BP99" i="2"/>
  <c r="BD99" i="2"/>
  <c r="BL99" i="2"/>
  <c r="BH107" i="2"/>
  <c r="BP107" i="2"/>
  <c r="BD107" i="2"/>
  <c r="BL107" i="2"/>
  <c r="BH115" i="2"/>
  <c r="BP115" i="2"/>
  <c r="BD115" i="2"/>
  <c r="BL115" i="2"/>
  <c r="BH147" i="2"/>
  <c r="BP147" i="2"/>
  <c r="BH155" i="2"/>
  <c r="BP155" i="2"/>
  <c r="BH163" i="2"/>
  <c r="BP163" i="2"/>
  <c r="BH171" i="2"/>
  <c r="BP171" i="2"/>
  <c r="BH179" i="2"/>
  <c r="BP179" i="2"/>
  <c r="BH211" i="2"/>
  <c r="BP211" i="2"/>
  <c r="BH219" i="2"/>
  <c r="BP219" i="2"/>
  <c r="BH259" i="2"/>
  <c r="BP259" i="2"/>
  <c r="BH267" i="2"/>
  <c r="BP267" i="2"/>
  <c r="BH275" i="2"/>
  <c r="BP275" i="2"/>
  <c r="BH291" i="2"/>
  <c r="BP291" i="2"/>
  <c r="BH307" i="2"/>
  <c r="BP307" i="2"/>
  <c r="BH331" i="2"/>
  <c r="BP331" i="2"/>
  <c r="BH347" i="2"/>
  <c r="BP347" i="2"/>
  <c r="BH352" i="2"/>
  <c r="BP352" i="2"/>
  <c r="BH376" i="2"/>
  <c r="BP376" i="2"/>
  <c r="BH391" i="2"/>
  <c r="BP391" i="2"/>
  <c r="BH76" i="2"/>
  <c r="BP76" i="2"/>
  <c r="BD76" i="2"/>
  <c r="BH92" i="2"/>
  <c r="BP92" i="2"/>
  <c r="BD92" i="2"/>
  <c r="BH124" i="2"/>
  <c r="BP124" i="2"/>
  <c r="BD124" i="2"/>
  <c r="BH132" i="2"/>
  <c r="BP132" i="2"/>
  <c r="BD132" i="2"/>
  <c r="BH156" i="2"/>
  <c r="BP156" i="2"/>
  <c r="BH188" i="2"/>
  <c r="BP188" i="2"/>
  <c r="BH204" i="2"/>
  <c r="BP204" i="2"/>
  <c r="BH212" i="2"/>
  <c r="BP212" i="2"/>
  <c r="BH220" i="2"/>
  <c r="BP220" i="2"/>
  <c r="BH260" i="2"/>
  <c r="BP260" i="2"/>
  <c r="BH324" i="2"/>
  <c r="BP324" i="2"/>
  <c r="BH348" i="2"/>
  <c r="BP348" i="2"/>
  <c r="BH392" i="2"/>
  <c r="BP392" i="2"/>
  <c r="BL92" i="2"/>
  <c r="BH261" i="2"/>
  <c r="BP261" i="2"/>
  <c r="BH285" i="2"/>
  <c r="BP285" i="2"/>
  <c r="BH293" i="2"/>
  <c r="BP293" i="2"/>
  <c r="BH301" i="2"/>
  <c r="BP301" i="2"/>
  <c r="BH317" i="2"/>
  <c r="BD317" i="2"/>
  <c r="BL317" i="2"/>
  <c r="BP317" i="2"/>
  <c r="BH341" i="2"/>
  <c r="BP341" i="2"/>
  <c r="BH248" i="2"/>
  <c r="BP248" i="2"/>
  <c r="BH264" i="2"/>
  <c r="BP264" i="2"/>
  <c r="BH272" i="2"/>
  <c r="BP272" i="2"/>
  <c r="BH280" i="2"/>
  <c r="BP280" i="2"/>
  <c r="BH288" i="2"/>
  <c r="BP288" i="2"/>
  <c r="BH312" i="2"/>
  <c r="BL312" i="2"/>
  <c r="BP312" i="2"/>
  <c r="BH320" i="2"/>
  <c r="BP320" i="2"/>
  <c r="BH328" i="2"/>
  <c r="BP328" i="2"/>
  <c r="BH336" i="2"/>
  <c r="BP336" i="2"/>
  <c r="BH344" i="2"/>
  <c r="BP344" i="2"/>
  <c r="AU315" i="2"/>
  <c r="BH357" i="2"/>
  <c r="BP357" i="2"/>
  <c r="BL124" i="2"/>
  <c r="BH50" i="2"/>
  <c r="BL50" i="2"/>
  <c r="BP50" i="2"/>
  <c r="BD50" i="2"/>
  <c r="BL132" i="2"/>
  <c r="BH19" i="2"/>
  <c r="BD19" i="2"/>
  <c r="BL19" i="2"/>
  <c r="BH27" i="2"/>
  <c r="BP27" i="2"/>
  <c r="BD27" i="2"/>
  <c r="BL27" i="2"/>
  <c r="BH35" i="2"/>
  <c r="BP35" i="2"/>
  <c r="BD35" i="2"/>
  <c r="BL35" i="2"/>
  <c r="BH43" i="2"/>
  <c r="BP43" i="2"/>
  <c r="BD43" i="2"/>
  <c r="BL43" i="2"/>
  <c r="BH66" i="2"/>
  <c r="BL66" i="2"/>
  <c r="BP66" i="2"/>
  <c r="BD66" i="2"/>
  <c r="BH82" i="2"/>
  <c r="BL82" i="2"/>
  <c r="BP82" i="2"/>
  <c r="BD82" i="2"/>
  <c r="BH122" i="2"/>
  <c r="BL122" i="2"/>
  <c r="BP122" i="2"/>
  <c r="BD122" i="2"/>
  <c r="BH130" i="2"/>
  <c r="BL130" i="2"/>
  <c r="BP130" i="2"/>
  <c r="BD130" i="2"/>
  <c r="BH146" i="2"/>
  <c r="BP146" i="2"/>
  <c r="BH178" i="2"/>
  <c r="BP178" i="2"/>
  <c r="BH186" i="2"/>
  <c r="BP186" i="2"/>
  <c r="BH194" i="2"/>
  <c r="BP194" i="2"/>
  <c r="BH210" i="2"/>
  <c r="BP210" i="2"/>
  <c r="BH359" i="2"/>
  <c r="BP359" i="2"/>
  <c r="BH375" i="2"/>
  <c r="BP375" i="2"/>
  <c r="BL76" i="2"/>
  <c r="AU296" i="2"/>
  <c r="AU316" i="2"/>
  <c r="AY304" i="2"/>
  <c r="AU304" i="2"/>
  <c r="AU308" i="2"/>
  <c r="AY4" i="2"/>
  <c r="AY20" i="2"/>
  <c r="AY36" i="2"/>
  <c r="AU36" i="2"/>
  <c r="AY52" i="2"/>
  <c r="AU52" i="2"/>
  <c r="AY68" i="2"/>
  <c r="AY84" i="2"/>
  <c r="AY108" i="2"/>
  <c r="AU108" i="2"/>
  <c r="AY152" i="2"/>
  <c r="AU152" i="2"/>
  <c r="AY158" i="2"/>
  <c r="AU158" i="2"/>
  <c r="AY170" i="2"/>
  <c r="AU170" i="2"/>
  <c r="AY196" i="2"/>
  <c r="AY214" i="2"/>
  <c r="AU214" i="2"/>
  <c r="AY227" i="2"/>
  <c r="AY245" i="2"/>
  <c r="AU245" i="2"/>
  <c r="AY289" i="2"/>
  <c r="AU289" i="2"/>
  <c r="AU20" i="2"/>
  <c r="AY365" i="2"/>
  <c r="AU365" i="2"/>
  <c r="AY5" i="2"/>
  <c r="AU5" i="2"/>
  <c r="AU10" i="2"/>
  <c r="AY10" i="2"/>
  <c r="AY21" i="2"/>
  <c r="AU21" i="2"/>
  <c r="AY26" i="2"/>
  <c r="AU26" i="2"/>
  <c r="AY37" i="2"/>
  <c r="AU37" i="2"/>
  <c r="AY42" i="2"/>
  <c r="AU42" i="2"/>
  <c r="AY53" i="2"/>
  <c r="AU53" i="2"/>
  <c r="AY69" i="2"/>
  <c r="AU69" i="2"/>
  <c r="AY109" i="2"/>
  <c r="AU109" i="2"/>
  <c r="AY140" i="2"/>
  <c r="AY184" i="2"/>
  <c r="AU184" i="2"/>
  <c r="AY190" i="2"/>
  <c r="AU190" i="2"/>
  <c r="AY202" i="2"/>
  <c r="AU202" i="2"/>
  <c r="AY228" i="2"/>
  <c r="AU228" i="2"/>
  <c r="AY246" i="2"/>
  <c r="AU246" i="2"/>
  <c r="AY277" i="2"/>
  <c r="AU277" i="2"/>
  <c r="AY310" i="2"/>
  <c r="AU310" i="2"/>
  <c r="AY317" i="2"/>
  <c r="AU84" i="2"/>
  <c r="AU140" i="2"/>
  <c r="AU196" i="2"/>
  <c r="AU16" i="2"/>
  <c r="AY16" i="2"/>
  <c r="AY32" i="2"/>
  <c r="AU32" i="2"/>
  <c r="AU48" i="2"/>
  <c r="AY48" i="2"/>
  <c r="AU64" i="2"/>
  <c r="AY64" i="2"/>
  <c r="AY80" i="2"/>
  <c r="AU80" i="2"/>
  <c r="AY91" i="2"/>
  <c r="AU97" i="2"/>
  <c r="AY97" i="2"/>
  <c r="AY141" i="2"/>
  <c r="AU141" i="2"/>
  <c r="AY172" i="2"/>
  <c r="AU172" i="2"/>
  <c r="AY216" i="2"/>
  <c r="AU216" i="2"/>
  <c r="AY222" i="2"/>
  <c r="AU222" i="2"/>
  <c r="AY234" i="2"/>
  <c r="AU234" i="2"/>
  <c r="AY278" i="2"/>
  <c r="AU278" i="2"/>
  <c r="AU91" i="2"/>
  <c r="AY6" i="2"/>
  <c r="AU6" i="2"/>
  <c r="AU17" i="2"/>
  <c r="AY17" i="2"/>
  <c r="AY22" i="2"/>
  <c r="AU22" i="2"/>
  <c r="AY33" i="2"/>
  <c r="AU33" i="2"/>
  <c r="AY38" i="2"/>
  <c r="AU38" i="2"/>
  <c r="AU49" i="2"/>
  <c r="AY49" i="2"/>
  <c r="AU65" i="2"/>
  <c r="AY65" i="2"/>
  <c r="AY81" i="2"/>
  <c r="AU81" i="2"/>
  <c r="AY111" i="2"/>
  <c r="AU111" i="2"/>
  <c r="AY123" i="2"/>
  <c r="AU123" i="2"/>
  <c r="AU129" i="2"/>
  <c r="AY129" i="2"/>
  <c r="AY173" i="2"/>
  <c r="AU173" i="2"/>
  <c r="AY204" i="2"/>
  <c r="AY254" i="2"/>
  <c r="AU254" i="2"/>
  <c r="AU266" i="2"/>
  <c r="AY266" i="2"/>
  <c r="AY305" i="2"/>
  <c r="AU305" i="2"/>
  <c r="AY326" i="2"/>
  <c r="AU326" i="2"/>
  <c r="AY333" i="2"/>
  <c r="AY12" i="2"/>
  <c r="AY28" i="2"/>
  <c r="AU28" i="2"/>
  <c r="AY44" i="2"/>
  <c r="AU44" i="2"/>
  <c r="AY60" i="2"/>
  <c r="AU60" i="2"/>
  <c r="AY76" i="2"/>
  <c r="AY99" i="2"/>
  <c r="AY117" i="2"/>
  <c r="AU117" i="2"/>
  <c r="AY143" i="2"/>
  <c r="AU143" i="2"/>
  <c r="AY155" i="2"/>
  <c r="AY161" i="2"/>
  <c r="AU161" i="2"/>
  <c r="AY205" i="2"/>
  <c r="AU205" i="2"/>
  <c r="AY236" i="2"/>
  <c r="AU236" i="2"/>
  <c r="AY286" i="2"/>
  <c r="AU286" i="2"/>
  <c r="AY298" i="2"/>
  <c r="AU298" i="2"/>
  <c r="AY306" i="2"/>
  <c r="AU306" i="2"/>
  <c r="AU361" i="2"/>
  <c r="AY361" i="2"/>
  <c r="AY13" i="2"/>
  <c r="AU13" i="2"/>
  <c r="AY18" i="2"/>
  <c r="AU18" i="2"/>
  <c r="AY29" i="2"/>
  <c r="AU29" i="2"/>
  <c r="AU34" i="2"/>
  <c r="AY34" i="2"/>
  <c r="AY45" i="2"/>
  <c r="AU45" i="2"/>
  <c r="AY61" i="2"/>
  <c r="AU61" i="2"/>
  <c r="AY77" i="2"/>
  <c r="AU77" i="2"/>
  <c r="AY100" i="2"/>
  <c r="AU100" i="2"/>
  <c r="AY118" i="2"/>
  <c r="AU118" i="2"/>
  <c r="AY131" i="2"/>
  <c r="AU131" i="2"/>
  <c r="AY149" i="2"/>
  <c r="AU149" i="2"/>
  <c r="AY175" i="2"/>
  <c r="AU175" i="2"/>
  <c r="AY187" i="2"/>
  <c r="AU187" i="2"/>
  <c r="AU193" i="2"/>
  <c r="AY193" i="2"/>
  <c r="AY237" i="2"/>
  <c r="AY321" i="2"/>
  <c r="AU321" i="2"/>
  <c r="AU227" i="2"/>
  <c r="AY8" i="2"/>
  <c r="AU8" i="2"/>
  <c r="AY24" i="2"/>
  <c r="AU24" i="2"/>
  <c r="AY40" i="2"/>
  <c r="AU40" i="2"/>
  <c r="AY56" i="2"/>
  <c r="AU56" i="2"/>
  <c r="AY72" i="2"/>
  <c r="AU72" i="2"/>
  <c r="AY88" i="2"/>
  <c r="AU88" i="2"/>
  <c r="AY94" i="2"/>
  <c r="AU94" i="2"/>
  <c r="AY106" i="2"/>
  <c r="AU106" i="2"/>
  <c r="AY132" i="2"/>
  <c r="AY150" i="2"/>
  <c r="AU150" i="2"/>
  <c r="AY163" i="2"/>
  <c r="AY181" i="2"/>
  <c r="AU181" i="2"/>
  <c r="AY207" i="2"/>
  <c r="AU207" i="2"/>
  <c r="AY219" i="2"/>
  <c r="AU225" i="2"/>
  <c r="AY225" i="2"/>
  <c r="AY269" i="2"/>
  <c r="AU269" i="2"/>
  <c r="AY322" i="2"/>
  <c r="AU322" i="2"/>
  <c r="AU4" i="2"/>
  <c r="AY377" i="2"/>
  <c r="AU377" i="2"/>
  <c r="AY9" i="2"/>
  <c r="AU9" i="2"/>
  <c r="AY14" i="2"/>
  <c r="AU14" i="2"/>
  <c r="AY25" i="2"/>
  <c r="AU25" i="2"/>
  <c r="AY30" i="2"/>
  <c r="AU30" i="2"/>
  <c r="AY41" i="2"/>
  <c r="AU41" i="2"/>
  <c r="AY57" i="2"/>
  <c r="AU57" i="2"/>
  <c r="AY73" i="2"/>
  <c r="AU73" i="2"/>
  <c r="AY120" i="2"/>
  <c r="AU120" i="2"/>
  <c r="AY126" i="2"/>
  <c r="AU126" i="2"/>
  <c r="AU138" i="2"/>
  <c r="AY138" i="2"/>
  <c r="AY164" i="2"/>
  <c r="AU164" i="2"/>
  <c r="AY182" i="2"/>
  <c r="AU182" i="2"/>
  <c r="AY195" i="2"/>
  <c r="AU195" i="2"/>
  <c r="AY213" i="2"/>
  <c r="AU213" i="2"/>
  <c r="AY239" i="2"/>
  <c r="AU239" i="2"/>
  <c r="AY251" i="2"/>
  <c r="AU251" i="2"/>
  <c r="AY257" i="2"/>
  <c r="AU257" i="2"/>
  <c r="AY301" i="2"/>
  <c r="AU333" i="2"/>
  <c r="AU12" i="2"/>
  <c r="AU68" i="2"/>
  <c r="AY93" i="2"/>
  <c r="AU93" i="2"/>
  <c r="AY102" i="2"/>
  <c r="AU102" i="2"/>
  <c r="AY107" i="2"/>
  <c r="AY116" i="2"/>
  <c r="AY125" i="2"/>
  <c r="AU125" i="2"/>
  <c r="AY134" i="2"/>
  <c r="AU134" i="2"/>
  <c r="AY139" i="2"/>
  <c r="AY148" i="2"/>
  <c r="AY157" i="2"/>
  <c r="AU157" i="2"/>
  <c r="AY166" i="2"/>
  <c r="AU166" i="2"/>
  <c r="AY171" i="2"/>
  <c r="AY180" i="2"/>
  <c r="AY189" i="2"/>
  <c r="AU189" i="2"/>
  <c r="AY198" i="2"/>
  <c r="AU198" i="2"/>
  <c r="AY203" i="2"/>
  <c r="AY212" i="2"/>
  <c r="AY221" i="2"/>
  <c r="AU221" i="2"/>
  <c r="AY230" i="2"/>
  <c r="AU230" i="2"/>
  <c r="AY235" i="2"/>
  <c r="AY262" i="2"/>
  <c r="AU262" i="2"/>
  <c r="AY285" i="2"/>
  <c r="AY294" i="2"/>
  <c r="AU294" i="2"/>
  <c r="AY309" i="2"/>
  <c r="AY314" i="2"/>
  <c r="AU314" i="2"/>
  <c r="AY325" i="2"/>
  <c r="AY330" i="2"/>
  <c r="AU330" i="2"/>
  <c r="AY342" i="2"/>
  <c r="AU342" i="2"/>
  <c r="AY349" i="2"/>
  <c r="AU349" i="2"/>
  <c r="AU253" i="2"/>
  <c r="AU309" i="2"/>
  <c r="AU325" i="2"/>
  <c r="AY353" i="2"/>
  <c r="AU353" i="2"/>
  <c r="AY369" i="2"/>
  <c r="AU369" i="2"/>
  <c r="AY385" i="2"/>
  <c r="AU385" i="2"/>
  <c r="AY90" i="2"/>
  <c r="AY85" i="2"/>
  <c r="AU85" i="2"/>
  <c r="AY89" i="2"/>
  <c r="AU89" i="2"/>
  <c r="AY98" i="2"/>
  <c r="AY103" i="2"/>
  <c r="AU103" i="2"/>
  <c r="AY112" i="2"/>
  <c r="AU112" i="2"/>
  <c r="AY121" i="2"/>
  <c r="AU121" i="2"/>
  <c r="AY130" i="2"/>
  <c r="AY135" i="2"/>
  <c r="AU135" i="2"/>
  <c r="AU144" i="2"/>
  <c r="AY153" i="2"/>
  <c r="AU153" i="2"/>
  <c r="AU167" i="2"/>
  <c r="AU176" i="2"/>
  <c r="AY176" i="2"/>
  <c r="AY185" i="2"/>
  <c r="AU185" i="2"/>
  <c r="AY194" i="2"/>
  <c r="AU199" i="2"/>
  <c r="AY199" i="2"/>
  <c r="AY208" i="2"/>
  <c r="AU208" i="2"/>
  <c r="AY217" i="2"/>
  <c r="AU217" i="2"/>
  <c r="AY226" i="2"/>
  <c r="AY231" i="2"/>
  <c r="AU231" i="2"/>
  <c r="AY249" i="2"/>
  <c r="AU249" i="2"/>
  <c r="AY258" i="2"/>
  <c r="AU258" i="2"/>
  <c r="AY281" i="2"/>
  <c r="AU281" i="2"/>
  <c r="AY290" i="2"/>
  <c r="AU290" i="2"/>
  <c r="AU337" i="2"/>
  <c r="AY337" i="2"/>
  <c r="AU381" i="2"/>
  <c r="AY381" i="2"/>
  <c r="AY114" i="2"/>
  <c r="AY218" i="2"/>
  <c r="AY46" i="2"/>
  <c r="AU46" i="2"/>
  <c r="AY50" i="2"/>
  <c r="AY54" i="2"/>
  <c r="AU54" i="2"/>
  <c r="AY58" i="2"/>
  <c r="AY62" i="2"/>
  <c r="AU62" i="2"/>
  <c r="AY66" i="2"/>
  <c r="AY70" i="2"/>
  <c r="AU70" i="2"/>
  <c r="AY78" i="2"/>
  <c r="AU78" i="2"/>
  <c r="AY82" i="2"/>
  <c r="AY86" i="2"/>
  <c r="AU86" i="2"/>
  <c r="AY95" i="2"/>
  <c r="AU95" i="2"/>
  <c r="AY104" i="2"/>
  <c r="AU104" i="2"/>
  <c r="AU113" i="2"/>
  <c r="AY122" i="2"/>
  <c r="AY127" i="2"/>
  <c r="AU127" i="2"/>
  <c r="AY136" i="2"/>
  <c r="AU136" i="2"/>
  <c r="AU145" i="2"/>
  <c r="AY145" i="2"/>
  <c r="AY154" i="2"/>
  <c r="AY159" i="2"/>
  <c r="AU159" i="2"/>
  <c r="AY168" i="2"/>
  <c r="AU168" i="2"/>
  <c r="AU177" i="2"/>
  <c r="AY177" i="2"/>
  <c r="AY186" i="2"/>
  <c r="AY191" i="2"/>
  <c r="AU191" i="2"/>
  <c r="AY200" i="2"/>
  <c r="AU200" i="2"/>
  <c r="AY209" i="2"/>
  <c r="AU209" i="2"/>
  <c r="AY223" i="2"/>
  <c r="AU223" i="2"/>
  <c r="AY232" i="2"/>
  <c r="AU232" i="2"/>
  <c r="AU241" i="2"/>
  <c r="AU250" i="2"/>
  <c r="AY250" i="2"/>
  <c r="AU273" i="2"/>
  <c r="AU282" i="2"/>
  <c r="AY282" i="2"/>
  <c r="AU338" i="2"/>
  <c r="AY345" i="2"/>
  <c r="AU345" i="2"/>
  <c r="AU243" i="2"/>
  <c r="AU90" i="2"/>
  <c r="AU154" i="2"/>
  <c r="AU218" i="2"/>
  <c r="AY241" i="2"/>
  <c r="AY7" i="2"/>
  <c r="AU7" i="2"/>
  <c r="AY11" i="2"/>
  <c r="AY15" i="2"/>
  <c r="AU15" i="2"/>
  <c r="AY19" i="2"/>
  <c r="AY23" i="2"/>
  <c r="AU23" i="2"/>
  <c r="AY27" i="2"/>
  <c r="AY31" i="2"/>
  <c r="AU31" i="2"/>
  <c r="AY35" i="2"/>
  <c r="AU39" i="2"/>
  <c r="AY43" i="2"/>
  <c r="AY47" i="2"/>
  <c r="AU47" i="2"/>
  <c r="AY51" i="2"/>
  <c r="AY55" i="2"/>
  <c r="AU55" i="2"/>
  <c r="AY59" i="2"/>
  <c r="AY63" i="2"/>
  <c r="AU63" i="2"/>
  <c r="AY67" i="2"/>
  <c r="AU71" i="2"/>
  <c r="AY71" i="2"/>
  <c r="AY75" i="2"/>
  <c r="AY79" i="2"/>
  <c r="AU79" i="2"/>
  <c r="AY83" i="2"/>
  <c r="AU87" i="2"/>
  <c r="AU96" i="2"/>
  <c r="AY96" i="2"/>
  <c r="AY105" i="2"/>
  <c r="AU105" i="2"/>
  <c r="AU119" i="2"/>
  <c r="AY119" i="2"/>
  <c r="AU128" i="2"/>
  <c r="AY128" i="2"/>
  <c r="AY137" i="2"/>
  <c r="AU137" i="2"/>
  <c r="AY146" i="2"/>
  <c r="AY151" i="2"/>
  <c r="AU151" i="2"/>
  <c r="AY160" i="2"/>
  <c r="AU160" i="2"/>
  <c r="AY169" i="2"/>
  <c r="AU169" i="2"/>
  <c r="AY178" i="2"/>
  <c r="AY183" i="2"/>
  <c r="AU183" i="2"/>
  <c r="AU192" i="2"/>
  <c r="AY201" i="2"/>
  <c r="AU201" i="2"/>
  <c r="AY210" i="2"/>
  <c r="AU215" i="2"/>
  <c r="AU224" i="2"/>
  <c r="AY224" i="2"/>
  <c r="AY233" i="2"/>
  <c r="AU233" i="2"/>
  <c r="AU242" i="2"/>
  <c r="AU247" i="2"/>
  <c r="AY247" i="2"/>
  <c r="AY265" i="2"/>
  <c r="AU265" i="2"/>
  <c r="AU274" i="2"/>
  <c r="AY274" i="2"/>
  <c r="AU297" i="2"/>
  <c r="AU346" i="2"/>
  <c r="AY346" i="2"/>
  <c r="AU51" i="2"/>
  <c r="AU74" i="2"/>
  <c r="AY162" i="2"/>
  <c r="AY92" i="2"/>
  <c r="AY101" i="2"/>
  <c r="AU101" i="2"/>
  <c r="AY110" i="2"/>
  <c r="AU110" i="2"/>
  <c r="AY115" i="2"/>
  <c r="AY124" i="2"/>
  <c r="AY133" i="2"/>
  <c r="AU133" i="2"/>
  <c r="AY142" i="2"/>
  <c r="AU142" i="2"/>
  <c r="AY147" i="2"/>
  <c r="AY156" i="2"/>
  <c r="AY165" i="2"/>
  <c r="AU165" i="2"/>
  <c r="AY174" i="2"/>
  <c r="AU174" i="2"/>
  <c r="AY179" i="2"/>
  <c r="AY188" i="2"/>
  <c r="AY197" i="2"/>
  <c r="AU197" i="2"/>
  <c r="AY206" i="2"/>
  <c r="AU206" i="2"/>
  <c r="AY211" i="2"/>
  <c r="AY220" i="2"/>
  <c r="AY229" i="2"/>
  <c r="AU229" i="2"/>
  <c r="AY238" i="2"/>
  <c r="AU238" i="2"/>
  <c r="AY261" i="2"/>
  <c r="AY270" i="2"/>
  <c r="AU270" i="2"/>
  <c r="AY293" i="2"/>
  <c r="AY302" i="2"/>
  <c r="AU302" i="2"/>
  <c r="AY313" i="2"/>
  <c r="AU313" i="2"/>
  <c r="AY318" i="2"/>
  <c r="AU318" i="2"/>
  <c r="AY329" i="2"/>
  <c r="AU329" i="2"/>
  <c r="AY334" i="2"/>
  <c r="AU334" i="2"/>
  <c r="AY341" i="2"/>
  <c r="AU11" i="2"/>
  <c r="AU75" i="2"/>
  <c r="AU98" i="2"/>
  <c r="AU116" i="2"/>
  <c r="AU139" i="2"/>
  <c r="AU162" i="2"/>
  <c r="AU180" i="2"/>
  <c r="AU203" i="2"/>
  <c r="AU226" i="2"/>
  <c r="AY357" i="2"/>
  <c r="AY373" i="2"/>
  <c r="AU373" i="2"/>
  <c r="AU389" i="2"/>
  <c r="AY389" i="2"/>
  <c r="AY167" i="2"/>
  <c r="AY273" i="2"/>
  <c r="AU350" i="2"/>
  <c r="AY354" i="2"/>
  <c r="AU354" i="2"/>
  <c r="AU358" i="2"/>
  <c r="AY362" i="2"/>
  <c r="AU362" i="2"/>
  <c r="AY366" i="2"/>
  <c r="AU366" i="2"/>
  <c r="AU370" i="2"/>
  <c r="AY370" i="2"/>
  <c r="AY374" i="2"/>
  <c r="AU374" i="2"/>
  <c r="AU378" i="2"/>
  <c r="AY378" i="2"/>
  <c r="AU382" i="2"/>
  <c r="AY386" i="2"/>
  <c r="AU386" i="2"/>
  <c r="AU390" i="2"/>
  <c r="AY390" i="2"/>
  <c r="AU368" i="2"/>
  <c r="AY308" i="2"/>
  <c r="AY340" i="2"/>
  <c r="AY380" i="2"/>
  <c r="AY255" i="2"/>
  <c r="AY259" i="2"/>
  <c r="AY267" i="2"/>
  <c r="AY271" i="2"/>
  <c r="AY275" i="2"/>
  <c r="AY279" i="2"/>
  <c r="AY283" i="2"/>
  <c r="AY287" i="2"/>
  <c r="AY291" i="2"/>
  <c r="AY295" i="2"/>
  <c r="AY299" i="2"/>
  <c r="AY303" i="2"/>
  <c r="AY307" i="2"/>
  <c r="AY311" i="2"/>
  <c r="AY319" i="2"/>
  <c r="AY323" i="2"/>
  <c r="AY327" i="2"/>
  <c r="AY331" i="2"/>
  <c r="AY335" i="2"/>
  <c r="AY339" i="2"/>
  <c r="AY343" i="2"/>
  <c r="AY347" i="2"/>
  <c r="AU255" i="2"/>
  <c r="AU263" i="2"/>
  <c r="AU271" i="2"/>
  <c r="AU279" i="2"/>
  <c r="AU287" i="2"/>
  <c r="AU295" i="2"/>
  <c r="AU303" i="2"/>
  <c r="AU311" i="2"/>
  <c r="AU319" i="2"/>
  <c r="AU327" i="2"/>
  <c r="AU335" i="2"/>
  <c r="AU343" i="2"/>
  <c r="AU360" i="2"/>
  <c r="AY276" i="2"/>
  <c r="AY316" i="2"/>
  <c r="AU240" i="2"/>
  <c r="AU256" i="2"/>
  <c r="AY351" i="2"/>
  <c r="AU351" i="2"/>
  <c r="AY355" i="2"/>
  <c r="AY359" i="2"/>
  <c r="AY363" i="2"/>
  <c r="AU363" i="2"/>
  <c r="AY367" i="2"/>
  <c r="AU367" i="2"/>
  <c r="AY371" i="2"/>
  <c r="AY375" i="2"/>
  <c r="AY379" i="2"/>
  <c r="AU379" i="2"/>
  <c r="AY383" i="2"/>
  <c r="AU383" i="2"/>
  <c r="AY387" i="2"/>
  <c r="AY391" i="2"/>
  <c r="AY256" i="2"/>
  <c r="AY350" i="2"/>
  <c r="AY382" i="2"/>
  <c r="AY244" i="2"/>
  <c r="AY248" i="2"/>
  <c r="AY252" i="2"/>
  <c r="AY260" i="2"/>
  <c r="AY264" i="2"/>
  <c r="AY268" i="2"/>
  <c r="AY272" i="2"/>
  <c r="AY280" i="2"/>
  <c r="AY284" i="2"/>
  <c r="AY288" i="2"/>
  <c r="AY292" i="2"/>
  <c r="AY300" i="2"/>
  <c r="AY312" i="2"/>
  <c r="AY320" i="2"/>
  <c r="AY324" i="2"/>
  <c r="AY328" i="2"/>
  <c r="AY332" i="2"/>
  <c r="AY336" i="2"/>
  <c r="AY344" i="2"/>
  <c r="AY348" i="2"/>
  <c r="AU380" i="2"/>
  <c r="AU387" i="2"/>
  <c r="AY358" i="2"/>
  <c r="AY352" i="2"/>
  <c r="AY356" i="2"/>
  <c r="AU356" i="2"/>
  <c r="AY364" i="2"/>
  <c r="AU372" i="2"/>
  <c r="AY376" i="2"/>
  <c r="AY384" i="2"/>
  <c r="AY388" i="2"/>
  <c r="AU388" i="2"/>
  <c r="AY392" i="2"/>
  <c r="AU364" i="2"/>
  <c r="AU371" i="2"/>
  <c r="AY360" i="2"/>
  <c r="AU355" i="2"/>
  <c r="AY240" i="2"/>
  <c r="AY263" i="2"/>
  <c r="AY296" i="2"/>
  <c r="J398" i="8"/>
  <c r="B398" i="8"/>
  <c r="D398" i="8"/>
  <c r="H398" i="8"/>
  <c r="F398" i="8"/>
  <c r="T349" i="2"/>
  <c r="S349" i="2"/>
  <c r="R349" i="2"/>
  <c r="Q349" i="2"/>
  <c r="P349" i="2"/>
  <c r="T348" i="2"/>
  <c r="S348" i="2"/>
  <c r="R348" i="2"/>
  <c r="Q348" i="2"/>
  <c r="P348" i="2"/>
  <c r="T347" i="2"/>
  <c r="S347" i="2"/>
  <c r="R347" i="2"/>
  <c r="Q347" i="2"/>
  <c r="P347" i="2"/>
  <c r="T346" i="2"/>
  <c r="S346" i="2"/>
  <c r="R346" i="2"/>
  <c r="Q346" i="2"/>
  <c r="P346" i="2"/>
  <c r="T345" i="2"/>
  <c r="S345" i="2"/>
  <c r="R345" i="2"/>
  <c r="Q345" i="2"/>
  <c r="P345" i="2"/>
  <c r="T344" i="2"/>
  <c r="S344" i="2"/>
  <c r="R344" i="2"/>
  <c r="Q344" i="2"/>
  <c r="P344" i="2"/>
  <c r="T343" i="2"/>
  <c r="S343" i="2"/>
  <c r="R343" i="2"/>
  <c r="Q343" i="2"/>
  <c r="P343" i="2"/>
  <c r="T342" i="2"/>
  <c r="S342" i="2"/>
  <c r="R342" i="2"/>
  <c r="Q342" i="2"/>
  <c r="P342" i="2"/>
  <c r="T341" i="2"/>
  <c r="S341" i="2"/>
  <c r="R341" i="2"/>
  <c r="Q341" i="2"/>
  <c r="P341" i="2"/>
  <c r="T340" i="2"/>
  <c r="S340" i="2"/>
  <c r="R340" i="2"/>
  <c r="Q340" i="2"/>
  <c r="P340" i="2"/>
  <c r="T339" i="2"/>
  <c r="S339" i="2"/>
  <c r="R339" i="2"/>
  <c r="Q339" i="2"/>
  <c r="P339" i="2"/>
  <c r="T338" i="2"/>
  <c r="S338" i="2"/>
  <c r="R338" i="2"/>
  <c r="Q338" i="2"/>
  <c r="P338" i="2"/>
  <c r="T337" i="2"/>
  <c r="S337" i="2"/>
  <c r="R337" i="2"/>
  <c r="Q337" i="2"/>
  <c r="P337" i="2"/>
  <c r="T336" i="2"/>
  <c r="S336" i="2"/>
  <c r="R336" i="2"/>
  <c r="Q336" i="2"/>
  <c r="P336" i="2"/>
  <c r="T335" i="2"/>
  <c r="S335" i="2"/>
  <c r="R335" i="2"/>
  <c r="Q335" i="2"/>
  <c r="P335" i="2"/>
  <c r="T334" i="2"/>
  <c r="S334" i="2"/>
  <c r="R334" i="2"/>
  <c r="Q334" i="2"/>
  <c r="P334" i="2"/>
  <c r="T333" i="2"/>
  <c r="S333" i="2"/>
  <c r="R333" i="2"/>
  <c r="Q333" i="2"/>
  <c r="P333" i="2"/>
  <c r="T332" i="2"/>
  <c r="S332" i="2"/>
  <c r="R332" i="2"/>
  <c r="Q332" i="2"/>
  <c r="P332" i="2"/>
  <c r="T331" i="2"/>
  <c r="S331" i="2"/>
  <c r="R331" i="2"/>
  <c r="Q331" i="2"/>
  <c r="P331" i="2"/>
  <c r="T330" i="2"/>
  <c r="S330" i="2"/>
  <c r="R330" i="2"/>
  <c r="Q330" i="2"/>
  <c r="P330" i="2"/>
  <c r="T329" i="2"/>
  <c r="S329" i="2"/>
  <c r="R329" i="2"/>
  <c r="Q329" i="2"/>
  <c r="P329" i="2"/>
  <c r="T328" i="2"/>
  <c r="S328" i="2"/>
  <c r="R328" i="2"/>
  <c r="Q328" i="2"/>
  <c r="P328" i="2"/>
  <c r="T327" i="2"/>
  <c r="S327" i="2"/>
  <c r="R327" i="2"/>
  <c r="Q327" i="2"/>
  <c r="P327" i="2"/>
  <c r="T326" i="2"/>
  <c r="S326" i="2"/>
  <c r="R326" i="2"/>
  <c r="Q326" i="2"/>
  <c r="P326" i="2"/>
  <c r="T325" i="2"/>
  <c r="S325" i="2"/>
  <c r="R325" i="2"/>
  <c r="Q325" i="2"/>
  <c r="P325" i="2"/>
  <c r="T324" i="2"/>
  <c r="S324" i="2"/>
  <c r="R324" i="2"/>
  <c r="Q324" i="2"/>
  <c r="P324" i="2"/>
  <c r="T323" i="2"/>
  <c r="S323" i="2"/>
  <c r="R323" i="2"/>
  <c r="Q323" i="2"/>
  <c r="P323" i="2"/>
  <c r="T322" i="2"/>
  <c r="S322" i="2"/>
  <c r="R322" i="2"/>
  <c r="Q322" i="2"/>
  <c r="P322" i="2"/>
  <c r="T321" i="2"/>
  <c r="S321" i="2"/>
  <c r="R321" i="2"/>
  <c r="Q321" i="2"/>
  <c r="P321" i="2"/>
  <c r="T320" i="2"/>
  <c r="S320" i="2"/>
  <c r="R320" i="2"/>
  <c r="Q320" i="2"/>
  <c r="P320" i="2"/>
  <c r="T319" i="2"/>
  <c r="S319" i="2"/>
  <c r="R319" i="2"/>
  <c r="Q319" i="2"/>
  <c r="P319" i="2"/>
  <c r="T318" i="2"/>
  <c r="S318" i="2"/>
  <c r="R318" i="2"/>
  <c r="Q318" i="2"/>
  <c r="P318" i="2"/>
  <c r="T317" i="2"/>
  <c r="S317" i="2"/>
  <c r="R317" i="2"/>
  <c r="Q317" i="2"/>
  <c r="P317" i="2"/>
  <c r="T316" i="2"/>
  <c r="S316" i="2"/>
  <c r="R316" i="2"/>
  <c r="Q316" i="2"/>
  <c r="P316" i="2"/>
  <c r="T315" i="2"/>
  <c r="S315" i="2"/>
  <c r="R315" i="2"/>
  <c r="Q315" i="2"/>
  <c r="P315" i="2"/>
  <c r="T314" i="2"/>
  <c r="S314" i="2"/>
  <c r="R314" i="2"/>
  <c r="Q314" i="2"/>
  <c r="P314" i="2"/>
  <c r="T313" i="2"/>
  <c r="S313" i="2"/>
  <c r="R313" i="2"/>
  <c r="Q313" i="2"/>
  <c r="P313" i="2"/>
  <c r="T312" i="2"/>
  <c r="S312" i="2"/>
  <c r="R312" i="2"/>
  <c r="Q312" i="2"/>
  <c r="P312" i="2"/>
  <c r="T311" i="2"/>
  <c r="S311" i="2"/>
  <c r="R311" i="2"/>
  <c r="Q311" i="2"/>
  <c r="P311" i="2"/>
  <c r="T310" i="2"/>
  <c r="S310" i="2"/>
  <c r="R310" i="2"/>
  <c r="Q310" i="2"/>
  <c r="P310" i="2"/>
  <c r="T309" i="2"/>
  <c r="S309" i="2"/>
  <c r="R309" i="2"/>
  <c r="Q309" i="2"/>
  <c r="P309" i="2"/>
  <c r="T308" i="2"/>
  <c r="S308" i="2"/>
  <c r="R308" i="2"/>
  <c r="Q308" i="2"/>
  <c r="P308" i="2"/>
  <c r="T307" i="2"/>
  <c r="S307" i="2"/>
  <c r="R307" i="2"/>
  <c r="Q307" i="2"/>
  <c r="P307" i="2"/>
  <c r="T306" i="2"/>
  <c r="S306" i="2"/>
  <c r="R306" i="2"/>
  <c r="Q306" i="2"/>
  <c r="P306" i="2"/>
  <c r="T305" i="2"/>
  <c r="S305" i="2"/>
  <c r="R305" i="2"/>
  <c r="Q305" i="2"/>
  <c r="P305" i="2"/>
  <c r="T304" i="2"/>
  <c r="S304" i="2"/>
  <c r="R304" i="2"/>
  <c r="Q304" i="2"/>
  <c r="P304" i="2"/>
  <c r="T303" i="2"/>
  <c r="S303" i="2"/>
  <c r="R303" i="2"/>
  <c r="Q303" i="2"/>
  <c r="P303" i="2"/>
  <c r="T302" i="2"/>
  <c r="S302" i="2"/>
  <c r="R302" i="2"/>
  <c r="Q302" i="2"/>
  <c r="P302" i="2"/>
  <c r="T301" i="2"/>
  <c r="S301" i="2"/>
  <c r="R301" i="2"/>
  <c r="Q301" i="2"/>
  <c r="P301" i="2"/>
  <c r="T300" i="2"/>
  <c r="S300" i="2"/>
  <c r="R300" i="2"/>
  <c r="Q300" i="2"/>
  <c r="P300" i="2"/>
  <c r="T299" i="2"/>
  <c r="S299" i="2"/>
  <c r="R299" i="2"/>
  <c r="Q299" i="2"/>
  <c r="P299" i="2"/>
  <c r="T298" i="2"/>
  <c r="S298" i="2"/>
  <c r="R298" i="2"/>
  <c r="Q298" i="2"/>
  <c r="P298" i="2"/>
  <c r="T297" i="2"/>
  <c r="S297" i="2"/>
  <c r="R297" i="2"/>
  <c r="Q297" i="2"/>
  <c r="P297" i="2"/>
  <c r="T296" i="2"/>
  <c r="S296" i="2"/>
  <c r="R296" i="2"/>
  <c r="Q296" i="2"/>
  <c r="P296" i="2"/>
  <c r="T295" i="2"/>
  <c r="S295" i="2"/>
  <c r="R295" i="2"/>
  <c r="Q295" i="2"/>
  <c r="P295" i="2"/>
  <c r="T294" i="2"/>
  <c r="S294" i="2"/>
  <c r="R294" i="2"/>
  <c r="Q294" i="2"/>
  <c r="P294" i="2"/>
  <c r="T293" i="2"/>
  <c r="S293" i="2"/>
  <c r="R293" i="2"/>
  <c r="Q293" i="2"/>
  <c r="P293" i="2"/>
  <c r="T292" i="2"/>
  <c r="S292" i="2"/>
  <c r="R292" i="2"/>
  <c r="Q292" i="2"/>
  <c r="P292" i="2"/>
  <c r="T291" i="2"/>
  <c r="S291" i="2"/>
  <c r="R291" i="2"/>
  <c r="Q291" i="2"/>
  <c r="P291" i="2"/>
  <c r="T290" i="2"/>
  <c r="S290" i="2"/>
  <c r="R290" i="2"/>
  <c r="Q290" i="2"/>
  <c r="P290" i="2"/>
  <c r="T289" i="2"/>
  <c r="S289" i="2"/>
  <c r="R289" i="2"/>
  <c r="Q289" i="2"/>
  <c r="P289" i="2"/>
  <c r="T288" i="2"/>
  <c r="S288" i="2"/>
  <c r="R288" i="2"/>
  <c r="Q288" i="2"/>
  <c r="P288" i="2"/>
  <c r="T287" i="2"/>
  <c r="S287" i="2"/>
  <c r="R287" i="2"/>
  <c r="Q287" i="2"/>
  <c r="P287" i="2"/>
  <c r="T286" i="2"/>
  <c r="S286" i="2"/>
  <c r="R286" i="2"/>
  <c r="Q286" i="2"/>
  <c r="P286" i="2"/>
  <c r="T285" i="2"/>
  <c r="S285" i="2"/>
  <c r="R285" i="2"/>
  <c r="Q285" i="2"/>
  <c r="P285" i="2"/>
  <c r="T284" i="2"/>
  <c r="S284" i="2"/>
  <c r="R284" i="2"/>
  <c r="Q284" i="2"/>
  <c r="P284" i="2"/>
  <c r="T283" i="2"/>
  <c r="S283" i="2"/>
  <c r="R283" i="2"/>
  <c r="Q283" i="2"/>
  <c r="P283" i="2"/>
  <c r="T282" i="2"/>
  <c r="S282" i="2"/>
  <c r="R282" i="2"/>
  <c r="Q282" i="2"/>
  <c r="P282" i="2"/>
  <c r="T281" i="2"/>
  <c r="S281" i="2"/>
  <c r="R281" i="2"/>
  <c r="Q281" i="2"/>
  <c r="P281" i="2"/>
  <c r="T280" i="2"/>
  <c r="S280" i="2"/>
  <c r="R280" i="2"/>
  <c r="Q280" i="2"/>
  <c r="P280" i="2"/>
  <c r="T279" i="2"/>
  <c r="S279" i="2"/>
  <c r="R279" i="2"/>
  <c r="Q279" i="2"/>
  <c r="P279" i="2"/>
  <c r="T278" i="2"/>
  <c r="S278" i="2"/>
  <c r="R278" i="2"/>
  <c r="Q278" i="2"/>
  <c r="P278" i="2"/>
  <c r="T277" i="2"/>
  <c r="S277" i="2"/>
  <c r="R277" i="2"/>
  <c r="Q277" i="2"/>
  <c r="P277" i="2"/>
  <c r="T276" i="2"/>
  <c r="S276" i="2"/>
  <c r="R276" i="2"/>
  <c r="Q276" i="2"/>
  <c r="P276" i="2"/>
  <c r="T275" i="2"/>
  <c r="S275" i="2"/>
  <c r="R275" i="2"/>
  <c r="Q275" i="2"/>
  <c r="P275" i="2"/>
  <c r="T274" i="2"/>
  <c r="S274" i="2"/>
  <c r="R274" i="2"/>
  <c r="Q274" i="2"/>
  <c r="P274" i="2"/>
  <c r="T273" i="2"/>
  <c r="S273" i="2"/>
  <c r="R273" i="2"/>
  <c r="Q273" i="2"/>
  <c r="P273" i="2"/>
  <c r="T272" i="2"/>
  <c r="S272" i="2"/>
  <c r="R272" i="2"/>
  <c r="Q272" i="2"/>
  <c r="P272" i="2"/>
  <c r="T271" i="2"/>
  <c r="S271" i="2"/>
  <c r="R271" i="2"/>
  <c r="Q271" i="2"/>
  <c r="P271" i="2"/>
  <c r="T270" i="2"/>
  <c r="S270" i="2"/>
  <c r="R270" i="2"/>
  <c r="Q270" i="2"/>
  <c r="P270" i="2"/>
  <c r="T269" i="2"/>
  <c r="S269" i="2"/>
  <c r="R269" i="2"/>
  <c r="Q269" i="2"/>
  <c r="P269" i="2"/>
  <c r="T268" i="2"/>
  <c r="S268" i="2"/>
  <c r="R268" i="2"/>
  <c r="Q268" i="2"/>
  <c r="P268" i="2"/>
  <c r="T267" i="2"/>
  <c r="S267" i="2"/>
  <c r="R267" i="2"/>
  <c r="Q267" i="2"/>
  <c r="P267" i="2"/>
  <c r="T266" i="2"/>
  <c r="S266" i="2"/>
  <c r="R266" i="2"/>
  <c r="Q266" i="2"/>
  <c r="P266" i="2"/>
  <c r="T265" i="2"/>
  <c r="S265" i="2"/>
  <c r="R265" i="2"/>
  <c r="Q265" i="2"/>
  <c r="P265" i="2"/>
  <c r="T264" i="2"/>
  <c r="S264" i="2"/>
  <c r="R264" i="2"/>
  <c r="Q264" i="2"/>
  <c r="P264" i="2"/>
  <c r="T263" i="2"/>
  <c r="S263" i="2"/>
  <c r="R263" i="2"/>
  <c r="Q263" i="2"/>
  <c r="P263" i="2"/>
  <c r="T262" i="2"/>
  <c r="S262" i="2"/>
  <c r="R262" i="2"/>
  <c r="Q262" i="2"/>
  <c r="P262" i="2"/>
  <c r="T261" i="2"/>
  <c r="S261" i="2"/>
  <c r="R261" i="2"/>
  <c r="Q261" i="2"/>
  <c r="P261" i="2"/>
  <c r="T260" i="2"/>
  <c r="S260" i="2"/>
  <c r="R260" i="2"/>
  <c r="Q260" i="2"/>
  <c r="P260" i="2"/>
  <c r="T259" i="2"/>
  <c r="S259" i="2"/>
  <c r="R259" i="2"/>
  <c r="Q259" i="2"/>
  <c r="P259" i="2"/>
  <c r="T258" i="2"/>
  <c r="S258" i="2"/>
  <c r="R258" i="2"/>
  <c r="Q258" i="2"/>
  <c r="P258" i="2"/>
  <c r="T257" i="2"/>
  <c r="S257" i="2"/>
  <c r="R257" i="2"/>
  <c r="Q257" i="2"/>
  <c r="P257" i="2"/>
  <c r="T256" i="2"/>
  <c r="S256" i="2"/>
  <c r="R256" i="2"/>
  <c r="Q256" i="2"/>
  <c r="P256" i="2"/>
  <c r="T255" i="2"/>
  <c r="S255" i="2"/>
  <c r="R255" i="2"/>
  <c r="Q255" i="2"/>
  <c r="P255" i="2"/>
  <c r="T254" i="2"/>
  <c r="S254" i="2"/>
  <c r="R254" i="2"/>
  <c r="Q254" i="2"/>
  <c r="P254" i="2"/>
  <c r="T253" i="2"/>
  <c r="S253" i="2"/>
  <c r="R253" i="2"/>
  <c r="Q253" i="2"/>
  <c r="P253" i="2"/>
  <c r="T252" i="2"/>
  <c r="S252" i="2"/>
  <c r="R252" i="2"/>
  <c r="Q252" i="2"/>
  <c r="P252" i="2"/>
  <c r="T251" i="2"/>
  <c r="S251" i="2"/>
  <c r="R251" i="2"/>
  <c r="Q251" i="2"/>
  <c r="P251" i="2"/>
  <c r="T250" i="2"/>
  <c r="S250" i="2"/>
  <c r="R250" i="2"/>
  <c r="Q250" i="2"/>
  <c r="P250" i="2"/>
  <c r="T249" i="2"/>
  <c r="S249" i="2"/>
  <c r="R249" i="2"/>
  <c r="Q249" i="2"/>
  <c r="P249" i="2"/>
  <c r="T248" i="2"/>
  <c r="S248" i="2"/>
  <c r="R248" i="2"/>
  <c r="Q248" i="2"/>
  <c r="P248" i="2"/>
  <c r="T247" i="2"/>
  <c r="S247" i="2"/>
  <c r="R247" i="2"/>
  <c r="Q247" i="2"/>
  <c r="P247" i="2"/>
  <c r="T246" i="2"/>
  <c r="S246" i="2"/>
  <c r="R246" i="2"/>
  <c r="Q246" i="2"/>
  <c r="P246" i="2"/>
  <c r="T245" i="2"/>
  <c r="S245" i="2"/>
  <c r="R245" i="2"/>
  <c r="Q245" i="2"/>
  <c r="P245" i="2"/>
  <c r="T244" i="2"/>
  <c r="S244" i="2"/>
  <c r="R244" i="2"/>
  <c r="Q244" i="2"/>
  <c r="P244" i="2"/>
  <c r="T243" i="2"/>
  <c r="S243" i="2"/>
  <c r="R243" i="2"/>
  <c r="Q243" i="2"/>
  <c r="P243" i="2"/>
  <c r="T242" i="2"/>
  <c r="S242" i="2"/>
  <c r="R242" i="2"/>
  <c r="Q242" i="2"/>
  <c r="P242" i="2"/>
  <c r="T241" i="2"/>
  <c r="S241" i="2"/>
  <c r="R241" i="2"/>
  <c r="Q241" i="2"/>
  <c r="P241" i="2"/>
  <c r="T240" i="2"/>
  <c r="S240" i="2"/>
  <c r="R240" i="2"/>
  <c r="Q240" i="2"/>
  <c r="P240" i="2"/>
  <c r="T239" i="2"/>
  <c r="S239" i="2"/>
  <c r="R239" i="2"/>
  <c r="Q239" i="2"/>
  <c r="P239" i="2"/>
  <c r="T238" i="2"/>
  <c r="S238" i="2"/>
  <c r="R238" i="2"/>
  <c r="Q238" i="2"/>
  <c r="P238" i="2"/>
  <c r="T237" i="2"/>
  <c r="S237" i="2"/>
  <c r="R237" i="2"/>
  <c r="Q237" i="2"/>
  <c r="P237" i="2"/>
  <c r="T236" i="2"/>
  <c r="S236" i="2"/>
  <c r="R236" i="2"/>
  <c r="Q236" i="2"/>
  <c r="P236" i="2"/>
  <c r="T235" i="2"/>
  <c r="S235" i="2"/>
  <c r="R235" i="2"/>
  <c r="Q235" i="2"/>
  <c r="P235" i="2"/>
  <c r="T234" i="2"/>
  <c r="S234" i="2"/>
  <c r="R234" i="2"/>
  <c r="Q234" i="2"/>
  <c r="P234" i="2"/>
  <c r="T233" i="2"/>
  <c r="S233" i="2"/>
  <c r="R233" i="2"/>
  <c r="Q233" i="2"/>
  <c r="P233" i="2"/>
  <c r="T232" i="2"/>
  <c r="S232" i="2"/>
  <c r="R232" i="2"/>
  <c r="Q232" i="2"/>
  <c r="P232" i="2"/>
  <c r="T231" i="2"/>
  <c r="S231" i="2"/>
  <c r="R231" i="2"/>
  <c r="Q231" i="2"/>
  <c r="P231" i="2"/>
  <c r="T230" i="2"/>
  <c r="S230" i="2"/>
  <c r="R230" i="2"/>
  <c r="Q230" i="2"/>
  <c r="P230" i="2"/>
  <c r="T229" i="2"/>
  <c r="S229" i="2"/>
  <c r="R229" i="2"/>
  <c r="Q229" i="2"/>
  <c r="P229" i="2"/>
  <c r="T228" i="2"/>
  <c r="S228" i="2"/>
  <c r="R228" i="2"/>
  <c r="Q228" i="2"/>
  <c r="P228" i="2"/>
  <c r="T227" i="2"/>
  <c r="S227" i="2"/>
  <c r="R227" i="2"/>
  <c r="Q227" i="2"/>
  <c r="P227" i="2"/>
  <c r="T226" i="2"/>
  <c r="S226" i="2"/>
  <c r="R226" i="2"/>
  <c r="Q226" i="2"/>
  <c r="P226" i="2"/>
  <c r="T225" i="2"/>
  <c r="S225" i="2"/>
  <c r="R225" i="2"/>
  <c r="Q225" i="2"/>
  <c r="P225" i="2"/>
  <c r="T224" i="2"/>
  <c r="S224" i="2"/>
  <c r="R224" i="2"/>
  <c r="Q224" i="2"/>
  <c r="P224" i="2"/>
  <c r="T223" i="2"/>
  <c r="S223" i="2"/>
  <c r="R223" i="2"/>
  <c r="Q223" i="2"/>
  <c r="P223" i="2"/>
  <c r="T222" i="2"/>
  <c r="S222" i="2"/>
  <c r="R222" i="2"/>
  <c r="Q222" i="2"/>
  <c r="P222" i="2"/>
  <c r="T221" i="2"/>
  <c r="S221" i="2"/>
  <c r="R221" i="2"/>
  <c r="Q221" i="2"/>
  <c r="P221" i="2"/>
  <c r="T220" i="2"/>
  <c r="S220" i="2"/>
  <c r="R220" i="2"/>
  <c r="Q220" i="2"/>
  <c r="P220" i="2"/>
  <c r="T219" i="2"/>
  <c r="S219" i="2"/>
  <c r="R219" i="2"/>
  <c r="Q219" i="2"/>
  <c r="P219" i="2"/>
  <c r="T218" i="2"/>
  <c r="S218" i="2"/>
  <c r="R218" i="2"/>
  <c r="Q218" i="2"/>
  <c r="P218" i="2"/>
  <c r="T217" i="2"/>
  <c r="S217" i="2"/>
  <c r="R217" i="2"/>
  <c r="Q217" i="2"/>
  <c r="P217" i="2"/>
  <c r="T216" i="2"/>
  <c r="S216" i="2"/>
  <c r="R216" i="2"/>
  <c r="Q216" i="2"/>
  <c r="P216" i="2"/>
  <c r="T215" i="2"/>
  <c r="S215" i="2"/>
  <c r="R215" i="2"/>
  <c r="Q215" i="2"/>
  <c r="P215" i="2"/>
  <c r="T214" i="2"/>
  <c r="S214" i="2"/>
  <c r="R214" i="2"/>
  <c r="Q214" i="2"/>
  <c r="P214" i="2"/>
  <c r="T213" i="2"/>
  <c r="S213" i="2"/>
  <c r="R213" i="2"/>
  <c r="Q213" i="2"/>
  <c r="P213" i="2"/>
  <c r="T212" i="2"/>
  <c r="S212" i="2"/>
  <c r="R212" i="2"/>
  <c r="Q212" i="2"/>
  <c r="P212" i="2"/>
  <c r="T211" i="2"/>
  <c r="S211" i="2"/>
  <c r="R211" i="2"/>
  <c r="Q211" i="2"/>
  <c r="P211" i="2"/>
  <c r="T210" i="2"/>
  <c r="S210" i="2"/>
  <c r="R210" i="2"/>
  <c r="Q210" i="2"/>
  <c r="P210" i="2"/>
  <c r="T209" i="2"/>
  <c r="S209" i="2"/>
  <c r="R209" i="2"/>
  <c r="Q209" i="2"/>
  <c r="P209" i="2"/>
  <c r="T208" i="2"/>
  <c r="S208" i="2"/>
  <c r="R208" i="2"/>
  <c r="Q208" i="2"/>
  <c r="P208" i="2"/>
  <c r="T207" i="2"/>
  <c r="S207" i="2"/>
  <c r="R207" i="2"/>
  <c r="Q207" i="2"/>
  <c r="P207" i="2"/>
  <c r="T206" i="2"/>
  <c r="S206" i="2"/>
  <c r="R206" i="2"/>
  <c r="Q206" i="2"/>
  <c r="P206" i="2"/>
  <c r="T205" i="2"/>
  <c r="S205" i="2"/>
  <c r="R205" i="2"/>
  <c r="Q205" i="2"/>
  <c r="P205" i="2"/>
  <c r="T204" i="2"/>
  <c r="S204" i="2"/>
  <c r="R204" i="2"/>
  <c r="Q204" i="2"/>
  <c r="P204" i="2"/>
  <c r="T203" i="2"/>
  <c r="S203" i="2"/>
  <c r="R203" i="2"/>
  <c r="Q203" i="2"/>
  <c r="P203" i="2"/>
  <c r="T202" i="2"/>
  <c r="S202" i="2"/>
  <c r="R202" i="2"/>
  <c r="Q202" i="2"/>
  <c r="P202" i="2"/>
  <c r="T201" i="2"/>
  <c r="S201" i="2"/>
  <c r="R201" i="2"/>
  <c r="Q201" i="2"/>
  <c r="P201" i="2"/>
  <c r="T200" i="2"/>
  <c r="S200" i="2"/>
  <c r="R200" i="2"/>
  <c r="Q200" i="2"/>
  <c r="P200" i="2"/>
  <c r="T199" i="2"/>
  <c r="S199" i="2"/>
  <c r="R199" i="2"/>
  <c r="Q199" i="2"/>
  <c r="P199" i="2"/>
  <c r="T198" i="2"/>
  <c r="S198" i="2"/>
  <c r="R198" i="2"/>
  <c r="Q198" i="2"/>
  <c r="P198" i="2"/>
  <c r="T197" i="2"/>
  <c r="S197" i="2"/>
  <c r="R197" i="2"/>
  <c r="Q197" i="2"/>
  <c r="P197" i="2"/>
  <c r="T196" i="2"/>
  <c r="S196" i="2"/>
  <c r="R196" i="2"/>
  <c r="Q196" i="2"/>
  <c r="P196" i="2"/>
  <c r="T195" i="2"/>
  <c r="S195" i="2"/>
  <c r="R195" i="2"/>
  <c r="Q195" i="2"/>
  <c r="P195" i="2"/>
  <c r="T194" i="2"/>
  <c r="S194" i="2"/>
  <c r="R194" i="2"/>
  <c r="Q194" i="2"/>
  <c r="P194" i="2"/>
  <c r="T193" i="2"/>
  <c r="S193" i="2"/>
  <c r="R193" i="2"/>
  <c r="Q193" i="2"/>
  <c r="P193" i="2"/>
  <c r="T192" i="2"/>
  <c r="S192" i="2"/>
  <c r="R192" i="2"/>
  <c r="Q192" i="2"/>
  <c r="P192" i="2"/>
  <c r="T191" i="2"/>
  <c r="S191" i="2"/>
  <c r="R191" i="2"/>
  <c r="Q191" i="2"/>
  <c r="P191" i="2"/>
  <c r="T190" i="2"/>
  <c r="S190" i="2"/>
  <c r="R190" i="2"/>
  <c r="Q190" i="2"/>
  <c r="P190" i="2"/>
  <c r="T189" i="2"/>
  <c r="S189" i="2"/>
  <c r="R189" i="2"/>
  <c r="Q189" i="2"/>
  <c r="P189" i="2"/>
  <c r="T188" i="2"/>
  <c r="S188" i="2"/>
  <c r="R188" i="2"/>
  <c r="Q188" i="2"/>
  <c r="P188" i="2"/>
  <c r="T187" i="2"/>
  <c r="S187" i="2"/>
  <c r="R187" i="2"/>
  <c r="Q187" i="2"/>
  <c r="P187" i="2"/>
  <c r="T186" i="2"/>
  <c r="S186" i="2"/>
  <c r="R186" i="2"/>
  <c r="Q186" i="2"/>
  <c r="P186" i="2"/>
  <c r="T185" i="2"/>
  <c r="S185" i="2"/>
  <c r="R185" i="2"/>
  <c r="Q185" i="2"/>
  <c r="P185" i="2"/>
  <c r="T184" i="2"/>
  <c r="S184" i="2"/>
  <c r="R184" i="2"/>
  <c r="Q184" i="2"/>
  <c r="P184" i="2"/>
  <c r="T183" i="2"/>
  <c r="S183" i="2"/>
  <c r="R183" i="2"/>
  <c r="Q183" i="2"/>
  <c r="P183" i="2"/>
  <c r="T182" i="2"/>
  <c r="S182" i="2"/>
  <c r="R182" i="2"/>
  <c r="Q182" i="2"/>
  <c r="P182" i="2"/>
  <c r="T181" i="2"/>
  <c r="S181" i="2"/>
  <c r="R181" i="2"/>
  <c r="Q181" i="2"/>
  <c r="P181" i="2"/>
  <c r="T180" i="2"/>
  <c r="S180" i="2"/>
  <c r="R180" i="2"/>
  <c r="Q180" i="2"/>
  <c r="P180" i="2"/>
  <c r="T179" i="2"/>
  <c r="S179" i="2"/>
  <c r="R179" i="2"/>
  <c r="Q179" i="2"/>
  <c r="P179" i="2"/>
  <c r="T178" i="2"/>
  <c r="S178" i="2"/>
  <c r="R178" i="2"/>
  <c r="Q178" i="2"/>
  <c r="P178" i="2"/>
  <c r="T177" i="2"/>
  <c r="S177" i="2"/>
  <c r="R177" i="2"/>
  <c r="Q177" i="2"/>
  <c r="P177" i="2"/>
  <c r="T176" i="2"/>
  <c r="S176" i="2"/>
  <c r="R176" i="2"/>
  <c r="Q176" i="2"/>
  <c r="P176" i="2"/>
  <c r="T175" i="2"/>
  <c r="S175" i="2"/>
  <c r="R175" i="2"/>
  <c r="Q175" i="2"/>
  <c r="P175" i="2"/>
  <c r="T174" i="2"/>
  <c r="S174" i="2"/>
  <c r="R174" i="2"/>
  <c r="Q174" i="2"/>
  <c r="P174" i="2"/>
  <c r="T173" i="2"/>
  <c r="S173" i="2"/>
  <c r="R173" i="2"/>
  <c r="Q173" i="2"/>
  <c r="P173" i="2"/>
  <c r="T172" i="2"/>
  <c r="S172" i="2"/>
  <c r="R172" i="2"/>
  <c r="Q172" i="2"/>
  <c r="P172" i="2"/>
  <c r="T171" i="2"/>
  <c r="S171" i="2"/>
  <c r="R171" i="2"/>
  <c r="Q171" i="2"/>
  <c r="P171" i="2"/>
  <c r="T170" i="2"/>
  <c r="S170" i="2"/>
  <c r="R170" i="2"/>
  <c r="Q170" i="2"/>
  <c r="P170" i="2"/>
  <c r="T169" i="2"/>
  <c r="S169" i="2"/>
  <c r="R169" i="2"/>
  <c r="Q169" i="2"/>
  <c r="P169" i="2"/>
  <c r="T168" i="2"/>
  <c r="S168" i="2"/>
  <c r="R168" i="2"/>
  <c r="Q168" i="2"/>
  <c r="P168" i="2"/>
  <c r="T167" i="2"/>
  <c r="S167" i="2"/>
  <c r="R167" i="2"/>
  <c r="Q167" i="2"/>
  <c r="P167" i="2"/>
  <c r="T166" i="2"/>
  <c r="S166" i="2"/>
  <c r="R166" i="2"/>
  <c r="Q166" i="2"/>
  <c r="P166" i="2"/>
  <c r="T165" i="2"/>
  <c r="S165" i="2"/>
  <c r="R165" i="2"/>
  <c r="Q165" i="2"/>
  <c r="P165" i="2"/>
  <c r="T164" i="2"/>
  <c r="S164" i="2"/>
  <c r="R164" i="2"/>
  <c r="Q164" i="2"/>
  <c r="P164" i="2"/>
  <c r="T163" i="2"/>
  <c r="S163" i="2"/>
  <c r="R163" i="2"/>
  <c r="Q163" i="2"/>
  <c r="P163" i="2"/>
  <c r="T162" i="2"/>
  <c r="S162" i="2"/>
  <c r="R162" i="2"/>
  <c r="Q162" i="2"/>
  <c r="P162" i="2"/>
  <c r="T161" i="2"/>
  <c r="S161" i="2"/>
  <c r="R161" i="2"/>
  <c r="Q161" i="2"/>
  <c r="P161" i="2"/>
  <c r="T160" i="2"/>
  <c r="S160" i="2"/>
  <c r="R160" i="2"/>
  <c r="Q160" i="2"/>
  <c r="P160" i="2"/>
  <c r="T159" i="2"/>
  <c r="S159" i="2"/>
  <c r="R159" i="2"/>
  <c r="Q159" i="2"/>
  <c r="P159" i="2"/>
  <c r="T158" i="2"/>
  <c r="S158" i="2"/>
  <c r="R158" i="2"/>
  <c r="Q158" i="2"/>
  <c r="P158" i="2"/>
  <c r="T157" i="2"/>
  <c r="S157" i="2"/>
  <c r="R157" i="2"/>
  <c r="Q157" i="2"/>
  <c r="P157" i="2"/>
  <c r="T156" i="2"/>
  <c r="S156" i="2"/>
  <c r="R156" i="2"/>
  <c r="Q156" i="2"/>
  <c r="P156" i="2"/>
  <c r="T155" i="2"/>
  <c r="S155" i="2"/>
  <c r="R155" i="2"/>
  <c r="Q155" i="2"/>
  <c r="P155" i="2"/>
  <c r="T154" i="2"/>
  <c r="S154" i="2"/>
  <c r="R154" i="2"/>
  <c r="Q154" i="2"/>
  <c r="P154" i="2"/>
  <c r="T153" i="2"/>
  <c r="S153" i="2"/>
  <c r="R153" i="2"/>
  <c r="Q153" i="2"/>
  <c r="P153" i="2"/>
  <c r="T152" i="2"/>
  <c r="S152" i="2"/>
  <c r="R152" i="2"/>
  <c r="Q152" i="2"/>
  <c r="P152" i="2"/>
  <c r="T151" i="2"/>
  <c r="S151" i="2"/>
  <c r="R151" i="2"/>
  <c r="Q151" i="2"/>
  <c r="P151" i="2"/>
  <c r="T150" i="2"/>
  <c r="S150" i="2"/>
  <c r="R150" i="2"/>
  <c r="Q150" i="2"/>
  <c r="P150" i="2"/>
  <c r="T149" i="2"/>
  <c r="S149" i="2"/>
  <c r="R149" i="2"/>
  <c r="Q149" i="2"/>
  <c r="P149" i="2"/>
  <c r="T148" i="2"/>
  <c r="S148" i="2"/>
  <c r="R148" i="2"/>
  <c r="Q148" i="2"/>
  <c r="P148" i="2"/>
  <c r="T147" i="2"/>
  <c r="S147" i="2"/>
  <c r="R147" i="2"/>
  <c r="Q147" i="2"/>
  <c r="P147" i="2"/>
  <c r="T146" i="2"/>
  <c r="S146" i="2"/>
  <c r="R146" i="2"/>
  <c r="Q146" i="2"/>
  <c r="P146" i="2"/>
  <c r="T145" i="2"/>
  <c r="S145" i="2"/>
  <c r="R145" i="2"/>
  <c r="Q145" i="2"/>
  <c r="P145" i="2"/>
  <c r="T144" i="2"/>
  <c r="S144" i="2"/>
  <c r="R144" i="2"/>
  <c r="Q144" i="2"/>
  <c r="P144" i="2"/>
  <c r="T143" i="2"/>
  <c r="S143" i="2"/>
  <c r="R143" i="2"/>
  <c r="Q143" i="2"/>
  <c r="P143" i="2"/>
  <c r="T142" i="2"/>
  <c r="S142" i="2"/>
  <c r="R142" i="2"/>
  <c r="Q142" i="2"/>
  <c r="P142" i="2"/>
  <c r="T141" i="2"/>
  <c r="S141" i="2"/>
  <c r="R141" i="2"/>
  <c r="Q141" i="2"/>
  <c r="P141" i="2"/>
  <c r="T140" i="2"/>
  <c r="S140" i="2"/>
  <c r="R140" i="2"/>
  <c r="Q140" i="2"/>
  <c r="P140" i="2"/>
  <c r="T139" i="2"/>
  <c r="S139" i="2"/>
  <c r="R139" i="2"/>
  <c r="Q139" i="2"/>
  <c r="P139" i="2"/>
  <c r="T138" i="2"/>
  <c r="S138" i="2"/>
  <c r="R138" i="2"/>
  <c r="Q138" i="2"/>
  <c r="P138" i="2"/>
  <c r="T137" i="2"/>
  <c r="S137" i="2"/>
  <c r="R137" i="2"/>
  <c r="Q137" i="2"/>
  <c r="P137" i="2"/>
  <c r="T136" i="2"/>
  <c r="S136" i="2"/>
  <c r="R136" i="2"/>
  <c r="Q136" i="2"/>
  <c r="P136" i="2"/>
  <c r="T135" i="2"/>
  <c r="S135" i="2"/>
  <c r="R135" i="2"/>
  <c r="Q135" i="2"/>
  <c r="P135" i="2"/>
  <c r="T134" i="2"/>
  <c r="S134" i="2"/>
  <c r="R134" i="2"/>
  <c r="Q134" i="2"/>
  <c r="P134" i="2"/>
  <c r="T133" i="2"/>
  <c r="S133" i="2"/>
  <c r="R133" i="2"/>
  <c r="Q133" i="2"/>
  <c r="P133" i="2"/>
  <c r="T132" i="2"/>
  <c r="S132" i="2"/>
  <c r="R132" i="2"/>
  <c r="Q132" i="2"/>
  <c r="P132" i="2"/>
  <c r="T131" i="2"/>
  <c r="S131" i="2"/>
  <c r="R131" i="2"/>
  <c r="Q131" i="2"/>
  <c r="P131" i="2"/>
  <c r="T130" i="2"/>
  <c r="S130" i="2"/>
  <c r="R130" i="2"/>
  <c r="Q130" i="2"/>
  <c r="P130" i="2"/>
  <c r="T129" i="2"/>
  <c r="S129" i="2"/>
  <c r="R129" i="2"/>
  <c r="Q129" i="2"/>
  <c r="P129" i="2"/>
  <c r="T128" i="2"/>
  <c r="S128" i="2"/>
  <c r="R128" i="2"/>
  <c r="Q128" i="2"/>
  <c r="P128" i="2"/>
  <c r="T127" i="2"/>
  <c r="S127" i="2"/>
  <c r="R127" i="2"/>
  <c r="Q127" i="2"/>
  <c r="P127" i="2"/>
  <c r="T126" i="2"/>
  <c r="S126" i="2"/>
  <c r="R126" i="2"/>
  <c r="Q126" i="2"/>
  <c r="P126" i="2"/>
  <c r="T125" i="2"/>
  <c r="S125" i="2"/>
  <c r="R125" i="2"/>
  <c r="Q125" i="2"/>
  <c r="P125" i="2"/>
  <c r="T124" i="2"/>
  <c r="S124" i="2"/>
  <c r="R124" i="2"/>
  <c r="Q124" i="2"/>
  <c r="P124" i="2"/>
  <c r="T123" i="2"/>
  <c r="S123" i="2"/>
  <c r="R123" i="2"/>
  <c r="Q123" i="2"/>
  <c r="P123" i="2"/>
  <c r="T122" i="2"/>
  <c r="S122" i="2"/>
  <c r="R122" i="2"/>
  <c r="Q122" i="2"/>
  <c r="P122" i="2"/>
  <c r="T121" i="2"/>
  <c r="S121" i="2"/>
  <c r="R121" i="2"/>
  <c r="Q121" i="2"/>
  <c r="P121" i="2"/>
  <c r="T120" i="2"/>
  <c r="S120" i="2"/>
  <c r="R120" i="2"/>
  <c r="Q120" i="2"/>
  <c r="P120" i="2"/>
  <c r="T119" i="2"/>
  <c r="S119" i="2"/>
  <c r="R119" i="2"/>
  <c r="Q119" i="2"/>
  <c r="P119" i="2"/>
  <c r="T118" i="2"/>
  <c r="S118" i="2"/>
  <c r="R118" i="2"/>
  <c r="Q118" i="2"/>
  <c r="P118" i="2"/>
  <c r="T117" i="2"/>
  <c r="S117" i="2"/>
  <c r="R117" i="2"/>
  <c r="Q117" i="2"/>
  <c r="P117" i="2"/>
  <c r="T116" i="2"/>
  <c r="S116" i="2"/>
  <c r="R116" i="2"/>
  <c r="Q116" i="2"/>
  <c r="P116" i="2"/>
  <c r="T115" i="2"/>
  <c r="S115" i="2"/>
  <c r="R115" i="2"/>
  <c r="Q115" i="2"/>
  <c r="P115" i="2"/>
  <c r="T114" i="2"/>
  <c r="S114" i="2"/>
  <c r="R114" i="2"/>
  <c r="Q114" i="2"/>
  <c r="P114" i="2"/>
  <c r="T113" i="2"/>
  <c r="S113" i="2"/>
  <c r="R113" i="2"/>
  <c r="Q113" i="2"/>
  <c r="P113" i="2"/>
  <c r="T112" i="2"/>
  <c r="S112" i="2"/>
  <c r="R112" i="2"/>
  <c r="Q112" i="2"/>
  <c r="P112" i="2"/>
  <c r="T111" i="2"/>
  <c r="S111" i="2"/>
  <c r="R111" i="2"/>
  <c r="Q111" i="2"/>
  <c r="P111" i="2"/>
  <c r="T110" i="2"/>
  <c r="S110" i="2"/>
  <c r="R110" i="2"/>
  <c r="Q110" i="2"/>
  <c r="P110" i="2"/>
  <c r="T109" i="2"/>
  <c r="S109" i="2"/>
  <c r="R109" i="2"/>
  <c r="Q109" i="2"/>
  <c r="P109" i="2"/>
  <c r="T108" i="2"/>
  <c r="S108" i="2"/>
  <c r="R108" i="2"/>
  <c r="Q108" i="2"/>
  <c r="P108" i="2"/>
  <c r="T107" i="2"/>
  <c r="S107" i="2"/>
  <c r="R107" i="2"/>
  <c r="Q107" i="2"/>
  <c r="P107" i="2"/>
  <c r="T106" i="2"/>
  <c r="S106" i="2"/>
  <c r="R106" i="2"/>
  <c r="Q106" i="2"/>
  <c r="P106" i="2"/>
  <c r="T105" i="2"/>
  <c r="S105" i="2"/>
  <c r="R105" i="2"/>
  <c r="Q105" i="2"/>
  <c r="P105" i="2"/>
  <c r="T104" i="2"/>
  <c r="S104" i="2"/>
  <c r="R104" i="2"/>
  <c r="Q104" i="2"/>
  <c r="P104" i="2"/>
  <c r="T103" i="2"/>
  <c r="S103" i="2"/>
  <c r="R103" i="2"/>
  <c r="Q103" i="2"/>
  <c r="P103" i="2"/>
  <c r="T102" i="2"/>
  <c r="S102" i="2"/>
  <c r="R102" i="2"/>
  <c r="Q102" i="2"/>
  <c r="P102" i="2"/>
  <c r="T101" i="2"/>
  <c r="S101" i="2"/>
  <c r="R101" i="2"/>
  <c r="Q101" i="2"/>
  <c r="P101" i="2"/>
  <c r="T100" i="2"/>
  <c r="S100" i="2"/>
  <c r="R100" i="2"/>
  <c r="Q100" i="2"/>
  <c r="P100" i="2"/>
  <c r="T99" i="2"/>
  <c r="S99" i="2"/>
  <c r="R99" i="2"/>
  <c r="Q99" i="2"/>
  <c r="P99" i="2"/>
  <c r="T98" i="2"/>
  <c r="S98" i="2"/>
  <c r="R98" i="2"/>
  <c r="Q98" i="2"/>
  <c r="P98" i="2"/>
  <c r="T97" i="2"/>
  <c r="S97" i="2"/>
  <c r="R97" i="2"/>
  <c r="Q97" i="2"/>
  <c r="P97" i="2"/>
  <c r="T96" i="2"/>
  <c r="S96" i="2"/>
  <c r="R96" i="2"/>
  <c r="Q96" i="2"/>
  <c r="P96" i="2"/>
  <c r="T95" i="2"/>
  <c r="S95" i="2"/>
  <c r="R95" i="2"/>
  <c r="Q95" i="2"/>
  <c r="P95" i="2"/>
  <c r="T94" i="2"/>
  <c r="S94" i="2"/>
  <c r="R94" i="2"/>
  <c r="Q94" i="2"/>
  <c r="P94" i="2"/>
  <c r="T93" i="2"/>
  <c r="S93" i="2"/>
  <c r="R93" i="2"/>
  <c r="Q93" i="2"/>
  <c r="P93" i="2"/>
  <c r="T92" i="2"/>
  <c r="S92" i="2"/>
  <c r="R92" i="2"/>
  <c r="Q92" i="2"/>
  <c r="P92" i="2"/>
  <c r="T91" i="2"/>
  <c r="S91" i="2"/>
  <c r="R91" i="2"/>
  <c r="Q91" i="2"/>
  <c r="P91" i="2"/>
  <c r="T90" i="2"/>
  <c r="S90" i="2"/>
  <c r="R90" i="2"/>
  <c r="Q90" i="2"/>
  <c r="P90" i="2"/>
  <c r="T89" i="2"/>
  <c r="S89" i="2"/>
  <c r="R89" i="2"/>
  <c r="Q89" i="2"/>
  <c r="P89" i="2"/>
  <c r="T88" i="2"/>
  <c r="S88" i="2"/>
  <c r="R88" i="2"/>
  <c r="Q88" i="2"/>
  <c r="P88" i="2"/>
  <c r="T87" i="2"/>
  <c r="S87" i="2"/>
  <c r="R87" i="2"/>
  <c r="Q87" i="2"/>
  <c r="P87" i="2"/>
  <c r="T86" i="2"/>
  <c r="S86" i="2"/>
  <c r="R86" i="2"/>
  <c r="Q86" i="2"/>
  <c r="P86" i="2"/>
  <c r="T85" i="2"/>
  <c r="S85" i="2"/>
  <c r="R85" i="2"/>
  <c r="Q85" i="2"/>
  <c r="P85" i="2"/>
  <c r="T84" i="2"/>
  <c r="S84" i="2"/>
  <c r="R84" i="2"/>
  <c r="Q84" i="2"/>
  <c r="P84" i="2"/>
  <c r="T83" i="2"/>
  <c r="S83" i="2"/>
  <c r="R83" i="2"/>
  <c r="Q83" i="2"/>
  <c r="P83" i="2"/>
  <c r="T82" i="2"/>
  <c r="S82" i="2"/>
  <c r="R82" i="2"/>
  <c r="Q82" i="2"/>
  <c r="P82" i="2"/>
  <c r="T81" i="2"/>
  <c r="S81" i="2"/>
  <c r="R81" i="2"/>
  <c r="Q81" i="2"/>
  <c r="P81" i="2"/>
  <c r="T80" i="2"/>
  <c r="S80" i="2"/>
  <c r="R80" i="2"/>
  <c r="Q80" i="2"/>
  <c r="P80" i="2"/>
  <c r="T79" i="2"/>
  <c r="S79" i="2"/>
  <c r="R79" i="2"/>
  <c r="Q79" i="2"/>
  <c r="P79" i="2"/>
  <c r="T78" i="2"/>
  <c r="S78" i="2"/>
  <c r="R78" i="2"/>
  <c r="Q78" i="2"/>
  <c r="P78" i="2"/>
  <c r="T77" i="2"/>
  <c r="S77" i="2"/>
  <c r="R77" i="2"/>
  <c r="Q77" i="2"/>
  <c r="P77" i="2"/>
  <c r="T76" i="2"/>
  <c r="S76" i="2"/>
  <c r="R76" i="2"/>
  <c r="Q76" i="2"/>
  <c r="P76" i="2"/>
  <c r="T75" i="2"/>
  <c r="S75" i="2"/>
  <c r="R75" i="2"/>
  <c r="Q75" i="2"/>
  <c r="P75" i="2"/>
  <c r="T74" i="2"/>
  <c r="S74" i="2"/>
  <c r="R74" i="2"/>
  <c r="Q74" i="2"/>
  <c r="P74" i="2"/>
  <c r="T73" i="2"/>
  <c r="S73" i="2"/>
  <c r="R73" i="2"/>
  <c r="Q73" i="2"/>
  <c r="P73" i="2"/>
  <c r="T72" i="2"/>
  <c r="S72" i="2"/>
  <c r="R72" i="2"/>
  <c r="Q72" i="2"/>
  <c r="P72" i="2"/>
  <c r="T71" i="2"/>
  <c r="S71" i="2"/>
  <c r="R71" i="2"/>
  <c r="Q71" i="2"/>
  <c r="P71" i="2"/>
  <c r="T70" i="2"/>
  <c r="S70" i="2"/>
  <c r="R70" i="2"/>
  <c r="Q70" i="2"/>
  <c r="P70" i="2"/>
  <c r="T69" i="2"/>
  <c r="S69" i="2"/>
  <c r="R69" i="2"/>
  <c r="Q69" i="2"/>
  <c r="P69" i="2"/>
  <c r="T68" i="2"/>
  <c r="S68" i="2"/>
  <c r="R68" i="2"/>
  <c r="Q68" i="2"/>
  <c r="P68" i="2"/>
  <c r="T67" i="2"/>
  <c r="S67" i="2"/>
  <c r="R67" i="2"/>
  <c r="Q67" i="2"/>
  <c r="P67" i="2"/>
  <c r="T66" i="2"/>
  <c r="S66" i="2"/>
  <c r="R66" i="2"/>
  <c r="Q66" i="2"/>
  <c r="P66" i="2"/>
  <c r="T65" i="2"/>
  <c r="S65" i="2"/>
  <c r="R65" i="2"/>
  <c r="Q65" i="2"/>
  <c r="P65" i="2"/>
  <c r="T64" i="2"/>
  <c r="S64" i="2"/>
  <c r="R64" i="2"/>
  <c r="Q64" i="2"/>
  <c r="P64" i="2"/>
  <c r="T63" i="2"/>
  <c r="S63" i="2"/>
  <c r="R63" i="2"/>
  <c r="Q63" i="2"/>
  <c r="P63" i="2"/>
  <c r="T62" i="2"/>
  <c r="S62" i="2"/>
  <c r="R62" i="2"/>
  <c r="Q62" i="2"/>
  <c r="P62" i="2"/>
  <c r="T61" i="2"/>
  <c r="S61" i="2"/>
  <c r="R61" i="2"/>
  <c r="Q61" i="2"/>
  <c r="P61" i="2"/>
  <c r="T60" i="2"/>
  <c r="S60" i="2"/>
  <c r="R60" i="2"/>
  <c r="Q60" i="2"/>
  <c r="P60" i="2"/>
  <c r="T59" i="2"/>
  <c r="S59" i="2"/>
  <c r="R59" i="2"/>
  <c r="Q59" i="2"/>
  <c r="P59" i="2"/>
  <c r="T58" i="2"/>
  <c r="S58" i="2"/>
  <c r="R58" i="2"/>
  <c r="Q58" i="2"/>
  <c r="P58" i="2"/>
  <c r="T57" i="2"/>
  <c r="S57" i="2"/>
  <c r="R57" i="2"/>
  <c r="Q57" i="2"/>
  <c r="P57" i="2"/>
  <c r="T56" i="2"/>
  <c r="S56" i="2"/>
  <c r="R56" i="2"/>
  <c r="Q56" i="2"/>
  <c r="P56" i="2"/>
  <c r="T55" i="2"/>
  <c r="S55" i="2"/>
  <c r="R55" i="2"/>
  <c r="Q55" i="2"/>
  <c r="P55" i="2"/>
  <c r="T54" i="2"/>
  <c r="S54" i="2"/>
  <c r="R54" i="2"/>
  <c r="Q54" i="2"/>
  <c r="P54" i="2"/>
  <c r="T53" i="2"/>
  <c r="S53" i="2"/>
  <c r="R53" i="2"/>
  <c r="Q53" i="2"/>
  <c r="P53" i="2"/>
  <c r="T52" i="2"/>
  <c r="S52" i="2"/>
  <c r="R52" i="2"/>
  <c r="Q52" i="2"/>
  <c r="P52" i="2"/>
  <c r="T51" i="2"/>
  <c r="S51" i="2"/>
  <c r="R51" i="2"/>
  <c r="Q51" i="2"/>
  <c r="P51" i="2"/>
  <c r="T50" i="2"/>
  <c r="S50" i="2"/>
  <c r="R50" i="2"/>
  <c r="Q50" i="2"/>
  <c r="P50" i="2"/>
  <c r="T49" i="2"/>
  <c r="S49" i="2"/>
  <c r="R49" i="2"/>
  <c r="Q49" i="2"/>
  <c r="P49" i="2"/>
  <c r="T48" i="2"/>
  <c r="S48" i="2"/>
  <c r="R48" i="2"/>
  <c r="Q48" i="2"/>
  <c r="P48" i="2"/>
  <c r="T47" i="2"/>
  <c r="S47" i="2"/>
  <c r="R47" i="2"/>
  <c r="Q47" i="2"/>
  <c r="P47" i="2"/>
  <c r="T46" i="2"/>
  <c r="S46" i="2"/>
  <c r="R46" i="2"/>
  <c r="Q46" i="2"/>
  <c r="P46" i="2"/>
  <c r="T45" i="2"/>
  <c r="S45" i="2"/>
  <c r="R45" i="2"/>
  <c r="Q45" i="2"/>
  <c r="P45" i="2"/>
  <c r="T44" i="2"/>
  <c r="S44" i="2"/>
  <c r="R44" i="2"/>
  <c r="Q44" i="2"/>
  <c r="P44" i="2"/>
  <c r="T43" i="2"/>
  <c r="S43" i="2"/>
  <c r="R43" i="2"/>
  <c r="Q43" i="2"/>
  <c r="P43" i="2"/>
  <c r="T42" i="2"/>
  <c r="S42" i="2"/>
  <c r="R42" i="2"/>
  <c r="Q42" i="2"/>
  <c r="P42" i="2"/>
  <c r="T41" i="2"/>
  <c r="S41" i="2"/>
  <c r="R41" i="2"/>
  <c r="Q41" i="2"/>
  <c r="P41" i="2"/>
  <c r="T40" i="2"/>
  <c r="S40" i="2"/>
  <c r="R40" i="2"/>
  <c r="Q40" i="2"/>
  <c r="P40" i="2"/>
  <c r="T39" i="2"/>
  <c r="S39" i="2"/>
  <c r="R39" i="2"/>
  <c r="Q39" i="2"/>
  <c r="P39" i="2"/>
  <c r="T38" i="2"/>
  <c r="S38" i="2"/>
  <c r="R38" i="2"/>
  <c r="Q38" i="2"/>
  <c r="P38" i="2"/>
  <c r="T37" i="2"/>
  <c r="S37" i="2"/>
  <c r="R37" i="2"/>
  <c r="Q37" i="2"/>
  <c r="P37" i="2"/>
  <c r="T36" i="2"/>
  <c r="S36" i="2"/>
  <c r="R36" i="2"/>
  <c r="Q36" i="2"/>
  <c r="P36" i="2"/>
  <c r="T35" i="2"/>
  <c r="S35" i="2"/>
  <c r="R35" i="2"/>
  <c r="Q35" i="2"/>
  <c r="P35" i="2"/>
  <c r="T34" i="2"/>
  <c r="S34" i="2"/>
  <c r="R34" i="2"/>
  <c r="Q34" i="2"/>
  <c r="P34" i="2"/>
  <c r="T33" i="2"/>
  <c r="S33" i="2"/>
  <c r="R33" i="2"/>
  <c r="Q33" i="2"/>
  <c r="P33" i="2"/>
  <c r="T32" i="2"/>
  <c r="S32" i="2"/>
  <c r="R32" i="2"/>
  <c r="Q32" i="2"/>
  <c r="P32" i="2"/>
  <c r="T31" i="2"/>
  <c r="S31" i="2"/>
  <c r="R31" i="2"/>
  <c r="Q31" i="2"/>
  <c r="P31" i="2"/>
  <c r="T30" i="2"/>
  <c r="S30" i="2"/>
  <c r="R30" i="2"/>
  <c r="Q30" i="2"/>
  <c r="P30" i="2"/>
  <c r="T29" i="2"/>
  <c r="S29" i="2"/>
  <c r="R29" i="2"/>
  <c r="Q29" i="2"/>
  <c r="P29" i="2"/>
  <c r="T28" i="2"/>
  <c r="S28" i="2"/>
  <c r="R28" i="2"/>
  <c r="Q28" i="2"/>
  <c r="P28" i="2"/>
  <c r="T27" i="2"/>
  <c r="S27" i="2"/>
  <c r="R27" i="2"/>
  <c r="Q27" i="2"/>
  <c r="P27" i="2"/>
  <c r="T26" i="2"/>
  <c r="S26" i="2"/>
  <c r="R26" i="2"/>
  <c r="Q26" i="2"/>
  <c r="P26" i="2"/>
  <c r="T25" i="2"/>
  <c r="S25" i="2"/>
  <c r="R25" i="2"/>
  <c r="Q25" i="2"/>
  <c r="P25" i="2"/>
  <c r="T24" i="2"/>
  <c r="S24" i="2"/>
  <c r="R24" i="2"/>
  <c r="Q24" i="2"/>
  <c r="P24" i="2"/>
  <c r="T23" i="2"/>
  <c r="S23" i="2"/>
  <c r="R23" i="2"/>
  <c r="Q23" i="2"/>
  <c r="P23" i="2"/>
  <c r="T22" i="2"/>
  <c r="S22" i="2"/>
  <c r="R22" i="2"/>
  <c r="Q22" i="2"/>
  <c r="P22" i="2"/>
  <c r="T21" i="2"/>
  <c r="S21" i="2"/>
  <c r="R21" i="2"/>
  <c r="Q21" i="2"/>
  <c r="P21" i="2"/>
  <c r="T20" i="2"/>
  <c r="S20" i="2"/>
  <c r="R20" i="2"/>
  <c r="Q20" i="2"/>
  <c r="P20" i="2"/>
  <c r="T19" i="2"/>
  <c r="S19" i="2"/>
  <c r="R19" i="2"/>
  <c r="Q19" i="2"/>
  <c r="P19" i="2"/>
  <c r="T18" i="2"/>
  <c r="S18" i="2"/>
  <c r="R18" i="2"/>
  <c r="Q18" i="2"/>
  <c r="P18" i="2"/>
  <c r="T17" i="2"/>
  <c r="S17" i="2"/>
  <c r="R17" i="2"/>
  <c r="Q17" i="2"/>
  <c r="P17" i="2"/>
  <c r="T16" i="2"/>
  <c r="S16" i="2"/>
  <c r="R16" i="2"/>
  <c r="Q16" i="2"/>
  <c r="P16" i="2"/>
  <c r="T15" i="2"/>
  <c r="S15" i="2"/>
  <c r="R15" i="2"/>
  <c r="Q15" i="2"/>
  <c r="P15" i="2"/>
  <c r="T14" i="2"/>
  <c r="S14" i="2"/>
  <c r="R14" i="2"/>
  <c r="Q14" i="2"/>
  <c r="P14" i="2"/>
  <c r="T13" i="2"/>
  <c r="S13" i="2"/>
  <c r="R13" i="2"/>
  <c r="Q13" i="2"/>
  <c r="P13" i="2"/>
  <c r="T12" i="2"/>
  <c r="S12" i="2"/>
  <c r="R12" i="2"/>
  <c r="Q12" i="2"/>
  <c r="P12" i="2"/>
  <c r="T11" i="2"/>
  <c r="S11" i="2"/>
  <c r="R11" i="2"/>
  <c r="Q11" i="2"/>
  <c r="P11" i="2"/>
  <c r="T10" i="2"/>
  <c r="S10" i="2"/>
  <c r="R10" i="2"/>
  <c r="Q10" i="2"/>
  <c r="P10" i="2"/>
  <c r="T9" i="2"/>
  <c r="S9" i="2"/>
  <c r="R9" i="2"/>
  <c r="Q9" i="2"/>
  <c r="P9" i="2"/>
  <c r="T8" i="2"/>
  <c r="S8" i="2"/>
  <c r="R8" i="2"/>
  <c r="Q8" i="2"/>
  <c r="P8" i="2"/>
  <c r="T7" i="2"/>
  <c r="S7" i="2"/>
  <c r="R7" i="2"/>
  <c r="Q7" i="2"/>
  <c r="P7" i="2"/>
  <c r="T6" i="2"/>
  <c r="S6" i="2"/>
  <c r="R6" i="2"/>
  <c r="Q6" i="2"/>
  <c r="P6" i="2"/>
  <c r="T5" i="2"/>
  <c r="S5" i="2"/>
  <c r="R5" i="2"/>
  <c r="Q5" i="2"/>
  <c r="P5" i="2"/>
  <c r="T4" i="2"/>
  <c r="Q4" i="2"/>
  <c r="R4" i="2"/>
  <c r="S4" i="2"/>
  <c r="P4" i="2"/>
  <c r="AM4" i="2"/>
  <c r="BH444" i="2" l="1"/>
  <c r="BD394" i="2"/>
  <c r="BD398" i="2"/>
  <c r="BL398" i="2"/>
  <c r="BH394" i="2"/>
  <c r="BL394" i="2"/>
  <c r="BP398" i="2"/>
  <c r="BD444" i="2"/>
  <c r="BL444" i="2"/>
  <c r="BH442" i="2"/>
  <c r="BD442" i="2"/>
  <c r="BP442" i="2"/>
  <c r="BH438" i="2"/>
  <c r="BL440" i="2"/>
  <c r="BD440" i="2"/>
  <c r="BH440" i="2"/>
  <c r="BP440" i="2"/>
  <c r="BL395" i="2"/>
  <c r="BD395" i="2"/>
  <c r="BH395" i="2"/>
  <c r="BP395" i="2"/>
  <c r="BD443" i="2"/>
  <c r="BH443" i="2"/>
  <c r="BP443" i="2"/>
  <c r="BL443" i="2"/>
  <c r="BH439" i="2"/>
  <c r="BP439" i="2"/>
  <c r="BL396" i="2"/>
  <c r="BD396" i="2"/>
  <c r="BH396" i="2"/>
  <c r="BP396" i="2"/>
  <c r="BH400" i="2"/>
  <c r="BP400" i="2"/>
  <c r="BH379" i="2"/>
  <c r="BP379" i="2"/>
  <c r="BH162" i="2"/>
  <c r="BP162" i="2"/>
  <c r="BH191" i="2"/>
  <c r="BP191" i="2"/>
  <c r="BH185" i="2"/>
  <c r="BP185" i="2"/>
  <c r="BH41" i="2"/>
  <c r="BL41" i="2"/>
  <c r="BP41" i="2"/>
  <c r="BD41" i="2"/>
  <c r="BH298" i="2"/>
  <c r="BP298" i="2"/>
  <c r="BH387" i="2"/>
  <c r="BP387" i="2"/>
  <c r="BH343" i="2"/>
  <c r="BP343" i="2"/>
  <c r="BH279" i="2"/>
  <c r="BP279" i="2"/>
  <c r="BH378" i="2"/>
  <c r="BP378" i="2"/>
  <c r="BH389" i="2"/>
  <c r="BP389" i="2"/>
  <c r="BH139" i="2"/>
  <c r="BP139" i="2"/>
  <c r="BD139" i="2"/>
  <c r="BL139" i="2"/>
  <c r="BH329" i="2"/>
  <c r="BP329" i="2"/>
  <c r="BH174" i="2"/>
  <c r="BP174" i="2"/>
  <c r="BH133" i="2"/>
  <c r="BD133" i="2"/>
  <c r="BL133" i="2"/>
  <c r="BP133" i="2"/>
  <c r="BH274" i="2"/>
  <c r="BP274" i="2"/>
  <c r="BH338" i="2"/>
  <c r="BP338" i="2"/>
  <c r="BH113" i="2"/>
  <c r="BL113" i="2"/>
  <c r="BP113" i="2"/>
  <c r="BD113" i="2"/>
  <c r="BH78" i="2"/>
  <c r="BD78" i="2"/>
  <c r="BL78" i="2"/>
  <c r="BP78" i="2"/>
  <c r="BH54" i="2"/>
  <c r="BD54" i="2"/>
  <c r="BL54" i="2"/>
  <c r="BP54" i="2"/>
  <c r="BH217" i="2"/>
  <c r="BP217" i="2"/>
  <c r="BH369" i="2"/>
  <c r="BP369" i="2"/>
  <c r="BH150" i="2"/>
  <c r="BP150" i="2"/>
  <c r="BH193" i="2"/>
  <c r="BP193" i="2"/>
  <c r="BH60" i="2"/>
  <c r="BP60" i="2"/>
  <c r="BD60" i="2"/>
  <c r="BL60" i="2"/>
  <c r="BH326" i="2"/>
  <c r="BP326" i="2"/>
  <c r="BH216" i="2"/>
  <c r="BP216" i="2"/>
  <c r="BH69" i="2"/>
  <c r="BD69" i="2"/>
  <c r="BL69" i="2"/>
  <c r="BP69" i="2"/>
  <c r="BH26" i="2"/>
  <c r="BL26" i="2"/>
  <c r="BP26" i="2"/>
  <c r="BD26" i="2"/>
  <c r="BH316" i="2"/>
  <c r="BP316" i="2"/>
  <c r="BD316" i="2"/>
  <c r="BL316" i="2"/>
  <c r="BH315" i="2"/>
  <c r="BP315" i="2"/>
  <c r="BD315" i="2"/>
  <c r="BL315" i="2"/>
  <c r="BH281" i="2"/>
  <c r="BP281" i="2"/>
  <c r="BH349" i="2"/>
  <c r="BP349" i="2"/>
  <c r="BH195" i="2"/>
  <c r="BP195" i="2"/>
  <c r="BH18" i="2"/>
  <c r="BL18" i="2"/>
  <c r="BD18" i="2"/>
  <c r="BP18" i="2"/>
  <c r="BH111" i="2"/>
  <c r="BL111" i="2"/>
  <c r="BP111" i="2"/>
  <c r="BD111" i="2"/>
  <c r="BH32" i="2"/>
  <c r="BL32" i="2"/>
  <c r="BP32" i="2"/>
  <c r="BD32" i="2"/>
  <c r="BH245" i="2"/>
  <c r="BP245" i="2"/>
  <c r="BH371" i="2"/>
  <c r="BP371" i="2"/>
  <c r="BH380" i="2"/>
  <c r="BP380" i="2"/>
  <c r="BH351" i="2"/>
  <c r="BP351" i="2"/>
  <c r="BH335" i="2"/>
  <c r="BP335" i="2"/>
  <c r="BH271" i="2"/>
  <c r="BP271" i="2"/>
  <c r="BH374" i="2"/>
  <c r="BP374" i="2"/>
  <c r="BH358" i="2"/>
  <c r="BP358" i="2"/>
  <c r="BH373" i="2"/>
  <c r="BP373" i="2"/>
  <c r="BH116" i="2"/>
  <c r="BP116" i="2"/>
  <c r="BD116" i="2"/>
  <c r="BL116" i="2"/>
  <c r="BH270" i="2"/>
  <c r="BP270" i="2"/>
  <c r="BH265" i="2"/>
  <c r="BP265" i="2"/>
  <c r="BH224" i="2"/>
  <c r="BP224" i="2"/>
  <c r="BH137" i="2"/>
  <c r="BL137" i="2"/>
  <c r="BP137" i="2"/>
  <c r="BD137" i="2"/>
  <c r="BH71" i="2"/>
  <c r="BL71" i="2"/>
  <c r="BP71" i="2"/>
  <c r="BD71" i="2"/>
  <c r="BH47" i="2"/>
  <c r="BL47" i="2"/>
  <c r="BD47" i="2"/>
  <c r="BP47" i="2"/>
  <c r="BH23" i="2"/>
  <c r="BL23" i="2"/>
  <c r="BD23" i="2"/>
  <c r="BP23" i="2"/>
  <c r="BH223" i="2"/>
  <c r="BP223" i="2"/>
  <c r="BH104" i="2"/>
  <c r="BL104" i="2"/>
  <c r="BP104" i="2"/>
  <c r="BD104" i="2"/>
  <c r="BH258" i="2"/>
  <c r="BP258" i="2"/>
  <c r="BH89" i="2"/>
  <c r="BL89" i="2"/>
  <c r="BP89" i="2"/>
  <c r="BD89" i="2"/>
  <c r="BH342" i="2"/>
  <c r="BP342" i="2"/>
  <c r="BH294" i="2"/>
  <c r="BP294" i="2"/>
  <c r="BH221" i="2"/>
  <c r="BP221" i="2"/>
  <c r="BH134" i="2"/>
  <c r="BD134" i="2"/>
  <c r="BL134" i="2"/>
  <c r="BP134" i="2"/>
  <c r="BH93" i="2"/>
  <c r="BD93" i="2"/>
  <c r="BL93" i="2"/>
  <c r="BP93" i="2"/>
  <c r="BH251" i="2"/>
  <c r="BP251" i="2"/>
  <c r="BH182" i="2"/>
  <c r="BP182" i="2"/>
  <c r="BH120" i="2"/>
  <c r="BL120" i="2"/>
  <c r="BP120" i="2"/>
  <c r="BD120" i="2"/>
  <c r="BH30" i="2"/>
  <c r="BD30" i="2"/>
  <c r="BL30" i="2"/>
  <c r="BP30" i="2"/>
  <c r="BH377" i="2"/>
  <c r="BP377" i="2"/>
  <c r="BH225" i="2"/>
  <c r="BP225" i="2"/>
  <c r="BH72" i="2"/>
  <c r="BL72" i="2"/>
  <c r="BP72" i="2"/>
  <c r="BD72" i="2"/>
  <c r="BH8" i="2"/>
  <c r="BL8" i="2"/>
  <c r="BD8" i="2"/>
  <c r="BP8" i="2"/>
  <c r="BH187" i="2"/>
  <c r="BP187" i="2"/>
  <c r="BH118" i="2"/>
  <c r="BD118" i="2"/>
  <c r="BL118" i="2"/>
  <c r="BP118" i="2"/>
  <c r="BH45" i="2"/>
  <c r="BD45" i="2"/>
  <c r="BL45" i="2"/>
  <c r="BP45" i="2"/>
  <c r="BH13" i="2"/>
  <c r="BD13" i="2"/>
  <c r="BL13" i="2"/>
  <c r="BP13" i="2"/>
  <c r="BH286" i="2"/>
  <c r="BP286" i="2"/>
  <c r="BH173" i="2"/>
  <c r="BP173" i="2"/>
  <c r="BH81" i="2"/>
  <c r="BL81" i="2"/>
  <c r="BP81" i="2"/>
  <c r="BD81" i="2"/>
  <c r="BH33" i="2"/>
  <c r="BL33" i="2"/>
  <c r="BP33" i="2"/>
  <c r="BD33" i="2"/>
  <c r="BH91" i="2"/>
  <c r="BP91" i="2"/>
  <c r="BD91" i="2"/>
  <c r="BL91" i="2"/>
  <c r="BH80" i="2"/>
  <c r="BL80" i="2"/>
  <c r="BP80" i="2"/>
  <c r="BD80" i="2"/>
  <c r="BH277" i="2"/>
  <c r="BP277" i="2"/>
  <c r="BH190" i="2"/>
  <c r="BP190" i="2"/>
  <c r="BH152" i="2"/>
  <c r="BP152" i="2"/>
  <c r="BH36" i="2"/>
  <c r="BP36" i="2"/>
  <c r="BD36" i="2"/>
  <c r="BL36" i="2"/>
  <c r="BH296" i="2"/>
  <c r="BP296" i="2"/>
  <c r="BH105" i="2"/>
  <c r="BL105" i="2"/>
  <c r="BP105" i="2"/>
  <c r="BD105" i="2"/>
  <c r="BH189" i="2"/>
  <c r="BP189" i="2"/>
  <c r="BH131" i="2"/>
  <c r="BP131" i="2"/>
  <c r="BD131" i="2"/>
  <c r="BL131" i="2"/>
  <c r="BH310" i="2"/>
  <c r="BP310" i="2"/>
  <c r="BH158" i="2"/>
  <c r="BP158" i="2"/>
  <c r="BH364" i="2"/>
  <c r="BP364" i="2"/>
  <c r="BH372" i="2"/>
  <c r="BP372" i="2"/>
  <c r="BH327" i="2"/>
  <c r="BP327" i="2"/>
  <c r="BH263" i="2"/>
  <c r="BP263" i="2"/>
  <c r="BH354" i="2"/>
  <c r="BP354" i="2"/>
  <c r="BH98" i="2"/>
  <c r="BL98" i="2"/>
  <c r="BP98" i="2"/>
  <c r="BD98" i="2"/>
  <c r="BH318" i="2"/>
  <c r="BD318" i="2"/>
  <c r="BL318" i="2"/>
  <c r="BP318" i="2"/>
  <c r="BH206" i="2"/>
  <c r="BP206" i="2"/>
  <c r="BH165" i="2"/>
  <c r="BP165" i="2"/>
  <c r="BH74" i="2"/>
  <c r="BL74" i="2"/>
  <c r="BP74" i="2"/>
  <c r="BD74" i="2"/>
  <c r="BH215" i="2"/>
  <c r="BP215" i="2"/>
  <c r="BH169" i="2"/>
  <c r="BP169" i="2"/>
  <c r="BH96" i="2"/>
  <c r="BL96" i="2"/>
  <c r="BP96" i="2"/>
  <c r="BD96" i="2"/>
  <c r="BH218" i="2"/>
  <c r="BP218" i="2"/>
  <c r="BH282" i="2"/>
  <c r="BP282" i="2"/>
  <c r="BH145" i="2"/>
  <c r="BP145" i="2"/>
  <c r="BH70" i="2"/>
  <c r="BD70" i="2"/>
  <c r="BL70" i="2"/>
  <c r="BP70" i="2"/>
  <c r="BH381" i="2"/>
  <c r="BP381" i="2"/>
  <c r="BH208" i="2"/>
  <c r="BP208" i="2"/>
  <c r="BH176" i="2"/>
  <c r="BP176" i="2"/>
  <c r="BH121" i="2"/>
  <c r="BL121" i="2"/>
  <c r="BP121" i="2"/>
  <c r="BD121" i="2"/>
  <c r="BH353" i="2"/>
  <c r="BP353" i="2"/>
  <c r="BH143" i="2"/>
  <c r="BL143" i="2"/>
  <c r="BP143" i="2"/>
  <c r="BD143" i="2"/>
  <c r="BH44" i="2"/>
  <c r="BP44" i="2"/>
  <c r="BD44" i="2"/>
  <c r="BL44" i="2"/>
  <c r="BH305" i="2"/>
  <c r="BP305" i="2"/>
  <c r="BH278" i="2"/>
  <c r="BP278" i="2"/>
  <c r="BH172" i="2"/>
  <c r="BP172" i="2"/>
  <c r="BH16" i="2"/>
  <c r="BL16" i="2"/>
  <c r="BP16" i="2"/>
  <c r="BD16" i="2"/>
  <c r="BH53" i="2"/>
  <c r="BD53" i="2"/>
  <c r="BL53" i="2"/>
  <c r="BP53" i="2"/>
  <c r="BH21" i="2"/>
  <c r="BD21" i="2"/>
  <c r="BL21" i="2"/>
  <c r="BP21" i="2"/>
  <c r="BH365" i="2"/>
  <c r="BP365" i="2"/>
  <c r="BH214" i="2"/>
  <c r="BP214" i="2"/>
  <c r="BH230" i="2"/>
  <c r="BP230" i="2"/>
  <c r="BH9" i="2"/>
  <c r="BL9" i="2"/>
  <c r="BD9" i="2"/>
  <c r="BP9" i="2"/>
  <c r="BH202" i="2"/>
  <c r="BP202" i="2"/>
  <c r="BH367" i="2"/>
  <c r="BP367" i="2"/>
  <c r="BH256" i="2"/>
  <c r="BP256" i="2"/>
  <c r="BH319" i="2"/>
  <c r="BL319" i="2"/>
  <c r="BP319" i="2"/>
  <c r="BD319" i="2"/>
  <c r="BH255" i="2"/>
  <c r="BP255" i="2"/>
  <c r="BH390" i="2"/>
  <c r="BP390" i="2"/>
  <c r="BH75" i="2"/>
  <c r="BP75" i="2"/>
  <c r="BD75" i="2"/>
  <c r="BL75" i="2"/>
  <c r="BH51" i="2"/>
  <c r="BP51" i="2"/>
  <c r="BD51" i="2"/>
  <c r="BL51" i="2"/>
  <c r="BH87" i="2"/>
  <c r="BL87" i="2"/>
  <c r="BP87" i="2"/>
  <c r="BD87" i="2"/>
  <c r="BH63" i="2"/>
  <c r="BL63" i="2"/>
  <c r="BP63" i="2"/>
  <c r="BD63" i="2"/>
  <c r="BH154" i="2"/>
  <c r="BP154" i="2"/>
  <c r="BH273" i="2"/>
  <c r="BP273" i="2"/>
  <c r="BH209" i="2"/>
  <c r="BP209" i="2"/>
  <c r="BH177" i="2"/>
  <c r="BP177" i="2"/>
  <c r="BH136" i="2"/>
  <c r="BL136" i="2"/>
  <c r="BP136" i="2"/>
  <c r="BD136" i="2"/>
  <c r="BH95" i="2"/>
  <c r="BL95" i="2"/>
  <c r="BP95" i="2"/>
  <c r="BD95" i="2"/>
  <c r="BH46" i="2"/>
  <c r="BD46" i="2"/>
  <c r="BL46" i="2"/>
  <c r="BP46" i="2"/>
  <c r="BH249" i="2"/>
  <c r="BP249" i="2"/>
  <c r="BH167" i="2"/>
  <c r="BP167" i="2"/>
  <c r="BH85" i="2"/>
  <c r="BD85" i="2"/>
  <c r="BL85" i="2"/>
  <c r="BP85" i="2"/>
  <c r="BH330" i="2"/>
  <c r="BP330" i="2"/>
  <c r="BH166" i="2"/>
  <c r="BP166" i="2"/>
  <c r="BH125" i="2"/>
  <c r="BD125" i="2"/>
  <c r="BL125" i="2"/>
  <c r="BP125" i="2"/>
  <c r="BH68" i="2"/>
  <c r="BP68" i="2"/>
  <c r="BD68" i="2"/>
  <c r="BL68" i="2"/>
  <c r="BH239" i="2"/>
  <c r="BP239" i="2"/>
  <c r="BH164" i="2"/>
  <c r="BP164" i="2"/>
  <c r="BH73" i="2"/>
  <c r="BL73" i="2"/>
  <c r="BP73" i="2"/>
  <c r="BD73" i="2"/>
  <c r="BH25" i="2"/>
  <c r="BL25" i="2"/>
  <c r="BP25" i="2"/>
  <c r="BD25" i="2"/>
  <c r="BH4" i="2"/>
  <c r="BD4" i="2"/>
  <c r="BL4" i="2"/>
  <c r="BP4" i="2"/>
  <c r="BH207" i="2"/>
  <c r="BP207" i="2"/>
  <c r="BH106" i="2"/>
  <c r="BL106" i="2"/>
  <c r="BP106" i="2"/>
  <c r="BD106" i="2"/>
  <c r="BH56" i="2"/>
  <c r="BL56" i="2"/>
  <c r="BP56" i="2"/>
  <c r="BD56" i="2"/>
  <c r="BH227" i="2"/>
  <c r="BP227" i="2"/>
  <c r="BH175" i="2"/>
  <c r="BP175" i="2"/>
  <c r="BH100" i="2"/>
  <c r="BP100" i="2"/>
  <c r="BD100" i="2"/>
  <c r="BL100" i="2"/>
  <c r="BH236" i="2"/>
  <c r="BP236" i="2"/>
  <c r="BH22" i="2"/>
  <c r="BD22" i="2"/>
  <c r="BL22" i="2"/>
  <c r="BP22" i="2"/>
  <c r="BH196" i="2"/>
  <c r="BP196" i="2"/>
  <c r="BH246" i="2"/>
  <c r="BP246" i="2"/>
  <c r="BH184" i="2"/>
  <c r="BP184" i="2"/>
  <c r="BH108" i="2"/>
  <c r="BP108" i="2"/>
  <c r="BD108" i="2"/>
  <c r="BL108" i="2"/>
  <c r="BH355" i="2"/>
  <c r="BP355" i="2"/>
  <c r="BH360" i="2"/>
  <c r="BP360" i="2"/>
  <c r="BH135" i="2"/>
  <c r="BL135" i="2"/>
  <c r="BP135" i="2"/>
  <c r="BD135" i="2"/>
  <c r="BH257" i="2"/>
  <c r="BP257" i="2"/>
  <c r="BH126" i="2"/>
  <c r="BD126" i="2"/>
  <c r="BL126" i="2"/>
  <c r="BP126" i="2"/>
  <c r="BH24" i="2"/>
  <c r="BL24" i="2"/>
  <c r="BP24" i="2"/>
  <c r="BD24" i="2"/>
  <c r="BH161" i="2"/>
  <c r="BP161" i="2"/>
  <c r="BH38" i="2"/>
  <c r="BD38" i="2"/>
  <c r="BL38" i="2"/>
  <c r="BP38" i="2"/>
  <c r="BH356" i="2"/>
  <c r="BP356" i="2"/>
  <c r="BH240" i="2"/>
  <c r="BP240" i="2"/>
  <c r="BH311" i="2"/>
  <c r="BP311" i="2"/>
  <c r="BH386" i="2"/>
  <c r="BP386" i="2"/>
  <c r="BH370" i="2"/>
  <c r="BP370" i="2"/>
  <c r="BH350" i="2"/>
  <c r="BP350" i="2"/>
  <c r="BH226" i="2"/>
  <c r="BP226" i="2"/>
  <c r="BH11" i="2"/>
  <c r="BD11" i="2"/>
  <c r="BL11" i="2"/>
  <c r="BP11" i="2"/>
  <c r="BH313" i="2"/>
  <c r="BL313" i="2"/>
  <c r="BP313" i="2"/>
  <c r="BD313" i="2"/>
  <c r="BH238" i="2"/>
  <c r="BP238" i="2"/>
  <c r="BH197" i="2"/>
  <c r="BP197" i="2"/>
  <c r="BH110" i="2"/>
  <c r="BD110" i="2"/>
  <c r="BL110" i="2"/>
  <c r="BP110" i="2"/>
  <c r="BH247" i="2"/>
  <c r="BP247" i="2"/>
  <c r="BH201" i="2"/>
  <c r="BP201" i="2"/>
  <c r="BH160" i="2"/>
  <c r="BP160" i="2"/>
  <c r="BH128" i="2"/>
  <c r="BL128" i="2"/>
  <c r="BP128" i="2"/>
  <c r="BD128" i="2"/>
  <c r="BH39" i="2"/>
  <c r="BL39" i="2"/>
  <c r="BD39" i="2"/>
  <c r="BP39" i="2"/>
  <c r="BH15" i="2"/>
  <c r="BL15" i="2"/>
  <c r="BD15" i="2"/>
  <c r="BP15" i="2"/>
  <c r="BH90" i="2"/>
  <c r="BL90" i="2"/>
  <c r="BP90" i="2"/>
  <c r="BD90" i="2"/>
  <c r="BH168" i="2"/>
  <c r="BP168" i="2"/>
  <c r="BH337" i="2"/>
  <c r="BP337" i="2"/>
  <c r="BH153" i="2"/>
  <c r="BP153" i="2"/>
  <c r="BH112" i="2"/>
  <c r="BL112" i="2"/>
  <c r="BP112" i="2"/>
  <c r="BD112" i="2"/>
  <c r="BH325" i="2"/>
  <c r="BP325" i="2"/>
  <c r="BH262" i="2"/>
  <c r="BP262" i="2"/>
  <c r="BH12" i="2"/>
  <c r="BD12" i="2"/>
  <c r="BL12" i="2"/>
  <c r="BP12" i="2"/>
  <c r="BH322" i="2"/>
  <c r="BP322" i="2"/>
  <c r="BH321" i="2"/>
  <c r="BP321" i="2"/>
  <c r="BH34" i="2"/>
  <c r="BL34" i="2"/>
  <c r="BP34" i="2"/>
  <c r="BD34" i="2"/>
  <c r="BH361" i="2"/>
  <c r="BP361" i="2"/>
  <c r="BH117" i="2"/>
  <c r="BD117" i="2"/>
  <c r="BL117" i="2"/>
  <c r="BP117" i="2"/>
  <c r="BH28" i="2"/>
  <c r="BP28" i="2"/>
  <c r="BD28" i="2"/>
  <c r="BL28" i="2"/>
  <c r="BH129" i="2"/>
  <c r="BL129" i="2"/>
  <c r="BP129" i="2"/>
  <c r="BD129" i="2"/>
  <c r="BH65" i="2"/>
  <c r="BL65" i="2"/>
  <c r="BP65" i="2"/>
  <c r="BD65" i="2"/>
  <c r="BH234" i="2"/>
  <c r="BP234" i="2"/>
  <c r="BH141" i="2"/>
  <c r="BD141" i="2"/>
  <c r="BL141" i="2"/>
  <c r="BP141" i="2"/>
  <c r="BH64" i="2"/>
  <c r="BL64" i="2"/>
  <c r="BP64" i="2"/>
  <c r="BD64" i="2"/>
  <c r="BH140" i="2"/>
  <c r="BP140" i="2"/>
  <c r="BD140" i="2"/>
  <c r="BL140" i="2"/>
  <c r="BH42" i="2"/>
  <c r="BL42" i="2"/>
  <c r="BP42" i="2"/>
  <c r="BD42" i="2"/>
  <c r="BH20" i="2"/>
  <c r="BD20" i="2"/>
  <c r="BP20" i="2"/>
  <c r="BL20" i="2"/>
  <c r="BH287" i="2"/>
  <c r="BP287" i="2"/>
  <c r="BH183" i="2"/>
  <c r="BP183" i="2"/>
  <c r="BH7" i="2"/>
  <c r="BL7" i="2"/>
  <c r="BD7" i="2"/>
  <c r="BP7" i="2"/>
  <c r="BH88" i="2"/>
  <c r="BL88" i="2"/>
  <c r="BP88" i="2"/>
  <c r="BD88" i="2"/>
  <c r="BH61" i="2"/>
  <c r="BD61" i="2"/>
  <c r="BL61" i="2"/>
  <c r="BP61" i="2"/>
  <c r="BH6" i="2"/>
  <c r="BD6" i="2"/>
  <c r="BL6" i="2"/>
  <c r="BP6" i="2"/>
  <c r="BH52" i="2"/>
  <c r="BP52" i="2"/>
  <c r="BD52" i="2"/>
  <c r="BL52" i="2"/>
  <c r="BH383" i="2"/>
  <c r="BP383" i="2"/>
  <c r="BH363" i="2"/>
  <c r="BP363" i="2"/>
  <c r="BH303" i="2"/>
  <c r="BP303" i="2"/>
  <c r="BH368" i="2"/>
  <c r="BP368" i="2"/>
  <c r="BH366" i="2"/>
  <c r="BP366" i="2"/>
  <c r="BH203" i="2"/>
  <c r="BP203" i="2"/>
  <c r="BH346" i="2"/>
  <c r="BP346" i="2"/>
  <c r="BH242" i="2"/>
  <c r="BP242" i="2"/>
  <c r="BH79" i="2"/>
  <c r="BL79" i="2"/>
  <c r="BP79" i="2"/>
  <c r="BD79" i="2"/>
  <c r="BH243" i="2"/>
  <c r="BP243" i="2"/>
  <c r="BH250" i="2"/>
  <c r="BP250" i="2"/>
  <c r="BH200" i="2"/>
  <c r="BP200" i="2"/>
  <c r="BH127" i="2"/>
  <c r="BL127" i="2"/>
  <c r="BP127" i="2"/>
  <c r="BD127" i="2"/>
  <c r="BH86" i="2"/>
  <c r="BD86" i="2"/>
  <c r="BL86" i="2"/>
  <c r="BP86" i="2"/>
  <c r="BH62" i="2"/>
  <c r="BD62" i="2"/>
  <c r="BL62" i="2"/>
  <c r="BP62" i="2"/>
  <c r="BH290" i="2"/>
  <c r="BP290" i="2"/>
  <c r="BH231" i="2"/>
  <c r="BP231" i="2"/>
  <c r="BH199" i="2"/>
  <c r="BP199" i="2"/>
  <c r="BH309" i="2"/>
  <c r="BP309" i="2"/>
  <c r="BH198" i="2"/>
  <c r="BP198" i="2"/>
  <c r="BH157" i="2"/>
  <c r="BP157" i="2"/>
  <c r="BH333" i="2"/>
  <c r="BP333" i="2"/>
  <c r="BH213" i="2"/>
  <c r="BP213" i="2"/>
  <c r="BH57" i="2"/>
  <c r="BL57" i="2"/>
  <c r="BP57" i="2"/>
  <c r="BD57" i="2"/>
  <c r="BH14" i="2"/>
  <c r="BD14" i="2"/>
  <c r="BL14" i="2"/>
  <c r="BP14" i="2"/>
  <c r="BH181" i="2"/>
  <c r="BP181" i="2"/>
  <c r="BH94" i="2"/>
  <c r="BD94" i="2"/>
  <c r="BL94" i="2"/>
  <c r="BP94" i="2"/>
  <c r="BH40" i="2"/>
  <c r="BL40" i="2"/>
  <c r="BP40" i="2"/>
  <c r="BD40" i="2"/>
  <c r="BH149" i="2"/>
  <c r="BP149" i="2"/>
  <c r="BH77" i="2"/>
  <c r="BD77" i="2"/>
  <c r="BL77" i="2"/>
  <c r="BP77" i="2"/>
  <c r="BH29" i="2"/>
  <c r="BD29" i="2"/>
  <c r="BL29" i="2"/>
  <c r="BP29" i="2"/>
  <c r="BH306" i="2"/>
  <c r="BP306" i="2"/>
  <c r="BH205" i="2"/>
  <c r="BP205" i="2"/>
  <c r="BH266" i="2"/>
  <c r="BP266" i="2"/>
  <c r="BH123" i="2"/>
  <c r="BP123" i="2"/>
  <c r="BD123" i="2"/>
  <c r="BL123" i="2"/>
  <c r="BH84" i="2"/>
  <c r="BP84" i="2"/>
  <c r="BD84" i="2"/>
  <c r="BL84" i="2"/>
  <c r="BH228" i="2"/>
  <c r="BP228" i="2"/>
  <c r="BH10" i="2"/>
  <c r="BL10" i="2"/>
  <c r="BD10" i="2"/>
  <c r="BP10" i="2"/>
  <c r="BH289" i="2"/>
  <c r="BP289" i="2"/>
  <c r="BH170" i="2"/>
  <c r="BP170" i="2"/>
  <c r="BH308" i="2"/>
  <c r="BP308" i="2"/>
  <c r="BH362" i="2"/>
  <c r="BP362" i="2"/>
  <c r="BH232" i="2"/>
  <c r="BP232" i="2"/>
  <c r="BH102" i="2"/>
  <c r="BD102" i="2"/>
  <c r="BL102" i="2"/>
  <c r="BP102" i="2"/>
  <c r="BH97" i="2"/>
  <c r="BL97" i="2"/>
  <c r="BP97" i="2"/>
  <c r="BD97" i="2"/>
  <c r="BH388" i="2"/>
  <c r="BP388" i="2"/>
  <c r="BH295" i="2"/>
  <c r="BP295" i="2"/>
  <c r="BH382" i="2"/>
  <c r="BP382" i="2"/>
  <c r="BH180" i="2"/>
  <c r="BP180" i="2"/>
  <c r="BH334" i="2"/>
  <c r="BP334" i="2"/>
  <c r="BH302" i="2"/>
  <c r="BP302" i="2"/>
  <c r="BH229" i="2"/>
  <c r="BP229" i="2"/>
  <c r="BH142" i="2"/>
  <c r="BD142" i="2"/>
  <c r="BL142" i="2"/>
  <c r="BP142" i="2"/>
  <c r="BH101" i="2"/>
  <c r="BD101" i="2"/>
  <c r="BL101" i="2"/>
  <c r="BP101" i="2"/>
  <c r="BH297" i="2"/>
  <c r="BP297" i="2"/>
  <c r="BH233" i="2"/>
  <c r="BP233" i="2"/>
  <c r="BH192" i="2"/>
  <c r="BP192" i="2"/>
  <c r="BH151" i="2"/>
  <c r="BP151" i="2"/>
  <c r="BH119" i="2"/>
  <c r="BL119" i="2"/>
  <c r="BP119" i="2"/>
  <c r="BD119" i="2"/>
  <c r="BH55" i="2"/>
  <c r="BL55" i="2"/>
  <c r="BD55" i="2"/>
  <c r="BP55" i="2"/>
  <c r="BH31" i="2"/>
  <c r="BL31" i="2"/>
  <c r="BD31" i="2"/>
  <c r="BP31" i="2"/>
  <c r="BH345" i="2"/>
  <c r="BP345" i="2"/>
  <c r="BH241" i="2"/>
  <c r="BP241" i="2"/>
  <c r="BH159" i="2"/>
  <c r="BP159" i="2"/>
  <c r="BH144" i="2"/>
  <c r="BL144" i="2"/>
  <c r="BP144" i="2"/>
  <c r="BD144" i="2"/>
  <c r="BH103" i="2"/>
  <c r="BL103" i="2"/>
  <c r="BP103" i="2"/>
  <c r="BD103" i="2"/>
  <c r="BH385" i="2"/>
  <c r="BP385" i="2"/>
  <c r="BH253" i="2"/>
  <c r="BP253" i="2"/>
  <c r="BH314" i="2"/>
  <c r="BL314" i="2"/>
  <c r="BP314" i="2"/>
  <c r="BD314" i="2"/>
  <c r="BH138" i="2"/>
  <c r="BL138" i="2"/>
  <c r="BP138" i="2"/>
  <c r="BD138" i="2"/>
  <c r="BH269" i="2"/>
  <c r="BP269" i="2"/>
  <c r="BH254" i="2"/>
  <c r="BP254" i="2"/>
  <c r="BH49" i="2"/>
  <c r="BL49" i="2"/>
  <c r="BP49" i="2"/>
  <c r="BD49" i="2"/>
  <c r="BH17" i="2"/>
  <c r="BL17" i="2"/>
  <c r="BD17" i="2"/>
  <c r="BP17" i="2"/>
  <c r="BH222" i="2"/>
  <c r="BP222" i="2"/>
  <c r="BH48" i="2"/>
  <c r="BL48" i="2"/>
  <c r="BP48" i="2"/>
  <c r="BD48" i="2"/>
  <c r="BH109" i="2"/>
  <c r="BD109" i="2"/>
  <c r="BL109" i="2"/>
  <c r="BP109" i="2"/>
  <c r="BH37" i="2"/>
  <c r="BD37" i="2"/>
  <c r="BL37" i="2"/>
  <c r="BP37" i="2"/>
  <c r="BH5" i="2"/>
  <c r="BD5" i="2"/>
  <c r="BL5" i="2"/>
  <c r="BP5" i="2"/>
  <c r="BH304" i="2"/>
  <c r="BP30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HART Craig, IEA/EMS/RISE</author>
  </authors>
  <commentList>
    <comment ref="C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HART Craig, IEA/EMS/RISE: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<sst xmlns="http://schemas.openxmlformats.org/spreadsheetml/2006/main" count="11569" uniqueCount="824">
  <si>
    <t>NAME</t>
  </si>
  <si>
    <t>BB-H1</t>
  </si>
  <si>
    <t>BB-H2</t>
  </si>
  <si>
    <t>BB-H3</t>
  </si>
  <si>
    <t>BB-H4</t>
  </si>
  <si>
    <t>BB-H5</t>
  </si>
  <si>
    <t>BB-H6</t>
  </si>
  <si>
    <t>BB-H7</t>
  </si>
  <si>
    <t>BLG-H1</t>
  </si>
  <si>
    <t>BLG-H2</t>
  </si>
  <si>
    <t>BLG-H3</t>
  </si>
  <si>
    <t>RPB-H1</t>
  </si>
  <si>
    <t>RPB-H2</t>
  </si>
  <si>
    <t>RPB-H3</t>
  </si>
  <si>
    <t>SK-H1</t>
  </si>
  <si>
    <t>SK-H2</t>
  </si>
  <si>
    <t>SK-H3</t>
  </si>
  <si>
    <t>SK-H4</t>
  </si>
  <si>
    <t>TN-H1</t>
  </si>
  <si>
    <t>TN-H2</t>
  </si>
  <si>
    <t>VRK-H1</t>
  </si>
  <si>
    <t>VRK-H2</t>
  </si>
  <si>
    <t>VRK-H3</t>
  </si>
  <si>
    <t>LTK-P1_4</t>
  </si>
  <si>
    <t>BB-H8</t>
  </si>
  <si>
    <t>SNR_H</t>
  </si>
  <si>
    <t>BPK-T3</t>
  </si>
  <si>
    <t>BPK-T4</t>
  </si>
  <si>
    <t>MMRP-T1</t>
  </si>
  <si>
    <t>MM-T8</t>
  </si>
  <si>
    <t>MM-T9</t>
  </si>
  <si>
    <t>MM-T10</t>
  </si>
  <si>
    <t>MM-T11</t>
  </si>
  <si>
    <t>MM-T12</t>
  </si>
  <si>
    <t>MM-T13</t>
  </si>
  <si>
    <t>KA-T1</t>
  </si>
  <si>
    <t>BLCP-T1</t>
  </si>
  <si>
    <t>BLCP-T2</t>
  </si>
  <si>
    <t>GOC-T1</t>
  </si>
  <si>
    <t>RB-T1</t>
  </si>
  <si>
    <t>RB-T2</t>
  </si>
  <si>
    <t>MMRP-T2</t>
  </si>
  <si>
    <t>Ther1</t>
  </si>
  <si>
    <t>Ther2</t>
  </si>
  <si>
    <t>SB-C1</t>
  </si>
  <si>
    <t>SB-C2</t>
  </si>
  <si>
    <t>NPO-C1</t>
  </si>
  <si>
    <t>NPO-C2</t>
  </si>
  <si>
    <t>WN-C3</t>
  </si>
  <si>
    <t>RB-C1</t>
  </si>
  <si>
    <t>RB-C2</t>
  </si>
  <si>
    <t>RB-C3</t>
  </si>
  <si>
    <t>BPK-C5</t>
  </si>
  <si>
    <t>SB-C3</t>
  </si>
  <si>
    <t>WN-C4</t>
  </si>
  <si>
    <t>CHN-C1</t>
  </si>
  <si>
    <t>NB-C1</t>
  </si>
  <si>
    <t>GPS-C1</t>
  </si>
  <si>
    <t>GPG-C1</t>
  </si>
  <si>
    <t>GPG-C2</t>
  </si>
  <si>
    <t>RPCL-C1</t>
  </si>
  <si>
    <t>RPCL-C2</t>
  </si>
  <si>
    <t>GNS-C1</t>
  </si>
  <si>
    <t>GNS-C2</t>
  </si>
  <si>
    <t>GUT-C1</t>
  </si>
  <si>
    <t>GUT-C2</t>
  </si>
  <si>
    <t>TECO-C1</t>
  </si>
  <si>
    <t>CHN-S21</t>
  </si>
  <si>
    <t>CHN-S22</t>
  </si>
  <si>
    <t>NB-S21</t>
  </si>
  <si>
    <t>NB-S22</t>
  </si>
  <si>
    <t>GLOW1</t>
  </si>
  <si>
    <t>GLOW2</t>
  </si>
  <si>
    <t>EPEC-S1</t>
  </si>
  <si>
    <t>KN-S21</t>
  </si>
  <si>
    <t>KN-S22</t>
  </si>
  <si>
    <t>BPKRP1-S11</t>
  </si>
  <si>
    <t>BPKRP1-S12</t>
  </si>
  <si>
    <t>SBRP1-S11</t>
  </si>
  <si>
    <t>SBRP1-S12</t>
  </si>
  <si>
    <t>GSRC-S11</t>
  </si>
  <si>
    <t>GSRC-S12</t>
  </si>
  <si>
    <t>GSRC-S21</t>
  </si>
  <si>
    <t>GSRC-S22</t>
  </si>
  <si>
    <t>GPD-S11</t>
  </si>
  <si>
    <t>GPD-S12</t>
  </si>
  <si>
    <t>GPD-S21</t>
  </si>
  <si>
    <t>GPD-S22</t>
  </si>
  <si>
    <t>HK-S1</t>
  </si>
  <si>
    <t>HK-S2</t>
  </si>
  <si>
    <t>NPO-RP1</t>
  </si>
  <si>
    <t>SB1</t>
  </si>
  <si>
    <t>SRT1</t>
  </si>
  <si>
    <t>SB2</t>
  </si>
  <si>
    <t>SB3</t>
  </si>
  <si>
    <t>NB</t>
  </si>
  <si>
    <t>SRT2</t>
  </si>
  <si>
    <t>NPS</t>
  </si>
  <si>
    <t>UNK1</t>
  </si>
  <si>
    <t>UNK2</t>
  </si>
  <si>
    <t>UNK3</t>
  </si>
  <si>
    <t>UNK4</t>
  </si>
  <si>
    <t>UNK5</t>
  </si>
  <si>
    <t>UNK6</t>
  </si>
  <si>
    <t>UNK7</t>
  </si>
  <si>
    <t>NB2</t>
  </si>
  <si>
    <t>THB-H1</t>
  </si>
  <si>
    <t>THB-H2</t>
  </si>
  <si>
    <t>THB-H3</t>
  </si>
  <si>
    <t>HHO-H1</t>
  </si>
  <si>
    <t>HHO-H2</t>
  </si>
  <si>
    <t>NTN2-H1</t>
  </si>
  <si>
    <t>NTN2-H2</t>
  </si>
  <si>
    <t>NTN2-H3</t>
  </si>
  <si>
    <t>NTN2-H4</t>
  </si>
  <si>
    <t>NNG2-H1</t>
  </si>
  <si>
    <t>NNG2-H2</t>
  </si>
  <si>
    <t>NNG2-H3</t>
  </si>
  <si>
    <t>XP-H</t>
  </si>
  <si>
    <t>HSA-T1</t>
  </si>
  <si>
    <t>HSA-T2</t>
  </si>
  <si>
    <t>HSA-T3</t>
  </si>
  <si>
    <t>TNB</t>
  </si>
  <si>
    <t>NNG-H1</t>
  </si>
  <si>
    <t>NNG-H2</t>
  </si>
  <si>
    <t>XYB-H1</t>
  </si>
  <si>
    <t>XYB-H2</t>
  </si>
  <si>
    <t>XYB-H3</t>
  </si>
  <si>
    <t>XYB-H4</t>
  </si>
  <si>
    <t>XYB-H5</t>
  </si>
  <si>
    <t>XYB-H6</t>
  </si>
  <si>
    <t>XYB-H7</t>
  </si>
  <si>
    <t>NTN1-H1</t>
  </si>
  <si>
    <t>Import-H1</t>
  </si>
  <si>
    <t>Import-H2</t>
  </si>
  <si>
    <t>Import-H3</t>
  </si>
  <si>
    <t>Import-H4</t>
  </si>
  <si>
    <t>Import-H5</t>
  </si>
  <si>
    <t>MH-D</t>
  </si>
  <si>
    <t>SUK-D</t>
  </si>
  <si>
    <t>BTN-D</t>
  </si>
  <si>
    <t>BTG-D</t>
  </si>
  <si>
    <t>GE-F1</t>
  </si>
  <si>
    <t>GE-F2</t>
  </si>
  <si>
    <t>TPT-F</t>
  </si>
  <si>
    <t>PTC-F</t>
  </si>
  <si>
    <t>GS1-F1</t>
  </si>
  <si>
    <t>TOP-F</t>
  </si>
  <si>
    <t>ABP1-F</t>
  </si>
  <si>
    <t>GS1-F2</t>
  </si>
  <si>
    <t>BCC-F</t>
  </si>
  <si>
    <t>NPS-F1</t>
  </si>
  <si>
    <t>GS2-F1</t>
  </si>
  <si>
    <t>SHC-F</t>
  </si>
  <si>
    <t>GS2-F2</t>
  </si>
  <si>
    <t>RP-F1</t>
  </si>
  <si>
    <t>NPS-F2</t>
  </si>
  <si>
    <t>SMC-F</t>
  </si>
  <si>
    <t>GS3-F1</t>
  </si>
  <si>
    <t>GS3-F2</t>
  </si>
  <si>
    <t>GS11-F</t>
  </si>
  <si>
    <t>NKC-F</t>
  </si>
  <si>
    <t>BPL1-F</t>
  </si>
  <si>
    <t>ABP2-F</t>
  </si>
  <si>
    <t>EGC-F</t>
  </si>
  <si>
    <t>SPG-F1</t>
  </si>
  <si>
    <t>GE-F3</t>
  </si>
  <si>
    <t>ABP3-F</t>
  </si>
  <si>
    <t>GS11-F2</t>
  </si>
  <si>
    <t>GKP1-F</t>
  </si>
  <si>
    <t>GKP2-F</t>
  </si>
  <si>
    <t>GTLC-F</t>
  </si>
  <si>
    <t>GNNK-F</t>
  </si>
  <si>
    <t>GNLL-F</t>
  </si>
  <si>
    <t>ABR2-F</t>
  </si>
  <si>
    <t>BIC-F</t>
  </si>
  <si>
    <t>GCRN-F</t>
  </si>
  <si>
    <t>RC-F</t>
  </si>
  <si>
    <t>GNK2-F</t>
  </si>
  <si>
    <t>RP-F2</t>
  </si>
  <si>
    <t>ABR1-F</t>
  </si>
  <si>
    <t>RBW-F1</t>
  </si>
  <si>
    <t>RBW-F2</t>
  </si>
  <si>
    <t>BIP1-F</t>
  </si>
  <si>
    <t>ABP4-F</t>
  </si>
  <si>
    <t>BIP2-F</t>
  </si>
  <si>
    <t>PPT-F</t>
  </si>
  <si>
    <t>TOPS-F1</t>
  </si>
  <si>
    <t>ATP-F</t>
  </si>
  <si>
    <t>TOPS-F2</t>
  </si>
  <si>
    <t>ENV-F</t>
  </si>
  <si>
    <t>ABP5-F</t>
  </si>
  <si>
    <t>BPW1-F</t>
  </si>
  <si>
    <t>SSUT-F2</t>
  </si>
  <si>
    <t>SSUT-F1</t>
  </si>
  <si>
    <t>AAA-F</t>
  </si>
  <si>
    <t>GVTP-F</t>
  </si>
  <si>
    <t>RP-F3</t>
  </si>
  <si>
    <t>BIC-F2</t>
  </si>
  <si>
    <t>GTS1-F</t>
  </si>
  <si>
    <t>KGLU-F</t>
  </si>
  <si>
    <t>GTS2-F</t>
  </si>
  <si>
    <t>BPU-F1</t>
  </si>
  <si>
    <t>BPU-F2</t>
  </si>
  <si>
    <t>GTS3-F</t>
  </si>
  <si>
    <t>IRPP-F1</t>
  </si>
  <si>
    <t>IRPP-F2</t>
  </si>
  <si>
    <t>GTS4-F</t>
  </si>
  <si>
    <t>GNC-F</t>
  </si>
  <si>
    <t>ABR3-F</t>
  </si>
  <si>
    <t>ABR4-F</t>
  </si>
  <si>
    <t>ABR5-F</t>
  </si>
  <si>
    <t>GBL-F</t>
  </si>
  <si>
    <t>GBP-F</t>
  </si>
  <si>
    <t>GNLL2-F</t>
  </si>
  <si>
    <t>GNPM-F</t>
  </si>
  <si>
    <t>GNRV1-F</t>
  </si>
  <si>
    <t>RCC-F</t>
  </si>
  <si>
    <t>GNRV2-F</t>
  </si>
  <si>
    <t>DFE-F</t>
  </si>
  <si>
    <t>GCC-F</t>
  </si>
  <si>
    <t>NVE-F</t>
  </si>
  <si>
    <t>ABPR3-F</t>
  </si>
  <si>
    <t>ABPR4-F</t>
  </si>
  <si>
    <t>SPG-F2</t>
  </si>
  <si>
    <t>ABPR5-F</t>
  </si>
  <si>
    <t>BPR1-F</t>
  </si>
  <si>
    <t>BPR2-F</t>
  </si>
  <si>
    <t>BPC-F</t>
  </si>
  <si>
    <t>NP3-F</t>
  </si>
  <si>
    <t>NP2-F</t>
  </si>
  <si>
    <t>BMP-F</t>
  </si>
  <si>
    <t>REG-F</t>
  </si>
  <si>
    <t>NP5-F</t>
  </si>
  <si>
    <t>NP11-F</t>
  </si>
  <si>
    <t>MPBD-F1</t>
  </si>
  <si>
    <t>MPB-F1</t>
  </si>
  <si>
    <t>ATB-F</t>
  </si>
  <si>
    <t>GYG-F</t>
  </si>
  <si>
    <t>KKS-F</t>
  </si>
  <si>
    <t>MGP-F</t>
  </si>
  <si>
    <t>SGE-F</t>
  </si>
  <si>
    <t>MPBD-F2</t>
  </si>
  <si>
    <t>MPB-F2</t>
  </si>
  <si>
    <t>MGB-F</t>
  </si>
  <si>
    <t>KHB-F</t>
  </si>
  <si>
    <t>BYB-F</t>
  </si>
  <si>
    <t>MPBL-F2</t>
  </si>
  <si>
    <t>SBM-F</t>
  </si>
  <si>
    <t>UTGP-F</t>
  </si>
  <si>
    <t>NP5-F2</t>
  </si>
  <si>
    <t>HybridFirm-F_CAC_N</t>
  </si>
  <si>
    <t>HybridFirm-F_CAC_E</t>
  </si>
  <si>
    <t>HybridFirm-F_NAC</t>
  </si>
  <si>
    <t>HybridFirm-F_NEC</t>
  </si>
  <si>
    <t>HybridFirm-F_SAC</t>
  </si>
  <si>
    <t>BIOMASS_CAC_E</t>
  </si>
  <si>
    <t>BIOMASS_CAC_N</t>
  </si>
  <si>
    <t>BIOMASS_CAC_W</t>
  </si>
  <si>
    <t>BIOMASS_NAC</t>
  </si>
  <si>
    <t>BIOMASS_NEC</t>
  </si>
  <si>
    <t>BIOMASS_SAC</t>
  </si>
  <si>
    <t>Biogas_CAC_N</t>
  </si>
  <si>
    <t>Biogas_CAC_E</t>
  </si>
  <si>
    <t>Biogas_NAC</t>
  </si>
  <si>
    <t>Wind_CAC_E</t>
  </si>
  <si>
    <t>Wind_CAC_N</t>
  </si>
  <si>
    <t>Wind_CAC_W</t>
  </si>
  <si>
    <t>Wind_NAC</t>
  </si>
  <si>
    <t>Wind_MAC</t>
  </si>
  <si>
    <t>Wind_SAC</t>
  </si>
  <si>
    <t>Wind_NEC</t>
  </si>
  <si>
    <t>Garbage_CAC_E</t>
  </si>
  <si>
    <t>Garbage_CAC_N</t>
  </si>
  <si>
    <t>Garbage_CAC_W</t>
  </si>
  <si>
    <t>Garbage_NAC</t>
  </si>
  <si>
    <t>Garbage_MAC</t>
  </si>
  <si>
    <t>Garbage_SAC</t>
  </si>
  <si>
    <t>Garbage_NEC</t>
  </si>
  <si>
    <t>Solar_CAC_E</t>
  </si>
  <si>
    <t>Solar_CAC_N</t>
  </si>
  <si>
    <t>Solar_CAC_W</t>
  </si>
  <si>
    <t>Solar_NAC</t>
  </si>
  <si>
    <t>Solar_MAC</t>
  </si>
  <si>
    <t>Solar_SAC</t>
  </si>
  <si>
    <t>Solar_NEC</t>
  </si>
  <si>
    <t>Hydro_CAC_E</t>
  </si>
  <si>
    <t>Hydro_CAC_N</t>
  </si>
  <si>
    <t>Hydro_CAC_W</t>
  </si>
  <si>
    <t>Hydro_NAC</t>
  </si>
  <si>
    <t>Hydro_MAC</t>
  </si>
  <si>
    <t>Hydro_SAC</t>
  </si>
  <si>
    <t>Hydro_NEC</t>
  </si>
  <si>
    <t>Run of river_NEC</t>
  </si>
  <si>
    <t>Geothermal_NAC</t>
  </si>
  <si>
    <t>Import coal_CAC_E</t>
  </si>
  <si>
    <t>Import coal_CAC_N</t>
  </si>
  <si>
    <t>Import coal_CAC_W</t>
  </si>
  <si>
    <t>Import coal_NAC</t>
  </si>
  <si>
    <t>Import coal_MAC</t>
  </si>
  <si>
    <t>Import coal_SAC</t>
  </si>
  <si>
    <t>Import coal_NEC</t>
  </si>
  <si>
    <t>Natural gas_CAC_E</t>
  </si>
  <si>
    <t>Natural gas_CAC_N</t>
  </si>
  <si>
    <t>Natural gas_CAC_W</t>
  </si>
  <si>
    <t>Natural gas_NAC</t>
  </si>
  <si>
    <t>Natural gas_MAC</t>
  </si>
  <si>
    <t>Natural gas_SAC</t>
  </si>
  <si>
    <t>Natural gas_NEC</t>
  </si>
  <si>
    <t>NPO-C1_GT</t>
  </si>
  <si>
    <t>NPO-C2_GT</t>
  </si>
  <si>
    <t>RB-C1_GT</t>
  </si>
  <si>
    <t>RB-C2_GT</t>
  </si>
  <si>
    <t>RB-C3_GT</t>
  </si>
  <si>
    <t>SB-C1_GT</t>
  </si>
  <si>
    <t>SB-C2_GT</t>
  </si>
  <si>
    <t>WN-C3_GT</t>
  </si>
  <si>
    <t>BB-FPV1</t>
  </si>
  <si>
    <t>BB-FPV2</t>
  </si>
  <si>
    <t>BB-FPV3</t>
  </si>
  <si>
    <t>BB-FPV4</t>
  </si>
  <si>
    <t>BB-FPV5</t>
  </si>
  <si>
    <t>BLG-FPV</t>
  </si>
  <si>
    <t>CLB-FPV</t>
  </si>
  <si>
    <t>NP-FPV</t>
  </si>
  <si>
    <t>RPB-FPV</t>
  </si>
  <si>
    <t>SND-FPV1</t>
  </si>
  <si>
    <t>SND-FPV2</t>
  </si>
  <si>
    <t>SND-FPV3</t>
  </si>
  <si>
    <t>SND-FPV4</t>
  </si>
  <si>
    <t>SND-FPV5</t>
  </si>
  <si>
    <t>SND-FPV6</t>
  </si>
  <si>
    <t>SND-FPV7</t>
  </si>
  <si>
    <t>SRD-FPV2</t>
  </si>
  <si>
    <t>SRD-FPV3</t>
  </si>
  <si>
    <t>SRK-FPV1</t>
  </si>
  <si>
    <t>SRK-FPV2</t>
  </si>
  <si>
    <t>UR-FPV2</t>
  </si>
  <si>
    <t>UR-FPV3</t>
  </si>
  <si>
    <t>UR-FPV4</t>
  </si>
  <si>
    <t>VRK-FPV1</t>
  </si>
  <si>
    <t>VRK-FPV2</t>
  </si>
  <si>
    <t>VRK-FPV3</t>
  </si>
  <si>
    <t>VRK-FPV4</t>
  </si>
  <si>
    <t>VRK-FPV5</t>
  </si>
  <si>
    <t>UR-FPV</t>
  </si>
  <si>
    <t>SRD-FPV</t>
  </si>
  <si>
    <t>area</t>
  </si>
  <si>
    <t>Fuel</t>
  </si>
  <si>
    <t>Class or technology</t>
  </si>
  <si>
    <t>MW</t>
  </si>
  <si>
    <t>hours</t>
  </si>
  <si>
    <t>MW/min</t>
  </si>
  <si>
    <t>MSL</t>
  </si>
  <si>
    <t>HeatRate</t>
  </si>
  <si>
    <t>StartCostHot</t>
  </si>
  <si>
    <t>StartCostWarm</t>
  </si>
  <si>
    <t>StartCostCold</t>
  </si>
  <si>
    <t>CoolingBand1</t>
  </si>
  <si>
    <t>CoolingBand2</t>
  </si>
  <si>
    <t>CoolingBand3</t>
  </si>
  <si>
    <t>MinUp</t>
  </si>
  <si>
    <t>MinDown</t>
  </si>
  <si>
    <t>MaxRampUp</t>
  </si>
  <si>
    <t>MaxRampDown</t>
  </si>
  <si>
    <t>CAC-E</t>
  </si>
  <si>
    <t>EGAT Steam Turbine</t>
  </si>
  <si>
    <t>SAC</t>
  </si>
  <si>
    <t>NAC</t>
  </si>
  <si>
    <t>NEC</t>
  </si>
  <si>
    <t>EGAT CC_OCmode</t>
  </si>
  <si>
    <t>MAC</t>
  </si>
  <si>
    <t>CAC-N</t>
  </si>
  <si>
    <t>EGAT 2GT + ST</t>
  </si>
  <si>
    <t>EGAT SingleShaft</t>
  </si>
  <si>
    <t>EGAT Diesel</t>
  </si>
  <si>
    <t>EGAT Hydro Dispatchable</t>
  </si>
  <si>
    <t>CAC-W</t>
  </si>
  <si>
    <t>Pump</t>
  </si>
  <si>
    <t>IPP Steam Turbine</t>
  </si>
  <si>
    <t>IPP CC_OCmode</t>
  </si>
  <si>
    <t>IPP 2GT +ST</t>
  </si>
  <si>
    <t>IPP SingleShaft</t>
  </si>
  <si>
    <t>Import Hydro (Reservoir)</t>
  </si>
  <si>
    <t>Import Hydro (RoR)</t>
  </si>
  <si>
    <t>Import Coal</t>
  </si>
  <si>
    <t>HVDC</t>
  </si>
  <si>
    <t>SPP-Firm-Gas</t>
  </si>
  <si>
    <t>SPP-Firm-Coal</t>
  </si>
  <si>
    <t>SPP-Firm-Oil</t>
  </si>
  <si>
    <t>SPP-Firm-Biomass</t>
  </si>
  <si>
    <t>CCGT-New</t>
  </si>
  <si>
    <t>Coal-New</t>
  </si>
  <si>
    <t>Floating Solar</t>
  </si>
  <si>
    <t>SPP-Non-Firm/EGAT-Non-Firm-Biomass</t>
  </si>
  <si>
    <t>SPP-Non-Firm/EGAT-Non-Firm-Biogas</t>
  </si>
  <si>
    <t>SPP-Non-Firm/EGAT-Non-Firm-Wind</t>
  </si>
  <si>
    <t>SPP-Non-Firm/EGAT-Non-Firm-Waste</t>
  </si>
  <si>
    <t>SPP-Non-Firm/EGAT-Non-Firm-Hydro</t>
  </si>
  <si>
    <t>SPP-Non-Firm/EGAT-Non-Firm-Geothermal</t>
  </si>
  <si>
    <t>SPP-Non-Firm/EGAT-Non-Firm-Coal</t>
  </si>
  <si>
    <t>SPP-Non-Firm/EGAT-Non-Firm-Solar</t>
  </si>
  <si>
    <t>SPP-Non-Firm/EGAT-Non-Firm-Gas</t>
  </si>
  <si>
    <t>THB</t>
  </si>
  <si>
    <t>Hydro</t>
  </si>
  <si>
    <t>EGAT-Floating Solar</t>
  </si>
  <si>
    <t>Btu/KWh</t>
  </si>
  <si>
    <t>SPP-Hybrid-Firm</t>
  </si>
  <si>
    <t>E EGAT GAS</t>
  </si>
  <si>
    <t>FUEL OIL</t>
  </si>
  <si>
    <t>LIGNITE MM</t>
  </si>
  <si>
    <t>N GAS</t>
  </si>
  <si>
    <t>LNG</t>
  </si>
  <si>
    <t>J GAS</t>
  </si>
  <si>
    <t>W GAS</t>
  </si>
  <si>
    <t>Coal BLCP</t>
  </si>
  <si>
    <t>Coal GOC</t>
  </si>
  <si>
    <t>E IPP GAS</t>
  </si>
  <si>
    <t>K GAS</t>
  </si>
  <si>
    <t>Lignite HSA</t>
  </si>
  <si>
    <t>Diesel</t>
  </si>
  <si>
    <t>Gas</t>
  </si>
  <si>
    <t>Coal</t>
  </si>
  <si>
    <t>Oil</t>
  </si>
  <si>
    <t>Biomass</t>
  </si>
  <si>
    <t>Renewable</t>
  </si>
  <si>
    <t>Waste</t>
  </si>
  <si>
    <t>Optimal</t>
  </si>
  <si>
    <t>Fixed Pattern</t>
  </si>
  <si>
    <t>Unit Commitment</t>
  </si>
  <si>
    <t>Biogas</t>
  </si>
  <si>
    <t>Wind</t>
  </si>
  <si>
    <t>Solar</t>
  </si>
  <si>
    <t>Geothermal</t>
  </si>
  <si>
    <t>MaxCap_2021</t>
  </si>
  <si>
    <t>MaxCap_2025</t>
  </si>
  <si>
    <t>MaxCap_2030</t>
  </si>
  <si>
    <t>MaxCap_2040</t>
  </si>
  <si>
    <t>Owner</t>
  </si>
  <si>
    <t>Fixed Pattern Type</t>
  </si>
  <si>
    <t>EGAT</t>
  </si>
  <si>
    <t>Commisioning_date</t>
  </si>
  <si>
    <t>e.g. A, B, C, D, F</t>
  </si>
  <si>
    <t>C</t>
  </si>
  <si>
    <t>D</t>
  </si>
  <si>
    <t>B</t>
  </si>
  <si>
    <t>G</t>
  </si>
  <si>
    <t>A</t>
  </si>
  <si>
    <t>E</t>
  </si>
  <si>
    <t>F</t>
  </si>
  <si>
    <t>Import</t>
  </si>
  <si>
    <t>IPP</t>
  </si>
  <si>
    <t>SPP</t>
  </si>
  <si>
    <t>Unknown</t>
  </si>
  <si>
    <t>7/2004</t>
  </si>
  <si>
    <t>12/1992</t>
  </si>
  <si>
    <t>9/2019</t>
  </si>
  <si>
    <t>7/1995</t>
  </si>
  <si>
    <t>1/2004</t>
  </si>
  <si>
    <t>10/2006</t>
  </si>
  <si>
    <t>2/2007</t>
  </si>
  <si>
    <t>5/2012</t>
  </si>
  <si>
    <t>6/2000</t>
  </si>
  <si>
    <t>10/2000</t>
  </si>
  <si>
    <t>1/2026</t>
  </si>
  <si>
    <t>1/2033</t>
  </si>
  <si>
    <t>1/2034</t>
  </si>
  <si>
    <t>7/1994</t>
  </si>
  <si>
    <t>12/1997</t>
  </si>
  <si>
    <t>9/1992</t>
  </si>
  <si>
    <t>4/1994</t>
  </si>
  <si>
    <t>3/1998</t>
  </si>
  <si>
    <t>4/2002</t>
  </si>
  <si>
    <t>11/2002</t>
  </si>
  <si>
    <t>10/2009</t>
  </si>
  <si>
    <t>3/2009</t>
  </si>
  <si>
    <t>4/2014</t>
  </si>
  <si>
    <t>7/2008</t>
  </si>
  <si>
    <t>11/2010</t>
  </si>
  <si>
    <t>9/2000</t>
  </si>
  <si>
    <t>4/2007</t>
  </si>
  <si>
    <t>3/2008</t>
  </si>
  <si>
    <t>6/2008</t>
  </si>
  <si>
    <t>6/2014</t>
  </si>
  <si>
    <t>12/2014</t>
  </si>
  <si>
    <t>6/2015</t>
  </si>
  <si>
    <t>12/2015</t>
  </si>
  <si>
    <t>7/2000</t>
  </si>
  <si>
    <t>7/2014</t>
  </si>
  <si>
    <t>1/2016</t>
  </si>
  <si>
    <t>1/2003</t>
  </si>
  <si>
    <t>3/2003</t>
  </si>
  <si>
    <t>6/2016</t>
  </si>
  <si>
    <t>1/2022</t>
  </si>
  <si>
    <t>2/2022</t>
  </si>
  <si>
    <t>12/2019</t>
  </si>
  <si>
    <t>3/2021</t>
  </si>
  <si>
    <t>10/2021</t>
  </si>
  <si>
    <t>3/2022</t>
  </si>
  <si>
    <t>10/2022</t>
  </si>
  <si>
    <t>3/2023</t>
  </si>
  <si>
    <t>10/2023</t>
  </si>
  <si>
    <t>3/2024</t>
  </si>
  <si>
    <t>10/2024</t>
  </si>
  <si>
    <t>1/2024</t>
  </si>
  <si>
    <t>1/2025</t>
  </si>
  <si>
    <t>1/2027</t>
  </si>
  <si>
    <t>1/2028</t>
  </si>
  <si>
    <t>1/2029</t>
  </si>
  <si>
    <t>11/2027</t>
  </si>
  <si>
    <t>1/2030</t>
  </si>
  <si>
    <t>1/2032</t>
  </si>
  <si>
    <t>1/2035</t>
  </si>
  <si>
    <t>1/2036</t>
  </si>
  <si>
    <t>1/2037</t>
  </si>
  <si>
    <t>4/1998</t>
  </si>
  <si>
    <t>12/2012</t>
  </si>
  <si>
    <t>9/1999</t>
  </si>
  <si>
    <t>5/2010</t>
  </si>
  <si>
    <t>2/2019</t>
  </si>
  <si>
    <t>11/2015</t>
  </si>
  <si>
    <t>3/2016</t>
  </si>
  <si>
    <t>5/2002</t>
  </si>
  <si>
    <t>1/2013</t>
  </si>
  <si>
    <t>10/2019</t>
  </si>
  <si>
    <t>5/2022</t>
  </si>
  <si>
    <t>4/1996</t>
  </si>
  <si>
    <t>10/1996</t>
  </si>
  <si>
    <t>2/1997</t>
  </si>
  <si>
    <t>4/1997</t>
  </si>
  <si>
    <t>2/1998</t>
  </si>
  <si>
    <t>9/1998</t>
  </si>
  <si>
    <t>2/1999</t>
  </si>
  <si>
    <t>3/1999</t>
  </si>
  <si>
    <t>4/1999</t>
  </si>
  <si>
    <t>5/1999</t>
  </si>
  <si>
    <t>7/1999</t>
  </si>
  <si>
    <t>8/1999</t>
  </si>
  <si>
    <t>3/2000</t>
  </si>
  <si>
    <t>7/2001</t>
  </si>
  <si>
    <t>12/2010</t>
  </si>
  <si>
    <t>6/2012</t>
  </si>
  <si>
    <t>2/2013</t>
  </si>
  <si>
    <t>3/2013</t>
  </si>
  <si>
    <t>4/2013</t>
  </si>
  <si>
    <t>5/2013</t>
  </si>
  <si>
    <t>6/2013</t>
  </si>
  <si>
    <t>7/2013</t>
  </si>
  <si>
    <t>10/2013</t>
  </si>
  <si>
    <t>11/2013</t>
  </si>
  <si>
    <t>11/2014</t>
  </si>
  <si>
    <t>3/2015</t>
  </si>
  <si>
    <t>4/2016</t>
  </si>
  <si>
    <t>11/2016</t>
  </si>
  <si>
    <t>12/2016</t>
  </si>
  <si>
    <t>2/2017</t>
  </si>
  <si>
    <t>5/2017</t>
  </si>
  <si>
    <t>6/2017</t>
  </si>
  <si>
    <t>7/2017</t>
  </si>
  <si>
    <t>9/2017</t>
  </si>
  <si>
    <t>10/2017</t>
  </si>
  <si>
    <t>11/2017</t>
  </si>
  <si>
    <t>1/2018</t>
  </si>
  <si>
    <t>3/2018</t>
  </si>
  <si>
    <t>2/2018</t>
  </si>
  <si>
    <t>6/2018</t>
  </si>
  <si>
    <t>10/2018</t>
  </si>
  <si>
    <t>9/2018</t>
  </si>
  <si>
    <t>11/2018</t>
  </si>
  <si>
    <t>1/2019</t>
  </si>
  <si>
    <t>3/2019</t>
  </si>
  <si>
    <t>5/2019</t>
  </si>
  <si>
    <t>7/2019</t>
  </si>
  <si>
    <t>6/1998</t>
  </si>
  <si>
    <t>10/2012</t>
  </si>
  <si>
    <t>4/2022</t>
  </si>
  <si>
    <t>6/2019</t>
  </si>
  <si>
    <t>9/2001</t>
  </si>
  <si>
    <t>5/2003</t>
  </si>
  <si>
    <t>9/2004</t>
  </si>
  <si>
    <t>12/2005</t>
  </si>
  <si>
    <t>11/2006</t>
  </si>
  <si>
    <t>12/2006</t>
  </si>
  <si>
    <t>1/2007</t>
  </si>
  <si>
    <t>9/2007</t>
  </si>
  <si>
    <t>11/2009</t>
  </si>
  <si>
    <t>9/2012</t>
  </si>
  <si>
    <t>8/2018</t>
  </si>
  <si>
    <t>6/2021</t>
  </si>
  <si>
    <t>8/2021</t>
  </si>
  <si>
    <t>12/2003</t>
  </si>
  <si>
    <t>5/2023</t>
  </si>
  <si>
    <t>5/2016</t>
  </si>
  <si>
    <t>01/2026</t>
  </si>
  <si>
    <t>01/2032</t>
  </si>
  <si>
    <t>01/2033</t>
  </si>
  <si>
    <t>01/2035</t>
  </si>
  <si>
    <t>01/2028</t>
  </si>
  <si>
    <t>01/2013</t>
  </si>
  <si>
    <t>01/2009</t>
  </si>
  <si>
    <t>1982</t>
  </si>
  <si>
    <t>1981</t>
  </si>
  <si>
    <t>1986</t>
  </si>
  <si>
    <t>1995</t>
  </si>
  <si>
    <t>1984</t>
  </si>
  <si>
    <t>08/2015</t>
  </si>
  <si>
    <t>MaxCap_2037</t>
  </si>
  <si>
    <t>PATTERN</t>
  </si>
  <si>
    <t>M1-12</t>
  </si>
  <si>
    <t>Units_2021</t>
  </si>
  <si>
    <t>Units_2030</t>
  </si>
  <si>
    <t>Units_2037</t>
  </si>
  <si>
    <t>Units_2025</t>
  </si>
  <si>
    <t>Units_2040</t>
  </si>
  <si>
    <t>Class</t>
  </si>
  <si>
    <t>Region</t>
  </si>
  <si>
    <t>Naem</t>
  </si>
  <si>
    <t>VSPP_IPS_SPPbiogas_CAC-E</t>
  </si>
  <si>
    <t>VSPP_IPS_SPPbiogas_CAC-N</t>
  </si>
  <si>
    <t>VSPP_IPS_SPPbiogas_CAC-W</t>
  </si>
  <si>
    <t>VSPP_IPS_SPPbiogas_MAC</t>
  </si>
  <si>
    <t>VSPP_IPS_SPPbiogas_NAC</t>
  </si>
  <si>
    <t>VSPP_IPS_SPPbiogas_NEC</t>
  </si>
  <si>
    <t>VSPP_IPS_SPPbiogas_SAC</t>
  </si>
  <si>
    <t>VSPP_IPS_SPPbiomass_CAC-E</t>
  </si>
  <si>
    <t>VSPP_IPS_SPPbiomass_CAC-N</t>
  </si>
  <si>
    <t>VSPP_IPS_SPPbiomass_CAC-W</t>
  </si>
  <si>
    <t>VSPP_IPS_SPPbiomass_MAC</t>
  </si>
  <si>
    <t>VSPP_IPS_SPPbiomass_NAC</t>
  </si>
  <si>
    <t>VSPP_IPS_SPPbiomass_NEC</t>
  </si>
  <si>
    <t>VSPP_IPS_SPPbiomass_SAC</t>
  </si>
  <si>
    <t>VSPP_IPS_SPPcoal_CAC-E</t>
  </si>
  <si>
    <t>VSPP_IPS_SPPcoal_CAC-N</t>
  </si>
  <si>
    <t>VSPP_IPS_SPPcoal_CAC-W</t>
  </si>
  <si>
    <t>VSPP_IPS_SPPee_CAC-E</t>
  </si>
  <si>
    <t>VSPP_IPS_SPPee_CAC-N</t>
  </si>
  <si>
    <t>VSPP_IPS_SPPee_CAC-W</t>
  </si>
  <si>
    <t>VSPP_IPS_SPPee_MAC</t>
  </si>
  <si>
    <t>VSPP_IPS_SPPee_NAC</t>
  </si>
  <si>
    <t>VSPP_IPS_SPPee_NEC</t>
  </si>
  <si>
    <t>VSPP_IPS_SPPee_SAC</t>
  </si>
  <si>
    <t>VSPP_IPS_SPPgarbage_CAC-E</t>
  </si>
  <si>
    <t>VSPP_IPS_SPPgarbage_CAC-N</t>
  </si>
  <si>
    <t>VSPP_IPS_SPPgarbage_CAC-W</t>
  </si>
  <si>
    <t>VSPP_IPS_SPPgarbage_MAC</t>
  </si>
  <si>
    <t>VSPP_IPS_SPPgarbage_NAC</t>
  </si>
  <si>
    <t>VSPP_IPS_SPPgarbage_NEC</t>
  </si>
  <si>
    <t>VSPP_IPS_SPPgarbage_SAC</t>
  </si>
  <si>
    <t>VSPP_IPS_SPPhydro_MAC</t>
  </si>
  <si>
    <t>VSPP_IPS_SPPhydro_NAC</t>
  </si>
  <si>
    <t>VSPP_IPS_SPPhydro_NEC</t>
  </si>
  <si>
    <t>VSPP_IPS_SPPnaturalgas_CAC-N</t>
  </si>
  <si>
    <t>VSPP_IPS_SPPnaturalgas_MAC</t>
  </si>
  <si>
    <t>DPV_CAC-E</t>
  </si>
  <si>
    <t>DPV_CAC-N</t>
  </si>
  <si>
    <t>DPV_CAC-W</t>
  </si>
  <si>
    <t>DPV_MAC</t>
  </si>
  <si>
    <t>DPV_NAC</t>
  </si>
  <si>
    <t>DPV_NEC</t>
  </si>
  <si>
    <t>DPV_SAC</t>
  </si>
  <si>
    <t>NewWind_CAC-E</t>
  </si>
  <si>
    <t>NewWind_CAC-N</t>
  </si>
  <si>
    <t>NewWind_CAC-W</t>
  </si>
  <si>
    <t>NewWind_NAC</t>
  </si>
  <si>
    <t>NewWind_NEC</t>
  </si>
  <si>
    <t>NewWind_SAC</t>
  </si>
  <si>
    <t>EE</t>
  </si>
  <si>
    <t>MSW</t>
  </si>
  <si>
    <t>WEOtechs</t>
  </si>
  <si>
    <t>Hydro Reservoir</t>
  </si>
  <si>
    <t>Hydro PSH</t>
  </si>
  <si>
    <t>Gas Steam 5</t>
  </si>
  <si>
    <t>Coal Subcritical 2</t>
  </si>
  <si>
    <t>Oil Steam 3</t>
  </si>
  <si>
    <t>Coal Subcritical 5</t>
  </si>
  <si>
    <t>Coal Supercritical 5</t>
  </si>
  <si>
    <t>Gas GT 3</t>
  </si>
  <si>
    <t>Gas CCGT 3</t>
  </si>
  <si>
    <t>Gas CCGT 5</t>
  </si>
  <si>
    <t>Tx</t>
  </si>
  <si>
    <t>Hydro RoRpondage</t>
  </si>
  <si>
    <t>Oil GT 3</t>
  </si>
  <si>
    <t>Biogases</t>
  </si>
  <si>
    <t>*from gen param, post aggregation,etc</t>
  </si>
  <si>
    <t>plexos_name</t>
  </si>
  <si>
    <t>cap_split</t>
  </si>
  <si>
    <t>Cap_MW</t>
  </si>
  <si>
    <t>Total</t>
  </si>
  <si>
    <t>Check</t>
  </si>
  <si>
    <t>PDP_2025</t>
  </si>
  <si>
    <t>PDP_2030</t>
  </si>
  <si>
    <t>PDP_2037</t>
  </si>
  <si>
    <t>PDP_2040</t>
  </si>
  <si>
    <t>PLEXOSCategory</t>
  </si>
  <si>
    <t>SPP-Firm</t>
  </si>
  <si>
    <t>SPP-Non-Firm/EGAT-Non-Firm</t>
  </si>
  <si>
    <t>VSPP</t>
  </si>
  <si>
    <t>NEW</t>
  </si>
  <si>
    <t>PLEXOSNode</t>
  </si>
  <si>
    <t>Biomass Power Plant</t>
  </si>
  <si>
    <t>Wind Onshore</t>
  </si>
  <si>
    <t>Waste to Energy</t>
  </si>
  <si>
    <t>Solar PV Utility</t>
  </si>
  <si>
    <t>Hydro RoR</t>
  </si>
  <si>
    <t>Geothermal Elec</t>
  </si>
  <si>
    <t>Solar PV Buildings</t>
  </si>
  <si>
    <t>CAC</t>
  </si>
  <si>
    <t>PLEXOSFuel</t>
  </si>
  <si>
    <t>Bio_Waste</t>
  </si>
  <si>
    <t>Name</t>
  </si>
  <si>
    <t>Category</t>
  </si>
  <si>
    <t>Collection</t>
  </si>
  <si>
    <t>Parent Name</t>
  </si>
  <si>
    <t>Child Name</t>
  </si>
  <si>
    <t>Generator.Nodes</t>
  </si>
  <si>
    <t>Generator.Fuels</t>
  </si>
  <si>
    <t>Reserve.Generators</t>
  </si>
  <si>
    <t>List.Generators</t>
  </si>
  <si>
    <t>EGAT_reserve</t>
  </si>
  <si>
    <t>DynamicReserve</t>
  </si>
  <si>
    <t>RegulatingReserve</t>
  </si>
  <si>
    <t>Tech_simple</t>
  </si>
  <si>
    <t>Bioenergy</t>
  </si>
  <si>
    <t>CHB-H1-2n</t>
  </si>
  <si>
    <t>CHB-P1-2n</t>
  </si>
  <si>
    <t>FloatingSolar_CAC-N</t>
  </si>
  <si>
    <t>FloatingSolar_MAC</t>
  </si>
  <si>
    <t>FloatingSolar_NAC</t>
  </si>
  <si>
    <t>FloatingSolar_NEC</t>
  </si>
  <si>
    <t>FloatingSolar_SAC</t>
  </si>
  <si>
    <t>GT-D1and5n</t>
  </si>
  <si>
    <t>GT-D2-4n</t>
  </si>
  <si>
    <t>NewPumpNEC</t>
  </si>
  <si>
    <t>NewSolar_CAC-N</t>
  </si>
  <si>
    <t>NewSolar_MAC</t>
  </si>
  <si>
    <t>NewSolar_NAC</t>
  </si>
  <si>
    <t>NewSolar_NEC</t>
  </si>
  <si>
    <t>NewSolar_SAC</t>
  </si>
  <si>
    <t>NH1n PSH</t>
  </si>
  <si>
    <t>NH2n PSH</t>
  </si>
  <si>
    <t>NH3n PSH</t>
  </si>
  <si>
    <t>NH4n PSH</t>
  </si>
  <si>
    <t>NH5n PSH</t>
  </si>
  <si>
    <t>NH6n PSH</t>
  </si>
  <si>
    <t>SNR-H1-3n</t>
  </si>
  <si>
    <t>SNR-P1-3n</t>
  </si>
  <si>
    <t>PLEXOSname</t>
  </si>
  <si>
    <t>Non-provided geenrators (i.,e. past proj)</t>
  </si>
  <si>
    <t>New_solar</t>
  </si>
  <si>
    <t>Import Hydro (Pump)</t>
  </si>
  <si>
    <t>Old project generators</t>
  </si>
  <si>
    <t>*from prev. project</t>
  </si>
  <si>
    <t>Bio_Wood</t>
  </si>
  <si>
    <t>DIESEL</t>
  </si>
  <si>
    <t>MSF</t>
  </si>
  <si>
    <t>%</t>
  </si>
  <si>
    <t>ValidationTech</t>
  </si>
  <si>
    <t>Domestic Hydro</t>
  </si>
  <si>
    <t>Thermal</t>
  </si>
  <si>
    <t>Combined Cycle</t>
  </si>
  <si>
    <t>Import Hydro</t>
  </si>
  <si>
    <t>Diesel Engine</t>
  </si>
  <si>
    <t>Cogeneration</t>
  </si>
  <si>
    <t>Renewable-Biomass</t>
  </si>
  <si>
    <t>Renewable-Biogas</t>
  </si>
  <si>
    <t>Renewable-Wind</t>
  </si>
  <si>
    <t>Renewable-Waste</t>
  </si>
  <si>
    <t>Renewable-Solar</t>
  </si>
  <si>
    <t>Renewable-Others</t>
  </si>
  <si>
    <t>Cogen</t>
  </si>
  <si>
    <t>Tech</t>
  </si>
  <si>
    <t>GWh</t>
  </si>
  <si>
    <t>Gas Engine</t>
  </si>
  <si>
    <t>Renewble-Solar</t>
  </si>
  <si>
    <t>EDL (Grid to Grid)</t>
  </si>
  <si>
    <t>Utility1HR_Exp_CAC</t>
  </si>
  <si>
    <t>Utility1HR_Exp_MAC</t>
  </si>
  <si>
    <t>Utility1HR_Exp_NAC</t>
  </si>
  <si>
    <t>Utility1HR_Exp_NEC</t>
  </si>
  <si>
    <t>Utility1HR_Exp_SAC</t>
  </si>
  <si>
    <t>Utility2HR_Exp_CAC</t>
  </si>
  <si>
    <t>Utility2HR_Exp_MAC</t>
  </si>
  <si>
    <t>Utility2HR_Exp_NAC</t>
  </si>
  <si>
    <t>Utility2HR_Exp_NEC</t>
  </si>
  <si>
    <t>Utility2HR_Exp_SAC</t>
  </si>
  <si>
    <t>Utility4HR_Exp_CAC</t>
  </si>
  <si>
    <t>Utility4HR_Exp_MAC</t>
  </si>
  <si>
    <t>Utility4HR_Exp_NAC</t>
  </si>
  <si>
    <t>Utility4HR_Exp_NEC</t>
  </si>
  <si>
    <t>Utility4HR_Exp_SAC</t>
  </si>
  <si>
    <t>Utility8HR_Exp_CAC</t>
  </si>
  <si>
    <t>Utility8HR_Exp_MAC</t>
  </si>
  <si>
    <t>Utility8HR_Exp_NAC</t>
  </si>
  <si>
    <t>Utility8HR_Exp_NEC</t>
  </si>
  <si>
    <t>Utility8HR_Exp_SAC</t>
  </si>
  <si>
    <t>Battery</t>
  </si>
  <si>
    <t>ExpCandidates</t>
  </si>
  <si>
    <t>Battery1h</t>
  </si>
  <si>
    <t>Battery2h</t>
  </si>
  <si>
    <t>Battery4h</t>
  </si>
  <si>
    <t>Battery8h</t>
  </si>
  <si>
    <t>GJ/MWh</t>
  </si>
  <si>
    <t>NewSolar_CAC-E</t>
  </si>
  <si>
    <t>NewSolar_CAC-W</t>
  </si>
  <si>
    <t>Year</t>
  </si>
  <si>
    <t>Row Labels</t>
  </si>
  <si>
    <t>Grand Total</t>
  </si>
  <si>
    <t>Column Labels</t>
  </si>
  <si>
    <t>Sum of MaxCap_2021</t>
  </si>
  <si>
    <t>Tech/Year</t>
  </si>
  <si>
    <t>FIGURE</t>
  </si>
  <si>
    <t>R</t>
  </si>
  <si>
    <t>Colour 1</t>
  </si>
  <si>
    <t>Colour 2</t>
  </si>
  <si>
    <t>Colour 3</t>
  </si>
  <si>
    <t>Colour 4</t>
  </si>
  <si>
    <t>Colour 5</t>
  </si>
  <si>
    <t>Colour 6</t>
  </si>
  <si>
    <t>Colour 7</t>
  </si>
  <si>
    <t>Colour 8</t>
  </si>
  <si>
    <t>Colour 9</t>
  </si>
  <si>
    <t>Colour 10</t>
  </si>
  <si>
    <t>Ref. 2025</t>
  </si>
  <si>
    <t>Ref.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</si>
</sst>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"/>
    <numFmt numFmtId="165" formatCode="_(* #,##0.00_);_(* \(#,##0.00\);_(* &quot;-&quot;??_);_(@_)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20"/>
      <color rgb="FFFFFFFF"/>
      <name val="TH Sarabun New"/>
      <family val="2"/>
    </font>
    <font>
      <b/>
      <sz val="18"/>
      <color rgb="FF445469"/>
      <name val="TH Sarabun New"/>
      <family val="2"/>
    </font>
    <font>
      <b/>
      <sz val="20"/>
      <name val="TH Sarabun New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b/>
      <sz val="11"/>
      <color theme="0" tint="-0.34998626667073579"/>
      <name val="Arial"/>
      <family val="2"/>
    </font>
    <font>
      <sz val="11"/>
      <color theme="0" tint="-0.34998626667073579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9D3FF"/>
        <bgColor indexed="64"/>
      </patternFill>
    </fill>
    <fill>
      <patternFill patternType="solid">
        <fgColor rgb="FF68F394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1EA1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3E7AD3"/>
        <bgColor indexed="64"/>
      </patternFill>
    </fill>
    <fill>
      <patternFill patternType="solid">
        <fgColor rgb="FF00ADA1"/>
        <bgColor indexed="64"/>
      </patternFill>
    </fill>
    <fill>
      <patternFill patternType="solid">
        <fgColor rgb="FFFED324"/>
        <bgColor indexed="64"/>
      </patternFill>
    </fill>
    <fill>
      <patternFill patternType="solid">
        <fgColor rgb="FFF1A800"/>
        <bgColor indexed="64"/>
      </patternFill>
    </fill>
    <fill>
      <patternFill patternType="solid">
        <fgColor rgb="FFE34946"/>
        <bgColor indexed="64"/>
      </patternFill>
    </fill>
    <fill>
      <patternFill patternType="solid">
        <fgColor rgb="FFB187EF"/>
        <bgColor indexed="64"/>
      </patternFill>
    </fill>
    <fill>
      <patternFill patternType="solid">
        <fgColor rgb="FF6F6F6F"/>
        <bgColor indexed="64"/>
      </patternFill>
    </fill>
    <fill>
      <patternFill patternType="solid">
        <fgColor rgb="FFAFAFA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" fillId="36" borderId="0"/>
    <xf numFmtId="0" fontId="1" fillId="37" borderId="0" applyFont="0"/>
    <xf numFmtId="0" fontId="20" fillId="0" borderId="10" applyNumberFormat="0" applyFill="0" applyAlignment="0" applyProtection="0"/>
    <xf numFmtId="0" fontId="24" fillId="0" borderId="0"/>
    <xf numFmtId="165" fontId="24" fillId="0" borderId="0" applyFont="0" applyFill="0" applyBorder="0" applyAlignment="0" applyProtection="0"/>
  </cellStyleXfs>
  <cellXfs count="67">
    <xf numFmtId="0" fontId="0" fillId="0" borderId="0" xfId="0"/>
    <xf numFmtId="0" fontId="0" fillId="33" borderId="0" xfId="0" applyFill="1"/>
    <xf numFmtId="0" fontId="0" fillId="34" borderId="0" xfId="0" applyFill="1" applyAlignment="1">
      <alignment vertical="center" wrapText="1"/>
    </xf>
    <xf numFmtId="0" fontId="0" fillId="34" borderId="0" xfId="0" applyFill="1"/>
    <xf numFmtId="0" fontId="0" fillId="0" borderId="0" xfId="0" applyAlignment="1">
      <alignment vertical="center" wrapText="1"/>
    </xf>
    <xf numFmtId="0" fontId="13" fillId="35" borderId="0" xfId="0" applyFont="1" applyFill="1"/>
    <xf numFmtId="49" fontId="0" fillId="0" borderId="0" xfId="0" applyNumberFormat="1"/>
    <xf numFmtId="2" fontId="18" fillId="33" borderId="0" xfId="0" applyNumberFormat="1" applyFont="1" applyFill="1" applyAlignment="1">
      <alignment horizontal="left"/>
    </xf>
    <xf numFmtId="3" fontId="0" fillId="0" borderId="0" xfId="0" applyNumberFormat="1"/>
    <xf numFmtId="0" fontId="1" fillId="10" borderId="0" xfId="18"/>
    <xf numFmtId="0" fontId="19" fillId="0" borderId="0" xfId="0" applyFont="1"/>
    <xf numFmtId="0" fontId="7" fillId="3" borderId="0" xfId="7"/>
    <xf numFmtId="0" fontId="6" fillId="2" borderId="0" xfId="6"/>
    <xf numFmtId="0" fontId="1" fillId="18" borderId="0" xfId="24"/>
    <xf numFmtId="0" fontId="0" fillId="18" borderId="0" xfId="24" applyFont="1"/>
    <xf numFmtId="0" fontId="1" fillId="36" borderId="0" xfId="42"/>
    <xf numFmtId="0" fontId="1" fillId="37" borderId="0" xfId="43"/>
    <xf numFmtId="0" fontId="20" fillId="0" borderId="10" xfId="44"/>
    <xf numFmtId="0" fontId="21" fillId="0" borderId="0" xfId="0" applyFont="1"/>
    <xf numFmtId="0" fontId="0" fillId="37" borderId="0" xfId="43" applyFont="1"/>
    <xf numFmtId="164" fontId="0" fillId="0" borderId="0" xfId="0" applyNumberFormat="1"/>
    <xf numFmtId="0" fontId="13" fillId="37" borderId="0" xfId="43" applyFont="1"/>
    <xf numFmtId="0" fontId="25" fillId="38" borderId="11" xfId="45" applyFont="1" applyFill="1" applyBorder="1" applyAlignment="1">
      <alignment horizontal="center" vertical="center" wrapText="1" readingOrder="1"/>
    </xf>
    <xf numFmtId="0" fontId="25" fillId="39" borderId="11" xfId="45" applyFont="1" applyFill="1" applyBorder="1" applyAlignment="1">
      <alignment horizontal="center" vertical="center" wrapText="1" readingOrder="1"/>
    </xf>
    <xf numFmtId="0" fontId="26" fillId="0" borderId="11" xfId="45" quotePrefix="1" applyFont="1" applyBorder="1" applyAlignment="1">
      <alignment horizontal="center" vertical="center" wrapText="1" readingOrder="1"/>
    </xf>
    <xf numFmtId="165" fontId="27" fillId="0" borderId="11" xfId="46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5" fillId="40" borderId="12" xfId="0" applyFont="1" applyFill="1" applyBorder="1"/>
    <xf numFmtId="0" fontId="28" fillId="41" borderId="0" xfId="0" applyFont="1" applyFill="1"/>
    <xf numFmtId="0" fontId="29" fillId="41" borderId="0" xfId="0" applyFont="1" applyFill="1"/>
    <xf numFmtId="0" fontId="30" fillId="41" borderId="0" xfId="0" applyFont="1" applyFill="1"/>
    <xf numFmtId="0" fontId="18" fillId="41" borderId="0" xfId="0" applyFont="1" applyFill="1"/>
    <xf numFmtId="0" fontId="31" fillId="41" borderId="0" xfId="0" applyFont="1" applyFill="1" applyAlignment="1">
      <alignment horizontal="center" vertical="center"/>
    </xf>
    <xf numFmtId="0" fontId="32" fillId="36" borderId="13" xfId="0" applyFont="1" applyFill="1" applyBorder="1"/>
    <xf numFmtId="0" fontId="32" fillId="36" borderId="0" xfId="0" applyFont="1" applyFill="1"/>
    <xf numFmtId="0" fontId="32" fillId="36" borderId="14" xfId="0" applyFont="1" applyFill="1" applyBorder="1"/>
    <xf numFmtId="0" fontId="32" fillId="42" borderId="13" xfId="0" applyFont="1" applyFill="1" applyBorder="1"/>
    <xf numFmtId="0" fontId="32" fillId="42" borderId="0" xfId="0" applyFont="1" applyFill="1"/>
    <xf numFmtId="0" fontId="32" fillId="42" borderId="14" xfId="0" applyFont="1" applyFill="1" applyBorder="1"/>
    <xf numFmtId="0" fontId="32" fillId="37" borderId="13" xfId="0" applyFont="1" applyFill="1" applyBorder="1"/>
    <xf numFmtId="0" fontId="32" fillId="37" borderId="0" xfId="0" applyFont="1" applyFill="1"/>
    <xf numFmtId="0" fontId="32" fillId="37" borderId="14" xfId="0" applyFont="1" applyFill="1" applyBorder="1"/>
    <xf numFmtId="0" fontId="32" fillId="43" borderId="13" xfId="0" applyFont="1" applyFill="1" applyBorder="1"/>
    <xf numFmtId="0" fontId="32" fillId="43" borderId="0" xfId="0" applyFont="1" applyFill="1"/>
    <xf numFmtId="0" fontId="32" fillId="43" borderId="14" xfId="0" applyFont="1" applyFill="1" applyBorder="1"/>
    <xf numFmtId="0" fontId="32" fillId="44" borderId="13" xfId="0" applyFont="1" applyFill="1" applyBorder="1"/>
    <xf numFmtId="0" fontId="32" fillId="44" borderId="0" xfId="0" applyFont="1" applyFill="1"/>
    <xf numFmtId="0" fontId="32" fillId="44" borderId="14" xfId="0" applyFont="1" applyFill="1" applyBorder="1"/>
    <xf numFmtId="0" fontId="32" fillId="45" borderId="13" xfId="0" applyFont="1" applyFill="1" applyBorder="1"/>
    <xf numFmtId="0" fontId="32" fillId="45" borderId="0" xfId="0" applyFont="1" applyFill="1"/>
    <xf numFmtId="0" fontId="32" fillId="45" borderId="14" xfId="0" applyFont="1" applyFill="1" applyBorder="1"/>
    <xf numFmtId="0" fontId="28" fillId="41" borderId="0" xfId="0" applyFont="1" applyFill="1" applyAlignment="1">
      <alignment vertical="top"/>
    </xf>
    <xf numFmtId="0" fontId="32" fillId="46" borderId="13" xfId="0" applyFont="1" applyFill="1" applyBorder="1"/>
    <xf numFmtId="0" fontId="32" fillId="46" borderId="0" xfId="0" applyFont="1" applyFill="1"/>
    <xf numFmtId="0" fontId="32" fillId="46" borderId="14" xfId="0" applyFont="1" applyFill="1" applyBorder="1"/>
    <xf numFmtId="0" fontId="32" fillId="47" borderId="13" xfId="0" applyFont="1" applyFill="1" applyBorder="1"/>
    <xf numFmtId="0" fontId="32" fillId="47" borderId="0" xfId="0" applyFont="1" applyFill="1"/>
    <xf numFmtId="0" fontId="32" fillId="47" borderId="14" xfId="0" applyFont="1" applyFill="1" applyBorder="1"/>
    <xf numFmtId="0" fontId="32" fillId="48" borderId="13" xfId="0" applyFont="1" applyFill="1" applyBorder="1"/>
    <xf numFmtId="0" fontId="32" fillId="49" borderId="15" xfId="0" applyFont="1" applyFill="1" applyBorder="1"/>
    <xf numFmtId="0" fontId="33" fillId="41" borderId="0" xfId="0" applyFont="1" applyFill="1"/>
    <xf numFmtId="0" fontId="34" fillId="41" borderId="0" xfId="0" applyFont="1" applyFill="1"/>
    <xf numFmtId="0" fontId="35" fillId="41" borderId="0" xfId="0" applyFont="1" applyFill="1"/>
    <xf numFmtId="1" fontId="30" fillId="41" borderId="0" xfId="0" applyNumberFormat="1" applyFont="1" applyFill="1"/>
    <xf numFmtId="2" fontId="28" fillId="41" borderId="0" xfId="0" applyNumberFormat="1" applyFont="1" applyFill="1"/>
    <xf numFmtId="0" fontId="15" fillId="40" borderId="0" xfId="0" applyFont="1" applyFill="1"/>
  </cellXfs>
  <cellStyles count="47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 3 2" xfId="46" xr:uid="{00000000-0005-0000-0000-00001B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4000000}"/>
    <cellStyle name="Normal" xfId="0" builtinId="0"/>
    <cellStyle name="Normal 2" xfId="45" xr:uid="{00000000-0005-0000-0000-000026000000}"/>
    <cellStyle name="Note" xfId="14" builtinId="10" customBuiltin="1"/>
    <cellStyle name="NZE_1" xfId="42" xr:uid="{00000000-0005-0000-0000-000028000000}"/>
    <cellStyle name="NZE_2" xfId="43" xr:uid="{00000000-0005-0000-0000-000029000000}"/>
    <cellStyle name="Output" xfId="9" builtinId="21" customBuiltin="1"/>
    <cellStyle name="Title" xfId="1" builtinId="15" customBuiltin="1"/>
    <cellStyle name="Total" xfId="16" builtinId="25" customBuiltin="1"/>
    <cellStyle name="Total 2" xfId="44" xr:uid="{00000000-0005-0000-0000-00002D000000}"/>
    <cellStyle name="Warning Text" xfId="13" builtinId="11" customBuiltin="1"/>
  </cellStyles>
  <dxfs count="0"/>
  <tableStyles count="0" defaultTableStyle="TableStyleMedium2" defaultPivotStyle="PivotStyleLight16"/>
  <colors>
    <mruColors>
      <color rgb="FFAFAFAF"/>
      <color rgb="FFB187EF"/>
      <color rgb="FF49D3FF"/>
      <color rgb="FFE349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87120470887887"/>
          <c:y val="2.8480513767860052E-2"/>
          <c:w val="0.7668985385702527"/>
          <c:h val="0.7536876640419947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CapBuildout_analysis!$A$15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AFAFAF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CapBuildout_analysis!$B$13:$AV$13</c15:sqref>
                  </c15:fullRef>
                </c:ext>
              </c:extLst>
              <c:f>CapBuildout_analysis!$N$13:$AV$13</c:f>
              <c:numCache>
                <c:formatCode>General</c:formatCode>
                <c:ptCount val="3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  <c:pt idx="25">
                  <c:v>2027</c:v>
                </c:pt>
                <c:pt idx="26">
                  <c:v>2028</c:v>
                </c:pt>
                <c:pt idx="27">
                  <c:v>2029</c:v>
                </c:pt>
                <c:pt idx="28">
                  <c:v>2030</c:v>
                </c:pt>
                <c:pt idx="29">
                  <c:v>2032</c:v>
                </c:pt>
                <c:pt idx="30">
                  <c:v>2033</c:v>
                </c:pt>
                <c:pt idx="31">
                  <c:v>2034</c:v>
                </c:pt>
                <c:pt idx="32">
                  <c:v>2035</c:v>
                </c:pt>
                <c:pt idx="33">
                  <c:v>2036</c:v>
                </c:pt>
                <c:pt idx="34">
                  <c:v>2037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CapBuildout_analysis!$B$15:$AV$15</c15:sqref>
                  </c15:fullRef>
                </c:ext>
              </c:extLst>
              <c:f>CapBuildout_analysis!$N$15:$AV$15</c:f>
              <c:numCache>
                <c:formatCode>General</c:formatCode>
                <c:ptCount val="35"/>
                <c:pt idx="0">
                  <c:v>90</c:v>
                </c:pt>
                <c:pt idx="6">
                  <c:v>673.25</c:v>
                </c:pt>
                <c:pt idx="7">
                  <c:v>673.25</c:v>
                </c:pt>
                <c:pt idx="11">
                  <c:v>660</c:v>
                </c:pt>
                <c:pt idx="14">
                  <c:v>982</c:v>
                </c:pt>
                <c:pt idx="15">
                  <c:v>491</c:v>
                </c:pt>
                <c:pt idx="18">
                  <c:v>600</c:v>
                </c:pt>
                <c:pt idx="24">
                  <c:v>600</c:v>
                </c:pt>
                <c:pt idx="30">
                  <c:v>1000</c:v>
                </c:pt>
                <c:pt idx="3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49-41D8-83CB-E7FC63806457}"/>
            </c:ext>
          </c:extLst>
        </c:ser>
        <c:ser>
          <c:idx val="2"/>
          <c:order val="1"/>
          <c:tx>
            <c:strRef>
              <c:f>CapBuildout_analysis!$A$16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B187EF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CapBuildout_analysis!$B$13:$AV$13</c15:sqref>
                  </c15:fullRef>
                </c:ext>
              </c:extLst>
              <c:f>CapBuildout_analysis!$N$13:$AV$13</c:f>
              <c:numCache>
                <c:formatCode>General</c:formatCode>
                <c:ptCount val="3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  <c:pt idx="25">
                  <c:v>2027</c:v>
                </c:pt>
                <c:pt idx="26">
                  <c:v>2028</c:v>
                </c:pt>
                <c:pt idx="27">
                  <c:v>2029</c:v>
                </c:pt>
                <c:pt idx="28">
                  <c:v>2030</c:v>
                </c:pt>
                <c:pt idx="29">
                  <c:v>2032</c:v>
                </c:pt>
                <c:pt idx="30">
                  <c:v>2033</c:v>
                </c:pt>
                <c:pt idx="31">
                  <c:v>2034</c:v>
                </c:pt>
                <c:pt idx="32">
                  <c:v>2035</c:v>
                </c:pt>
                <c:pt idx="33">
                  <c:v>2036</c:v>
                </c:pt>
                <c:pt idx="34">
                  <c:v>2037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CapBuildout_analysis!$B$16:$AV$16</c15:sqref>
                  </c15:fullRef>
                </c:ext>
              </c:extLst>
              <c:f>CapBuildout_analysis!$N$16:$AV$16</c:f>
              <c:numCache>
                <c:formatCode>General</c:formatCode>
                <c:ptCount val="35"/>
                <c:pt idx="0">
                  <c:v>2930</c:v>
                </c:pt>
                <c:pt idx="1">
                  <c:v>150</c:v>
                </c:pt>
                <c:pt idx="2">
                  <c:v>2676</c:v>
                </c:pt>
                <c:pt idx="3">
                  <c:v>1123</c:v>
                </c:pt>
                <c:pt idx="7">
                  <c:v>734</c:v>
                </c:pt>
                <c:pt idx="8">
                  <c:v>2844</c:v>
                </c:pt>
                <c:pt idx="9">
                  <c:v>1510</c:v>
                </c:pt>
                <c:pt idx="10">
                  <c:v>760</c:v>
                </c:pt>
                <c:pt idx="11">
                  <c:v>344</c:v>
                </c:pt>
                <c:pt idx="12">
                  <c:v>1080</c:v>
                </c:pt>
                <c:pt idx="13">
                  <c:v>3206</c:v>
                </c:pt>
                <c:pt idx="14">
                  <c:v>1960</c:v>
                </c:pt>
                <c:pt idx="15">
                  <c:v>2748</c:v>
                </c:pt>
                <c:pt idx="16">
                  <c:v>1080</c:v>
                </c:pt>
                <c:pt idx="17">
                  <c:v>630</c:v>
                </c:pt>
                <c:pt idx="18">
                  <c:v>1760</c:v>
                </c:pt>
                <c:pt idx="19">
                  <c:v>1430</c:v>
                </c:pt>
                <c:pt idx="20">
                  <c:v>2726</c:v>
                </c:pt>
                <c:pt idx="21">
                  <c:v>1250</c:v>
                </c:pt>
                <c:pt idx="22">
                  <c:v>1950</c:v>
                </c:pt>
                <c:pt idx="23">
                  <c:v>1350</c:v>
                </c:pt>
                <c:pt idx="24">
                  <c:v>700</c:v>
                </c:pt>
                <c:pt idx="25">
                  <c:v>2640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1400</c:v>
                </c:pt>
                <c:pt idx="32">
                  <c:v>1400</c:v>
                </c:pt>
                <c:pt idx="33">
                  <c:v>700</c:v>
                </c:pt>
                <c:pt idx="3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49-41D8-83CB-E7FC63806457}"/>
            </c:ext>
          </c:extLst>
        </c:ser>
        <c:ser>
          <c:idx val="3"/>
          <c:order val="2"/>
          <c:tx>
            <c:strRef>
              <c:f>CapBuildout_analysis!$A$17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49D3FF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CapBuildout_analysis!$B$13:$AV$13</c15:sqref>
                  </c15:fullRef>
                </c:ext>
              </c:extLst>
              <c:f>CapBuildout_analysis!$N$13:$AV$13</c:f>
              <c:numCache>
                <c:formatCode>General</c:formatCode>
                <c:ptCount val="3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  <c:pt idx="25">
                  <c:v>2027</c:v>
                </c:pt>
                <c:pt idx="26">
                  <c:v>2028</c:v>
                </c:pt>
                <c:pt idx="27">
                  <c:v>2029</c:v>
                </c:pt>
                <c:pt idx="28">
                  <c:v>2030</c:v>
                </c:pt>
                <c:pt idx="29">
                  <c:v>2032</c:v>
                </c:pt>
                <c:pt idx="30">
                  <c:v>2033</c:v>
                </c:pt>
                <c:pt idx="31">
                  <c:v>2034</c:v>
                </c:pt>
                <c:pt idx="32">
                  <c:v>2035</c:v>
                </c:pt>
                <c:pt idx="33">
                  <c:v>2036</c:v>
                </c:pt>
                <c:pt idx="34">
                  <c:v>2037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CapBuildout_analysis!$B$17:$AV$17</c15:sqref>
                  </c15:fullRef>
                </c:ext>
              </c:extLst>
              <c:f>CapBuildout_analysis!$N$17:$AV$17</c:f>
              <c:numCache>
                <c:formatCode>General</c:formatCode>
                <c:ptCount val="35"/>
                <c:pt idx="4">
                  <c:v>250</c:v>
                </c:pt>
                <c:pt idx="10">
                  <c:v>948</c:v>
                </c:pt>
                <c:pt idx="11">
                  <c:v>220</c:v>
                </c:pt>
                <c:pt idx="12">
                  <c:v>865.601</c:v>
                </c:pt>
                <c:pt idx="18">
                  <c:v>1574.0999999999997</c:v>
                </c:pt>
                <c:pt idx="20">
                  <c:v>514.29999999999995</c:v>
                </c:pt>
                <c:pt idx="24">
                  <c:v>700</c:v>
                </c:pt>
                <c:pt idx="26">
                  <c:v>700</c:v>
                </c:pt>
                <c:pt idx="29">
                  <c:v>700</c:v>
                </c:pt>
                <c:pt idx="30">
                  <c:v>700</c:v>
                </c:pt>
                <c:pt idx="3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49-41D8-83CB-E7FC63806457}"/>
            </c:ext>
          </c:extLst>
        </c:ser>
        <c:ser>
          <c:idx val="4"/>
          <c:order val="3"/>
          <c:tx>
            <c:strRef>
              <c:f>CapBuildout_analysis!$A$18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E34946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CapBuildout_analysis!$B$13:$AV$13</c15:sqref>
                  </c15:fullRef>
                </c:ext>
              </c:extLst>
              <c:f>CapBuildout_analysis!$N$13:$AV$13</c:f>
              <c:numCache>
                <c:formatCode>General</c:formatCode>
                <c:ptCount val="3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  <c:pt idx="25">
                  <c:v>2027</c:v>
                </c:pt>
                <c:pt idx="26">
                  <c:v>2028</c:v>
                </c:pt>
                <c:pt idx="27">
                  <c:v>2029</c:v>
                </c:pt>
                <c:pt idx="28">
                  <c:v>2030</c:v>
                </c:pt>
                <c:pt idx="29">
                  <c:v>2032</c:v>
                </c:pt>
                <c:pt idx="30">
                  <c:v>2033</c:v>
                </c:pt>
                <c:pt idx="31">
                  <c:v>2034</c:v>
                </c:pt>
                <c:pt idx="32">
                  <c:v>2035</c:v>
                </c:pt>
                <c:pt idx="33">
                  <c:v>2036</c:v>
                </c:pt>
                <c:pt idx="34">
                  <c:v>2037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CapBuildout_analysis!$B$18:$AV$18</c15:sqref>
                  </c15:fullRef>
                </c:ext>
              </c:extLst>
              <c:f>CapBuildout_analysis!$N$18:$AV$18</c:f>
              <c:numCache>
                <c:formatCode>General</c:formatCode>
                <c:ptCount val="35"/>
                <c:pt idx="4">
                  <c:v>315</c:v>
                </c:pt>
                <c:pt idx="13">
                  <c:v>4.4000000000000004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49-41D8-83CB-E7FC6380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3433728"/>
        <c:axId val="213435520"/>
      </c:barChart>
      <c:catAx>
        <c:axId val="2134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crossAx val="213435520"/>
        <c:crosses val="autoZero"/>
        <c:auto val="0"/>
        <c:lblAlgn val="ctr"/>
        <c:lblOffset val="150"/>
        <c:tickLblSkip val="1"/>
        <c:noMultiLvlLbl val="0"/>
      </c:catAx>
      <c:valAx>
        <c:axId val="213435520"/>
        <c:scaling>
          <c:orientation val="minMax"/>
        </c:scaling>
        <c:delete val="0"/>
        <c:axPos val="l"/>
        <c:majorGridlines>
          <c:spPr>
            <a:ln w="12700" cap="rnd" cmpd="sng" algn="ctr">
              <a:solidFill>
                <a:srgbClr val="D9D9D9"/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capacity built (MW)</a:t>
                </a:r>
              </a:p>
            </c:rich>
          </c:tx>
          <c:layout>
            <c:manualLayout>
              <c:xMode val="edge"/>
              <c:yMode val="edge"/>
              <c:x val="1.908295071172993E-3"/>
              <c:y val="2.1392081736909319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21343372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860834931018795"/>
          <c:y val="1.3526976230225371E-3"/>
          <c:w val="0.10524041637652436"/>
          <c:h val="0.9567964421114026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0" i="0">
          <a:latin typeface="Arial" panose="020B0604020202020204" pitchFamily="34" charset="0"/>
          <a:ea typeface="Segoe UI"/>
          <a:cs typeface="Arial" panose="020B0604020202020204" pitchFamily="34" charset="0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87120470887887"/>
          <c:y val="8.1990079365079363E-2"/>
          <c:w val="0.7668985385702527"/>
          <c:h val="0.80730714285714289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CapBuildout_analysis!$A$31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AFAFAF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CapBuildout_analysis!$W$29:$Y$29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2037</c:v>
                </c:pt>
              </c:numCache>
            </c:numRef>
          </c:cat>
          <c:val>
            <c:numRef>
              <c:f>CapBuildout_analysis!$W$31:$Y$31</c:f>
              <c:numCache>
                <c:formatCode>General</c:formatCode>
                <c:ptCount val="3"/>
                <c:pt idx="0">
                  <c:v>0</c:v>
                </c:pt>
                <c:pt idx="1">
                  <c:v>0.6</c:v>
                </c:pt>
                <c:pt idx="2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32-4C1E-865D-CDAC062D53A4}"/>
            </c:ext>
          </c:extLst>
        </c:ser>
        <c:ser>
          <c:idx val="3"/>
          <c:order val="2"/>
          <c:tx>
            <c:strRef>
              <c:f>CapBuildout_analysis!$A$32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B187EF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CapBuildout_analysis!$W$29:$Y$29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2037</c:v>
                </c:pt>
              </c:numCache>
            </c:numRef>
          </c:cat>
          <c:val>
            <c:numRef>
              <c:f>CapBuildout_analysis!$W$32:$Y$32</c:f>
              <c:numCache>
                <c:formatCode>General</c:formatCode>
                <c:ptCount val="3"/>
                <c:pt idx="0">
                  <c:v>5.9260000000000002</c:v>
                </c:pt>
                <c:pt idx="1">
                  <c:v>12.016</c:v>
                </c:pt>
                <c:pt idx="2">
                  <c:v>16.216000000000001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32-4C1E-865D-CDAC062D53A4}"/>
            </c:ext>
          </c:extLst>
        </c:ser>
        <c:ser>
          <c:idx val="4"/>
          <c:order val="3"/>
          <c:tx>
            <c:strRef>
              <c:f>CapBuildout_analysis!$A$33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49D3FF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CapBuildout_analysis!$W$29:$Y$29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2037</c:v>
                </c:pt>
              </c:numCache>
            </c:numRef>
          </c:cat>
          <c:val>
            <c:numRef>
              <c:f>CapBuildout_analysis!$W$33:$Y$33</c:f>
              <c:numCache>
                <c:formatCode>General</c:formatCode>
                <c:ptCount val="3"/>
                <c:pt idx="0">
                  <c:v>0.51429999999999998</c:v>
                </c:pt>
                <c:pt idx="1">
                  <c:v>1.9142999999999999</c:v>
                </c:pt>
                <c:pt idx="2">
                  <c:v>4.0143000000000004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32-4C1E-865D-CDAC062D5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3433728"/>
        <c:axId val="21343552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CapBuildout_analysis!$A$30</c15:sqref>
                        </c15:formulaRef>
                      </c:ext>
                    </c:extLst>
                    <c:strCache>
                      <c:ptCount val="1"/>
                      <c:pt idx="0">
                        <c:v>Bioenergy</c:v>
                      </c:pt>
                    </c:strCache>
                  </c:strRef>
                </c:tx>
                <c:spPr>
                  <a:solidFill>
                    <a:srgbClr val="AFAFAF"/>
                  </a:solidFill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CapBuildout_analysis!$W$29:$Y$29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2025</c:v>
                      </c:pt>
                      <c:pt idx="1">
                        <c:v>2030</c:v>
                      </c:pt>
                      <c:pt idx="2">
                        <c:v>2037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CapBuildout_analysis!$W$30:$Y$30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2932-4C1E-865D-CDAC062D53A4}"/>
                  </c:ext>
                </c:extLst>
              </c15:ser>
            </c15:filteredBarSeries>
            <c15:filteredBarSeries>
              <c15:ser>
                <c:idx val="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CapBuildout_analysis!$A$34</c15:sqref>
                        </c15:formulaRef>
                      </c:ext>
                    </c:extLst>
                    <c:strCache>
                      <c:ptCount val="1"/>
                      <c:pt idx="0">
                        <c:v>Oil</c:v>
                      </c:pt>
                    </c:strCache>
                  </c:strRef>
                </c:tx>
                <c:spPr>
                  <a:solidFill>
                    <a:srgbClr val="E34946"/>
                  </a:solidFill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CapBuildout_analysis!$W$29:$Y$29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2025</c:v>
                      </c:pt>
                      <c:pt idx="1">
                        <c:v>2030</c:v>
                      </c:pt>
                      <c:pt idx="2">
                        <c:v>2037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CapBuildout_analysis!$W$34:$Y$34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932-4C1E-865D-CDAC062D53A4}"/>
                  </c:ext>
                </c:extLst>
              </c15:ser>
            </c15:filteredBarSeries>
          </c:ext>
        </c:extLst>
      </c:barChart>
      <c:catAx>
        <c:axId val="2134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crossAx val="213435520"/>
        <c:crosses val="autoZero"/>
        <c:auto val="0"/>
        <c:lblAlgn val="ctr"/>
        <c:lblOffset val="150"/>
        <c:tickLblSkip val="1"/>
        <c:noMultiLvlLbl val="0"/>
      </c:catAx>
      <c:valAx>
        <c:axId val="213435520"/>
        <c:scaling>
          <c:orientation val="minMax"/>
        </c:scaling>
        <c:delete val="0"/>
        <c:axPos val="l"/>
        <c:majorGridlines>
          <c:spPr>
            <a:ln w="12700" cap="rnd" cmpd="sng" algn="ctr">
              <a:solidFill>
                <a:srgbClr val="D9D9D9"/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GW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9083333333333333E-3"/>
              <c:y val="7.055555555555555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21343372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860834931018795"/>
          <c:y val="1.3526976230225371E-3"/>
          <c:w val="0.10524041637652436"/>
          <c:h val="0.9567964421114026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0" i="0">
          <a:latin typeface="Arial" panose="020B0604020202020204" pitchFamily="34" charset="0"/>
          <a:ea typeface="Segoe UI"/>
          <a:cs typeface="Arial" panose="020B0604020202020204" pitchFamily="34" charset="0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87120470887887"/>
          <c:y val="0.15254576754165533"/>
          <c:w val="0.7668985385702527"/>
          <c:h val="0.74321226431486298"/>
        </c:manualLayout>
      </c:layout>
      <c:barChart>
        <c:barDir val="col"/>
        <c:grouping val="stacked"/>
        <c:varyColors val="0"/>
        <c:ser>
          <c:idx val="3"/>
          <c:order val="1"/>
          <c:tx>
            <c:strRef>
              <c:f>CapBuildout_analysis!$A$31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AFAFAF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CapBuildout_analysis!$AA$29:$AB$29</c:f>
              <c:numCache>
                <c:formatCode>General</c:formatCode>
                <c:ptCount val="2"/>
                <c:pt idx="0">
                  <c:v>2030</c:v>
                </c:pt>
                <c:pt idx="1">
                  <c:v>2037</c:v>
                </c:pt>
              </c:numCache>
            </c:numRef>
          </c:cat>
          <c:val>
            <c:numRef>
              <c:f>CapBuildout_analysis!$AA$31:$AB$31</c:f>
              <c:numCache>
                <c:formatCode>General</c:formatCode>
                <c:ptCount val="2"/>
                <c:pt idx="0">
                  <c:v>0.6</c:v>
                </c:pt>
                <c:pt idx="1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431-461B-84A1-0B636A3856D6}"/>
            </c:ext>
          </c:extLst>
        </c:ser>
        <c:ser>
          <c:idx val="4"/>
          <c:order val="2"/>
          <c:tx>
            <c:strRef>
              <c:f>CapBuildout_analysis!$A$32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B187EF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CapBuildout_analysis!$AA$29:$AB$29</c:f>
              <c:numCache>
                <c:formatCode>General</c:formatCode>
                <c:ptCount val="2"/>
                <c:pt idx="0">
                  <c:v>2030</c:v>
                </c:pt>
                <c:pt idx="1">
                  <c:v>2037</c:v>
                </c:pt>
              </c:numCache>
            </c:numRef>
          </c:cat>
          <c:val>
            <c:numRef>
              <c:f>CapBuildout_analysis!$AA$32:$AB$32</c:f>
              <c:numCache>
                <c:formatCode>General</c:formatCode>
                <c:ptCount val="2"/>
                <c:pt idx="0">
                  <c:v>6.09</c:v>
                </c:pt>
                <c:pt idx="1">
                  <c:v>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431-461B-84A1-0B636A3856D6}"/>
            </c:ext>
          </c:extLst>
        </c:ser>
        <c:ser>
          <c:idx val="0"/>
          <c:order val="3"/>
          <c:tx>
            <c:strRef>
              <c:f>CapBuildout_analysis!$A$33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49D3FF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CapBuildout_analysis!$AA$29:$AB$29</c:f>
              <c:numCache>
                <c:formatCode>General</c:formatCode>
                <c:ptCount val="2"/>
                <c:pt idx="0">
                  <c:v>2030</c:v>
                </c:pt>
                <c:pt idx="1">
                  <c:v>2037</c:v>
                </c:pt>
              </c:numCache>
            </c:numRef>
          </c:cat>
          <c:val>
            <c:numRef>
              <c:f>CapBuildout_analysis!$AA$33:$AB$33</c:f>
              <c:numCache>
                <c:formatCode>General</c:formatCode>
                <c:ptCount val="2"/>
                <c:pt idx="0">
                  <c:v>1.4</c:v>
                </c:pt>
                <c:pt idx="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431-461B-84A1-0B636A38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3433728"/>
        <c:axId val="21343552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CapBuildout_analysis!$A$30</c15:sqref>
                        </c15:formulaRef>
                      </c:ext>
                    </c:extLst>
                    <c:strCache>
                      <c:ptCount val="1"/>
                      <c:pt idx="0">
                        <c:v>Bioenergy</c:v>
                      </c:pt>
                    </c:strCache>
                  </c:strRef>
                </c:tx>
                <c:spPr>
                  <a:solidFill>
                    <a:srgbClr val="AFAFAF"/>
                  </a:solidFill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CapBuildout_analysis!$AA$29:$AB$29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2030</c:v>
                      </c:pt>
                      <c:pt idx="1">
                        <c:v>2037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CapBuildout_analysis!$AA$30:$AB$30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1431-461B-84A1-0B636A3856D6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CapBuildout_analysis!$A$34</c15:sqref>
                        </c15:formulaRef>
                      </c:ext>
                    </c:extLst>
                    <c:strCache>
                      <c:ptCount val="1"/>
                      <c:pt idx="0">
                        <c:v>Oil</c:v>
                      </c:pt>
                    </c:strCache>
                  </c:strRef>
                </c:tx>
                <c:spPr>
                  <a:solidFill>
                    <a:srgbClr val="E34946"/>
                  </a:solidFill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CapBuildout_analysis!$AA$29:$AB$29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2030</c:v>
                      </c:pt>
                      <c:pt idx="1">
                        <c:v>2037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CapBuildout_analysis!$AA$34:$AB$34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431-461B-84A1-0B636A3856D6}"/>
                  </c:ext>
                </c:extLst>
              </c15:ser>
            </c15:filteredBarSeries>
          </c:ext>
        </c:extLst>
      </c:barChart>
      <c:catAx>
        <c:axId val="2134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crossAx val="213435520"/>
        <c:crosses val="autoZero"/>
        <c:auto val="0"/>
        <c:lblAlgn val="ctr"/>
        <c:lblOffset val="150"/>
        <c:tickLblSkip val="1"/>
        <c:noMultiLvlLbl val="0"/>
      </c:catAx>
      <c:valAx>
        <c:axId val="213435520"/>
        <c:scaling>
          <c:orientation val="minMax"/>
        </c:scaling>
        <c:delete val="0"/>
        <c:axPos val="l"/>
        <c:majorGridlines>
          <c:spPr>
            <a:ln w="12700" cap="rnd" cmpd="sng" algn="ctr">
              <a:solidFill>
                <a:srgbClr val="D9D9D9"/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ICumulative </a:t>
                </a:r>
                <a:r>
                  <a:rPr lang="en-US" baseline="0"/>
                  <a:t>capacity (GW)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6.6120370370370369E-3"/>
              <c:y val="0.1574634920634920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21343372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860834931018795"/>
          <c:y val="1.3526976230225371E-3"/>
          <c:w val="0.10524041637652436"/>
          <c:h val="0.9567964421114026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0" i="0">
          <a:latin typeface="Arial" panose="020B0604020202020204" pitchFamily="34" charset="0"/>
          <a:ea typeface="Segoe UI"/>
          <a:cs typeface="Arial" panose="020B0604020202020204" pitchFamily="34" charset="0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603832907153928E-2"/>
          <c:y val="2.8480513767860052E-2"/>
          <c:w val="0.84183584747085016"/>
          <c:h val="0.75368766404199472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CapBuildout_analysis!$A$23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AFAFAF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CapBuildout_analysis!$B$21:$BG$21</c:f>
              <c:numCache>
                <c:formatCode>General</c:formatCode>
                <c:ptCount val="5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</c:numCache>
            </c:numRef>
          </c:cat>
          <c:val>
            <c:numRef>
              <c:f>CapBuildout_analysis!$B$23:$BG$23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1620</c:v>
                </c:pt>
                <c:pt idx="16">
                  <c:v>0</c:v>
                </c:pt>
                <c:pt idx="17">
                  <c:v>9.5</c:v>
                </c:pt>
                <c:pt idx="18">
                  <c:v>0</c:v>
                </c:pt>
                <c:pt idx="19">
                  <c:v>270</c:v>
                </c:pt>
                <c:pt idx="20">
                  <c:v>90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673.25</c:v>
                </c:pt>
                <c:pt idx="27">
                  <c:v>673.25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660</c:v>
                </c:pt>
                <c:pt idx="33">
                  <c:v>0</c:v>
                </c:pt>
                <c:pt idx="34">
                  <c:v>0</c:v>
                </c:pt>
                <c:pt idx="35">
                  <c:v>982</c:v>
                </c:pt>
                <c:pt idx="36">
                  <c:v>491</c:v>
                </c:pt>
                <c:pt idx="37">
                  <c:v>0</c:v>
                </c:pt>
                <c:pt idx="38">
                  <c:v>0</c:v>
                </c:pt>
                <c:pt idx="39">
                  <c:v>600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1000</c:v>
                </c:pt>
                <c:pt idx="54">
                  <c:v>1000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79-4010-B796-F0BA7ABC76FE}"/>
            </c:ext>
          </c:extLst>
        </c:ser>
        <c:ser>
          <c:idx val="3"/>
          <c:order val="2"/>
          <c:tx>
            <c:strRef>
              <c:f>CapBuildout_analysis!$A$24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B187EF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CapBuildout_analysis!$B$21:$BG$21</c:f>
              <c:numCache>
                <c:formatCode>General</c:formatCode>
                <c:ptCount val="5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</c:numCache>
            </c:numRef>
          </c:cat>
          <c:val>
            <c:numRef>
              <c:f>CapBuildout_analysis!$B$24:$BG$24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1587</c:v>
                </c:pt>
                <c:pt idx="13">
                  <c:v>0</c:v>
                </c:pt>
                <c:pt idx="14">
                  <c:v>851</c:v>
                </c:pt>
                <c:pt idx="15">
                  <c:v>0</c:v>
                </c:pt>
                <c:pt idx="16">
                  <c:v>120</c:v>
                </c:pt>
                <c:pt idx="17">
                  <c:v>781</c:v>
                </c:pt>
                <c:pt idx="18">
                  <c:v>1210</c:v>
                </c:pt>
                <c:pt idx="19">
                  <c:v>450</c:v>
                </c:pt>
                <c:pt idx="20">
                  <c:v>2930</c:v>
                </c:pt>
                <c:pt idx="21">
                  <c:v>150</c:v>
                </c:pt>
                <c:pt idx="22">
                  <c:v>2676</c:v>
                </c:pt>
                <c:pt idx="23">
                  <c:v>1123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734</c:v>
                </c:pt>
                <c:pt idx="28">
                  <c:v>2844</c:v>
                </c:pt>
                <c:pt idx="29">
                  <c:v>1510</c:v>
                </c:pt>
                <c:pt idx="30">
                  <c:v>760</c:v>
                </c:pt>
                <c:pt idx="31">
                  <c:v>0</c:v>
                </c:pt>
                <c:pt idx="32">
                  <c:v>344</c:v>
                </c:pt>
                <c:pt idx="33">
                  <c:v>1080</c:v>
                </c:pt>
                <c:pt idx="34">
                  <c:v>3206</c:v>
                </c:pt>
                <c:pt idx="35">
                  <c:v>1960</c:v>
                </c:pt>
                <c:pt idx="36">
                  <c:v>2748</c:v>
                </c:pt>
                <c:pt idx="37">
                  <c:v>1080</c:v>
                </c:pt>
                <c:pt idx="38">
                  <c:v>630</c:v>
                </c:pt>
                <c:pt idx="39">
                  <c:v>1760</c:v>
                </c:pt>
                <c:pt idx="40">
                  <c:v>0</c:v>
                </c:pt>
                <c:pt idx="41">
                  <c:v>1430</c:v>
                </c:pt>
                <c:pt idx="42">
                  <c:v>2726</c:v>
                </c:pt>
                <c:pt idx="43">
                  <c:v>1250</c:v>
                </c:pt>
                <c:pt idx="44">
                  <c:v>1950</c:v>
                </c:pt>
                <c:pt idx="45">
                  <c:v>1350</c:v>
                </c:pt>
                <c:pt idx="46">
                  <c:v>700</c:v>
                </c:pt>
                <c:pt idx="47">
                  <c:v>2640</c:v>
                </c:pt>
                <c:pt idx="48">
                  <c:v>700</c:v>
                </c:pt>
                <c:pt idx="49">
                  <c:v>700</c:v>
                </c:pt>
                <c:pt idx="50">
                  <c:v>700</c:v>
                </c:pt>
                <c:pt idx="51">
                  <c:v>0</c:v>
                </c:pt>
                <c:pt idx="52">
                  <c:v>1400</c:v>
                </c:pt>
                <c:pt idx="53">
                  <c:v>0</c:v>
                </c:pt>
                <c:pt idx="54">
                  <c:v>0</c:v>
                </c:pt>
                <c:pt idx="55">
                  <c:v>1400</c:v>
                </c:pt>
                <c:pt idx="56">
                  <c:v>700</c:v>
                </c:pt>
                <c:pt idx="57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79-4010-B796-F0BA7ABC76FE}"/>
            </c:ext>
          </c:extLst>
        </c:ser>
        <c:ser>
          <c:idx val="4"/>
          <c:order val="3"/>
          <c:tx>
            <c:strRef>
              <c:f>CapBuildout_analysis!$A$25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49D3FF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CapBuildout_analysis!$B$21:$BG$21</c:f>
              <c:numCache>
                <c:formatCode>General</c:formatCode>
                <c:ptCount val="5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</c:numCache>
            </c:numRef>
          </c:cat>
          <c:val>
            <c:numRef>
              <c:f>CapBuildout_analysis!$B$25:$BG$25</c:f>
              <c:numCache>
                <c:formatCode>General</c:formatCode>
                <c:ptCount val="58"/>
                <c:pt idx="0">
                  <c:v>144</c:v>
                </c:pt>
                <c:pt idx="1">
                  <c:v>84</c:v>
                </c:pt>
                <c:pt idx="2">
                  <c:v>818.2</c:v>
                </c:pt>
                <c:pt idx="3">
                  <c:v>0</c:v>
                </c:pt>
                <c:pt idx="4">
                  <c:v>300</c:v>
                </c:pt>
                <c:pt idx="5">
                  <c:v>0</c:v>
                </c:pt>
                <c:pt idx="6">
                  <c:v>240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</c:v>
                </c:pt>
                <c:pt idx="16">
                  <c:v>0</c:v>
                </c:pt>
                <c:pt idx="17">
                  <c:v>0</c:v>
                </c:pt>
                <c:pt idx="18">
                  <c:v>214</c:v>
                </c:pt>
                <c:pt idx="19">
                  <c:v>126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948</c:v>
                </c:pt>
                <c:pt idx="31">
                  <c:v>0</c:v>
                </c:pt>
                <c:pt idx="32">
                  <c:v>220</c:v>
                </c:pt>
                <c:pt idx="33">
                  <c:v>865.601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1574.0999999999997</c:v>
                </c:pt>
                <c:pt idx="40">
                  <c:v>0</c:v>
                </c:pt>
                <c:pt idx="41">
                  <c:v>0</c:v>
                </c:pt>
                <c:pt idx="42">
                  <c:v>514.29999999999995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700</c:v>
                </c:pt>
                <c:pt idx="47">
                  <c:v>0</c:v>
                </c:pt>
                <c:pt idx="48">
                  <c:v>700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700</c:v>
                </c:pt>
                <c:pt idx="53">
                  <c:v>700</c:v>
                </c:pt>
                <c:pt idx="54">
                  <c:v>0</c:v>
                </c:pt>
                <c:pt idx="55">
                  <c:v>700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79-4010-B796-F0BA7ABC76FE}"/>
            </c:ext>
          </c:extLst>
        </c:ser>
        <c:ser>
          <c:idx val="0"/>
          <c:order val="4"/>
          <c:tx>
            <c:strRef>
              <c:f>CapBuildout_analysis!$A$26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E34946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CapBuildout_analysis!$B$21:$BG$21</c:f>
              <c:numCache>
                <c:formatCode>General</c:formatCode>
                <c:ptCount val="5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</c:numCache>
            </c:numRef>
          </c:cat>
          <c:val>
            <c:numRef>
              <c:f>CapBuildout_analysis!$B$26:$BG$26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4.4000000000000004</c:v>
                </c:pt>
                <c:pt idx="35">
                  <c:v>26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79-4010-B796-F0BA7ABC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3433728"/>
        <c:axId val="21343552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CapBuildout_analysis!$A$22</c15:sqref>
                        </c15:formulaRef>
                      </c:ext>
                    </c:extLst>
                    <c:strCache>
                      <c:ptCount val="1"/>
                      <c:pt idx="0">
                        <c:v>Bioenergy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CapBuildout_analysis!$B$21:$BG$21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  <c:pt idx="41">
                        <c:v>2021</c:v>
                      </c:pt>
                      <c:pt idx="42">
                        <c:v>2022</c:v>
                      </c:pt>
                      <c:pt idx="43">
                        <c:v>2023</c:v>
                      </c:pt>
                      <c:pt idx="44">
                        <c:v>2024</c:v>
                      </c:pt>
                      <c:pt idx="45">
                        <c:v>2025</c:v>
                      </c:pt>
                      <c:pt idx="46">
                        <c:v>2026</c:v>
                      </c:pt>
                      <c:pt idx="47">
                        <c:v>2027</c:v>
                      </c:pt>
                      <c:pt idx="48">
                        <c:v>2028</c:v>
                      </c:pt>
                      <c:pt idx="49">
                        <c:v>2029</c:v>
                      </c:pt>
                      <c:pt idx="50">
                        <c:v>2030</c:v>
                      </c:pt>
                      <c:pt idx="51">
                        <c:v>2031</c:v>
                      </c:pt>
                      <c:pt idx="52">
                        <c:v>2032</c:v>
                      </c:pt>
                      <c:pt idx="53">
                        <c:v>2033</c:v>
                      </c:pt>
                      <c:pt idx="54">
                        <c:v>2034</c:v>
                      </c:pt>
                      <c:pt idx="55">
                        <c:v>2035</c:v>
                      </c:pt>
                      <c:pt idx="56">
                        <c:v>2036</c:v>
                      </c:pt>
                      <c:pt idx="57">
                        <c:v>2037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CapBuildout_analysis!$B$22:$BG$22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49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108.8</c:v>
                      </c:pt>
                      <c:pt idx="24">
                        <c:v>56</c:v>
                      </c:pt>
                      <c:pt idx="25">
                        <c:v>20</c:v>
                      </c:pt>
                      <c:pt idx="26">
                        <c:v>40.200000000000003</c:v>
                      </c:pt>
                      <c:pt idx="27">
                        <c:v>16.8</c:v>
                      </c:pt>
                      <c:pt idx="28">
                        <c:v>0</c:v>
                      </c:pt>
                      <c:pt idx="29">
                        <c:v>20.8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15.5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21</c:v>
                      </c:pt>
                      <c:pt idx="39">
                        <c:v>25</c:v>
                      </c:pt>
                      <c:pt idx="40">
                        <c:v>0</c:v>
                      </c:pt>
                      <c:pt idx="41">
                        <c:v>30.5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D79-4010-B796-F0BA7ABC76FE}"/>
                  </c:ext>
                </c:extLst>
              </c15:ser>
            </c15:filteredBarSeries>
          </c:ext>
        </c:extLst>
      </c:barChart>
      <c:catAx>
        <c:axId val="2134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crossAx val="213435520"/>
        <c:crosses val="autoZero"/>
        <c:auto val="0"/>
        <c:lblAlgn val="ctr"/>
        <c:lblOffset val="150"/>
        <c:tickLblSkip val="1"/>
        <c:noMultiLvlLbl val="0"/>
      </c:catAx>
      <c:valAx>
        <c:axId val="213435520"/>
        <c:scaling>
          <c:orientation val="minMax"/>
        </c:scaling>
        <c:delete val="0"/>
        <c:axPos val="l"/>
        <c:majorGridlines>
          <c:spPr>
            <a:ln w="12700" cap="rnd" cmpd="sng" algn="ctr">
              <a:solidFill>
                <a:srgbClr val="D9D9D9"/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capacity built (MW)</a:t>
                </a:r>
              </a:p>
            </c:rich>
          </c:tx>
          <c:layout>
            <c:manualLayout>
              <c:xMode val="edge"/>
              <c:yMode val="edge"/>
              <c:x val="1.908295071172993E-3"/>
              <c:y val="2.1392081736909319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21343372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9179876553582349"/>
          <c:y val="1.3526976230225371E-3"/>
          <c:w val="7.3336260438278608E-2"/>
          <c:h val="0.9567964421114026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0" i="0">
          <a:latin typeface="Arial" panose="020B0604020202020204" pitchFamily="34" charset="0"/>
          <a:ea typeface="Segoe UI"/>
          <a:cs typeface="Arial" panose="020B0604020202020204" pitchFamily="34" charset="0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62311</xdr:colOff>
      <xdr:row>52</xdr:row>
      <xdr:rowOff>95088</xdr:rowOff>
    </xdr:from>
    <xdr:to>
      <xdr:col>28</xdr:col>
      <xdr:colOff>180232</xdr:colOff>
      <xdr:row>66</xdr:row>
      <xdr:rowOff>167775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38AA3-1692-4EE3-9168-5D858D84C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406401</xdr:colOff>
      <xdr:row>35</xdr:row>
      <xdr:rowOff>139700</xdr:rowOff>
    </xdr:from>
    <xdr:to>
      <xdr:col>10</xdr:col>
      <xdr:colOff>408901</xdr:colOff>
      <xdr:row>48</xdr:row>
      <xdr:rowOff>168300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01D73E-8F53-479A-92E4-B5A8C1C8B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139700</xdr:colOff>
      <xdr:row>37</xdr:row>
      <xdr:rowOff>25400</xdr:rowOff>
    </xdr:from>
    <xdr:to>
      <xdr:col>24</xdr:col>
      <xdr:colOff>548600</xdr:colOff>
      <xdr:row>51</xdr:row>
      <xdr:rowOff>56200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FB6C42-EF6E-4F81-A8FF-C620BEA6E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68</xdr:row>
      <xdr:rowOff>38100</xdr:rowOff>
    </xdr:from>
    <xdr:to>
      <xdr:col>27</xdr:col>
      <xdr:colOff>384621</xdr:colOff>
      <xdr:row>83</xdr:row>
      <xdr:rowOff>21887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8929D3-55B3-49BB-8175-0AD4A3CB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%20lama/ResOper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Genetica"/>
      <sheetName val="Plan(N5%F)"/>
      <sheetName val="Plan(D5%F)"/>
      <sheetName val="GBNK-1"/>
      <sheetName val="Plan(N5%FBW"/>
      <sheetName val="gbnk"/>
      <sheetName val="Plan(NS)"/>
      <sheetName val="Plan(DS)"/>
      <sheetName val="ElArCapTbl"/>
      <sheetName val="QlocSgl"/>
      <sheetName val="GraphQlocSgl(%)"/>
      <sheetName val="QlocCrt"/>
      <sheetName val="GraphQlocCrt(%)"/>
      <sheetName val="QlocJtl"/>
      <sheetName val="GraphQlocJtl(%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 Craig, IEA/EMS/RISE" refreshedDate="44963.691719328701" createdVersion="7" refreshedVersion="7" minRefreshableVersion="3" recordCount="422" xr:uid="{B14CADCE-4F8C-439F-AE27-50A39145CA9B}">
  <cacheSource type="worksheet">
    <worksheetSource ref="F3:AO425" sheet="AllGenerators"/>
  </cacheSource>
  <cacheFields count="36">
    <cacheField name="Class or technology" numFmtId="0">
      <sharedItems/>
    </cacheField>
    <cacheField name="PLEXOSCategory" numFmtId="0">
      <sharedItems/>
    </cacheField>
    <cacheField name="WEOtechs" numFmtId="0">
      <sharedItems/>
    </cacheField>
    <cacheField name="Tech_simple" numFmtId="0">
      <sharedItems count="11">
        <s v="Hydro"/>
        <s v="Gas"/>
        <s v="Coal"/>
        <s v="Oil"/>
        <e v="#VALUE!"/>
        <s v="Bioenergy"/>
        <s v="Wind"/>
        <s v="Waste"/>
        <s v="Solar"/>
        <s v="Geothermal"/>
        <s v="Battery"/>
      </sharedItems>
    </cacheField>
    <cacheField name="ValidationTech" numFmtId="0">
      <sharedItems/>
    </cacheField>
    <cacheField name="Fuel" numFmtId="0">
      <sharedItems/>
    </cacheField>
    <cacheField name="PLEXOSFuel" numFmtId="0">
      <sharedItems/>
    </cacheField>
    <cacheField name="Unit Commitment" numFmtId="0">
      <sharedItems/>
    </cacheField>
    <cacheField name="MSL" numFmtId="0">
      <sharedItems containsMixedTypes="1" containsNumber="1" minValue="0" maxValue="420"/>
    </cacheField>
    <cacheField name="MSF" numFmtId="0">
      <sharedItems containsMixedTypes="1" containsNumber="1" minValue="0" maxValue="1"/>
    </cacheField>
    <cacheField name="Units_2021" numFmtId="0">
      <sharedItems containsSemiMixedTypes="0" containsString="0" containsNumber="1" containsInteger="1" minValue="0" maxValue="5"/>
    </cacheField>
    <cacheField name="Units_2025" numFmtId="0">
      <sharedItems containsSemiMixedTypes="0" containsString="0" containsNumber="1" containsInteger="1" minValue="0" maxValue="5"/>
    </cacheField>
    <cacheField name="Units_2030" numFmtId="0">
      <sharedItems containsSemiMixedTypes="0" containsString="0" containsNumber="1" containsInteger="1" minValue="0" maxValue="5"/>
    </cacheField>
    <cacheField name="Units_2037" numFmtId="0">
      <sharedItems containsSemiMixedTypes="0" containsString="0" containsNumber="1" containsInteger="1" minValue="0" maxValue="5"/>
    </cacheField>
    <cacheField name="Units_2040" numFmtId="0">
      <sharedItems containsSemiMixedTypes="0" containsString="0" containsNumber="1" containsInteger="1" minValue="0" maxValue="5"/>
    </cacheField>
    <cacheField name="MaxCap_2021" numFmtId="0">
      <sharedItems containsSemiMixedTypes="0" containsString="0" containsNumber="1" minValue="0" maxValue="1081.5"/>
    </cacheField>
    <cacheField name="MaxCap_2025" numFmtId="0">
      <sharedItems containsSemiMixedTypes="0" containsString="0" containsNumber="1" minValue="0" maxValue="1081.5"/>
    </cacheField>
    <cacheField name="MaxCap_2030" numFmtId="0">
      <sharedItems containsSemiMixedTypes="0" containsString="0" containsNumber="1" minValue="0" maxValue="1170"/>
    </cacheField>
    <cacheField name="MaxCap_2037" numFmtId="0">
      <sharedItems containsSemiMixedTypes="0" containsString="0" containsNumber="1" minValue="0" maxValue="2730"/>
    </cacheField>
    <cacheField name="MaxCap_2040" numFmtId="0">
      <sharedItems containsSemiMixedTypes="0" containsString="0" containsNumber="1" minValue="0" maxValue="2730"/>
    </cacheField>
    <cacheField name="HeatRate" numFmtId="0">
      <sharedItems containsMixedTypes="1" containsNumber="1" minValue="6200" maxValue="11071.074430000001"/>
    </cacheField>
    <cacheField name="HeatRate2" numFmtId="0">
      <sharedItems containsBlank="1" containsMixedTypes="1" containsNumber="1" minValue="6.5720000000000001" maxValue="11.735338895800002"/>
    </cacheField>
    <cacheField name="StartCostHot" numFmtId="0">
      <sharedItems containsMixedTypes="1" containsNumber="1" minValue="127901.52" maxValue="1537390.35"/>
    </cacheField>
    <cacheField name="StartCostWarm" numFmtId="0">
      <sharedItems containsMixedTypes="1" containsNumber="1" minValue="134432.18520000001" maxValue="2862457.023"/>
    </cacheField>
    <cacheField name="StartCostCold" numFmtId="0">
      <sharedItems containsMixedTypes="1" containsNumber="1" minValue="1.0980000000000001" maxValue="5900000"/>
    </cacheField>
    <cacheField name="CoolingBand1" numFmtId="0">
      <sharedItems containsSemiMixedTypes="0" containsString="0" containsNumber="1" containsInteger="1" minValue="8" maxValue="8"/>
    </cacheField>
    <cacheField name="CoolingBand2" numFmtId="0">
      <sharedItems containsSemiMixedTypes="0" containsString="0" containsNumber="1" containsInteger="1" minValue="40" maxValue="40"/>
    </cacheField>
    <cacheField name="CoolingBand3" numFmtId="0">
      <sharedItems containsSemiMixedTypes="0" containsString="0" containsNumber="1" minValue="0.1" maxValue="0.1"/>
    </cacheField>
    <cacheField name="MinUp" numFmtId="0">
      <sharedItems containsMixedTypes="1" containsNumber="1" minValue="0" maxValue="120"/>
    </cacheField>
    <cacheField name="MinDown" numFmtId="0">
      <sharedItems containsMixedTypes="1" containsNumber="1" minValue="0.5" maxValue="300"/>
    </cacheField>
    <cacheField name="MaxRampUp" numFmtId="0">
      <sharedItems containsMixedTypes="1" containsNumber="1" minValue="2.5" maxValue="144"/>
    </cacheField>
    <cacheField name="MaxRampDown" numFmtId="0">
      <sharedItems containsMixedTypes="1" containsNumber="1" minValue="2.5" maxValue="144"/>
    </cacheField>
    <cacheField name="Owner" numFmtId="0">
      <sharedItems/>
    </cacheField>
    <cacheField name="Fixed Pattern Type" numFmtId="0">
      <sharedItems/>
    </cacheField>
    <cacheField name="Commisioning_date" numFmtId="0">
      <sharedItems containsMixedTypes="1" containsNumber="1" containsInteger="1" minValue="1980" maxValue="1982"/>
    </cacheField>
    <cacheField name="Year" numFmtId="0">
      <sharedItems containsMixedTypes="1" containsNumber="1" containsInteger="1" minValue="1980" maxValue="2037" count="48">
        <n v="1982"/>
        <n v="1981"/>
        <n v="1986"/>
        <n v="1995"/>
        <n v="1984"/>
        <n v="2004"/>
        <n v="1980"/>
        <n v="1992"/>
        <n v="2019"/>
        <n v="2006"/>
        <n v="2007"/>
        <n v="2012"/>
        <n v="2000"/>
        <n v="2026"/>
        <n v="2033"/>
        <n v="2034"/>
        <n v="1994"/>
        <n v="1997"/>
        <n v="1998"/>
        <n v="2002"/>
        <n v="2009"/>
        <n v="2014"/>
        <n v="2008"/>
        <n v="2010"/>
        <n v="2015"/>
        <n v="2016"/>
        <n v="2003"/>
        <n v="2022"/>
        <n v="2021"/>
        <n v="2023"/>
        <n v="2024"/>
        <n v="2025"/>
        <n v="2027"/>
        <n v="2028"/>
        <n v="2029"/>
        <n v="2030"/>
        <n v="2032"/>
        <n v="2035"/>
        <n v="2036"/>
        <n v="2037"/>
        <n v="1999"/>
        <n v="2013"/>
        <n v="1996"/>
        <n v="2001"/>
        <n v="2017"/>
        <n v="2018"/>
        <n v="2005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">
  <r>
    <s v="EGAT Hydro Dispatchable"/>
    <s v="EGAT Hydro Dispatchable"/>
    <s v="Hydro Reservoir"/>
    <x v="0"/>
    <s v="Domestic Hydro"/>
    <s v="Hydro"/>
    <e v="#N/A"/>
    <s v="Optimal"/>
    <n v="40"/>
    <n v="0.48661800486618001"/>
    <n v="1"/>
    <n v="1"/>
    <n v="1"/>
    <n v="1"/>
    <n v="1"/>
    <n v="82.2"/>
    <n v="82.2"/>
    <n v="82.2"/>
    <n v="82.2"/>
    <n v="82.2"/>
    <e v="#N/A"/>
    <e v="#N/A"/>
    <e v="#N/A"/>
    <e v="#N/A"/>
    <e v="#N/A"/>
    <n v="8"/>
    <n v="40"/>
    <n v="0.1"/>
    <n v="0.5"/>
    <n v="0.5"/>
    <n v="60"/>
    <n v="60"/>
    <s v="EGAT"/>
    <e v="#N/A"/>
    <s v="1982"/>
    <x v="0"/>
  </r>
  <r>
    <s v="EGAT Hydro Dispatchable"/>
    <s v="EGAT Hydro Dispatchable"/>
    <s v="Hydro Reservoir"/>
    <x v="0"/>
    <s v="Domestic Hydro"/>
    <s v="Hydro"/>
    <e v="#N/A"/>
    <s v="Optimal"/>
    <n v="40"/>
    <n v="0.48661800486618001"/>
    <n v="1"/>
    <n v="1"/>
    <n v="1"/>
    <n v="1"/>
    <n v="1"/>
    <n v="82.2"/>
    <n v="82.2"/>
    <n v="82.2"/>
    <n v="82.2"/>
    <n v="82.2"/>
    <e v="#N/A"/>
    <e v="#N/A"/>
    <e v="#N/A"/>
    <e v="#N/A"/>
    <e v="#N/A"/>
    <n v="8"/>
    <n v="40"/>
    <n v="0.1"/>
    <n v="0.5"/>
    <n v="0.5"/>
    <n v="60"/>
    <n v="60"/>
    <s v="EGAT"/>
    <e v="#N/A"/>
    <s v="1982"/>
    <x v="0"/>
  </r>
  <r>
    <s v="EGAT Hydro Dispatchable"/>
    <s v="EGAT Hydro Dispatchable"/>
    <s v="Hydro Reservoir"/>
    <x v="0"/>
    <s v="Domestic Hydro"/>
    <s v="Hydro"/>
    <e v="#N/A"/>
    <s v="Optimal"/>
    <n v="40"/>
    <n v="0.48661800486618001"/>
    <n v="1"/>
    <n v="1"/>
    <n v="1"/>
    <n v="1"/>
    <n v="1"/>
    <n v="82.2"/>
    <n v="82.2"/>
    <n v="82.2"/>
    <n v="82.2"/>
    <n v="82.2"/>
    <e v="#N/A"/>
    <e v="#N/A"/>
    <e v="#N/A"/>
    <e v="#N/A"/>
    <e v="#N/A"/>
    <n v="8"/>
    <n v="40"/>
    <n v="0.1"/>
    <n v="0.5"/>
    <n v="0.5"/>
    <n v="60"/>
    <n v="60"/>
    <s v="EGAT"/>
    <e v="#N/A"/>
    <s v="1982"/>
    <x v="0"/>
  </r>
  <r>
    <s v="EGAT Hydro Dispatchable"/>
    <s v="EGAT Hydro Dispatchable"/>
    <s v="Hydro Reservoir"/>
    <x v="0"/>
    <s v="Domestic Hydro"/>
    <s v="Hydro"/>
    <e v="#N/A"/>
    <s v="Optimal"/>
    <n v="40"/>
    <n v="0.48661800486618001"/>
    <n v="1"/>
    <n v="1"/>
    <n v="1"/>
    <n v="1"/>
    <n v="1"/>
    <n v="82.2"/>
    <n v="82.2"/>
    <n v="82.2"/>
    <n v="82.2"/>
    <n v="82.2"/>
    <e v="#N/A"/>
    <e v="#N/A"/>
    <e v="#N/A"/>
    <e v="#N/A"/>
    <e v="#N/A"/>
    <n v="8"/>
    <n v="40"/>
    <n v="0.1"/>
    <n v="0.5"/>
    <n v="0.5"/>
    <n v="60"/>
    <n v="60"/>
    <s v="EGAT"/>
    <e v="#N/A"/>
    <s v="1982"/>
    <x v="0"/>
  </r>
  <r>
    <s v="EGAT Hydro Dispatchable"/>
    <s v="EGAT Hydro Dispatchable"/>
    <s v="Hydro Reservoir"/>
    <x v="0"/>
    <s v="Domestic Hydro"/>
    <s v="Hydro"/>
    <e v="#N/A"/>
    <s v="Optimal"/>
    <n v="40"/>
    <n v="0.48661800486618001"/>
    <n v="1"/>
    <n v="1"/>
    <n v="1"/>
    <n v="1"/>
    <n v="1"/>
    <n v="82.2"/>
    <n v="82.2"/>
    <n v="82.2"/>
    <n v="82.2"/>
    <n v="82.2"/>
    <e v="#N/A"/>
    <e v="#N/A"/>
    <e v="#N/A"/>
    <e v="#N/A"/>
    <e v="#N/A"/>
    <n v="8"/>
    <n v="40"/>
    <n v="0.1"/>
    <n v="0.5"/>
    <n v="0.5"/>
    <n v="60"/>
    <n v="60"/>
    <s v="EGAT"/>
    <e v="#N/A"/>
    <s v="1982"/>
    <x v="0"/>
  </r>
  <r>
    <s v="EGAT Hydro Dispatchable"/>
    <s v="EGAT Hydro Dispatchable"/>
    <s v="Hydro Reservoir"/>
    <x v="0"/>
    <s v="Domestic Hydro"/>
    <s v="Hydro"/>
    <e v="#N/A"/>
    <s v="Optimal"/>
    <n v="40"/>
    <n v="0.48661800486618001"/>
    <n v="1"/>
    <n v="1"/>
    <n v="1"/>
    <n v="1"/>
    <n v="1"/>
    <n v="82.2"/>
    <n v="82.2"/>
    <n v="82.2"/>
    <n v="82.2"/>
    <n v="82.2"/>
    <e v="#N/A"/>
    <e v="#N/A"/>
    <e v="#N/A"/>
    <e v="#N/A"/>
    <e v="#N/A"/>
    <n v="8"/>
    <n v="40"/>
    <n v="0.1"/>
    <n v="0.5"/>
    <n v="0.5"/>
    <n v="60"/>
    <n v="60"/>
    <s v="EGAT"/>
    <e v="#N/A"/>
    <s v="1982"/>
    <x v="0"/>
  </r>
  <r>
    <s v="EGAT Hydro Dispatchable"/>
    <s v="EGAT Hydro Dispatchable"/>
    <s v="Hydro Reservoir"/>
    <x v="0"/>
    <s v="Domestic Hydro"/>
    <s v="Hydro"/>
    <e v="#N/A"/>
    <s v="Optimal"/>
    <n v="70"/>
    <n v="0.60869565217391308"/>
    <n v="1"/>
    <n v="1"/>
    <n v="1"/>
    <n v="1"/>
    <n v="1"/>
    <n v="115"/>
    <n v="115"/>
    <n v="115"/>
    <n v="115"/>
    <n v="115"/>
    <e v="#N/A"/>
    <e v="#N/A"/>
    <e v="#N/A"/>
    <e v="#N/A"/>
    <e v="#N/A"/>
    <n v="8"/>
    <n v="40"/>
    <n v="0.1"/>
    <n v="0.5"/>
    <n v="0.5"/>
    <n v="70"/>
    <n v="70"/>
    <s v="EGAT"/>
    <e v="#N/A"/>
    <s v="1982"/>
    <x v="0"/>
  </r>
  <r>
    <s v="EGAT Hydro Dispatchable"/>
    <s v="EGAT Hydro Dispatchable"/>
    <s v="Hydro Reservoir"/>
    <x v="0"/>
    <s v="Domestic Hydro"/>
    <s v="Hydro"/>
    <e v="#N/A"/>
    <s v="Optimal"/>
    <n v="15"/>
    <n v="0.5357142857142857"/>
    <n v="1"/>
    <n v="1"/>
    <n v="1"/>
    <n v="1"/>
    <n v="1"/>
    <n v="28"/>
    <n v="28"/>
    <n v="28"/>
    <n v="28"/>
    <n v="28"/>
    <e v="#N/A"/>
    <e v="#N/A"/>
    <e v="#N/A"/>
    <e v="#N/A"/>
    <e v="#N/A"/>
    <n v="8"/>
    <n v="40"/>
    <n v="0.1"/>
    <n v="0.5"/>
    <n v="0.5"/>
    <n v="28"/>
    <n v="28"/>
    <s v="EGAT"/>
    <e v="#N/A"/>
    <s v="1981"/>
    <x v="1"/>
  </r>
  <r>
    <s v="EGAT Hydro Dispatchable"/>
    <s v="EGAT Hydro Dispatchable"/>
    <s v="Hydro Reservoir"/>
    <x v="0"/>
    <s v="Domestic Hydro"/>
    <s v="Hydro"/>
    <e v="#N/A"/>
    <s v="Optimal"/>
    <n v="15"/>
    <n v="0.5357142857142857"/>
    <n v="1"/>
    <n v="1"/>
    <n v="1"/>
    <n v="1"/>
    <n v="1"/>
    <n v="28"/>
    <n v="28"/>
    <n v="28"/>
    <n v="28"/>
    <n v="28"/>
    <e v="#N/A"/>
    <e v="#N/A"/>
    <e v="#N/A"/>
    <e v="#N/A"/>
    <e v="#N/A"/>
    <n v="8"/>
    <n v="40"/>
    <n v="0.1"/>
    <n v="0.5"/>
    <n v="0.5"/>
    <n v="28"/>
    <n v="28"/>
    <s v="EGAT"/>
    <e v="#N/A"/>
    <s v="1981"/>
    <x v="1"/>
  </r>
  <r>
    <s v="EGAT Hydro Dispatchable"/>
    <s v="EGAT Hydro Dispatchable"/>
    <s v="Hydro Reservoir"/>
    <x v="0"/>
    <s v="Domestic Hydro"/>
    <s v="Hydro"/>
    <e v="#N/A"/>
    <s v="Optimal"/>
    <n v="15"/>
    <n v="0.5357142857142857"/>
    <n v="1"/>
    <n v="1"/>
    <n v="1"/>
    <n v="1"/>
    <n v="1"/>
    <n v="28"/>
    <n v="28"/>
    <n v="28"/>
    <n v="28"/>
    <n v="28"/>
    <e v="#N/A"/>
    <e v="#N/A"/>
    <e v="#N/A"/>
    <e v="#N/A"/>
    <e v="#N/A"/>
    <n v="8"/>
    <n v="40"/>
    <n v="0.1"/>
    <n v="0.5"/>
    <n v="0.5"/>
    <n v="28"/>
    <n v="28"/>
    <s v="EGAT"/>
    <e v="#N/A"/>
    <s v="1981"/>
    <x v="1"/>
  </r>
  <r>
    <s v="EGAT Hydro Dispatchable"/>
    <s v="EGAT Hydro Dispatchable"/>
    <s v="Hydro Reservoir"/>
    <x v="0"/>
    <s v="Domestic Hydro"/>
    <s v="Hydro"/>
    <e v="#N/A"/>
    <s v="Optimal"/>
    <n v="60"/>
    <n v="0.75"/>
    <n v="1"/>
    <n v="1"/>
    <n v="1"/>
    <n v="1"/>
    <n v="1"/>
    <n v="80"/>
    <n v="80"/>
    <n v="80"/>
    <n v="80"/>
    <n v="80"/>
    <e v="#N/A"/>
    <e v="#N/A"/>
    <e v="#N/A"/>
    <e v="#N/A"/>
    <e v="#N/A"/>
    <n v="8"/>
    <n v="40"/>
    <n v="0.1"/>
    <n v="0.5"/>
    <n v="0.5"/>
    <n v="40"/>
    <n v="40"/>
    <s v="EGAT"/>
    <e v="#N/A"/>
    <s v="1986"/>
    <x v="2"/>
  </r>
  <r>
    <s v="EGAT Hydro Dispatchable"/>
    <s v="EGAT Hydro Dispatchable"/>
    <s v="Hydro Reservoir"/>
    <x v="0"/>
    <s v="Domestic Hydro"/>
    <s v="Hydro"/>
    <e v="#N/A"/>
    <s v="Optimal"/>
    <n v="60"/>
    <n v="0.75"/>
    <n v="1"/>
    <n v="1"/>
    <n v="1"/>
    <n v="1"/>
    <n v="1"/>
    <n v="80"/>
    <n v="80"/>
    <n v="80"/>
    <n v="80"/>
    <n v="80"/>
    <e v="#N/A"/>
    <e v="#N/A"/>
    <e v="#N/A"/>
    <e v="#N/A"/>
    <e v="#N/A"/>
    <n v="8"/>
    <n v="40"/>
    <n v="0.1"/>
    <n v="0.5"/>
    <n v="0.5"/>
    <n v="40"/>
    <n v="40"/>
    <s v="EGAT"/>
    <e v="#N/A"/>
    <s v="1986"/>
    <x v="2"/>
  </r>
  <r>
    <s v="EGAT Hydro Dispatchable"/>
    <s v="EGAT Hydro Dispatchable"/>
    <s v="Hydro Reservoir"/>
    <x v="0"/>
    <s v="Domestic Hydro"/>
    <s v="Hydro"/>
    <e v="#N/A"/>
    <s v="Optimal"/>
    <n v="60"/>
    <n v="0.75"/>
    <n v="1"/>
    <n v="1"/>
    <n v="1"/>
    <n v="1"/>
    <n v="1"/>
    <n v="80"/>
    <n v="80"/>
    <n v="80"/>
    <n v="80"/>
    <n v="80"/>
    <e v="#N/A"/>
    <e v="#N/A"/>
    <e v="#N/A"/>
    <e v="#N/A"/>
    <e v="#N/A"/>
    <n v="8"/>
    <n v="40"/>
    <n v="0.1"/>
    <n v="0.5"/>
    <n v="0.5"/>
    <n v="40"/>
    <n v="40"/>
    <s v="EGAT"/>
    <e v="#N/A"/>
    <s v="1986"/>
    <x v="2"/>
  </r>
  <r>
    <s v="EGAT Hydro Dispatchable"/>
    <s v="EGAT Hydro Dispatchable"/>
    <s v="Hydro Reservoir"/>
    <x v="0"/>
    <s v="Domestic Hydro"/>
    <s v="Hydro"/>
    <e v="#N/A"/>
    <s v="Optimal"/>
    <n v="60"/>
    <n v="0.48"/>
    <n v="1"/>
    <n v="1"/>
    <n v="1"/>
    <n v="1"/>
    <n v="1"/>
    <n v="125"/>
    <n v="125"/>
    <n v="125"/>
    <n v="125"/>
    <n v="125"/>
    <e v="#N/A"/>
    <e v="#N/A"/>
    <e v="#N/A"/>
    <e v="#N/A"/>
    <e v="#N/A"/>
    <n v="8"/>
    <n v="40"/>
    <n v="0.1"/>
    <n v="0.5"/>
    <n v="0.5"/>
    <n v="60"/>
    <n v="60"/>
    <s v="EGAT"/>
    <e v="#N/A"/>
    <s v="1995"/>
    <x v="3"/>
  </r>
  <r>
    <s v="EGAT Hydro Dispatchable"/>
    <s v="EGAT Hydro Dispatchable"/>
    <s v="Hydro Reservoir"/>
    <x v="0"/>
    <s v="Domestic Hydro"/>
    <s v="Hydro"/>
    <e v="#N/A"/>
    <s v="Optimal"/>
    <n v="60"/>
    <n v="0.48"/>
    <n v="1"/>
    <n v="1"/>
    <n v="1"/>
    <n v="1"/>
    <n v="1"/>
    <n v="125"/>
    <n v="125"/>
    <n v="125"/>
    <n v="125"/>
    <n v="125"/>
    <e v="#N/A"/>
    <e v="#N/A"/>
    <e v="#N/A"/>
    <e v="#N/A"/>
    <e v="#N/A"/>
    <n v="8"/>
    <n v="40"/>
    <n v="0.1"/>
    <n v="0.5"/>
    <n v="0.5"/>
    <n v="60"/>
    <n v="60"/>
    <s v="EGAT"/>
    <e v="#N/A"/>
    <s v="1995"/>
    <x v="3"/>
  </r>
  <r>
    <s v="EGAT Hydro Dispatchable"/>
    <s v="EGAT Hydro Dispatchable"/>
    <s v="Hydro Reservoir"/>
    <x v="0"/>
    <s v="Domestic Hydro"/>
    <s v="Hydro"/>
    <e v="#N/A"/>
    <s v="Optimal"/>
    <n v="60"/>
    <n v="0.48"/>
    <n v="1"/>
    <n v="1"/>
    <n v="1"/>
    <n v="1"/>
    <n v="1"/>
    <n v="125"/>
    <n v="125"/>
    <n v="125"/>
    <n v="125"/>
    <n v="125"/>
    <e v="#N/A"/>
    <e v="#N/A"/>
    <e v="#N/A"/>
    <e v="#N/A"/>
    <e v="#N/A"/>
    <n v="8"/>
    <n v="40"/>
    <n v="0.1"/>
    <n v="0.5"/>
    <n v="0.5"/>
    <n v="60"/>
    <n v="60"/>
    <s v="EGAT"/>
    <e v="#N/A"/>
    <s v="1995"/>
    <x v="3"/>
  </r>
  <r>
    <s v="EGAT Hydro Dispatchable"/>
    <s v="EGAT Hydro Dispatchable"/>
    <s v="Hydro Reservoir"/>
    <x v="0"/>
    <s v="Domestic Hydro"/>
    <s v="Hydro"/>
    <e v="#N/A"/>
    <s v="Optimal"/>
    <n v="60"/>
    <n v="0.48"/>
    <n v="1"/>
    <n v="1"/>
    <n v="1"/>
    <n v="1"/>
    <n v="1"/>
    <n v="125"/>
    <n v="125"/>
    <n v="125"/>
    <n v="125"/>
    <n v="125"/>
    <e v="#N/A"/>
    <e v="#N/A"/>
    <e v="#N/A"/>
    <e v="#N/A"/>
    <e v="#N/A"/>
    <n v="8"/>
    <n v="40"/>
    <n v="0.1"/>
    <n v="0.5"/>
    <n v="0.5"/>
    <n v="60"/>
    <n v="60"/>
    <s v="EGAT"/>
    <e v="#N/A"/>
    <s v="1995"/>
    <x v="3"/>
  </r>
  <r>
    <s v="EGAT Hydro Dispatchable"/>
    <s v="EGAT Hydro Dispatchable"/>
    <s v="Hydro Reservoir"/>
    <x v="0"/>
    <s v="Domestic Hydro"/>
    <s v="Hydro"/>
    <e v="#N/A"/>
    <s v="Optimal"/>
    <n v="14"/>
    <n v="0.71794871794871795"/>
    <n v="1"/>
    <n v="1"/>
    <n v="1"/>
    <n v="1"/>
    <n v="1"/>
    <n v="19.5"/>
    <n v="19.5"/>
    <n v="19.5"/>
    <n v="19.5"/>
    <n v="19.5"/>
    <e v="#N/A"/>
    <e v="#N/A"/>
    <e v="#N/A"/>
    <e v="#N/A"/>
    <e v="#N/A"/>
    <n v="8"/>
    <n v="40"/>
    <n v="0.1"/>
    <n v="0.5"/>
    <n v="0.5"/>
    <n v="6.5"/>
    <n v="6.5"/>
    <s v="EGAT"/>
    <e v="#N/A"/>
    <s v="1982"/>
    <x v="0"/>
  </r>
  <r>
    <s v="EGAT Hydro Dispatchable"/>
    <s v="EGAT Hydro Dispatchable"/>
    <s v="Hydro Reservoir"/>
    <x v="0"/>
    <s v="Domestic Hydro"/>
    <s v="Hydro"/>
    <e v="#N/A"/>
    <s v="Optimal"/>
    <n v="14"/>
    <n v="0.71794871794871795"/>
    <n v="1"/>
    <n v="1"/>
    <n v="1"/>
    <n v="1"/>
    <n v="1"/>
    <n v="19.5"/>
    <n v="19.5"/>
    <n v="19.5"/>
    <n v="19.5"/>
    <n v="19.5"/>
    <e v="#N/A"/>
    <e v="#N/A"/>
    <e v="#N/A"/>
    <e v="#N/A"/>
    <e v="#N/A"/>
    <n v="8"/>
    <n v="40"/>
    <n v="0.1"/>
    <n v="0.5"/>
    <n v="0.5"/>
    <n v="6.5"/>
    <n v="6.5"/>
    <s v="EGAT"/>
    <e v="#N/A"/>
    <s v="1982"/>
    <x v="0"/>
  </r>
  <r>
    <s v="EGAT Hydro Dispatchable"/>
    <s v="EGAT Hydro Dispatchable"/>
    <s v="Hydro Reservoir"/>
    <x v="0"/>
    <s v="Domestic Hydro"/>
    <s v="Hydro"/>
    <e v="#N/A"/>
    <s v="Optimal"/>
    <n v="60"/>
    <n v="0.6"/>
    <n v="1"/>
    <n v="1"/>
    <n v="1"/>
    <n v="1"/>
    <n v="1"/>
    <n v="100"/>
    <n v="100"/>
    <n v="100"/>
    <n v="100"/>
    <n v="100"/>
    <e v="#N/A"/>
    <e v="#N/A"/>
    <e v="#N/A"/>
    <e v="#N/A"/>
    <e v="#N/A"/>
    <n v="8"/>
    <n v="40"/>
    <n v="0.1"/>
    <n v="0.5"/>
    <n v="0.5"/>
    <n v="60"/>
    <n v="60"/>
    <s v="EGAT"/>
    <e v="#N/A"/>
    <s v="1984"/>
    <x v="4"/>
  </r>
  <r>
    <s v="EGAT Hydro Dispatchable"/>
    <s v="EGAT Hydro Dispatchable"/>
    <s v="Hydro Reservoir"/>
    <x v="0"/>
    <s v="Domestic Hydro"/>
    <s v="Hydro"/>
    <e v="#N/A"/>
    <s v="Optimal"/>
    <n v="60"/>
    <n v="0.6"/>
    <n v="1"/>
    <n v="1"/>
    <n v="1"/>
    <n v="1"/>
    <n v="1"/>
    <n v="100"/>
    <n v="100"/>
    <n v="100"/>
    <n v="100"/>
    <n v="100"/>
    <e v="#N/A"/>
    <e v="#N/A"/>
    <e v="#N/A"/>
    <e v="#N/A"/>
    <e v="#N/A"/>
    <n v="8"/>
    <n v="40"/>
    <n v="0.1"/>
    <n v="0.5"/>
    <n v="0.5"/>
    <n v="60"/>
    <n v="60"/>
    <s v="EGAT"/>
    <e v="#N/A"/>
    <s v="1984"/>
    <x v="4"/>
  </r>
  <r>
    <s v="EGAT Hydro Dispatchable"/>
    <s v="EGAT Hydro Dispatchable"/>
    <s v="Hydro Reservoir"/>
    <x v="0"/>
    <s v="Domestic Hydro"/>
    <s v="Hydro"/>
    <e v="#N/A"/>
    <s v="Optimal"/>
    <n v="60"/>
    <n v="0.6"/>
    <n v="1"/>
    <n v="1"/>
    <n v="1"/>
    <n v="1"/>
    <n v="1"/>
    <n v="100"/>
    <n v="100"/>
    <n v="100"/>
    <n v="100"/>
    <n v="100"/>
    <e v="#N/A"/>
    <e v="#N/A"/>
    <e v="#N/A"/>
    <e v="#N/A"/>
    <e v="#N/A"/>
    <n v="8"/>
    <n v="40"/>
    <n v="0.1"/>
    <n v="0.5"/>
    <n v="0.5"/>
    <n v="60"/>
    <n v="60"/>
    <s v="EGAT"/>
    <e v="#N/A"/>
    <s v="1984"/>
    <x v="4"/>
  </r>
  <r>
    <s v="Pump"/>
    <s v="Pump"/>
    <s v="Hydro PSH"/>
    <x v="0"/>
    <s v="Pump"/>
    <s v="Hydro"/>
    <e v="#N/A"/>
    <s v="Optimal"/>
    <n v="180"/>
    <n v="0.72"/>
    <n v="4"/>
    <n v="4"/>
    <n v="4"/>
    <n v="4"/>
    <n v="4"/>
    <n v="250"/>
    <n v="250"/>
    <n v="250"/>
    <n v="250"/>
    <n v="250"/>
    <e v="#N/A"/>
    <e v="#N/A"/>
    <e v="#N/A"/>
    <e v="#N/A"/>
    <e v="#N/A"/>
    <n v="8"/>
    <n v="40"/>
    <n v="0.1"/>
    <n v="0.5"/>
    <n v="0.5"/>
    <n v="50"/>
    <n v="50"/>
    <s v="EGAT"/>
    <e v="#N/A"/>
    <s v="7/2004"/>
    <x v="5"/>
  </r>
  <r>
    <s v="EGAT Hydro Dispatchable"/>
    <s v="EGAT Hydro Dispatchable"/>
    <s v="Hydro Reservoir"/>
    <x v="0"/>
    <s v="Domestic Hydro"/>
    <s v="Hydro"/>
    <e v="#N/A"/>
    <s v="Optimal"/>
    <n v="123"/>
    <n v="0.7192982456140351"/>
    <n v="1"/>
    <n v="1"/>
    <n v="1"/>
    <n v="1"/>
    <n v="1"/>
    <n v="171"/>
    <n v="171"/>
    <n v="171"/>
    <n v="171"/>
    <n v="171"/>
    <e v="#N/A"/>
    <e v="#N/A"/>
    <e v="#N/A"/>
    <e v="#N/A"/>
    <e v="#N/A"/>
    <n v="8"/>
    <n v="40"/>
    <n v="0.1"/>
    <n v="0.5"/>
    <n v="0.5"/>
    <n v="80"/>
    <n v="80"/>
    <s v="EGAT"/>
    <e v="#N/A"/>
    <n v="1982"/>
    <x v="0"/>
  </r>
  <r>
    <s v="EGAT Hydro Dispatchable"/>
    <s v="EGAT Hydro Dispatchable"/>
    <s v="Hydro Reservoir"/>
    <x v="0"/>
    <s v="Domestic Hydro"/>
    <s v="Hydro"/>
    <e v="#N/A"/>
    <s v="Optimal"/>
    <n v="72"/>
    <n v="0.5"/>
    <n v="5"/>
    <n v="5"/>
    <n v="5"/>
    <n v="5"/>
    <n v="5"/>
    <n v="144"/>
    <n v="144"/>
    <n v="144"/>
    <n v="144"/>
    <n v="144"/>
    <e v="#N/A"/>
    <e v="#N/A"/>
    <e v="#N/A"/>
    <e v="#N/A"/>
    <e v="#N/A"/>
    <n v="8"/>
    <n v="40"/>
    <n v="0.1"/>
    <n v="0.5"/>
    <n v="0.5"/>
    <n v="70.2"/>
    <n v="70.2"/>
    <s v="EGAT"/>
    <e v="#N/A"/>
    <n v="1980"/>
    <x v="6"/>
  </r>
  <r>
    <s v="EGAT Steam Turbine"/>
    <s v="EGAT Steam Turbine"/>
    <s v="Gas Steam 5"/>
    <x v="1"/>
    <s v="Thermal"/>
    <s v="E EGAT GAS"/>
    <s v="E EGAT GAS"/>
    <s v="Optimal"/>
    <n v="280"/>
    <n v="0.4861111111111111"/>
    <n v="1"/>
    <n v="1"/>
    <n v="0"/>
    <n v="0"/>
    <n v="0"/>
    <n v="576"/>
    <n v="576"/>
    <n v="576"/>
    <n v="576"/>
    <n v="576"/>
    <n v="9600"/>
    <n v="10.176"/>
    <n v="134113.85"/>
    <n v="542294.9"/>
    <n v="1840000"/>
    <n v="8"/>
    <n v="40"/>
    <n v="0.1"/>
    <n v="24"/>
    <n v="24"/>
    <n v="5"/>
    <n v="5"/>
    <s v="EGAT"/>
    <e v="#N/A"/>
    <s v="12/1992"/>
    <x v="7"/>
  </r>
  <r>
    <s v="EGAT Steam Turbine"/>
    <s v="EGAT Steam Turbine"/>
    <s v="Gas Steam 5"/>
    <x v="1"/>
    <s v="Thermal"/>
    <s v="E EGAT GAS"/>
    <s v="E EGAT GAS"/>
    <s v="Optimal"/>
    <n v="280"/>
    <n v="0.4861111111111111"/>
    <n v="1"/>
    <n v="1"/>
    <n v="0"/>
    <n v="0"/>
    <n v="0"/>
    <n v="576"/>
    <n v="576"/>
    <n v="576"/>
    <n v="576"/>
    <n v="576"/>
    <n v="9600"/>
    <n v="10.176"/>
    <n v="134113.85"/>
    <n v="542294.9"/>
    <n v="1840000"/>
    <n v="8"/>
    <n v="40"/>
    <n v="0.1"/>
    <n v="24"/>
    <n v="24"/>
    <n v="5"/>
    <n v="5"/>
    <s v="EGAT"/>
    <e v="#N/A"/>
    <s v="12/1992"/>
    <x v="7"/>
  </r>
  <r>
    <s v="EGAT Steam Turbine"/>
    <s v="EGAT Steam Turbine"/>
    <s v="Coal Subcritical 2"/>
    <x v="2"/>
    <s v="Thermal"/>
    <s v="LIGNITE MM"/>
    <s v="LIGNITE MM"/>
    <s v="Optimal"/>
    <n v="180"/>
    <n v="0.3"/>
    <n v="1"/>
    <n v="1"/>
    <n v="1"/>
    <n v="1"/>
    <n v="1"/>
    <n v="600"/>
    <n v="600"/>
    <n v="600"/>
    <n v="600"/>
    <n v="600"/>
    <n v="10581.22292"/>
    <n v="11.2160962952"/>
    <n v="1181789.3400000001"/>
    <n v="2115256.1800000002"/>
    <n v="3189250.98"/>
    <n v="8"/>
    <n v="40"/>
    <n v="0.1"/>
    <n v="2"/>
    <n v="2"/>
    <n v="12"/>
    <n v="12"/>
    <s v="EGAT"/>
    <e v="#N/A"/>
    <s v="9/2019"/>
    <x v="8"/>
  </r>
  <r>
    <s v="EGAT Steam Turbine"/>
    <s v="EGAT Steam Turbine"/>
    <s v="Coal Subcritical 2"/>
    <x v="2"/>
    <s v="Thermal"/>
    <s v="LIGNITE MM"/>
    <s v="LIGNITE MM"/>
    <s v="Optimal"/>
    <n v="162"/>
    <n v="0.6"/>
    <n v="1"/>
    <n v="0"/>
    <n v="0"/>
    <n v="0"/>
    <n v="0"/>
    <n v="270"/>
    <n v="270"/>
    <n v="270"/>
    <n v="270"/>
    <n v="270"/>
    <n v="11071.074430000001"/>
    <n v="11.735338895800002"/>
    <n v="1308682"/>
    <n v="1377560"/>
    <n v="2409000"/>
    <n v="8"/>
    <n v="40"/>
    <n v="0.1"/>
    <n v="24"/>
    <n v="24"/>
    <n v="2.5"/>
    <n v="2.5"/>
    <s v="EGAT"/>
    <e v="#N/A"/>
    <s v="7/1995"/>
    <x v="3"/>
  </r>
  <r>
    <s v="EGAT Steam Turbine"/>
    <s v="EGAT Steam Turbine"/>
    <s v="Coal Subcritical 2"/>
    <x v="2"/>
    <s v="Thermal"/>
    <s v="LIGNITE MM"/>
    <s v="LIGNITE MM"/>
    <s v="Optimal"/>
    <n v="162"/>
    <n v="0.6"/>
    <n v="1"/>
    <n v="0"/>
    <n v="0"/>
    <n v="0"/>
    <n v="0"/>
    <n v="270"/>
    <n v="270"/>
    <n v="270"/>
    <n v="270"/>
    <n v="270"/>
    <n v="11071.074430000001"/>
    <n v="11.735338895800002"/>
    <n v="1308682"/>
    <n v="1377560"/>
    <n v="2409000"/>
    <n v="8"/>
    <n v="40"/>
    <n v="0.1"/>
    <n v="24"/>
    <n v="24"/>
    <n v="2.5"/>
    <n v="2.5"/>
    <s v="EGAT"/>
    <e v="#N/A"/>
    <s v="7/1995"/>
    <x v="3"/>
  </r>
  <r>
    <s v="EGAT Steam Turbine"/>
    <s v="EGAT Steam Turbine"/>
    <s v="Coal Subcritical 2"/>
    <x v="2"/>
    <s v="Thermal"/>
    <s v="LIGNITE MM"/>
    <s v="LIGNITE MM"/>
    <s v="Optimal"/>
    <n v="162"/>
    <n v="0.6"/>
    <n v="1"/>
    <n v="0"/>
    <n v="0"/>
    <n v="0"/>
    <n v="0"/>
    <n v="270"/>
    <n v="270"/>
    <n v="270"/>
    <n v="270"/>
    <n v="270"/>
    <n v="11071.074430000001"/>
    <n v="11.735338895800002"/>
    <n v="1308682"/>
    <n v="1377560"/>
    <n v="2409000"/>
    <n v="8"/>
    <n v="40"/>
    <n v="0.1"/>
    <n v="24"/>
    <n v="24"/>
    <n v="2.5"/>
    <n v="2.5"/>
    <s v="EGAT"/>
    <e v="#N/A"/>
    <s v="7/1995"/>
    <x v="3"/>
  </r>
  <r>
    <s v="EGAT Steam Turbine"/>
    <s v="EGAT Steam Turbine"/>
    <s v="Coal Subcritical 2"/>
    <x v="2"/>
    <s v="Thermal"/>
    <s v="LIGNITE MM"/>
    <s v="LIGNITE MM"/>
    <s v="Optimal"/>
    <n v="162"/>
    <n v="0.6"/>
    <n v="1"/>
    <n v="0"/>
    <n v="0"/>
    <n v="0"/>
    <n v="0"/>
    <n v="270"/>
    <n v="270"/>
    <n v="270"/>
    <n v="270"/>
    <n v="270"/>
    <n v="11071.074430000001"/>
    <n v="11.735338895800002"/>
    <n v="1308682"/>
    <n v="1377560"/>
    <n v="2409000"/>
    <n v="8"/>
    <n v="40"/>
    <n v="0.1"/>
    <n v="24"/>
    <n v="24"/>
    <n v="2.5"/>
    <n v="2.5"/>
    <s v="EGAT"/>
    <e v="#N/A"/>
    <s v="7/1995"/>
    <x v="3"/>
  </r>
  <r>
    <s v="EGAT Steam Turbine"/>
    <s v="EGAT Steam Turbine"/>
    <s v="Coal Subcritical 2"/>
    <x v="2"/>
    <s v="Thermal"/>
    <s v="LIGNITE MM"/>
    <s v="LIGNITE MM"/>
    <s v="Optimal"/>
    <n v="162"/>
    <n v="0.6"/>
    <n v="1"/>
    <n v="1"/>
    <n v="0"/>
    <n v="0"/>
    <n v="0"/>
    <n v="270"/>
    <n v="270"/>
    <n v="270"/>
    <n v="270"/>
    <n v="270"/>
    <n v="11071.074430000001"/>
    <n v="11.735338895800002"/>
    <n v="1308682"/>
    <n v="1377560"/>
    <n v="2409000"/>
    <n v="8"/>
    <n v="40"/>
    <n v="0.1"/>
    <n v="24"/>
    <n v="24"/>
    <n v="2.5"/>
    <n v="2.5"/>
    <s v="EGAT"/>
    <e v="#N/A"/>
    <s v="7/1995"/>
    <x v="3"/>
  </r>
  <r>
    <s v="EGAT Steam Turbine"/>
    <s v="EGAT Steam Turbine"/>
    <s v="Coal Subcritical 2"/>
    <x v="2"/>
    <s v="Thermal"/>
    <s v="LIGNITE MM"/>
    <s v="LIGNITE MM"/>
    <s v="Optimal"/>
    <n v="162"/>
    <n v="0.6"/>
    <n v="1"/>
    <n v="1"/>
    <n v="0"/>
    <n v="0"/>
    <n v="0"/>
    <n v="270"/>
    <n v="270"/>
    <n v="270"/>
    <n v="270"/>
    <n v="270"/>
    <n v="11071.074430000001"/>
    <n v="11.735338895800002"/>
    <n v="1308682"/>
    <n v="1377560"/>
    <n v="2409000"/>
    <n v="8"/>
    <n v="40"/>
    <n v="0.1"/>
    <n v="24"/>
    <n v="24"/>
    <n v="2.5"/>
    <n v="2.5"/>
    <s v="EGAT"/>
    <e v="#N/A"/>
    <s v="7/1995"/>
    <x v="3"/>
  </r>
  <r>
    <s v="EGAT Steam Turbine"/>
    <s v="EGAT Steam Turbine"/>
    <s v="Oil Steam 3"/>
    <x v="3"/>
    <s v="Thermal"/>
    <s v="FUEL OIL"/>
    <s v="FUEL OIL"/>
    <s v="Optimal"/>
    <n v="145"/>
    <n v="0.46031746031746029"/>
    <n v="1"/>
    <n v="1"/>
    <n v="1"/>
    <n v="0"/>
    <n v="0"/>
    <n v="315"/>
    <n v="315"/>
    <n v="315"/>
    <n v="315"/>
    <n v="315"/>
    <n v="10977"/>
    <n v="11.635620000000001"/>
    <n v="190939.87"/>
    <n v="772226.88"/>
    <n v="4400000"/>
    <n v="8"/>
    <n v="40"/>
    <n v="0.1"/>
    <n v="24"/>
    <n v="4"/>
    <n v="3.4"/>
    <n v="3.4"/>
    <s v="EGAT"/>
    <e v="#N/A"/>
    <s v="1/2004"/>
    <x v="5"/>
  </r>
  <r>
    <s v="IPP Steam Turbine"/>
    <s v="IPP Steam Turbine"/>
    <s v="Coal Subcritical 5"/>
    <x v="2"/>
    <s v="Thermal"/>
    <s v="Coal BLCP"/>
    <s v="Coal BLCP"/>
    <s v="Optimal"/>
    <n v="161"/>
    <n v="0.23913850724099517"/>
    <n v="1"/>
    <n v="1"/>
    <n v="1"/>
    <n v="0"/>
    <n v="0"/>
    <n v="673.25"/>
    <n v="673.25"/>
    <n v="673.25"/>
    <n v="673.25"/>
    <n v="673.25"/>
    <n v="9076.7999999999993"/>
    <n v="9.6214079999999989"/>
    <n v="939276.98"/>
    <n v="1770413.52"/>
    <n v="5100000"/>
    <n v="8"/>
    <n v="40"/>
    <n v="0.1"/>
    <n v="2"/>
    <n v="4"/>
    <n v="15"/>
    <n v="15"/>
    <s v="IPP"/>
    <e v="#N/A"/>
    <s v="10/2006"/>
    <x v="9"/>
  </r>
  <r>
    <s v="IPP Steam Turbine"/>
    <s v="IPP Steam Turbine"/>
    <s v="Coal Subcritical 5"/>
    <x v="2"/>
    <s v="Thermal"/>
    <s v="Coal BLCP"/>
    <s v="Coal BLCP"/>
    <s v="Optimal"/>
    <n v="161"/>
    <n v="0.23913850724099517"/>
    <n v="1"/>
    <n v="1"/>
    <n v="1"/>
    <n v="0"/>
    <n v="0"/>
    <n v="673.25"/>
    <n v="673.25"/>
    <n v="673.25"/>
    <n v="673.25"/>
    <n v="673.25"/>
    <n v="9076.7999999999993"/>
    <n v="9.6214079999999989"/>
    <n v="939276.98"/>
    <n v="1770413.52"/>
    <n v="5100000"/>
    <n v="8"/>
    <n v="40"/>
    <n v="0.1"/>
    <n v="2"/>
    <n v="4"/>
    <n v="15"/>
    <n v="15"/>
    <s v="IPP"/>
    <e v="#N/A"/>
    <s v="2/2007"/>
    <x v="10"/>
  </r>
  <r>
    <s v="IPP Steam Turbine"/>
    <s v="IPP Steam Turbine"/>
    <s v="Coal Subcritical 5"/>
    <x v="2"/>
    <s v="Thermal"/>
    <s v="Coal GOC"/>
    <s v="Coal GOC"/>
    <s v="Optimal"/>
    <n v="210"/>
    <n v="0.31818181818181818"/>
    <n v="1"/>
    <n v="1"/>
    <n v="1"/>
    <n v="1"/>
    <n v="0"/>
    <n v="660"/>
    <n v="660"/>
    <n v="660"/>
    <n v="660"/>
    <n v="660"/>
    <n v="8957.2999999999993"/>
    <n v="9.4947379999999999"/>
    <n v="1127398.1200000001"/>
    <n v="2601860.5499999998"/>
    <n v="4400000"/>
    <n v="8"/>
    <n v="40"/>
    <n v="0.1"/>
    <n v="4"/>
    <n v="2"/>
    <n v="24"/>
    <n v="36"/>
    <s v="IPP"/>
    <e v="#N/A"/>
    <s v="5/2012"/>
    <x v="11"/>
  </r>
  <r>
    <s v="IPP Steam Turbine"/>
    <s v="IPP Steam Turbine"/>
    <s v="Gas Steam 5"/>
    <x v="1"/>
    <s v="Thermal"/>
    <s v="W GAS"/>
    <s v="W GAS"/>
    <s v="Optimal"/>
    <n v="220"/>
    <n v="0.30555555555555558"/>
    <n v="1"/>
    <n v="1"/>
    <n v="0"/>
    <n v="0"/>
    <n v="0"/>
    <n v="720"/>
    <n v="720"/>
    <n v="720"/>
    <n v="720"/>
    <n v="720"/>
    <n v="9406.4"/>
    <n v="9.9707840000000001"/>
    <n v="180614.64"/>
    <n v="683660.68"/>
    <n v="2400000"/>
    <n v="8"/>
    <n v="40"/>
    <n v="0.1"/>
    <n v="24"/>
    <n v="12"/>
    <n v="37"/>
    <n v="37"/>
    <s v="IPP"/>
    <e v="#N/A"/>
    <s v="6/2000"/>
    <x v="12"/>
  </r>
  <r>
    <s v="IPP Steam Turbine"/>
    <s v="IPP Steam Turbine"/>
    <s v="Gas Steam 5"/>
    <x v="1"/>
    <s v="Thermal"/>
    <s v="W GAS"/>
    <s v="W GAS"/>
    <s v="Optimal"/>
    <n v="220"/>
    <n v="0.30555555555555558"/>
    <n v="1"/>
    <n v="1"/>
    <n v="0"/>
    <n v="0"/>
    <n v="0"/>
    <n v="720"/>
    <n v="720"/>
    <n v="720"/>
    <n v="720"/>
    <n v="720"/>
    <n v="9406.4"/>
    <n v="9.9707840000000001"/>
    <n v="180614.64"/>
    <n v="683660.68"/>
    <n v="2400000"/>
    <n v="8"/>
    <n v="40"/>
    <n v="0.1"/>
    <n v="24"/>
    <n v="12"/>
    <n v="37"/>
    <n v="37"/>
    <s v="IPP"/>
    <e v="#N/A"/>
    <s v="10/2000"/>
    <x v="12"/>
  </r>
  <r>
    <s v="EGAT Steam Turbine"/>
    <s v="EGAT Steam Turbine"/>
    <s v="Coal Subcritical 2"/>
    <x v="2"/>
    <s v="Thermal"/>
    <s v="LIGNITE MM"/>
    <s v="LIGNITE MM"/>
    <s v="Optimal"/>
    <n v="180"/>
    <n v="0.3"/>
    <n v="0"/>
    <n v="0"/>
    <n v="1"/>
    <n v="1"/>
    <n v="1"/>
    <n v="600"/>
    <n v="600"/>
    <n v="600"/>
    <n v="600"/>
    <n v="600"/>
    <n v="10581.22292"/>
    <n v="11.2160962952"/>
    <n v="1181789.3400000001"/>
    <n v="2115256.1800000002"/>
    <n v="3189250.98"/>
    <n v="8"/>
    <n v="40"/>
    <n v="0.1"/>
    <n v="2"/>
    <n v="2"/>
    <n v="12"/>
    <n v="12"/>
    <s v="EGAT"/>
    <e v="#N/A"/>
    <s v="1/2026"/>
    <x v="13"/>
  </r>
  <r>
    <s v="Coal-New"/>
    <s v="Coal-New"/>
    <s v="Coal Supercritical 5"/>
    <x v="2"/>
    <s v="Thermal"/>
    <s v="Coal BLCP"/>
    <s v="Coal BLCP"/>
    <s v="Optimal"/>
    <n v="400"/>
    <n v="0.4"/>
    <n v="0"/>
    <n v="0"/>
    <n v="0"/>
    <n v="0"/>
    <n v="0"/>
    <n v="1000"/>
    <n v="1000"/>
    <n v="1000"/>
    <n v="1000"/>
    <n v="1000"/>
    <n v="9085.9"/>
    <n v="9.6310540000000007"/>
    <n v="127901.52"/>
    <n v="228927.84"/>
    <n v="345163.08"/>
    <n v="8"/>
    <n v="40"/>
    <n v="0.1"/>
    <n v="2"/>
    <n v="2"/>
    <n v="20"/>
    <n v="20"/>
    <s v="Unknown"/>
    <e v="#N/A"/>
    <s v="1/2033"/>
    <x v="14"/>
  </r>
  <r>
    <s v="Coal-New"/>
    <s v="Coal-New"/>
    <s v="Coal Supercritical 5"/>
    <x v="2"/>
    <s v="Thermal"/>
    <s v="Coal BLCP"/>
    <s v="Coal BLCP"/>
    <s v="Optimal"/>
    <n v="400"/>
    <n v="0.4"/>
    <n v="0"/>
    <n v="0"/>
    <n v="0"/>
    <n v="0"/>
    <n v="0"/>
    <n v="1000"/>
    <n v="1000"/>
    <n v="1000"/>
    <n v="1000"/>
    <n v="1000"/>
    <n v="9085.9"/>
    <n v="9.6310540000000007"/>
    <n v="127901.52"/>
    <n v="228927.84"/>
    <n v="345163.08"/>
    <n v="8"/>
    <n v="40"/>
    <n v="0.1"/>
    <n v="2"/>
    <n v="2"/>
    <n v="20"/>
    <n v="20"/>
    <s v="Unknown"/>
    <e v="#N/A"/>
    <s v="1/2034"/>
    <x v="15"/>
  </r>
  <r>
    <s v="EGAT CC_OCmode"/>
    <s v="EGAT CC_OCmode"/>
    <s v="Gas GT 3"/>
    <x v="1"/>
    <s v="Combined Cycle"/>
    <s v="E EGAT GAS"/>
    <s v="E EGAT GAS"/>
    <s v="Optimal"/>
    <n v="142"/>
    <n v="0.44936708860759494"/>
    <n v="0"/>
    <n v="0"/>
    <n v="0"/>
    <n v="0"/>
    <n v="0"/>
    <n v="316"/>
    <n v="316"/>
    <n v="316"/>
    <n v="316"/>
    <n v="316"/>
    <n v="7896.6"/>
    <n v="8.3703960000000013"/>
    <n v="497914.7"/>
    <n v="741811.5"/>
    <n v="950000"/>
    <n v="8"/>
    <n v="40"/>
    <n v="0.1"/>
    <n v="2"/>
    <n v="2"/>
    <n v="18"/>
    <n v="18"/>
    <s v="EGAT"/>
    <e v="#N/A"/>
    <s v="7/1994"/>
    <x v="16"/>
  </r>
  <r>
    <s v="EGAT CC_OCmode"/>
    <s v="EGAT CC_OCmode"/>
    <s v="Gas GT 3"/>
    <x v="1"/>
    <s v="Combined Cycle"/>
    <s v="LNG"/>
    <s v="LNG"/>
    <s v="Optimal"/>
    <n v="210"/>
    <n v="0.37366548042704628"/>
    <n v="1"/>
    <n v="0"/>
    <n v="0"/>
    <n v="0"/>
    <n v="0"/>
    <n v="562"/>
    <n v="562"/>
    <n v="562"/>
    <n v="562"/>
    <n v="562"/>
    <n v="7529.1"/>
    <n v="7.9808459999999997"/>
    <n v="741227.2"/>
    <n v="1104638.75"/>
    <n v="1420000"/>
    <n v="8"/>
    <n v="40"/>
    <n v="0.1"/>
    <n v="5"/>
    <n v="4"/>
    <n v="18"/>
    <n v="18"/>
    <s v="EGAT"/>
    <e v="#N/A"/>
    <s v="12/1997"/>
    <x v="17"/>
  </r>
  <r>
    <s v="EGAT CC_OCmode"/>
    <s v="EGAT CC_OCmode"/>
    <s v="Gas GT 3"/>
    <x v="1"/>
    <s v="Combined Cycle"/>
    <s v="N GAS"/>
    <s v="N GAS"/>
    <s v="Optimal"/>
    <n v="120"/>
    <n v="0.36923076923076925"/>
    <n v="1"/>
    <n v="0"/>
    <n v="0"/>
    <n v="0"/>
    <n v="0"/>
    <n v="325"/>
    <n v="325"/>
    <n v="325"/>
    <n v="325"/>
    <n v="325"/>
    <n v="8309.1"/>
    <n v="8.8076460000000001"/>
    <n v="387731.26"/>
    <n v="577936"/>
    <n v="1072133.3700000001"/>
    <n v="8"/>
    <n v="40"/>
    <n v="0.1"/>
    <n v="5"/>
    <n v="4"/>
    <n v="8"/>
    <n v="8"/>
    <s v="EGAT"/>
    <e v="#N/A"/>
    <s v="9/1992"/>
    <x v="7"/>
  </r>
  <r>
    <s v="EGAT CC_OCmode"/>
    <s v="EGAT CC_OCmode"/>
    <s v="Gas GT 3"/>
    <x v="1"/>
    <s v="Combined Cycle"/>
    <s v="N GAS"/>
    <s v="N GAS"/>
    <s v="Optimal"/>
    <n v="120"/>
    <n v="0.36923076923076925"/>
    <n v="1"/>
    <n v="0"/>
    <n v="0"/>
    <n v="0"/>
    <n v="0"/>
    <n v="325"/>
    <n v="325"/>
    <n v="325"/>
    <n v="325"/>
    <n v="325"/>
    <n v="8301.5"/>
    <n v="8.7995900000000002"/>
    <n v="387731.26"/>
    <n v="577936"/>
    <n v="1072133.3700000001"/>
    <n v="8"/>
    <n v="40"/>
    <n v="0.1"/>
    <n v="5"/>
    <n v="4"/>
    <n v="8"/>
    <n v="8"/>
    <s v="EGAT"/>
    <e v="#N/A"/>
    <s v="4/1994"/>
    <x v="16"/>
  </r>
  <r>
    <s v="EGAT CC_OCmode"/>
    <s v="EGAT CC_OCmode"/>
    <s v="Gas GT 3"/>
    <x v="1"/>
    <s v="Combined Cycle"/>
    <s v="E EGAT GAS"/>
    <s v="E EGAT GAS"/>
    <s v="Optimal"/>
    <n v="170"/>
    <n v="0.24781341107871721"/>
    <n v="1"/>
    <n v="0"/>
    <n v="0"/>
    <n v="0"/>
    <n v="0"/>
    <n v="686"/>
    <n v="686"/>
    <n v="686"/>
    <n v="686"/>
    <n v="686"/>
    <n v="7281.4"/>
    <n v="7.7182839999999997"/>
    <n v="842205"/>
    <n v="1255103.2"/>
    <n v="1610000"/>
    <n v="8"/>
    <n v="40"/>
    <n v="0.1"/>
    <n v="5"/>
    <n v="2.5"/>
    <n v="35"/>
    <n v="35"/>
    <s v="EGAT"/>
    <e v="#N/A"/>
    <s v="3/1998"/>
    <x v="18"/>
  </r>
  <r>
    <s v="IPP CC_OCmode"/>
    <s v="IPP CC_OCmode"/>
    <s v="Gas GT 3"/>
    <x v="1"/>
    <s v="Combined Cycle"/>
    <s v="W GAS"/>
    <s v="W GAS"/>
    <s v="Optimal"/>
    <n v="240"/>
    <n v="0.35036496350364965"/>
    <n v="1"/>
    <n v="1"/>
    <n v="0"/>
    <n v="0"/>
    <n v="0"/>
    <n v="685"/>
    <n v="685"/>
    <n v="685"/>
    <n v="685"/>
    <n v="685"/>
    <n v="7045"/>
    <n v="7.4676999999999998"/>
    <n v="931006.75"/>
    <n v="1386542.76"/>
    <n v="3100000"/>
    <n v="8"/>
    <n v="40"/>
    <n v="0.1"/>
    <n v="120"/>
    <n v="300"/>
    <n v="9"/>
    <n v="9"/>
    <s v="IPP"/>
    <e v="#N/A"/>
    <s v="4/2002"/>
    <x v="19"/>
  </r>
  <r>
    <s v="IPP CC_OCmode"/>
    <s v="IPP CC_OCmode"/>
    <s v="Gas GT 3"/>
    <x v="1"/>
    <s v="Combined Cycle"/>
    <s v="W GAS"/>
    <s v="W GAS"/>
    <s v="Optimal"/>
    <n v="240"/>
    <n v="0.35555555555555557"/>
    <n v="1"/>
    <n v="1"/>
    <n v="0"/>
    <n v="0"/>
    <n v="0"/>
    <n v="675"/>
    <n v="675"/>
    <n v="675"/>
    <n v="675"/>
    <n v="675"/>
    <n v="7035.8"/>
    <n v="7.4579480000000009"/>
    <n v="931006.75"/>
    <n v="1386542.76"/>
    <n v="3100000"/>
    <n v="8"/>
    <n v="40"/>
    <n v="0.1"/>
    <n v="120"/>
    <n v="300"/>
    <n v="9"/>
    <n v="9"/>
    <s v="IPP"/>
    <e v="#N/A"/>
    <s v="4/2002"/>
    <x v="19"/>
  </r>
  <r>
    <s v="IPP CC_OCmode"/>
    <s v="IPP CC_OCmode"/>
    <s v="Gas GT 3"/>
    <x v="1"/>
    <s v="Combined Cycle"/>
    <s v="W GAS"/>
    <s v="W GAS"/>
    <s v="Optimal"/>
    <n v="240"/>
    <n v="0.3524229074889868"/>
    <n v="1"/>
    <n v="1"/>
    <n v="0"/>
    <n v="0"/>
    <n v="0"/>
    <n v="681"/>
    <n v="681"/>
    <n v="681"/>
    <n v="681"/>
    <n v="681"/>
    <n v="7014.9"/>
    <n v="7.4357939999999996"/>
    <n v="931006.75"/>
    <n v="1386542.76"/>
    <n v="3.1"/>
    <n v="8"/>
    <n v="40"/>
    <n v="0.1"/>
    <n v="120"/>
    <n v="300"/>
    <n v="9"/>
    <n v="9"/>
    <s v="IPP"/>
    <e v="#N/A"/>
    <s v="11/2002"/>
    <x v="19"/>
  </r>
  <r>
    <s v="EGAT 2GT + ST"/>
    <s v="EGAT 2GT + ST"/>
    <s v="Gas CCGT 5"/>
    <x v="1"/>
    <s v="Combined Cycle"/>
    <s v="E EGAT GAS"/>
    <s v="E EGAT GAS"/>
    <s v="Optimal"/>
    <n v="200"/>
    <n v="0.28169014084507044"/>
    <n v="1"/>
    <n v="1"/>
    <n v="1"/>
    <n v="0"/>
    <n v="0"/>
    <n v="710"/>
    <n v="710"/>
    <n v="710"/>
    <n v="710"/>
    <n v="710"/>
    <n v="6933.7"/>
    <n v="7.3497219999999999"/>
    <n v="548947.17000000004"/>
    <n v="731571.33"/>
    <n v="1100000"/>
    <n v="8"/>
    <n v="40"/>
    <n v="0.1"/>
    <n v="1"/>
    <n v="1"/>
    <n v="25"/>
    <n v="25"/>
    <s v="EGAT"/>
    <e v="#N/A"/>
    <s v="10/2009"/>
    <x v="20"/>
  </r>
  <r>
    <s v="EGAT 2GT + ST"/>
    <s v="EGAT 2GT + ST"/>
    <s v="Gas CCGT 5"/>
    <x v="1"/>
    <s v="Combined Cycle"/>
    <s v="LNG"/>
    <s v="LNG"/>
    <s v="Optimal"/>
    <n v="220"/>
    <n v="0.30985915492957744"/>
    <n v="1"/>
    <n v="1"/>
    <n v="1"/>
    <n v="0"/>
    <n v="0"/>
    <n v="710"/>
    <n v="710"/>
    <n v="710"/>
    <n v="710"/>
    <n v="710"/>
    <n v="7076"/>
    <n v="7.5005600000000001"/>
    <n v="544456.56999999995"/>
    <n v="726264.25"/>
    <n v="1100000"/>
    <n v="8"/>
    <n v="40"/>
    <n v="0.1"/>
    <n v="1"/>
    <n v="2"/>
    <n v="32"/>
    <n v="32"/>
    <s v="EGAT"/>
    <e v="#N/A"/>
    <s v="3/2009"/>
    <x v="20"/>
  </r>
  <r>
    <s v="EGAT 2GT + ST"/>
    <s v="EGAT 2GT + ST"/>
    <s v="Gas CCGT 5"/>
    <x v="1"/>
    <s v="Combined Cycle"/>
    <s v="E EGAT GAS"/>
    <s v="E EGAT GAS"/>
    <s v="Optimal"/>
    <n v="220"/>
    <n v="0.29333333333333333"/>
    <n v="1"/>
    <n v="1"/>
    <n v="1"/>
    <n v="1"/>
    <n v="0"/>
    <n v="750"/>
    <n v="750"/>
    <n v="750"/>
    <n v="750"/>
    <n v="750"/>
    <n v="6690.1"/>
    <n v="7.0915060000000008"/>
    <n v="457766.27"/>
    <n v="624300.69999999995"/>
    <n v="1900000"/>
    <n v="8"/>
    <n v="40"/>
    <n v="0.1"/>
    <n v="1"/>
    <n v="1"/>
    <n v="26"/>
    <n v="26"/>
    <s v="EGAT"/>
    <e v="#N/A"/>
    <s v="4/2014"/>
    <x v="21"/>
  </r>
  <r>
    <s v="EGAT 2GT + ST"/>
    <s v="EGAT 2GT + ST"/>
    <s v="Gas CCGT 5"/>
    <x v="1"/>
    <s v="Combined Cycle"/>
    <s v="J GAS"/>
    <s v="J GAS"/>
    <s v="Optimal"/>
    <n v="200"/>
    <n v="0.28169014084507044"/>
    <n v="1"/>
    <n v="1"/>
    <n v="1"/>
    <n v="0"/>
    <n v="0"/>
    <n v="710"/>
    <n v="710"/>
    <n v="710"/>
    <n v="710"/>
    <n v="710"/>
    <n v="7075"/>
    <n v="7.4995000000000003"/>
    <n v="553739.64"/>
    <n v="737235.15"/>
    <n v="1100000"/>
    <n v="8"/>
    <n v="40"/>
    <n v="0.1"/>
    <n v="1"/>
    <n v="1"/>
    <n v="26"/>
    <n v="26"/>
    <s v="EGAT"/>
    <e v="#N/A"/>
    <s v="7/2008"/>
    <x v="22"/>
  </r>
  <r>
    <s v="EGAT 2GT + ST"/>
    <s v="EGAT 2GT + ST"/>
    <s v="Gas CCGT 5"/>
    <x v="1"/>
    <s v="Combined Cycle"/>
    <s v="LNG"/>
    <s v="LNG"/>
    <s v="Optimal"/>
    <n v="210"/>
    <n v="0.31343283582089554"/>
    <n v="1"/>
    <n v="1"/>
    <n v="1"/>
    <n v="0"/>
    <n v="0"/>
    <n v="670"/>
    <n v="670"/>
    <n v="670"/>
    <n v="670"/>
    <n v="670"/>
    <n v="7090.2858210000004"/>
    <n v="7.5157029702600004"/>
    <n v="553894.13"/>
    <n v="737417.73"/>
    <n v="1100000"/>
    <n v="8"/>
    <n v="40"/>
    <n v="0.1"/>
    <n v="1"/>
    <n v="1"/>
    <n v="30"/>
    <n v="30"/>
    <s v="EGAT"/>
    <e v="#N/A"/>
    <s v="11/2010"/>
    <x v="23"/>
  </r>
  <r>
    <s v="IPP 2GT +ST"/>
    <s v="IPP 2GT +ST"/>
    <s v="Gas CCGT 5"/>
    <x v="1"/>
    <s v="Combined Cycle"/>
    <s v="E IPP GAS"/>
    <s v="E IPP GAS"/>
    <s v="Optimal"/>
    <n v="180"/>
    <n v="0.25714285714285712"/>
    <n v="1"/>
    <n v="1"/>
    <n v="0"/>
    <n v="0"/>
    <n v="0"/>
    <n v="700"/>
    <n v="700"/>
    <n v="700"/>
    <n v="700"/>
    <n v="700"/>
    <n v="7126.1"/>
    <n v="7.5536660000000007"/>
    <n v="1015421.2"/>
    <n v="1292373.2"/>
    <n v="1800000"/>
    <n v="8"/>
    <n v="40"/>
    <n v="0.1"/>
    <n v="1"/>
    <n v="2"/>
    <n v="15"/>
    <n v="15"/>
    <s v="IPP"/>
    <e v="#N/A"/>
    <s v="9/2000"/>
    <x v="12"/>
  </r>
  <r>
    <s v="IPP 2GT +ST"/>
    <s v="IPP 2GT +ST"/>
    <s v="Gas CCGT 5"/>
    <x v="1"/>
    <s v="Combined Cycle"/>
    <s v="E IPP GAS"/>
    <s v="E IPP GAS"/>
    <s v="Optimal"/>
    <n v="200"/>
    <n v="0.27247956403269757"/>
    <n v="1"/>
    <n v="1"/>
    <n v="1"/>
    <n v="0"/>
    <n v="0"/>
    <n v="734"/>
    <n v="734"/>
    <n v="734"/>
    <n v="734"/>
    <n v="734"/>
    <n v="7090"/>
    <n v="7.5154000000000005"/>
    <n v="677213.23"/>
    <n v="903728.36"/>
    <n v="1.0980000000000001"/>
    <n v="8"/>
    <n v="40"/>
    <n v="0.1"/>
    <n v="2"/>
    <n v="1"/>
    <n v="20"/>
    <n v="20"/>
    <s v="IPP"/>
    <e v="#N/A"/>
    <s v="4/2007"/>
    <x v="10"/>
  </r>
  <r>
    <s v="IPP 2GT +ST"/>
    <s v="IPP 2GT +ST"/>
    <s v="Gas CCGT 5"/>
    <x v="1"/>
    <s v="Combined Cycle"/>
    <s v="E IPP GAS"/>
    <s v="E IPP GAS"/>
    <s v="Optimal"/>
    <n v="200"/>
    <n v="0.27247956403269757"/>
    <n v="1"/>
    <n v="1"/>
    <n v="1"/>
    <n v="0"/>
    <n v="0"/>
    <n v="734"/>
    <n v="734"/>
    <n v="734"/>
    <n v="734"/>
    <n v="734"/>
    <n v="7090"/>
    <n v="7.5154000000000005"/>
    <n v="677213.23"/>
    <n v="903728.36"/>
    <n v="1.0980000000000001"/>
    <n v="8"/>
    <n v="40"/>
    <n v="0.1"/>
    <n v="2"/>
    <n v="1"/>
    <n v="20"/>
    <n v="20"/>
    <s v="IPP"/>
    <e v="#N/A"/>
    <s v="3/2008"/>
    <x v="22"/>
  </r>
  <r>
    <s v="IPP 2GT +ST"/>
    <s v="IPP 2GT +ST"/>
    <s v="Gas CCGT 5"/>
    <x v="1"/>
    <s v="Combined Cycle"/>
    <s v="W GAS"/>
    <s v="W GAS"/>
    <s v="Optimal"/>
    <n v="240"/>
    <n v="0.34285714285714286"/>
    <n v="1"/>
    <n v="1"/>
    <n v="1"/>
    <n v="0"/>
    <n v="0"/>
    <n v="700"/>
    <n v="700"/>
    <n v="700"/>
    <n v="700"/>
    <n v="700"/>
    <n v="7050.6"/>
    <n v="7.4736360000000008"/>
    <n v="647732.57999999996"/>
    <n v="863616.22"/>
    <n v="1050492"/>
    <n v="8"/>
    <n v="40"/>
    <n v="0.1"/>
    <n v="1"/>
    <n v="2"/>
    <n v="32"/>
    <n v="32"/>
    <s v="IPP"/>
    <e v="#N/A"/>
    <s v="3/2008"/>
    <x v="22"/>
  </r>
  <r>
    <s v="IPP 2GT +ST"/>
    <s v="IPP 2GT +ST"/>
    <s v="Gas CCGT 5"/>
    <x v="1"/>
    <s v="Combined Cycle"/>
    <s v="W GAS"/>
    <s v="W GAS"/>
    <s v="Optimal"/>
    <n v="240"/>
    <n v="0.34285714285714286"/>
    <n v="1"/>
    <n v="1"/>
    <n v="1"/>
    <n v="0"/>
    <n v="0"/>
    <n v="700"/>
    <n v="700"/>
    <n v="700"/>
    <n v="700"/>
    <n v="700"/>
    <n v="7050.6"/>
    <n v="7.4736360000000008"/>
    <n v="647732.57999999996"/>
    <n v="863616.22"/>
    <n v="1050492"/>
    <n v="8"/>
    <n v="40"/>
    <n v="0.1"/>
    <n v="1"/>
    <n v="2"/>
    <n v="32"/>
    <n v="32"/>
    <s v="IPP"/>
    <e v="#N/A"/>
    <s v="6/2008"/>
    <x v="22"/>
  </r>
  <r>
    <s v="IPP 2GT +ST"/>
    <s v="IPP 2GT +ST"/>
    <s v="Gas CCGT 5"/>
    <x v="1"/>
    <s v="Combined Cycle"/>
    <s v="E IPP GAS"/>
    <s v="E IPP GAS"/>
    <s v="Optimal"/>
    <n v="243"/>
    <n v="0.30375000000000002"/>
    <n v="1"/>
    <n v="1"/>
    <n v="1"/>
    <n v="1"/>
    <n v="0"/>
    <n v="800"/>
    <n v="800"/>
    <n v="800"/>
    <n v="800"/>
    <n v="800"/>
    <n v="6700.1312500000004"/>
    <n v="7.1021391249999999"/>
    <n v="1154887.8799999999"/>
    <n v="1282131.26"/>
    <n v="1900000"/>
    <n v="8"/>
    <n v="40"/>
    <n v="0.1"/>
    <n v="1"/>
    <n v="1"/>
    <n v="30"/>
    <n v="30"/>
    <s v="IPP"/>
    <e v="#N/A"/>
    <s v="6/2014"/>
    <x v="21"/>
  </r>
  <r>
    <s v="IPP 2GT +ST"/>
    <s v="IPP 2GT +ST"/>
    <s v="Gas CCGT 5"/>
    <x v="1"/>
    <s v="Combined Cycle"/>
    <s v="E IPP GAS"/>
    <s v="E IPP GAS"/>
    <s v="Optimal"/>
    <n v="243"/>
    <n v="0.30375000000000002"/>
    <n v="1"/>
    <n v="1"/>
    <n v="1"/>
    <n v="1"/>
    <n v="0"/>
    <n v="800"/>
    <n v="800"/>
    <n v="800"/>
    <n v="800"/>
    <n v="800"/>
    <n v="6700.1"/>
    <n v="7.102106"/>
    <n v="1154887.8799999999"/>
    <n v="1282131.26"/>
    <n v="1900000"/>
    <n v="8"/>
    <n v="40"/>
    <n v="0.1"/>
    <n v="1"/>
    <n v="1"/>
    <n v="30"/>
    <n v="30"/>
    <s v="IPP"/>
    <e v="#N/A"/>
    <s v="12/2014"/>
    <x v="21"/>
  </r>
  <r>
    <s v="IPP 2GT +ST"/>
    <s v="IPP 2GT +ST"/>
    <s v="Gas CCGT 5"/>
    <x v="1"/>
    <s v="Combined Cycle"/>
    <s v="E IPP GAS"/>
    <s v="E IPP GAS"/>
    <s v="Optimal"/>
    <n v="243"/>
    <n v="0.30375000000000002"/>
    <n v="1"/>
    <n v="1"/>
    <n v="1"/>
    <n v="1"/>
    <n v="1"/>
    <n v="800"/>
    <n v="800"/>
    <n v="800"/>
    <n v="800"/>
    <n v="800"/>
    <n v="6700.1"/>
    <n v="7.102106"/>
    <n v="1129816.93"/>
    <n v="1264223.44"/>
    <n v="1900000"/>
    <n v="8"/>
    <n v="40"/>
    <n v="0.1"/>
    <n v="1"/>
    <n v="1"/>
    <n v="30"/>
    <n v="30"/>
    <s v="IPP"/>
    <e v="#N/A"/>
    <s v="6/2015"/>
    <x v="24"/>
  </r>
  <r>
    <s v="IPP 2GT +ST"/>
    <s v="IPP 2GT +ST"/>
    <s v="Gas CCGT 5"/>
    <x v="1"/>
    <s v="Combined Cycle"/>
    <s v="E IPP GAS"/>
    <s v="E IPP GAS"/>
    <s v="Optimal"/>
    <n v="243"/>
    <n v="0.30375000000000002"/>
    <n v="1"/>
    <n v="1"/>
    <n v="1"/>
    <n v="1"/>
    <n v="1"/>
    <n v="800"/>
    <n v="800"/>
    <n v="800"/>
    <n v="800"/>
    <n v="800"/>
    <n v="6700.1"/>
    <n v="7.102106"/>
    <n v="1129816.93"/>
    <n v="1264223.44"/>
    <n v="1900000"/>
    <n v="8"/>
    <n v="40"/>
    <n v="0.1"/>
    <n v="1"/>
    <n v="1"/>
    <n v="30"/>
    <n v="30"/>
    <s v="IPP"/>
    <e v="#N/A"/>
    <s v="12/2015"/>
    <x v="24"/>
  </r>
  <r>
    <s v="IPP 2GT +ST"/>
    <s v="IPP 2GT +ST"/>
    <s v="Gas CCGT 5"/>
    <x v="1"/>
    <s v="Combined Cycle"/>
    <s v="W GAS"/>
    <s v="W GAS"/>
    <s v="Optimal"/>
    <n v="250"/>
    <n v="0.35714285714285715"/>
    <n v="0"/>
    <n v="0"/>
    <n v="0"/>
    <n v="0"/>
    <n v="0"/>
    <n v="700"/>
    <n v="700"/>
    <n v="700"/>
    <n v="700"/>
    <n v="700"/>
    <n v="7157.1"/>
    <n v="7.586526000000001"/>
    <n v="179293.56"/>
    <n v="231669.19"/>
    <n v="420000"/>
    <n v="8"/>
    <n v="40"/>
    <n v="0.1"/>
    <n v="0"/>
    <n v="0.9"/>
    <n v="18.3"/>
    <n v="29.7"/>
    <s v="IPP"/>
    <e v="#N/A"/>
    <s v="7/2000"/>
    <x v="12"/>
  </r>
  <r>
    <s v="EGAT SingleShaft"/>
    <s v="EGAT SingleShaft"/>
    <s v="Gas CCGT 3"/>
    <x v="1"/>
    <s v="Combined Cycle"/>
    <s v="J GAS"/>
    <s v="J GAS"/>
    <s v="Optimal"/>
    <n v="232"/>
    <n v="0.60574412532637079"/>
    <n v="1"/>
    <n v="1"/>
    <n v="1"/>
    <n v="1"/>
    <n v="0"/>
    <n v="383"/>
    <n v="383"/>
    <n v="383"/>
    <n v="383"/>
    <n v="383"/>
    <n v="6690.1"/>
    <n v="7.0915060000000008"/>
    <n v="1537390.35"/>
    <n v="966837.96"/>
    <n v="1770000"/>
    <n v="8"/>
    <n v="40"/>
    <n v="0.1"/>
    <n v="1"/>
    <n v="1"/>
    <n v="13"/>
    <n v="13"/>
    <s v="EGAT"/>
    <e v="#N/A"/>
    <s v="7/2014"/>
    <x v="21"/>
  </r>
  <r>
    <s v="EGAT SingleShaft"/>
    <s v="EGAT SingleShaft"/>
    <s v="Gas CCGT 3"/>
    <x v="1"/>
    <s v="Combined Cycle"/>
    <s v="J GAS"/>
    <s v="J GAS"/>
    <s v="Optimal"/>
    <n v="232"/>
    <n v="0.60574412532637079"/>
    <n v="1"/>
    <n v="1"/>
    <n v="1"/>
    <n v="1"/>
    <n v="0"/>
    <n v="383"/>
    <n v="383"/>
    <n v="383"/>
    <n v="383"/>
    <n v="383"/>
    <n v="6690.1"/>
    <n v="7.0915060000000008"/>
    <n v="1537390.35"/>
    <n v="966837.96"/>
    <n v="1770000"/>
    <n v="8"/>
    <n v="40"/>
    <n v="0.1"/>
    <n v="1"/>
    <n v="1"/>
    <n v="13"/>
    <n v="13"/>
    <s v="EGAT"/>
    <e v="#N/A"/>
    <s v="7/2014"/>
    <x v="21"/>
  </r>
  <r>
    <s v="EGAT SingleShaft"/>
    <s v="EGAT SingleShaft"/>
    <s v="Gas CCGT 3"/>
    <x v="1"/>
    <s v="Combined Cycle"/>
    <s v="LNG"/>
    <s v="LNG"/>
    <s v="Optimal"/>
    <n v="254"/>
    <n v="0.61352657004830913"/>
    <n v="1"/>
    <n v="1"/>
    <n v="1"/>
    <n v="1"/>
    <n v="1"/>
    <n v="414"/>
    <n v="414"/>
    <n v="414"/>
    <n v="414"/>
    <n v="414"/>
    <n v="6693.2"/>
    <n v="7.094792"/>
    <n v="726624.52"/>
    <n v="857885.34"/>
    <n v="1770000"/>
    <n v="8"/>
    <n v="40"/>
    <n v="0.1"/>
    <n v="2"/>
    <n v="1"/>
    <n v="16.5"/>
    <n v="16.5"/>
    <s v="EGAT"/>
    <e v="#N/A"/>
    <s v="1/2016"/>
    <x v="25"/>
  </r>
  <r>
    <s v="EGAT SingleShaft"/>
    <s v="EGAT SingleShaft"/>
    <s v="Gas CCGT 3"/>
    <x v="1"/>
    <s v="Combined Cycle"/>
    <s v="LNG"/>
    <s v="LNG"/>
    <s v="Optimal"/>
    <n v="254"/>
    <n v="0.61352657004830913"/>
    <n v="1"/>
    <n v="1"/>
    <n v="1"/>
    <n v="1"/>
    <n v="1"/>
    <n v="414"/>
    <n v="414"/>
    <n v="414"/>
    <n v="414"/>
    <n v="414"/>
    <n v="6693.2"/>
    <n v="7.094792"/>
    <n v="726624.52"/>
    <n v="857885.34"/>
    <n v="1770000"/>
    <n v="8"/>
    <n v="40"/>
    <n v="0.1"/>
    <n v="2"/>
    <n v="1"/>
    <n v="16.5"/>
    <n v="16.5"/>
    <s v="EGAT"/>
    <e v="#N/A"/>
    <s v="1/2016"/>
    <x v="25"/>
  </r>
  <r>
    <s v="IPP SingleShaft"/>
    <s v="IPP SingleShaft"/>
    <s v="Gas CCGT 3"/>
    <x v="1"/>
    <s v="Combined Cycle"/>
    <s v="E IPP GAS"/>
    <s v="E IPP GAS"/>
    <s v="Optimal"/>
    <n v="210"/>
    <n v="0.5890603085553997"/>
    <n v="1"/>
    <n v="1"/>
    <n v="0"/>
    <n v="0"/>
    <n v="0"/>
    <n v="356.5"/>
    <n v="356.5"/>
    <n v="356.5"/>
    <n v="356.5"/>
    <n v="356.5"/>
    <n v="7035.5"/>
    <n v="7.45763"/>
    <n v="244756.83"/>
    <n v="270061.59000000003"/>
    <n v="460000"/>
    <n v="8"/>
    <n v="40"/>
    <n v="0.1"/>
    <n v="4"/>
    <n v="2"/>
    <n v="7.5"/>
    <n v="7.5"/>
    <s v="IPP"/>
    <e v="#N/A"/>
    <s v="1/2003"/>
    <x v="26"/>
  </r>
  <r>
    <s v="IPP SingleShaft"/>
    <s v="IPP SingleShaft"/>
    <s v="Gas CCGT 3"/>
    <x v="1"/>
    <s v="Combined Cycle"/>
    <s v="E IPP GAS"/>
    <s v="E IPP GAS"/>
    <s v="Optimal"/>
    <n v="210"/>
    <n v="0.5890603085553997"/>
    <n v="1"/>
    <n v="1"/>
    <n v="0"/>
    <n v="0"/>
    <n v="0"/>
    <n v="356.5"/>
    <n v="356.5"/>
    <n v="356.5"/>
    <n v="356.5"/>
    <n v="356.5"/>
    <n v="7035.5"/>
    <n v="7.45763"/>
    <n v="244756.83"/>
    <n v="270061.59000000003"/>
    <n v="460000"/>
    <n v="8"/>
    <n v="40"/>
    <n v="0.1"/>
    <n v="4"/>
    <n v="2"/>
    <n v="7.5"/>
    <n v="7.5"/>
    <s v="IPP"/>
    <e v="#N/A"/>
    <s v="1/2003"/>
    <x v="26"/>
  </r>
  <r>
    <s v="IPP SingleShaft"/>
    <s v="IPP SingleShaft"/>
    <s v="Gas CCGT 3"/>
    <x v="1"/>
    <s v="Combined Cycle"/>
    <s v="E IPP GAS"/>
    <s v="E IPP GAS"/>
    <s v="Optimal"/>
    <n v="200"/>
    <n v="0.5714285714285714"/>
    <n v="1"/>
    <n v="0"/>
    <n v="0"/>
    <n v="0"/>
    <n v="0"/>
    <n v="350"/>
    <n v="350"/>
    <n v="350"/>
    <n v="350"/>
    <n v="350"/>
    <n v="6950"/>
    <n v="7.367"/>
    <n v="455486.85"/>
    <n v="651600.98"/>
    <n v="670000"/>
    <n v="8"/>
    <n v="40"/>
    <n v="0.1"/>
    <n v="4"/>
    <n v="2"/>
    <n v="7.5"/>
    <n v="7.5"/>
    <s v="IPP"/>
    <e v="#N/A"/>
    <s v="3/2003"/>
    <x v="26"/>
  </r>
  <r>
    <s v="IPP SingleShaft"/>
    <s v="IPP SingleShaft"/>
    <s v="Gas CCGT 3"/>
    <x v="1"/>
    <s v="Combined Cycle"/>
    <s v="K GAS"/>
    <s v="K GAS"/>
    <s v="Optimal"/>
    <n v="270"/>
    <n v="0.58064516129032262"/>
    <n v="1"/>
    <n v="1"/>
    <n v="1"/>
    <n v="1"/>
    <n v="1"/>
    <n v="465"/>
    <n v="465"/>
    <n v="465"/>
    <n v="465"/>
    <n v="465"/>
    <n v="6600"/>
    <n v="6.9960000000000004"/>
    <n v="1307300.46"/>
    <n v="780614.83"/>
    <n v="1309500.5"/>
    <n v="8"/>
    <n v="40"/>
    <n v="0.1"/>
    <n v="1"/>
    <n v="2"/>
    <n v="15"/>
    <n v="5"/>
    <s v="IPP"/>
    <e v="#N/A"/>
    <s v="6/2016"/>
    <x v="25"/>
  </r>
  <r>
    <s v="IPP SingleShaft"/>
    <s v="IPP SingleShaft"/>
    <s v="Gas CCGT 3"/>
    <x v="1"/>
    <s v="Combined Cycle"/>
    <s v="K GAS"/>
    <s v="K GAS"/>
    <s v="Optimal"/>
    <n v="270"/>
    <n v="0.58064516129032262"/>
    <n v="1"/>
    <n v="1"/>
    <n v="1"/>
    <n v="1"/>
    <n v="1"/>
    <n v="465"/>
    <n v="465"/>
    <n v="465"/>
    <n v="465"/>
    <n v="465"/>
    <n v="6600"/>
    <n v="6.9960000000000004"/>
    <n v="1307300.46"/>
    <n v="780614.83"/>
    <n v="1309500.5"/>
    <n v="8"/>
    <n v="40"/>
    <n v="0.1"/>
    <n v="1"/>
    <n v="2"/>
    <n v="15"/>
    <n v="5"/>
    <s v="IPP"/>
    <e v="#N/A"/>
    <s v="6/2016"/>
    <x v="25"/>
  </r>
  <r>
    <s v="EGAT SingleShaft"/>
    <s v="EGAT SingleShaft"/>
    <s v="Gas CCGT 3"/>
    <x v="1"/>
    <s v="Combined Cycle"/>
    <s v="E EGAT GAS"/>
    <s v="E EGAT GAS"/>
    <s v="Optimal"/>
    <n v="389"/>
    <n v="0.56132756132756134"/>
    <n v="0"/>
    <n v="1"/>
    <n v="1"/>
    <n v="1"/>
    <n v="1"/>
    <n v="693"/>
    <n v="693"/>
    <n v="693"/>
    <n v="693"/>
    <n v="693"/>
    <n v="6346"/>
    <n v="6.7267599999999996"/>
    <n v="591458.09259999997"/>
    <n v="134432.18520000001"/>
    <n v="223980.5478"/>
    <n v="8"/>
    <n v="40"/>
    <n v="0.1"/>
    <n v="1"/>
    <n v="1"/>
    <n v="35"/>
    <n v="35"/>
    <s v="EGAT"/>
    <e v="#N/A"/>
    <s v="1/2022"/>
    <x v="27"/>
  </r>
  <r>
    <s v="EGAT SingleShaft"/>
    <s v="EGAT SingleShaft"/>
    <s v="Gas CCGT 3"/>
    <x v="1"/>
    <s v="Combined Cycle"/>
    <s v="E EGAT GAS"/>
    <s v="E EGAT GAS"/>
    <s v="Optimal"/>
    <n v="389"/>
    <n v="0.56132756132756134"/>
    <n v="0"/>
    <n v="1"/>
    <n v="1"/>
    <n v="1"/>
    <n v="1"/>
    <n v="693"/>
    <n v="693"/>
    <n v="693"/>
    <n v="693"/>
    <n v="693"/>
    <n v="6340"/>
    <n v="6.7204000000000006"/>
    <n v="591458.09259999997"/>
    <n v="134432.18520000001"/>
    <n v="223980.5478"/>
    <n v="8"/>
    <n v="40"/>
    <n v="0.1"/>
    <n v="1"/>
    <n v="1"/>
    <n v="35"/>
    <n v="35"/>
    <s v="EGAT"/>
    <e v="#N/A"/>
    <s v="2/2022"/>
    <x v="27"/>
  </r>
  <r>
    <s v="EGAT SingleShaft"/>
    <s v="EGAT SingleShaft"/>
    <s v="Gas CCGT 3"/>
    <x v="1"/>
    <s v="Combined Cycle"/>
    <s v="LNG"/>
    <s v="LNG"/>
    <s v="Optimal"/>
    <n v="370"/>
    <n v="0.60655737704918034"/>
    <n v="1"/>
    <n v="1"/>
    <n v="1"/>
    <n v="1"/>
    <n v="1"/>
    <n v="610"/>
    <n v="610"/>
    <n v="610"/>
    <n v="610"/>
    <n v="610"/>
    <n v="6318.6316390000002"/>
    <n v="6.69774953734"/>
    <n v="591458.09259999997"/>
    <n v="134432.18520000001"/>
    <n v="223980.5478"/>
    <n v="8"/>
    <n v="40"/>
    <n v="0.1"/>
    <n v="1"/>
    <n v="1"/>
    <n v="25"/>
    <n v="30"/>
    <s v="EGAT"/>
    <e v="#N/A"/>
    <s v="12/2019"/>
    <x v="8"/>
  </r>
  <r>
    <s v="EGAT SingleShaft"/>
    <s v="EGAT SingleShaft"/>
    <s v="Gas CCGT 3"/>
    <x v="1"/>
    <s v="Combined Cycle"/>
    <s v="LNG"/>
    <s v="LNG"/>
    <s v="Optimal"/>
    <n v="370"/>
    <n v="0.60655737704918034"/>
    <n v="1"/>
    <n v="1"/>
    <n v="1"/>
    <n v="1"/>
    <n v="1"/>
    <n v="610"/>
    <n v="610"/>
    <n v="610"/>
    <n v="610"/>
    <n v="610"/>
    <n v="6318.6"/>
    <n v="6.6977160000000007"/>
    <n v="591458.09259999997"/>
    <n v="134432.18520000001"/>
    <n v="223980.5478"/>
    <n v="8"/>
    <n v="40"/>
    <n v="0.1"/>
    <n v="1"/>
    <n v="1"/>
    <n v="25"/>
    <n v="30"/>
    <s v="EGAT"/>
    <e v="#N/A"/>
    <s v="12/2019"/>
    <x v="8"/>
  </r>
  <r>
    <s v="IPP SingleShaft"/>
    <s v="IPP SingleShaft"/>
    <s v="Gas CCGT 3"/>
    <x v="1"/>
    <s v="Combined Cycle"/>
    <s v="LNG"/>
    <s v="LNG"/>
    <s v="Optimal"/>
    <n v="375"/>
    <n v="0.6"/>
    <n v="1"/>
    <n v="1"/>
    <n v="1"/>
    <n v="1"/>
    <n v="1"/>
    <n v="625"/>
    <n v="625"/>
    <n v="625"/>
    <n v="625"/>
    <n v="625"/>
    <n v="6353"/>
    <n v="6.7341800000000003"/>
    <n v="591458.09259999997"/>
    <n v="134432.18520000001"/>
    <n v="223980.5478"/>
    <n v="8"/>
    <n v="40"/>
    <n v="0.1"/>
    <n v="1"/>
    <n v="2"/>
    <n v="25"/>
    <n v="25"/>
    <s v="IPP"/>
    <e v="#N/A"/>
    <s v="3/2021"/>
    <x v="28"/>
  </r>
  <r>
    <s v="IPP SingleShaft"/>
    <s v="IPP SingleShaft"/>
    <s v="Gas CCGT 3"/>
    <x v="1"/>
    <s v="Combined Cycle"/>
    <s v="LNG"/>
    <s v="LNG"/>
    <s v="Optimal"/>
    <n v="375"/>
    <n v="0.6"/>
    <n v="1"/>
    <n v="1"/>
    <n v="1"/>
    <n v="1"/>
    <n v="1"/>
    <n v="625"/>
    <n v="625"/>
    <n v="625"/>
    <n v="625"/>
    <n v="625"/>
    <n v="6353"/>
    <n v="6.7341800000000003"/>
    <n v="591458.09259999997"/>
    <n v="134432.18520000001"/>
    <n v="223980.5478"/>
    <n v="8"/>
    <n v="40"/>
    <n v="0.1"/>
    <n v="1"/>
    <n v="2"/>
    <n v="25"/>
    <n v="25"/>
    <s v="IPP"/>
    <e v="#N/A"/>
    <s v="10/2021"/>
    <x v="28"/>
  </r>
  <r>
    <s v="IPP SingleShaft"/>
    <s v="IPP SingleShaft"/>
    <s v="Gas CCGT 3"/>
    <x v="1"/>
    <s v="Combined Cycle"/>
    <s v="LNG"/>
    <s v="LNG"/>
    <s v="Optimal"/>
    <n v="375"/>
    <n v="0.6"/>
    <n v="0"/>
    <n v="1"/>
    <n v="1"/>
    <n v="1"/>
    <n v="1"/>
    <n v="625"/>
    <n v="625"/>
    <n v="625"/>
    <n v="625"/>
    <n v="625"/>
    <n v="6353"/>
    <n v="6.7341800000000003"/>
    <n v="591458.09259999997"/>
    <n v="134432.18520000001"/>
    <n v="223980.5478"/>
    <n v="8"/>
    <n v="40"/>
    <n v="0.1"/>
    <n v="1"/>
    <n v="2"/>
    <n v="25"/>
    <n v="25"/>
    <s v="IPP"/>
    <e v="#N/A"/>
    <s v="3/2022"/>
    <x v="27"/>
  </r>
  <r>
    <s v="IPP SingleShaft"/>
    <s v="IPP SingleShaft"/>
    <s v="Gas CCGT 3"/>
    <x v="1"/>
    <s v="Combined Cycle"/>
    <s v="LNG"/>
    <s v="LNG"/>
    <s v="Optimal"/>
    <n v="375"/>
    <n v="0.6"/>
    <n v="0"/>
    <n v="1"/>
    <n v="1"/>
    <n v="1"/>
    <n v="1"/>
    <n v="625"/>
    <n v="625"/>
    <n v="625"/>
    <n v="625"/>
    <n v="625"/>
    <n v="6353"/>
    <n v="6.7341800000000003"/>
    <n v="591458.09259999997"/>
    <n v="134432.18520000001"/>
    <n v="223980.5478"/>
    <n v="8"/>
    <n v="40"/>
    <n v="0.1"/>
    <n v="1"/>
    <n v="2"/>
    <n v="25"/>
    <n v="25"/>
    <s v="IPP"/>
    <e v="#N/A"/>
    <s v="10/2022"/>
    <x v="27"/>
  </r>
  <r>
    <s v="IPP SingleShaft"/>
    <s v="IPP SingleShaft"/>
    <s v="Gas CCGT 3"/>
    <x v="1"/>
    <s v="Combined Cycle"/>
    <s v="LNG"/>
    <s v="LNG"/>
    <s v="Optimal"/>
    <n v="375"/>
    <n v="0.6"/>
    <n v="0"/>
    <n v="1"/>
    <n v="1"/>
    <n v="1"/>
    <n v="1"/>
    <n v="625"/>
    <n v="625"/>
    <n v="625"/>
    <n v="625"/>
    <n v="625"/>
    <n v="6353"/>
    <n v="6.7341800000000003"/>
    <n v="591458.09259999997"/>
    <n v="134432.18520000001"/>
    <n v="223980.5478"/>
    <n v="8"/>
    <n v="40"/>
    <n v="0.1"/>
    <n v="1"/>
    <n v="2"/>
    <n v="25"/>
    <n v="25"/>
    <s v="IPP"/>
    <e v="#N/A"/>
    <s v="3/2023"/>
    <x v="29"/>
  </r>
  <r>
    <s v="IPP SingleShaft"/>
    <s v="IPP SingleShaft"/>
    <s v="Gas CCGT 3"/>
    <x v="1"/>
    <s v="Combined Cycle"/>
    <s v="LNG"/>
    <s v="LNG"/>
    <s v="Optimal"/>
    <n v="375"/>
    <n v="0.6"/>
    <n v="0"/>
    <n v="1"/>
    <n v="1"/>
    <n v="1"/>
    <n v="1"/>
    <n v="625"/>
    <n v="625"/>
    <n v="625"/>
    <n v="625"/>
    <n v="625"/>
    <n v="6353"/>
    <n v="6.7341800000000003"/>
    <n v="591458.09259999997"/>
    <n v="134432.18520000001"/>
    <n v="223980.5478"/>
    <n v="8"/>
    <n v="40"/>
    <n v="0.1"/>
    <n v="1"/>
    <n v="2"/>
    <n v="25"/>
    <n v="25"/>
    <s v="IPP"/>
    <e v="#N/A"/>
    <s v="10/2023"/>
    <x v="29"/>
  </r>
  <r>
    <s v="IPP SingleShaft"/>
    <s v="IPP SingleShaft"/>
    <s v="Gas CCGT 3"/>
    <x v="1"/>
    <s v="Combined Cycle"/>
    <s v="LNG"/>
    <s v="LNG"/>
    <s v="Optimal"/>
    <n v="375"/>
    <n v="0.6"/>
    <n v="0"/>
    <n v="1"/>
    <n v="1"/>
    <n v="1"/>
    <n v="1"/>
    <n v="625"/>
    <n v="625"/>
    <n v="625"/>
    <n v="625"/>
    <n v="625"/>
    <n v="6353"/>
    <n v="6.7341800000000003"/>
    <n v="591458.09259999997"/>
    <n v="134432.18520000001"/>
    <n v="223980.5478"/>
    <n v="8"/>
    <n v="40"/>
    <n v="0.1"/>
    <n v="1"/>
    <n v="2"/>
    <n v="25"/>
    <n v="25"/>
    <s v="IPP"/>
    <e v="#N/A"/>
    <s v="3/2024"/>
    <x v="30"/>
  </r>
  <r>
    <s v="IPP SingleShaft"/>
    <s v="IPP SingleShaft"/>
    <s v="Gas CCGT 3"/>
    <x v="1"/>
    <s v="Combined Cycle"/>
    <s v="LNG"/>
    <s v="LNG"/>
    <s v="Optimal"/>
    <n v="375"/>
    <n v="0.6"/>
    <n v="0"/>
    <n v="1"/>
    <n v="1"/>
    <n v="1"/>
    <n v="1"/>
    <n v="625"/>
    <n v="625"/>
    <n v="625"/>
    <n v="625"/>
    <n v="625"/>
    <n v="6353"/>
    <n v="6.7341800000000003"/>
    <n v="591458.09259999997"/>
    <n v="134432.18520000001"/>
    <n v="223980.5478"/>
    <n v="8"/>
    <n v="40"/>
    <n v="0.1"/>
    <n v="1"/>
    <n v="2"/>
    <n v="25"/>
    <n v="25"/>
    <s v="IPP"/>
    <e v="#N/A"/>
    <s v="10/2024"/>
    <x v="30"/>
  </r>
  <r>
    <s v="IPP SingleShaft"/>
    <s v="IPP SingleShaft"/>
    <s v="Gas CCGT 3"/>
    <x v="1"/>
    <s v="Combined Cycle"/>
    <s v="LNG"/>
    <s v="LNG"/>
    <s v="Optimal"/>
    <n v="420"/>
    <n v="0.6"/>
    <n v="0"/>
    <n v="1"/>
    <n v="1"/>
    <n v="1"/>
    <n v="1"/>
    <n v="700"/>
    <n v="700"/>
    <n v="700"/>
    <n v="700"/>
    <n v="700"/>
    <n v="6236.2132860000002"/>
    <n v="6.6103860831599999"/>
    <n v="591458.09259999997"/>
    <n v="134432.18520000001"/>
    <n v="223980.5478"/>
    <n v="8"/>
    <n v="40"/>
    <n v="0.1"/>
    <n v="1"/>
    <n v="2"/>
    <n v="25"/>
    <n v="25"/>
    <s v="IPP"/>
    <e v="#N/A"/>
    <s v="1/2024"/>
    <x v="30"/>
  </r>
  <r>
    <s v="IPP SingleShaft"/>
    <s v="IPP SingleShaft"/>
    <s v="Gas CCGT 3"/>
    <x v="1"/>
    <s v="Combined Cycle"/>
    <s v="LNG"/>
    <s v="LNG"/>
    <s v="Optimal"/>
    <n v="420"/>
    <n v="0.6"/>
    <n v="0"/>
    <n v="1"/>
    <n v="1"/>
    <n v="1"/>
    <n v="1"/>
    <n v="700"/>
    <n v="700"/>
    <n v="700"/>
    <n v="700"/>
    <n v="700"/>
    <n v="6236.2132860000002"/>
    <n v="6.6103860831599999"/>
    <n v="591458.09259999997"/>
    <n v="134432.18520000001"/>
    <n v="223980.5478"/>
    <n v="8"/>
    <n v="40"/>
    <n v="0.1"/>
    <n v="1"/>
    <n v="2"/>
    <n v="25"/>
    <n v="25"/>
    <s v="IPP"/>
    <e v="#N/A"/>
    <s v="1/2025"/>
    <x v="31"/>
  </r>
  <r>
    <s v="EGAT SingleShaft"/>
    <s v="EGAT SingleShaft"/>
    <s v="Gas CCGT 3"/>
    <x v="1"/>
    <s v="Combined Cycle"/>
    <s v="N GAS"/>
    <s v="N GAS"/>
    <s v="Optimal"/>
    <n v="390"/>
    <n v="0.6"/>
    <n v="0"/>
    <n v="1"/>
    <n v="1"/>
    <n v="1"/>
    <n v="1"/>
    <n v="650"/>
    <n v="650"/>
    <n v="650"/>
    <n v="650"/>
    <n v="650"/>
    <n v="6300"/>
    <n v="6.6779999999999999"/>
    <n v="591458.09259999997"/>
    <n v="134432.18520000001"/>
    <n v="223980.5478"/>
    <n v="8"/>
    <n v="40"/>
    <n v="0.1"/>
    <n v="1"/>
    <n v="2"/>
    <n v="25"/>
    <n v="25"/>
    <s v="EGAT"/>
    <e v="#N/A"/>
    <s v="1/2025"/>
    <x v="31"/>
  </r>
  <r>
    <s v="EGAT SingleShaft"/>
    <s v="EGAT SingleShaft"/>
    <s v="Gas CCGT 3"/>
    <x v="1"/>
    <s v="Combined Cycle"/>
    <s v="LNG"/>
    <s v="LNG"/>
    <s v="Optimal"/>
    <n v="420"/>
    <n v="0.6"/>
    <n v="0"/>
    <n v="0"/>
    <n v="1"/>
    <n v="1"/>
    <n v="1"/>
    <n v="700"/>
    <n v="700"/>
    <n v="700"/>
    <n v="700"/>
    <n v="700"/>
    <n v="6300"/>
    <n v="6.6779999999999999"/>
    <n v="591458.09259999997"/>
    <n v="134432.18520000001"/>
    <n v="223980.5478"/>
    <n v="8"/>
    <n v="40"/>
    <n v="0.1"/>
    <n v="1"/>
    <n v="2"/>
    <n v="25"/>
    <n v="25"/>
    <s v="EGAT"/>
    <e v="#N/A"/>
    <s v="1/2026"/>
    <x v="13"/>
  </r>
  <r>
    <s v="EGAT SingleShaft"/>
    <s v="EGAT SingleShaft"/>
    <s v="Gas CCGT 3"/>
    <x v="1"/>
    <s v="Combined Cycle"/>
    <s v="LNG"/>
    <s v="LNG"/>
    <s v="Optimal"/>
    <n v="420"/>
    <n v="0.6"/>
    <n v="0"/>
    <n v="0"/>
    <n v="1"/>
    <n v="1"/>
    <n v="1"/>
    <n v="700"/>
    <n v="700"/>
    <n v="700"/>
    <n v="700"/>
    <n v="700"/>
    <n v="6200"/>
    <n v="6.5720000000000001"/>
    <n v="591458.09259999997"/>
    <n v="134432.18520000001"/>
    <n v="223980.5478"/>
    <n v="8"/>
    <n v="40"/>
    <n v="0.1"/>
    <n v="1"/>
    <n v="2"/>
    <n v="25"/>
    <n v="25"/>
    <s v="EGAT"/>
    <e v="#N/A"/>
    <s v="1/2027"/>
    <x v="32"/>
  </r>
  <r>
    <s v="EGAT SingleShaft"/>
    <s v="EGAT SingleShaft"/>
    <s v="Gas CCGT 3"/>
    <x v="1"/>
    <s v="Combined Cycle"/>
    <s v="LNG"/>
    <s v="LNG"/>
    <s v="Optimal"/>
    <n v="420"/>
    <n v="0.6"/>
    <n v="0"/>
    <n v="0"/>
    <n v="1"/>
    <n v="1"/>
    <n v="1"/>
    <n v="700"/>
    <n v="700"/>
    <n v="700"/>
    <n v="700"/>
    <n v="700"/>
    <n v="6300"/>
    <n v="6.6779999999999999"/>
    <n v="591458.09259999997"/>
    <n v="134432.18520000001"/>
    <n v="223980.5478"/>
    <n v="8"/>
    <n v="40"/>
    <n v="0.1"/>
    <n v="1"/>
    <n v="2"/>
    <n v="25"/>
    <n v="25"/>
    <s v="EGAT"/>
    <e v="#N/A"/>
    <s v="1/2027"/>
    <x v="32"/>
  </r>
  <r>
    <s v="EGAT SingleShaft"/>
    <s v="EGAT SingleShaft"/>
    <s v="Gas CCGT 3"/>
    <x v="1"/>
    <s v="Combined Cycle"/>
    <s v="LNG"/>
    <s v="LNG"/>
    <s v="Optimal"/>
    <n v="420"/>
    <n v="0.6"/>
    <n v="0"/>
    <n v="0"/>
    <n v="1"/>
    <n v="1"/>
    <n v="1"/>
    <n v="700"/>
    <n v="700"/>
    <n v="700"/>
    <n v="700"/>
    <n v="700"/>
    <n v="6300"/>
    <n v="6.6779999999999999"/>
    <n v="591458.09259999997"/>
    <n v="134432.18520000001"/>
    <n v="223980.5478"/>
    <n v="8"/>
    <n v="40"/>
    <n v="0.1"/>
    <n v="1"/>
    <n v="2"/>
    <n v="25"/>
    <n v="25"/>
    <s v="EGAT"/>
    <e v="#N/A"/>
    <s v="1/2027"/>
    <x v="32"/>
  </r>
  <r>
    <s v="EGAT SingleShaft"/>
    <s v="EGAT SingleShaft"/>
    <s v="Gas CCGT 3"/>
    <x v="1"/>
    <s v="Combined Cycle"/>
    <s v="LNG"/>
    <s v="LNG"/>
    <s v="Optimal"/>
    <n v="420"/>
    <n v="0.6"/>
    <n v="0"/>
    <n v="0"/>
    <n v="1"/>
    <n v="1"/>
    <n v="1"/>
    <n v="700"/>
    <n v="700"/>
    <n v="700"/>
    <n v="700"/>
    <n v="700"/>
    <n v="6300"/>
    <n v="6.6779999999999999"/>
    <n v="591458.09259999997"/>
    <n v="134432.18520000001"/>
    <n v="223980.5478"/>
    <n v="8"/>
    <n v="40"/>
    <n v="0.1"/>
    <n v="1"/>
    <n v="2"/>
    <n v="25"/>
    <n v="25"/>
    <s v="EGAT"/>
    <e v="#N/A"/>
    <s v="1/2028"/>
    <x v="33"/>
  </r>
  <r>
    <s v="EGAT SingleShaft"/>
    <s v="EGAT SingleShaft"/>
    <s v="Gas CCGT 3"/>
    <x v="1"/>
    <s v="Combined Cycle"/>
    <s v="LNG"/>
    <s v="LNG"/>
    <s v="Optimal"/>
    <n v="420"/>
    <n v="0.6"/>
    <n v="0"/>
    <n v="0"/>
    <n v="1"/>
    <n v="1"/>
    <n v="1"/>
    <n v="700"/>
    <n v="700"/>
    <n v="700"/>
    <n v="700"/>
    <n v="700"/>
    <n v="6200"/>
    <n v="6.5720000000000001"/>
    <n v="591458.09259999997"/>
    <n v="134432.18520000001"/>
    <n v="223980.5478"/>
    <n v="8"/>
    <n v="40"/>
    <n v="0.1"/>
    <n v="1"/>
    <n v="2"/>
    <n v="25"/>
    <n v="25"/>
    <s v="EGAT"/>
    <e v="#N/A"/>
    <s v="1/2029"/>
    <x v="34"/>
  </r>
  <r>
    <s v="IPP SingleShaft"/>
    <s v="IPP SingleShaft"/>
    <s v="Gas CCGT 3"/>
    <x v="1"/>
    <s v="Combined Cycle"/>
    <s v="LNG"/>
    <s v="LNG"/>
    <s v="Optimal"/>
    <n v="324"/>
    <n v="0.6"/>
    <n v="0"/>
    <n v="0"/>
    <n v="1"/>
    <n v="1"/>
    <n v="1"/>
    <n v="540"/>
    <n v="540"/>
    <n v="540"/>
    <n v="540"/>
    <n v="540"/>
    <n v="6259.6"/>
    <n v="6.6351760000000004"/>
    <n v="591458.09259999997"/>
    <n v="134432.18520000001"/>
    <n v="223980.5478"/>
    <n v="8"/>
    <n v="40"/>
    <n v="0.1"/>
    <n v="1"/>
    <n v="2"/>
    <n v="23"/>
    <n v="23"/>
    <s v="IPP"/>
    <e v="#N/A"/>
    <s v="11/2027"/>
    <x v="32"/>
  </r>
  <r>
    <s v="CCGT-New"/>
    <s v="CCGT-New"/>
    <s v="Gas CCGT 3"/>
    <x v="1"/>
    <s v="Combined Cycle"/>
    <s v="LNG"/>
    <s v="LNG"/>
    <s v="Optimal"/>
    <n v="420"/>
    <n v="0.6"/>
    <n v="0"/>
    <n v="0"/>
    <n v="1"/>
    <n v="1"/>
    <n v="1"/>
    <n v="700"/>
    <n v="700"/>
    <n v="700"/>
    <n v="700"/>
    <n v="700"/>
    <n v="6200"/>
    <n v="6.5720000000000001"/>
    <n v="591458.09259999997"/>
    <n v="134432.18520000001"/>
    <n v="223980.5478"/>
    <n v="8"/>
    <n v="40"/>
    <n v="0.1"/>
    <n v="1"/>
    <n v="2"/>
    <n v="25"/>
    <n v="25"/>
    <s v="Unknown"/>
    <e v="#N/A"/>
    <s v="1/2030"/>
    <x v="35"/>
  </r>
  <r>
    <s v="CCGT-New"/>
    <s v="CCGT-New"/>
    <s v="Gas CCGT 3"/>
    <x v="1"/>
    <s v="Combined Cycle"/>
    <s v="LNG"/>
    <s v="LNG"/>
    <s v="Optimal"/>
    <n v="420"/>
    <n v="0.6"/>
    <n v="0"/>
    <n v="0"/>
    <n v="0"/>
    <n v="1"/>
    <n v="1"/>
    <n v="700"/>
    <n v="700"/>
    <n v="700"/>
    <n v="700"/>
    <n v="700"/>
    <n v="6200"/>
    <n v="6.5720000000000001"/>
    <n v="591458.09259999997"/>
    <n v="134432.18520000001"/>
    <n v="223980.5478"/>
    <n v="8"/>
    <n v="40"/>
    <n v="0.1"/>
    <n v="1"/>
    <n v="2"/>
    <n v="25"/>
    <n v="25"/>
    <s v="Unknown"/>
    <e v="#N/A"/>
    <s v="1/2032"/>
    <x v="36"/>
  </r>
  <r>
    <s v="CCGT-New"/>
    <s v="CCGT-New"/>
    <s v="Gas CCGT 3"/>
    <x v="1"/>
    <s v="Combined Cycle"/>
    <s v="LNG"/>
    <s v="LNG"/>
    <s v="Optimal"/>
    <n v="420"/>
    <n v="0.6"/>
    <n v="0"/>
    <n v="0"/>
    <n v="0"/>
    <n v="2"/>
    <n v="2"/>
    <n v="700"/>
    <n v="700"/>
    <n v="700"/>
    <n v="700"/>
    <n v="700"/>
    <n v="6200"/>
    <n v="6.5720000000000001"/>
    <n v="591458.09259999997"/>
    <n v="134432.18520000001"/>
    <n v="223980.5478"/>
    <n v="8"/>
    <n v="40"/>
    <n v="0.1"/>
    <n v="1"/>
    <n v="2"/>
    <n v="25"/>
    <n v="25"/>
    <s v="Unknown"/>
    <e v="#N/A"/>
    <s v="1/2032"/>
    <x v="36"/>
  </r>
  <r>
    <s v="CCGT-New"/>
    <s v="CCGT-New"/>
    <s v="Gas CCGT 3"/>
    <x v="1"/>
    <s v="Combined Cycle"/>
    <s v="LNG"/>
    <s v="LNG"/>
    <s v="Optimal"/>
    <n v="420"/>
    <n v="0.6"/>
    <n v="0"/>
    <n v="0"/>
    <n v="0"/>
    <n v="1"/>
    <n v="1"/>
    <n v="700"/>
    <n v="700"/>
    <n v="700"/>
    <n v="700"/>
    <n v="700"/>
    <n v="6200"/>
    <n v="6.5720000000000001"/>
    <n v="591458.09259999997"/>
    <n v="134432.18520000001"/>
    <n v="223980.5478"/>
    <n v="8"/>
    <n v="40"/>
    <n v="0.1"/>
    <n v="1"/>
    <n v="2"/>
    <n v="25"/>
    <n v="25"/>
    <s v="Unknown"/>
    <e v="#N/A"/>
    <s v="1/2035"/>
    <x v="37"/>
  </r>
  <r>
    <s v="CCGT-New"/>
    <s v="CCGT-New"/>
    <s v="Gas CCGT 3"/>
    <x v="1"/>
    <s v="Combined Cycle"/>
    <s v="LNG"/>
    <s v="LNG"/>
    <s v="Optimal"/>
    <n v="420"/>
    <n v="0.6"/>
    <n v="0"/>
    <n v="0"/>
    <n v="0"/>
    <n v="1"/>
    <n v="1"/>
    <n v="700"/>
    <n v="700"/>
    <n v="700"/>
    <n v="700"/>
    <n v="700"/>
    <n v="6200"/>
    <n v="6.5720000000000001"/>
    <n v="591458.09259999997"/>
    <n v="134432.18520000001"/>
    <n v="223980.5478"/>
    <n v="8"/>
    <n v="40"/>
    <n v="0.1"/>
    <n v="1"/>
    <n v="2"/>
    <n v="25"/>
    <n v="25"/>
    <s v="Unknown"/>
    <e v="#N/A"/>
    <s v="1/2036"/>
    <x v="38"/>
  </r>
  <r>
    <s v="CCGT-New"/>
    <s v="CCGT-New"/>
    <s v="Gas CCGT 3"/>
    <x v="1"/>
    <s v="Combined Cycle"/>
    <s v="LNG"/>
    <s v="LNG"/>
    <s v="Optimal"/>
    <n v="420"/>
    <n v="0.6"/>
    <n v="0"/>
    <n v="0"/>
    <n v="0"/>
    <n v="1"/>
    <n v="1"/>
    <n v="700"/>
    <n v="700"/>
    <n v="700"/>
    <n v="700"/>
    <n v="700"/>
    <n v="6200"/>
    <n v="6.5720000000000001"/>
    <n v="591458.09259999997"/>
    <n v="134432.18520000001"/>
    <n v="223980.5478"/>
    <n v="8"/>
    <n v="40"/>
    <n v="0.1"/>
    <n v="1"/>
    <n v="2"/>
    <n v="25"/>
    <n v="25"/>
    <s v="Unknown"/>
    <e v="#N/A"/>
    <s v="1/2037"/>
    <x v="39"/>
  </r>
  <r>
    <s v="CCGT-New"/>
    <s v="CCGT-New"/>
    <s v="Gas CCGT 3"/>
    <x v="1"/>
    <s v="Combined Cycle"/>
    <s v="LNG"/>
    <s v="LNG"/>
    <s v="Optimal"/>
    <n v="420"/>
    <n v="0.6"/>
    <n v="0"/>
    <n v="0"/>
    <n v="0"/>
    <n v="0"/>
    <n v="0"/>
    <n v="700"/>
    <n v="700"/>
    <n v="700"/>
    <n v="700"/>
    <n v="700"/>
    <n v="6200"/>
    <n v="6.5720000000000001"/>
    <n v="591458.09259999997"/>
    <n v="134432.18520000001"/>
    <n v="223980.5478"/>
    <n v="8"/>
    <n v="40"/>
    <n v="0.1"/>
    <n v="1"/>
    <n v="2"/>
    <n v="25"/>
    <n v="25"/>
    <s v="Unknown"/>
    <e v="#N/A"/>
    <s v="1/2037"/>
    <x v="39"/>
  </r>
  <r>
    <s v="EGAT SingleShaft"/>
    <s v="EGAT SingleShaft"/>
    <s v="Gas CCGT 3"/>
    <x v="1"/>
    <s v="Combined Cycle"/>
    <s v="LNG"/>
    <s v="LNG"/>
    <s v="Optimal"/>
    <n v="420"/>
    <n v="0.6"/>
    <n v="0"/>
    <n v="0"/>
    <n v="0"/>
    <n v="1"/>
    <n v="1"/>
    <n v="700"/>
    <n v="700"/>
    <n v="700"/>
    <n v="700"/>
    <n v="700"/>
    <n v="6300"/>
    <n v="6.6779999999999999"/>
    <n v="591458.09259999997"/>
    <n v="134432.18520000001"/>
    <n v="223980.5478"/>
    <n v="8"/>
    <n v="40"/>
    <n v="0.1"/>
    <n v="1"/>
    <n v="2"/>
    <n v="25"/>
    <n v="25"/>
    <s v="EGAT"/>
    <e v="#N/A"/>
    <s v="1/2035"/>
    <x v="37"/>
  </r>
  <r>
    <s v="Import Hydro (Reservoir)"/>
    <s v="Import Hydro (Reservoir)"/>
    <s v="Hydro Reservoir"/>
    <x v="0"/>
    <s v="Import Hydro"/>
    <s v="Hydro"/>
    <e v="#N/A"/>
    <s v="Optimal"/>
    <n v="60"/>
    <n v="0.56074766355140182"/>
    <n v="1"/>
    <n v="1"/>
    <n v="1"/>
    <n v="1"/>
    <n v="0"/>
    <n v="107"/>
    <n v="107"/>
    <n v="107"/>
    <n v="107"/>
    <n v="107"/>
    <e v="#N/A"/>
    <e v="#N/A"/>
    <e v="#N/A"/>
    <e v="#N/A"/>
    <e v="#N/A"/>
    <n v="8"/>
    <n v="40"/>
    <n v="0.1"/>
    <n v="0.5"/>
    <n v="0.5"/>
    <n v="30"/>
    <n v="30"/>
    <s v="Import"/>
    <e v="#N/A"/>
    <s v="4/1998"/>
    <x v="18"/>
  </r>
  <r>
    <s v="Import Hydro (Reservoir)"/>
    <s v="Import Hydro (Reservoir)"/>
    <s v="Hydro Reservoir"/>
    <x v="0"/>
    <s v="Import Hydro"/>
    <s v="Hydro"/>
    <e v="#N/A"/>
    <s v="Optimal"/>
    <n v="60"/>
    <n v="0.56074766355140182"/>
    <n v="1"/>
    <n v="1"/>
    <n v="1"/>
    <n v="1"/>
    <n v="0"/>
    <n v="107"/>
    <n v="107"/>
    <n v="107"/>
    <n v="107"/>
    <n v="107"/>
    <e v="#N/A"/>
    <e v="#N/A"/>
    <e v="#N/A"/>
    <e v="#N/A"/>
    <e v="#N/A"/>
    <n v="8"/>
    <n v="40"/>
    <n v="0.1"/>
    <n v="0.5"/>
    <n v="0.5"/>
    <n v="30"/>
    <n v="30"/>
    <s v="Import"/>
    <e v="#N/A"/>
    <s v="4/1998"/>
    <x v="18"/>
  </r>
  <r>
    <s v="Import Hydro (Reservoir)"/>
    <s v="Import Hydro (Reservoir)"/>
    <s v="Hydro Reservoir"/>
    <x v="0"/>
    <s v="Import Hydro"/>
    <s v="Hydro"/>
    <e v="#N/A"/>
    <s v="Optimal"/>
    <n v="130"/>
    <n v="0.59090909090909094"/>
    <n v="1"/>
    <n v="1"/>
    <n v="1"/>
    <n v="1"/>
    <n v="0"/>
    <n v="220"/>
    <n v="220"/>
    <n v="220"/>
    <n v="220"/>
    <n v="220"/>
    <e v="#N/A"/>
    <e v="#N/A"/>
    <e v="#N/A"/>
    <e v="#N/A"/>
    <e v="#N/A"/>
    <n v="8"/>
    <n v="40"/>
    <n v="0.1"/>
    <n v="0.5"/>
    <n v="0.5"/>
    <n v="51.8"/>
    <n v="51.8"/>
    <s v="Import"/>
    <e v="#N/A"/>
    <s v="12/2012"/>
    <x v="11"/>
  </r>
  <r>
    <s v="Import Hydro (Reservoir)"/>
    <s v="Import Hydro (Reservoir)"/>
    <s v="Hydro Reservoir"/>
    <x v="0"/>
    <s v="Import Hydro"/>
    <s v="Hydro"/>
    <e v="#N/A"/>
    <s v="Optimal"/>
    <n v="63"/>
    <n v="1"/>
    <n v="1"/>
    <n v="1"/>
    <n v="0"/>
    <n v="0"/>
    <n v="0"/>
    <n v="63"/>
    <n v="63"/>
    <n v="63"/>
    <n v="63"/>
    <n v="63"/>
    <e v="#N/A"/>
    <e v="#N/A"/>
    <e v="#N/A"/>
    <e v="#N/A"/>
    <e v="#N/A"/>
    <n v="8"/>
    <n v="40"/>
    <n v="0.1"/>
    <n v="0.5"/>
    <n v="0.5"/>
    <n v="75"/>
    <n v="75"/>
    <s v="Import"/>
    <e v="#N/A"/>
    <s v="9/1999"/>
    <x v="40"/>
  </r>
  <r>
    <s v="Import Hydro (Reservoir)"/>
    <s v="Import Hydro (Reservoir)"/>
    <s v="Hydro Reservoir"/>
    <x v="0"/>
    <s v="Import Hydro"/>
    <s v="Hydro"/>
    <e v="#N/A"/>
    <s v="Optimal"/>
    <n v="63"/>
    <n v="1"/>
    <n v="1"/>
    <n v="1"/>
    <n v="0"/>
    <n v="0"/>
    <n v="0"/>
    <n v="63"/>
    <n v="63"/>
    <n v="63"/>
    <n v="63"/>
    <n v="63"/>
    <e v="#N/A"/>
    <e v="#N/A"/>
    <e v="#N/A"/>
    <e v="#N/A"/>
    <e v="#N/A"/>
    <n v="8"/>
    <n v="40"/>
    <n v="0.1"/>
    <n v="0.5"/>
    <n v="0.5"/>
    <n v="75"/>
    <n v="75"/>
    <s v="Import"/>
    <e v="#N/A"/>
    <s v="9/1999"/>
    <x v="40"/>
  </r>
  <r>
    <s v="Import Hydro (Reservoir)"/>
    <s v="Import Hydro (Reservoir)"/>
    <s v="Hydro Reservoir"/>
    <x v="0"/>
    <s v="Import Hydro"/>
    <s v="Hydro"/>
    <e v="#N/A"/>
    <s v="Optimal"/>
    <n v="123"/>
    <n v="0.51898734177215189"/>
    <n v="1"/>
    <n v="1"/>
    <n v="1"/>
    <n v="0"/>
    <n v="0"/>
    <n v="237"/>
    <n v="237"/>
    <n v="237"/>
    <n v="237"/>
    <n v="237"/>
    <e v="#N/A"/>
    <e v="#N/A"/>
    <e v="#N/A"/>
    <e v="#N/A"/>
    <e v="#N/A"/>
    <n v="8"/>
    <n v="40"/>
    <n v="0.1"/>
    <n v="0.5"/>
    <n v="0.5"/>
    <n v="90"/>
    <n v="90"/>
    <s v="Import"/>
    <e v="#N/A"/>
    <s v="5/2010"/>
    <x v="23"/>
  </r>
  <r>
    <s v="Import Hydro (Reservoir)"/>
    <s v="Import Hydro (Reservoir)"/>
    <s v="Hydro Reservoir"/>
    <x v="0"/>
    <s v="Import Hydro"/>
    <s v="Hydro"/>
    <e v="#N/A"/>
    <s v="Optimal"/>
    <n v="123"/>
    <n v="0.51898734177215189"/>
    <n v="1"/>
    <n v="1"/>
    <n v="1"/>
    <n v="0"/>
    <n v="0"/>
    <n v="237"/>
    <n v="237"/>
    <n v="237"/>
    <n v="237"/>
    <n v="237"/>
    <e v="#N/A"/>
    <e v="#N/A"/>
    <e v="#N/A"/>
    <e v="#N/A"/>
    <e v="#N/A"/>
    <n v="8"/>
    <n v="40"/>
    <n v="0.1"/>
    <n v="0.5"/>
    <n v="0.5"/>
    <n v="90"/>
    <n v="90"/>
    <s v="Import"/>
    <e v="#N/A"/>
    <s v="5/2010"/>
    <x v="23"/>
  </r>
  <r>
    <s v="Import Hydro (Reservoir)"/>
    <s v="Import Hydro (Reservoir)"/>
    <s v="Hydro Reservoir"/>
    <x v="0"/>
    <s v="Import Hydro"/>
    <s v="Hydro"/>
    <e v="#N/A"/>
    <s v="Optimal"/>
    <n v="138"/>
    <n v="0.58227848101265822"/>
    <n v="1"/>
    <n v="1"/>
    <n v="1"/>
    <n v="0"/>
    <n v="0"/>
    <n v="237"/>
    <n v="237"/>
    <n v="237"/>
    <n v="237"/>
    <n v="237"/>
    <e v="#N/A"/>
    <e v="#N/A"/>
    <e v="#N/A"/>
    <e v="#N/A"/>
    <e v="#N/A"/>
    <n v="8"/>
    <n v="40"/>
    <n v="0.1"/>
    <n v="0.5"/>
    <n v="0.5"/>
    <n v="90"/>
    <n v="90"/>
    <s v="Import"/>
    <e v="#N/A"/>
    <s v="5/2010"/>
    <x v="23"/>
  </r>
  <r>
    <s v="Import Hydro (Reservoir)"/>
    <s v="Import Hydro (Reservoir)"/>
    <s v="Hydro Reservoir"/>
    <x v="0"/>
    <s v="Import Hydro"/>
    <s v="Hydro"/>
    <e v="#N/A"/>
    <s v="Optimal"/>
    <n v="150"/>
    <n v="0.63291139240506333"/>
    <n v="1"/>
    <n v="1"/>
    <n v="1"/>
    <n v="0"/>
    <n v="0"/>
    <n v="237"/>
    <n v="237"/>
    <n v="237"/>
    <n v="237"/>
    <n v="237"/>
    <e v="#N/A"/>
    <e v="#N/A"/>
    <e v="#N/A"/>
    <e v="#N/A"/>
    <e v="#N/A"/>
    <n v="8"/>
    <n v="40"/>
    <n v="0.1"/>
    <n v="0.5"/>
    <n v="0.5"/>
    <n v="90"/>
    <n v="90"/>
    <s v="Import"/>
    <e v="#N/A"/>
    <s v="5/2010"/>
    <x v="23"/>
  </r>
  <r>
    <s v="Import Hydro (Reservoir)"/>
    <s v="Import Hydro (Reservoir)"/>
    <s v="Hydro Reservoir"/>
    <x v="0"/>
    <s v="Import Hydro"/>
    <s v="Hydro"/>
    <e v="#N/A"/>
    <s v="Optimal"/>
    <n v="125.3"/>
    <n v="0.63006934282711557"/>
    <n v="1"/>
    <n v="1"/>
    <n v="1"/>
    <n v="1"/>
    <n v="0"/>
    <n v="198.86699999999999"/>
    <n v="198.86699999999999"/>
    <n v="198.86699999999999"/>
    <n v="198.86699999999999"/>
    <n v="198.86699999999999"/>
    <e v="#N/A"/>
    <e v="#N/A"/>
    <e v="#N/A"/>
    <e v="#N/A"/>
    <e v="#N/A"/>
    <n v="8"/>
    <n v="40"/>
    <n v="0.1"/>
    <n v="0.5"/>
    <n v="0.5"/>
    <n v="72"/>
    <n v="72"/>
    <s v="Import"/>
    <e v="#N/A"/>
    <s v="01/2013"/>
    <x v="41"/>
  </r>
  <r>
    <s v="Import Hydro (Reservoir)"/>
    <s v="Import Hydro (Reservoir)"/>
    <s v="Hydro Reservoir"/>
    <x v="0"/>
    <s v="Import Hydro"/>
    <s v="Hydro"/>
    <e v="#N/A"/>
    <s v="Optimal"/>
    <n v="123.7"/>
    <n v="0.6220237646266098"/>
    <n v="1"/>
    <n v="1"/>
    <n v="1"/>
    <n v="1"/>
    <n v="0"/>
    <n v="198.86699999999999"/>
    <n v="198.86699999999999"/>
    <n v="198.86699999999999"/>
    <n v="198.86699999999999"/>
    <n v="198.86699999999999"/>
    <e v="#N/A"/>
    <e v="#N/A"/>
    <e v="#N/A"/>
    <e v="#N/A"/>
    <e v="#N/A"/>
    <n v="8"/>
    <n v="40"/>
    <n v="0.1"/>
    <n v="0.5"/>
    <n v="0.5"/>
    <n v="72"/>
    <n v="72"/>
    <s v="Import"/>
    <e v="#N/A"/>
    <s v="01/2013"/>
    <x v="41"/>
  </r>
  <r>
    <s v="Import Hydro (Reservoir)"/>
    <s v="Import Hydro (Reservoir)"/>
    <s v="Hydro Reservoir"/>
    <x v="0"/>
    <s v="Import Hydro"/>
    <s v="Hydro"/>
    <e v="#N/A"/>
    <s v="Optimal"/>
    <n v="122.6"/>
    <n v="0.61649242961376194"/>
    <n v="1"/>
    <n v="1"/>
    <n v="1"/>
    <n v="1"/>
    <n v="0"/>
    <n v="198.86699999999999"/>
    <n v="198.86699999999999"/>
    <n v="198.86699999999999"/>
    <n v="198.86699999999999"/>
    <n v="198.86699999999999"/>
    <e v="#N/A"/>
    <e v="#N/A"/>
    <e v="#N/A"/>
    <e v="#N/A"/>
    <e v="#N/A"/>
    <n v="8"/>
    <n v="40"/>
    <n v="0.1"/>
    <n v="0.5"/>
    <n v="0.5"/>
    <n v="72"/>
    <n v="72"/>
    <s v="Import"/>
    <e v="#N/A"/>
    <s v="01/2013"/>
    <x v="41"/>
  </r>
  <r>
    <s v="Import Hydro (Reservoir)"/>
    <s v="Import Hydro (Reservoir)"/>
    <s v="Hydro Reservoir"/>
    <x v="0"/>
    <s v="Import Hydro"/>
    <s v="Hydro"/>
    <e v="#N/A"/>
    <s v="Optimal"/>
    <n v="52.3"/>
    <n v="0.14774011299435028"/>
    <n v="1"/>
    <n v="1"/>
    <n v="1"/>
    <n v="1"/>
    <n v="1"/>
    <n v="354"/>
    <n v="354"/>
    <n v="354"/>
    <n v="354"/>
    <n v="354"/>
    <e v="#N/A"/>
    <e v="#N/A"/>
    <e v="#N/A"/>
    <e v="#N/A"/>
    <e v="#N/A"/>
    <n v="8"/>
    <n v="40"/>
    <n v="0.1"/>
    <n v="0.5"/>
    <n v="0.5"/>
    <n v="70"/>
    <n v="70"/>
    <s v="Import"/>
    <e v="#N/A"/>
    <s v="2/2019"/>
    <x v="8"/>
  </r>
  <r>
    <s v="Import Coal"/>
    <s v="Import Coal"/>
    <s v="Coal Supercritical 5"/>
    <x v="2"/>
    <s v="Thermal"/>
    <s v="Lignite HSA"/>
    <s v="Lignite HSA"/>
    <s v="Optimal"/>
    <n v="286"/>
    <n v="0.58248472505091653"/>
    <n v="1"/>
    <n v="1"/>
    <n v="1"/>
    <n v="1"/>
    <n v="1"/>
    <n v="491"/>
    <n v="491"/>
    <n v="491"/>
    <n v="491"/>
    <n v="491"/>
    <n v="9777.2999999999993"/>
    <n v="10.363937999999999"/>
    <n v="1260740.5079999999"/>
    <n v="2862457.023"/>
    <n v="5900000"/>
    <n v="8"/>
    <n v="40"/>
    <n v="0.1"/>
    <n v="5"/>
    <n v="2"/>
    <n v="15.6"/>
    <n v="15.6"/>
    <s v="Import"/>
    <e v="#N/A"/>
    <s v="6/2015"/>
    <x v="24"/>
  </r>
  <r>
    <s v="Import Coal"/>
    <s v="Import Coal"/>
    <s v="Coal Supercritical 5"/>
    <x v="2"/>
    <s v="Thermal"/>
    <s v="Lignite HSA"/>
    <s v="Lignite HSA"/>
    <s v="Optimal"/>
    <n v="286"/>
    <n v="0.58248472505091653"/>
    <n v="1"/>
    <n v="1"/>
    <n v="1"/>
    <n v="1"/>
    <n v="1"/>
    <n v="491"/>
    <n v="491"/>
    <n v="491"/>
    <n v="491"/>
    <n v="491"/>
    <n v="9777.2999999999993"/>
    <n v="10.363937999999999"/>
    <n v="1260740.5079999999"/>
    <n v="2862457.023"/>
    <n v="5900000"/>
    <n v="8"/>
    <n v="40"/>
    <n v="0.1"/>
    <n v="5"/>
    <n v="2"/>
    <n v="15.6"/>
    <n v="15.6"/>
    <s v="Import"/>
    <e v="#N/A"/>
    <s v="11/2015"/>
    <x v="24"/>
  </r>
  <r>
    <s v="Import Coal"/>
    <s v="Import Coal"/>
    <s v="Coal Supercritical 5"/>
    <x v="2"/>
    <s v="Thermal"/>
    <s v="Lignite HSA"/>
    <s v="Lignite HSA"/>
    <s v="Optimal"/>
    <n v="286"/>
    <n v="0.58248472505091653"/>
    <n v="1"/>
    <n v="1"/>
    <n v="1"/>
    <n v="1"/>
    <n v="1"/>
    <n v="491"/>
    <n v="491"/>
    <n v="491"/>
    <n v="491"/>
    <n v="491"/>
    <n v="9777.2999999999993"/>
    <n v="10.363937999999999"/>
    <n v="1260740.5079999999"/>
    <n v="2862457.023"/>
    <n v="5900000"/>
    <n v="8"/>
    <n v="40"/>
    <n v="0.1"/>
    <n v="5"/>
    <n v="2"/>
    <n v="15.6"/>
    <n v="15.6"/>
    <s v="Import"/>
    <e v="#N/A"/>
    <s v="3/2016"/>
    <x v="25"/>
  </r>
  <r>
    <s v="HVDC"/>
    <s v="HVDC"/>
    <s v="Tx"/>
    <x v="4"/>
    <s v="HVDC"/>
    <s v="HVDC"/>
    <e v="#N/A"/>
    <s v="Optimal"/>
    <n v="0"/>
    <n v="0"/>
    <n v="1"/>
    <n v="1"/>
    <n v="1"/>
    <n v="1"/>
    <n v="1"/>
    <n v="300"/>
    <n v="300"/>
    <n v="300"/>
    <n v="300"/>
    <n v="300"/>
    <e v="#N/A"/>
    <e v="#N/A"/>
    <e v="#N/A"/>
    <e v="#N/A"/>
    <e v="#N/A"/>
    <n v="8"/>
    <n v="40"/>
    <n v="0.1"/>
    <e v="#N/A"/>
    <e v="#N/A"/>
    <e v="#N/A"/>
    <e v="#N/A"/>
    <s v="Import"/>
    <e v="#N/A"/>
    <s v="5/2002"/>
    <x v="19"/>
  </r>
  <r>
    <s v="Import Hydro (Reservoir)"/>
    <s v="Import Hydro (Reservoir)"/>
    <s v="Hydro Reservoir"/>
    <x v="0"/>
    <s v="Import Hydro"/>
    <s v="Hydro"/>
    <e v="#N/A"/>
    <s v="Optimal"/>
    <n v="52.8"/>
    <n v="0.39256505576208178"/>
    <n v="1"/>
    <n v="1"/>
    <n v="1"/>
    <n v="1"/>
    <n v="1"/>
    <n v="134.5"/>
    <n v="134.5"/>
    <n v="134.5"/>
    <n v="134.5"/>
    <n v="134.5"/>
    <e v="#N/A"/>
    <e v="#N/A"/>
    <e v="#N/A"/>
    <e v="#N/A"/>
    <e v="#N/A"/>
    <n v="8"/>
    <n v="40"/>
    <n v="0.1"/>
    <n v="0.5"/>
    <n v="0.5"/>
    <n v="70"/>
    <n v="70"/>
    <s v="Import"/>
    <e v="#N/A"/>
    <s v="1/2013"/>
    <x v="41"/>
  </r>
  <r>
    <s v="Import Hydro (Reservoir)"/>
    <s v="Import Hydro (Reservoir)"/>
    <s v="Hydro Reservoir"/>
    <x v="0"/>
    <s v="Import Hydro"/>
    <s v="Hydro"/>
    <e v="#N/A"/>
    <s v="Optimal"/>
    <n v="52.8"/>
    <n v="0.39256505576208178"/>
    <n v="1"/>
    <n v="1"/>
    <n v="1"/>
    <n v="1"/>
    <n v="1"/>
    <n v="134.5"/>
    <n v="134.5"/>
    <n v="134.5"/>
    <n v="134.5"/>
    <n v="134.5"/>
    <e v="#N/A"/>
    <e v="#N/A"/>
    <e v="#N/A"/>
    <e v="#N/A"/>
    <e v="#N/A"/>
    <n v="8"/>
    <n v="40"/>
    <n v="0.1"/>
    <n v="0.5"/>
    <n v="0.5"/>
    <n v="70"/>
    <n v="70"/>
    <s v="Import"/>
    <e v="#N/A"/>
    <s v="1/2013"/>
    <x v="41"/>
  </r>
  <r>
    <s v="Import Hydro (RoR)"/>
    <s v="Import Hydro (RoR)"/>
    <s v="Hydro RoRpondage"/>
    <x v="0"/>
    <s v="Import Hydro"/>
    <s v="Hydro"/>
    <e v="#N/A"/>
    <s v="Optimal"/>
    <n v="85.9"/>
    <n v="0.49282845668387837"/>
    <n v="1"/>
    <n v="1"/>
    <n v="1"/>
    <n v="1"/>
    <n v="1"/>
    <n v="174.3"/>
    <n v="174.3"/>
    <n v="174.3"/>
    <n v="174.3"/>
    <n v="174.3"/>
    <e v="#N/A"/>
    <e v="#N/A"/>
    <e v="#N/A"/>
    <e v="#N/A"/>
    <e v="#N/A"/>
    <n v="8"/>
    <n v="40"/>
    <n v="0.1"/>
    <n v="0.5"/>
    <n v="0.5"/>
    <n v="25"/>
    <n v="25"/>
    <s v="Import"/>
    <e v="#N/A"/>
    <s v="10/2019"/>
    <x v="8"/>
  </r>
  <r>
    <s v="Import Hydro (RoR)"/>
    <s v="Import Hydro (RoR)"/>
    <s v="Hydro RoRpondage"/>
    <x v="0"/>
    <s v="Import Hydro"/>
    <s v="Hydro"/>
    <e v="#N/A"/>
    <s v="Optimal"/>
    <n v="85.9"/>
    <n v="0.49282845668387837"/>
    <n v="1"/>
    <n v="1"/>
    <n v="1"/>
    <n v="1"/>
    <n v="1"/>
    <n v="174.3"/>
    <n v="174.3"/>
    <n v="174.3"/>
    <n v="174.3"/>
    <n v="174.3"/>
    <e v="#N/A"/>
    <e v="#N/A"/>
    <e v="#N/A"/>
    <e v="#N/A"/>
    <e v="#N/A"/>
    <n v="8"/>
    <n v="40"/>
    <n v="0.1"/>
    <n v="0.5"/>
    <n v="0.5"/>
    <n v="25"/>
    <n v="25"/>
    <s v="Import"/>
    <e v="#N/A"/>
    <s v="10/2019"/>
    <x v="8"/>
  </r>
  <r>
    <s v="Import Hydro (RoR)"/>
    <s v="Import Hydro (RoR)"/>
    <s v="Hydro RoRpondage"/>
    <x v="0"/>
    <s v="Import Hydro"/>
    <s v="Hydro"/>
    <e v="#N/A"/>
    <s v="Optimal"/>
    <n v="85.9"/>
    <n v="0.49282845668387837"/>
    <n v="1"/>
    <n v="1"/>
    <n v="1"/>
    <n v="1"/>
    <n v="1"/>
    <n v="174.3"/>
    <n v="174.3"/>
    <n v="174.3"/>
    <n v="174.3"/>
    <n v="174.3"/>
    <e v="#N/A"/>
    <e v="#N/A"/>
    <e v="#N/A"/>
    <e v="#N/A"/>
    <e v="#N/A"/>
    <n v="8"/>
    <n v="40"/>
    <n v="0.1"/>
    <n v="0.5"/>
    <n v="0.5"/>
    <n v="25"/>
    <n v="25"/>
    <s v="Import"/>
    <e v="#N/A"/>
    <s v="10/2019"/>
    <x v="8"/>
  </r>
  <r>
    <s v="Import Hydro (RoR)"/>
    <s v="Import Hydro (RoR)"/>
    <s v="Hydro RoRpondage"/>
    <x v="0"/>
    <s v="Import Hydro"/>
    <s v="Hydro"/>
    <e v="#N/A"/>
    <s v="Optimal"/>
    <n v="85.9"/>
    <n v="0.49282845668387837"/>
    <n v="1"/>
    <n v="1"/>
    <n v="1"/>
    <n v="1"/>
    <n v="1"/>
    <n v="174.3"/>
    <n v="174.3"/>
    <n v="174.3"/>
    <n v="174.3"/>
    <n v="174.3"/>
    <e v="#N/A"/>
    <e v="#N/A"/>
    <e v="#N/A"/>
    <e v="#N/A"/>
    <e v="#N/A"/>
    <n v="8"/>
    <n v="40"/>
    <n v="0.1"/>
    <n v="0.5"/>
    <n v="0.5"/>
    <n v="25"/>
    <n v="25"/>
    <s v="Import"/>
    <e v="#N/A"/>
    <s v="10/2019"/>
    <x v="8"/>
  </r>
  <r>
    <s v="Import Hydro (RoR)"/>
    <s v="Import Hydro (RoR)"/>
    <s v="Hydro RoRpondage"/>
    <x v="0"/>
    <s v="Import Hydro"/>
    <s v="Hydro"/>
    <e v="#N/A"/>
    <s v="Optimal"/>
    <n v="85.9"/>
    <n v="0.49282845668387837"/>
    <n v="1"/>
    <n v="1"/>
    <n v="1"/>
    <n v="1"/>
    <n v="1"/>
    <n v="174.3"/>
    <n v="174.3"/>
    <n v="174.3"/>
    <n v="174.3"/>
    <n v="174.3"/>
    <e v="#N/A"/>
    <e v="#N/A"/>
    <e v="#N/A"/>
    <e v="#N/A"/>
    <e v="#N/A"/>
    <n v="8"/>
    <n v="40"/>
    <n v="0.1"/>
    <n v="0.5"/>
    <n v="0.5"/>
    <n v="25"/>
    <n v="25"/>
    <s v="Import"/>
    <e v="#N/A"/>
    <s v="10/2019"/>
    <x v="8"/>
  </r>
  <r>
    <s v="Import Hydro (RoR)"/>
    <s v="Import Hydro (RoR)"/>
    <s v="Hydro RoRpondage"/>
    <x v="0"/>
    <s v="Import Hydro"/>
    <s v="Hydro"/>
    <e v="#N/A"/>
    <s v="Optimal"/>
    <n v="85.9"/>
    <n v="0.49282845668387837"/>
    <n v="1"/>
    <n v="1"/>
    <n v="1"/>
    <n v="1"/>
    <n v="1"/>
    <n v="174.3"/>
    <n v="174.3"/>
    <n v="174.3"/>
    <n v="174.3"/>
    <n v="174.3"/>
    <e v="#N/A"/>
    <e v="#N/A"/>
    <e v="#N/A"/>
    <e v="#N/A"/>
    <e v="#N/A"/>
    <n v="8"/>
    <n v="40"/>
    <n v="0.1"/>
    <n v="0.5"/>
    <n v="0.5"/>
    <n v="25"/>
    <n v="25"/>
    <s v="Import"/>
    <e v="#N/A"/>
    <s v="10/2019"/>
    <x v="8"/>
  </r>
  <r>
    <s v="Import Hydro (RoR)"/>
    <s v="Import Hydro (RoR)"/>
    <s v="Hydro RoRpondage"/>
    <x v="0"/>
    <s v="Import Hydro"/>
    <s v="Hydro"/>
    <e v="#N/A"/>
    <s v="Optimal"/>
    <n v="85.9"/>
    <n v="0.49282845668387837"/>
    <n v="1"/>
    <n v="1"/>
    <n v="1"/>
    <n v="1"/>
    <n v="1"/>
    <n v="174.3"/>
    <n v="174.3"/>
    <n v="174.3"/>
    <n v="174.3"/>
    <n v="174.3"/>
    <e v="#N/A"/>
    <e v="#N/A"/>
    <e v="#N/A"/>
    <e v="#N/A"/>
    <e v="#N/A"/>
    <n v="8"/>
    <n v="40"/>
    <n v="0.1"/>
    <n v="0.5"/>
    <n v="0.5"/>
    <n v="25"/>
    <n v="25"/>
    <s v="Import"/>
    <e v="#N/A"/>
    <s v="10/2019"/>
    <x v="8"/>
  </r>
  <r>
    <s v="Import Hydro (Reservoir)"/>
    <s v="Import Hydro (Reservoir)"/>
    <s v="Hydro Reservoir"/>
    <x v="0"/>
    <s v="Import Hydro"/>
    <s v="Hydro"/>
    <e v="#N/A"/>
    <s v="Optimal"/>
    <n v="102.5"/>
    <n v="0.19930001944390435"/>
    <n v="0"/>
    <n v="1"/>
    <n v="1"/>
    <n v="1"/>
    <n v="1"/>
    <n v="514.29999999999995"/>
    <n v="514.29999999999995"/>
    <n v="514.29999999999995"/>
    <n v="514.29999999999995"/>
    <n v="514.29999999999995"/>
    <e v="#N/A"/>
    <e v="#N/A"/>
    <e v="#N/A"/>
    <e v="#N/A"/>
    <e v="#N/A"/>
    <n v="8"/>
    <n v="40"/>
    <n v="0.1"/>
    <n v="0.5"/>
    <n v="0.5"/>
    <n v="144"/>
    <n v="144"/>
    <s v="Import"/>
    <e v="#N/A"/>
    <s v="5/2022"/>
    <x v="27"/>
  </r>
  <r>
    <s v="Import Hydro (Reservoir)"/>
    <s v="Import Hydro (Reservoir)"/>
    <s v="Hydro Reservoir"/>
    <x v="0"/>
    <s v="Import Hydro"/>
    <s v="Hydro"/>
    <e v="#N/A"/>
    <s v="Optimal"/>
    <n v="280"/>
    <n v="0.4"/>
    <n v="0"/>
    <n v="0"/>
    <n v="1"/>
    <n v="1"/>
    <n v="1"/>
    <n v="700"/>
    <n v="700"/>
    <n v="700"/>
    <n v="700"/>
    <n v="700"/>
    <e v="#N/A"/>
    <e v="#N/A"/>
    <e v="#N/A"/>
    <e v="#N/A"/>
    <e v="#N/A"/>
    <n v="8"/>
    <n v="40"/>
    <n v="0.1"/>
    <n v="0.5"/>
    <n v="0.5"/>
    <n v="70"/>
    <n v="70"/>
    <s v="Import"/>
    <e v="#N/A"/>
    <s v="01/2026"/>
    <x v="13"/>
  </r>
  <r>
    <s v="Import Hydro (RoR)"/>
    <s v="Import Hydro (RoR)"/>
    <s v="Hydro RoRpondage"/>
    <x v="0"/>
    <s v="Import Hydro"/>
    <s v="Hydro"/>
    <e v="#N/A"/>
    <s v="Optimal"/>
    <n v="280"/>
    <n v="0.4"/>
    <n v="0"/>
    <n v="0"/>
    <n v="1"/>
    <n v="1"/>
    <n v="1"/>
    <n v="700"/>
    <n v="700"/>
    <n v="700"/>
    <n v="700"/>
    <n v="700"/>
    <e v="#N/A"/>
    <e v="#N/A"/>
    <e v="#N/A"/>
    <e v="#N/A"/>
    <e v="#N/A"/>
    <n v="8"/>
    <n v="40"/>
    <n v="0.1"/>
    <n v="0.5"/>
    <n v="0.5"/>
    <n v="70"/>
    <n v="70"/>
    <s v="Import"/>
    <e v="#N/A"/>
    <s v="01/2028"/>
    <x v="33"/>
  </r>
  <r>
    <s v="Import Hydro (Reservoir)"/>
    <s v="Import Hydro (Reservoir)"/>
    <s v="Hydro Reservoir"/>
    <x v="0"/>
    <s v="Import Hydro"/>
    <s v="Hydro"/>
    <e v="#N/A"/>
    <s v="Optimal"/>
    <n v="280"/>
    <n v="0.4"/>
    <n v="0"/>
    <n v="0"/>
    <n v="0"/>
    <n v="1"/>
    <n v="1"/>
    <n v="700"/>
    <n v="700"/>
    <n v="700"/>
    <n v="700"/>
    <n v="700"/>
    <e v="#N/A"/>
    <e v="#N/A"/>
    <e v="#N/A"/>
    <e v="#N/A"/>
    <e v="#N/A"/>
    <n v="8"/>
    <n v="40"/>
    <n v="0.1"/>
    <n v="0.5"/>
    <n v="0.5"/>
    <n v="70"/>
    <n v="70"/>
    <s v="Import"/>
    <e v="#N/A"/>
    <s v="01/2032"/>
    <x v="36"/>
  </r>
  <r>
    <s v="Import Hydro (Reservoir)"/>
    <s v="Import Hydro (Reservoir)"/>
    <s v="Hydro Reservoir"/>
    <x v="0"/>
    <s v="Import Hydro"/>
    <s v="Hydro"/>
    <e v="#N/A"/>
    <s v="Optimal"/>
    <n v="280"/>
    <n v="0.4"/>
    <n v="0"/>
    <n v="0"/>
    <n v="0"/>
    <n v="1"/>
    <n v="1"/>
    <n v="700"/>
    <n v="700"/>
    <n v="700"/>
    <n v="700"/>
    <n v="700"/>
    <e v="#N/A"/>
    <e v="#N/A"/>
    <e v="#N/A"/>
    <e v="#N/A"/>
    <e v="#N/A"/>
    <n v="8"/>
    <n v="40"/>
    <n v="0.1"/>
    <n v="0.5"/>
    <n v="0.5"/>
    <n v="70"/>
    <n v="70"/>
    <s v="Import"/>
    <e v="#N/A"/>
    <s v="01/2033"/>
    <x v="14"/>
  </r>
  <r>
    <s v="Import Hydro (Reservoir)"/>
    <s v="Import Hydro (Reservoir)"/>
    <s v="Hydro Reservoir"/>
    <x v="0"/>
    <s v="Import Hydro"/>
    <s v="Hydro"/>
    <e v="#N/A"/>
    <s v="Optimal"/>
    <n v="280"/>
    <n v="0.4"/>
    <n v="0"/>
    <n v="0"/>
    <n v="0"/>
    <n v="1"/>
    <n v="1"/>
    <n v="700"/>
    <n v="700"/>
    <n v="700"/>
    <n v="700"/>
    <n v="700"/>
    <e v="#N/A"/>
    <e v="#N/A"/>
    <e v="#N/A"/>
    <e v="#N/A"/>
    <e v="#N/A"/>
    <n v="8"/>
    <n v="40"/>
    <n v="0.1"/>
    <n v="0.5"/>
    <n v="0.5"/>
    <n v="70"/>
    <n v="70"/>
    <s v="Import"/>
    <e v="#N/A"/>
    <s v="01/2035"/>
    <x v="37"/>
  </r>
  <r>
    <s v="EGAT Diesel"/>
    <s v="EGAT Diesel"/>
    <s v="Oil GT 3"/>
    <x v="3"/>
    <s v="Diesel Engine"/>
    <s v="Diesel"/>
    <s v="DIESEL"/>
    <s v="Optimal"/>
    <n v="0"/>
    <n v="0"/>
    <n v="1"/>
    <n v="1"/>
    <n v="1"/>
    <n v="1"/>
    <n v="1"/>
    <n v="4.4000000000000004"/>
    <n v="4.4000000000000004"/>
    <n v="4.4000000000000004"/>
    <n v="4.4000000000000004"/>
    <n v="4.4000000000000004"/>
    <n v="10358"/>
    <n v="10.979480000000001"/>
    <e v="#N/A"/>
    <e v="#N/A"/>
    <e v="#N/A"/>
    <n v="8"/>
    <n v="40"/>
    <n v="0.1"/>
    <e v="#N/A"/>
    <e v="#N/A"/>
    <e v="#N/A"/>
    <e v="#N/A"/>
    <s v="EGAT"/>
    <e v="#N/A"/>
    <s v="7/2014"/>
    <x v="21"/>
  </r>
  <r>
    <s v="EGAT Diesel"/>
    <s v="EGAT Diesel"/>
    <s v="Oil GT 3"/>
    <x v="3"/>
    <s v="Diesel Engine"/>
    <s v="Diesel"/>
    <s v="DIESEL"/>
    <s v="Optimal"/>
    <n v="0"/>
    <n v="0"/>
    <n v="1"/>
    <n v="1"/>
    <n v="1"/>
    <n v="1"/>
    <n v="1"/>
    <n v="8"/>
    <n v="8"/>
    <n v="8"/>
    <n v="8"/>
    <n v="8"/>
    <n v="10358"/>
    <n v="10.979480000000001"/>
    <e v="#N/A"/>
    <e v="#N/A"/>
    <e v="#N/A"/>
    <n v="8"/>
    <n v="40"/>
    <n v="0.1"/>
    <e v="#N/A"/>
    <e v="#N/A"/>
    <e v="#N/A"/>
    <e v="#N/A"/>
    <s v="EGAT"/>
    <e v="#N/A"/>
    <s v="08/2015"/>
    <x v="24"/>
  </r>
  <r>
    <s v="EGAT Diesel"/>
    <s v="EGAT Diesel"/>
    <s v="Oil GT 3"/>
    <x v="3"/>
    <s v="Diesel Engine"/>
    <s v="Diesel"/>
    <s v="DIESEL"/>
    <s v="Optimal"/>
    <n v="0"/>
    <n v="0"/>
    <n v="1"/>
    <n v="1"/>
    <n v="1"/>
    <n v="1"/>
    <n v="1"/>
    <n v="8"/>
    <n v="8"/>
    <n v="8"/>
    <n v="8"/>
    <n v="8"/>
    <n v="10358"/>
    <n v="10.979480000000001"/>
    <e v="#N/A"/>
    <e v="#N/A"/>
    <e v="#N/A"/>
    <n v="8"/>
    <n v="40"/>
    <n v="0.1"/>
    <e v="#N/A"/>
    <e v="#N/A"/>
    <e v="#N/A"/>
    <e v="#N/A"/>
    <s v="EGAT"/>
    <e v="#N/A"/>
    <s v="08/2015"/>
    <x v="24"/>
  </r>
  <r>
    <s v="EGAT Diesel"/>
    <s v="EGAT Diesel"/>
    <s v="Oil GT 3"/>
    <x v="3"/>
    <s v="Diesel Engine"/>
    <s v="Diesel"/>
    <s v="DIESEL"/>
    <s v="Optimal"/>
    <n v="0"/>
    <n v="0"/>
    <n v="1"/>
    <n v="1"/>
    <n v="1"/>
    <n v="1"/>
    <n v="1"/>
    <n v="10"/>
    <n v="10"/>
    <n v="10"/>
    <n v="10"/>
    <n v="10"/>
    <n v="10358"/>
    <n v="10.979480000000001"/>
    <e v="#N/A"/>
    <e v="#N/A"/>
    <e v="#N/A"/>
    <n v="8"/>
    <n v="40"/>
    <n v="0.1"/>
    <e v="#N/A"/>
    <e v="#N/A"/>
    <e v="#N/A"/>
    <e v="#N/A"/>
    <s v="EGAT"/>
    <e v="#N/A"/>
    <s v="08/2015"/>
    <x v="24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6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E"/>
    <s v="4/1996"/>
    <x v="42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6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E"/>
    <s v="10/1996"/>
    <x v="42"/>
  </r>
  <r>
    <s v="SPP-Firm-Coal"/>
    <s v="SPP-Firm"/>
    <s v="Coal Subcritical 5"/>
    <x v="2"/>
    <s v="Cogeneration"/>
    <s v="Coal"/>
    <s v="Coal"/>
    <s v="Fixed Pattern"/>
    <e v="#N/A"/>
    <e v="#N/A"/>
    <n v="0"/>
    <n v="0"/>
    <n v="0"/>
    <n v="0"/>
    <n v="0"/>
    <n v="9.5"/>
    <n v="9.5"/>
    <n v="9.5"/>
    <n v="9.5"/>
    <n v="9.5"/>
    <e v="#N/A"/>
    <e v="#N/A"/>
    <e v="#N/A"/>
    <e v="#N/A"/>
    <e v="#N/A"/>
    <n v="8"/>
    <n v="40"/>
    <n v="0.1"/>
    <e v="#N/A"/>
    <e v="#N/A"/>
    <e v="#N/A"/>
    <e v="#N/A"/>
    <s v="SPP"/>
    <s v="E"/>
    <s v="2/1997"/>
    <x v="17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32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E"/>
    <s v="4/1997"/>
    <x v="17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55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A"/>
    <s v="2/1998"/>
    <x v="18"/>
  </r>
  <r>
    <s v="SPP-Firm-Gas"/>
    <s v="SPP-Firm"/>
    <s v="Gas GT 3"/>
    <x v="1"/>
    <s v="Cogeneration"/>
    <s v="Gas"/>
    <s v="Gas"/>
    <s v="Fixed Pattern"/>
    <e v="#N/A"/>
    <e v="#N/A"/>
    <n v="1"/>
    <n v="0"/>
    <n v="0"/>
    <n v="0"/>
    <n v="0"/>
    <n v="41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A"/>
    <s v="4/1998"/>
    <x v="18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6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D"/>
    <s v="9/1998"/>
    <x v="18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55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A"/>
    <s v="9/1998"/>
    <x v="18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6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A"/>
    <s v="2/1999"/>
    <x v="40"/>
  </r>
  <r>
    <s v="SPP-Firm-Coal"/>
    <s v="SPP-Firm"/>
    <s v="Coal Subcritical 5"/>
    <x v="2"/>
    <s v="Cogeneration"/>
    <s v="Coal"/>
    <s v="Coal"/>
    <s v="Fixed Pattern"/>
    <e v="#N/A"/>
    <e v="#N/A"/>
    <n v="1"/>
    <n v="1"/>
    <n v="1"/>
    <n v="1"/>
    <n v="1"/>
    <n v="90"/>
    <n v="27"/>
    <n v="27"/>
    <n v="27"/>
    <n v="27"/>
    <e v="#N/A"/>
    <e v="#N/A"/>
    <e v="#N/A"/>
    <e v="#N/A"/>
    <e v="#N/A"/>
    <n v="8"/>
    <n v="40"/>
    <n v="0.1"/>
    <e v="#N/A"/>
    <e v="#N/A"/>
    <e v="#N/A"/>
    <e v="#N/A"/>
    <s v="SPP"/>
    <s v="G"/>
    <s v="3/1999"/>
    <x v="40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6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D"/>
    <s v="3/1999"/>
    <x v="40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A"/>
    <s v="4/1999"/>
    <x v="40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6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D"/>
    <s v="4/1999"/>
    <x v="40"/>
  </r>
  <r>
    <s v="SPP-Firm-Gas"/>
    <s v="SPP-Firm"/>
    <s v="Gas GT 3"/>
    <x v="1"/>
    <s v="Cogeneration"/>
    <s v="Gas"/>
    <s v="Gas"/>
    <s v="Fixed Pattern"/>
    <e v="#N/A"/>
    <e v="#N/A"/>
    <n v="1"/>
    <n v="1"/>
    <n v="0"/>
    <n v="0"/>
    <n v="0"/>
    <n v="9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A"/>
    <s v="5/1999"/>
    <x v="40"/>
  </r>
  <r>
    <s v="SPP-Firm-Coal"/>
    <s v="SPP-Firm"/>
    <s v="Coal Subcritical 5"/>
    <x v="2"/>
    <s v="Cogeneration"/>
    <s v="Coal"/>
    <s v="Coal"/>
    <s v="Fixed Pattern"/>
    <e v="#N/A"/>
    <e v="#N/A"/>
    <n v="1"/>
    <n v="0"/>
    <n v="0"/>
    <n v="0"/>
    <n v="0"/>
    <n v="9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G"/>
    <s v="7/1999"/>
    <x v="40"/>
  </r>
  <r>
    <s v="SPP-Firm-Gas"/>
    <s v="SPP-Firm"/>
    <s v="Gas GT 3"/>
    <x v="1"/>
    <s v="Cogeneration"/>
    <s v="Gas"/>
    <s v="Gas"/>
    <s v="Fixed Pattern"/>
    <e v="#N/A"/>
    <e v="#N/A"/>
    <n v="0"/>
    <n v="0"/>
    <n v="0"/>
    <n v="0"/>
    <n v="0"/>
    <n v="9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A"/>
    <s v="8/1999"/>
    <x v="40"/>
  </r>
  <r>
    <s v="SPP-Firm-Coal"/>
    <s v="SPP-Firm"/>
    <s v="Coal Subcritical 5"/>
    <x v="2"/>
    <s v="Cogeneration"/>
    <s v="Coal"/>
    <s v="Coal"/>
    <s v="Fixed Pattern"/>
    <e v="#N/A"/>
    <e v="#N/A"/>
    <n v="1"/>
    <n v="1"/>
    <n v="1"/>
    <n v="1"/>
    <n v="1"/>
    <n v="9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G"/>
    <s v="9/1999"/>
    <x v="40"/>
  </r>
  <r>
    <s v="SPP-Firm-Coal"/>
    <s v="SPP-Firm"/>
    <s v="Coal Subcritical 5"/>
    <x v="2"/>
    <s v="Cogeneration"/>
    <s v="Coal"/>
    <s v="Coal"/>
    <s v="Fixed Pattern"/>
    <e v="#N/A"/>
    <e v="#N/A"/>
    <n v="1"/>
    <n v="1"/>
    <n v="1"/>
    <n v="1"/>
    <n v="1"/>
    <n v="9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G"/>
    <s v="3/2000"/>
    <x v="12"/>
  </r>
  <r>
    <s v="SPP-Firm-Gas"/>
    <s v="SPP-Firm"/>
    <s v="Gas GT 3"/>
    <x v="1"/>
    <s v="Cogeneration"/>
    <s v="Gas"/>
    <s v="Gas"/>
    <s v="Fixed Pattern"/>
    <e v="#N/A"/>
    <e v="#N/A"/>
    <n v="1"/>
    <n v="1"/>
    <n v="0"/>
    <n v="0"/>
    <n v="0"/>
    <n v="9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A"/>
    <s v="10/2000"/>
    <x v="12"/>
  </r>
  <r>
    <s v="SPP-Firm-Gas"/>
    <s v="SPP-Firm"/>
    <s v="Gas GT 3"/>
    <x v="1"/>
    <s v="Cogeneration"/>
    <s v="Gas"/>
    <s v="Gas"/>
    <s v="Fixed Pattern"/>
    <e v="#N/A"/>
    <e v="#N/A"/>
    <n v="0"/>
    <n v="0"/>
    <n v="0"/>
    <n v="0"/>
    <n v="0"/>
    <n v="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A"/>
    <s v="10/2000"/>
    <x v="12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6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A"/>
    <s v="7/2001"/>
    <x v="43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D"/>
    <s v="9/2001"/>
    <x v="43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6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A"/>
    <s v="1/2003"/>
    <x v="26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0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12/2010"/>
    <x v="23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0"/>
    <n v="74"/>
    <n v="74"/>
    <n v="74"/>
    <n v="74"/>
    <n v="74"/>
    <e v="#N/A"/>
    <e v="#N/A"/>
    <e v="#N/A"/>
    <e v="#N/A"/>
    <e v="#N/A"/>
    <n v="8"/>
    <n v="40"/>
    <n v="0.1"/>
    <e v="#N/A"/>
    <e v="#N/A"/>
    <e v="#N/A"/>
    <e v="#N/A"/>
    <s v="SPP"/>
    <s v="B"/>
    <s v="6/2012"/>
    <x v="11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10/2012"/>
    <x v="11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12/2012"/>
    <x v="11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1/2013"/>
    <x v="41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2/2013"/>
    <x v="41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3/2013"/>
    <x v="41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4/2013"/>
    <x v="41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5/2013"/>
    <x v="41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6/2013"/>
    <x v="41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6/2013"/>
    <x v="41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7/2013"/>
    <x v="41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4/2013"/>
    <x v="41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10/2013"/>
    <x v="41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7/2013"/>
    <x v="41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11/2013"/>
    <x v="41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11/2014"/>
    <x v="21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3/2015"/>
    <x v="24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3/2015"/>
    <x v="24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11/2015"/>
    <x v="24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1/2016"/>
    <x v="2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3/2016"/>
    <x v="2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B"/>
    <s v="4/2016"/>
    <x v="2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5/2016"/>
    <x v="2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6/2016"/>
    <x v="2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6/2016"/>
    <x v="2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6/2016"/>
    <x v="2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11/2016"/>
    <x v="2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12/2016"/>
    <x v="2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12/2016"/>
    <x v="2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2/2017"/>
    <x v="44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5/2017"/>
    <x v="44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6/2017"/>
    <x v="44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6/2017"/>
    <x v="44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7/2017"/>
    <x v="44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7/2017"/>
    <x v="44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9/2017"/>
    <x v="44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10/2017"/>
    <x v="44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10/2017"/>
    <x v="44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11/2017"/>
    <x v="44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11/2017"/>
    <x v="44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11/2017"/>
    <x v="44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1/2018"/>
    <x v="4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3/2018"/>
    <x v="4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2/2018"/>
    <x v="4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6/2018"/>
    <x v="4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10/2018"/>
    <x v="4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9/2018"/>
    <x v="4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11/2018"/>
    <x v="45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1/2019"/>
    <x v="8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3/2019"/>
    <x v="8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5/2019"/>
    <x v="8"/>
  </r>
  <r>
    <s v="SPP-Firm-Gas"/>
    <s v="SPP-Firm"/>
    <s v="Gas GT 3"/>
    <x v="1"/>
    <s v="Cogeneration"/>
    <s v="Gas"/>
    <s v="Gas"/>
    <s v="Fixed Pattern"/>
    <e v="#N/A"/>
    <e v="#N/A"/>
    <n v="0"/>
    <n v="0"/>
    <n v="0"/>
    <n v="0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A"/>
    <s v="6/2019"/>
    <x v="8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7/2019"/>
    <x v="8"/>
  </r>
  <r>
    <s v="SPP-Firm-Oil"/>
    <s v="SPP-Firm"/>
    <s v="Oil GT 3"/>
    <x v="3"/>
    <s v="Cogeneration"/>
    <s v="Oil"/>
    <s v="Oil"/>
    <s v="Fixed Pattern"/>
    <e v="#N/A"/>
    <e v="#N/A"/>
    <n v="0"/>
    <n v="0"/>
    <n v="0"/>
    <n v="0"/>
    <n v="0"/>
    <n v="4.5"/>
    <n v="4.5"/>
    <n v="4.5"/>
    <n v="4.5"/>
    <n v="4.5"/>
    <e v="#N/A"/>
    <e v="#N/A"/>
    <e v="#N/A"/>
    <e v="#N/A"/>
    <e v="#N/A"/>
    <n v="8"/>
    <n v="40"/>
    <n v="0.1"/>
    <e v="#N/A"/>
    <e v="#N/A"/>
    <e v="#N/A"/>
    <e v="#N/A"/>
    <s v="SPP"/>
    <s v="F"/>
    <s v="6/1998"/>
    <x v="18"/>
  </r>
  <r>
    <s v="SPP-Firm-Gas"/>
    <s v="SPP-Firm"/>
    <s v="Gas GT 3"/>
    <x v="1"/>
    <s v="Cogeneration"/>
    <s v="Gas"/>
    <s v="Gas"/>
    <s v="Fixed Pattern"/>
    <e v="#N/A"/>
    <e v="#N/A"/>
    <n v="0"/>
    <n v="0"/>
    <n v="0"/>
    <n v="0"/>
    <n v="0"/>
    <n v="9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s v="A"/>
    <s v="9/1998"/>
    <x v="18"/>
  </r>
  <r>
    <s v="SPP-Firm-Gas"/>
    <s v="SPP-Firm"/>
    <s v="Gas GT 3"/>
    <x v="1"/>
    <s v="Cogeneration"/>
    <s v="Gas"/>
    <s v="Gas"/>
    <s v="Fixed Pattern"/>
    <e v="#N/A"/>
    <e v="#N/A"/>
    <n v="0"/>
    <n v="0"/>
    <n v="0"/>
    <n v="0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01/2009"/>
    <x v="20"/>
  </r>
  <r>
    <s v="SPP-Firm-Gas"/>
    <s v="SPP-Firm"/>
    <s v="Gas GT 3"/>
    <x v="1"/>
    <s v="Cogeneration"/>
    <s v="Gas"/>
    <s v="Gas"/>
    <s v="Fixed Pattern"/>
    <e v="#N/A"/>
    <e v="#N/A"/>
    <n v="0"/>
    <n v="0"/>
    <n v="0"/>
    <n v="0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10/2012"/>
    <x v="11"/>
  </r>
  <r>
    <s v="SPP-Firm-Gas"/>
    <s v="SPP-Firm"/>
    <s v="Gas GT 3"/>
    <x v="1"/>
    <s v="Cogeneration"/>
    <s v="Gas"/>
    <s v="Gas"/>
    <s v="Fixed Pattern"/>
    <e v="#N/A"/>
    <e v="#N/A"/>
    <n v="0"/>
    <n v="0"/>
    <n v="0"/>
    <n v="0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11/2015"/>
    <x v="24"/>
  </r>
  <r>
    <s v="SPP-Firm-Gas"/>
    <s v="SPP-Firm"/>
    <s v="Gas GT 3"/>
    <x v="1"/>
    <s v="Cogeneration"/>
    <s v="Gas"/>
    <s v="Gas"/>
    <s v="Fixed Pattern"/>
    <e v="#N/A"/>
    <e v="#N/A"/>
    <n v="0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4/2022"/>
    <x v="27"/>
  </r>
  <r>
    <s v="SPP-Firm-Gas"/>
    <s v="SPP-Firm"/>
    <s v="Gas GT 3"/>
    <x v="1"/>
    <s v="Cogeneration"/>
    <s v="Gas"/>
    <s v="Gas"/>
    <s v="Fixed Pattern"/>
    <e v="#N/A"/>
    <e v="#N/A"/>
    <n v="0"/>
    <n v="0"/>
    <n v="0"/>
    <n v="0"/>
    <n v="0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6/2016"/>
    <x v="25"/>
  </r>
  <r>
    <s v="SPP-Firm-Gas"/>
    <s v="SPP-Firm"/>
    <s v="Gas GT 3"/>
    <x v="1"/>
    <s v="Cogeneration"/>
    <s v="Gas"/>
    <s v="Gas"/>
    <s v="Fixed Pattern"/>
    <e v="#N/A"/>
    <e v="#N/A"/>
    <n v="0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A"/>
    <s v="6/2021"/>
    <x v="28"/>
  </r>
  <r>
    <s v="SPP-Firm-Gas"/>
    <s v="SPP-Firm"/>
    <s v="Gas GT 3"/>
    <x v="1"/>
    <s v="Cogeneration"/>
    <s v="Gas"/>
    <s v="Gas"/>
    <s v="Fixed Pattern"/>
    <e v="#N/A"/>
    <e v="#N/A"/>
    <n v="0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A"/>
    <s v="10/2021"/>
    <x v="28"/>
  </r>
  <r>
    <s v="SPP-Firm-Gas"/>
    <s v="SPP-Firm"/>
    <s v="Gas GT 3"/>
    <x v="1"/>
    <s v="Cogeneration"/>
    <s v="Gas"/>
    <s v="Gas"/>
    <s v="Fixed Pattern"/>
    <e v="#N/A"/>
    <e v="#N/A"/>
    <n v="1"/>
    <n v="1"/>
    <n v="1"/>
    <n v="1"/>
    <n v="1"/>
    <n v="90"/>
    <n v="90"/>
    <n v="90"/>
    <n v="90"/>
    <n v="90"/>
    <e v="#N/A"/>
    <e v="#N/A"/>
    <e v="#N/A"/>
    <e v="#N/A"/>
    <e v="#N/A"/>
    <n v="8"/>
    <n v="40"/>
    <n v="0.1"/>
    <e v="#N/A"/>
    <e v="#N/A"/>
    <e v="#N/A"/>
    <e v="#N/A"/>
    <s v="SPP"/>
    <s v="C"/>
    <s v="6/2019"/>
    <x v="8"/>
  </r>
  <r>
    <s v="SPP-Firm-Biomass"/>
    <s v="SPP-Firm"/>
    <s v="Biomass Power Plant"/>
    <x v="5"/>
    <s v="Renewable-Biomass"/>
    <s v="Biomass"/>
    <s v="Bio_Wood"/>
    <s v="Fixed Pattern"/>
    <e v="#N/A"/>
    <e v="#N/A"/>
    <n v="1"/>
    <n v="0"/>
    <n v="0"/>
    <n v="0"/>
    <n v="0"/>
    <n v="41"/>
    <n v="41"/>
    <n v="41"/>
    <n v="41"/>
    <n v="41"/>
    <e v="#N/A"/>
    <e v="#N/A"/>
    <e v="#N/A"/>
    <e v="#N/A"/>
    <e v="#N/A"/>
    <n v="8"/>
    <n v="40"/>
    <n v="0.1"/>
    <e v="#N/A"/>
    <e v="#N/A"/>
    <e v="#N/A"/>
    <e v="#N/A"/>
    <s v="SPP"/>
    <s v="G"/>
    <s v="4/1999"/>
    <x v="40"/>
  </r>
  <r>
    <s v="SPP-Firm-Biomass"/>
    <s v="SPP-Firm"/>
    <s v="Biomass Power Plant"/>
    <x v="5"/>
    <s v="Renewable-Biomass"/>
    <s v="Biomass"/>
    <s v="Bio_Wood"/>
    <s v="Fixed Pattern"/>
    <e v="#N/A"/>
    <e v="#N/A"/>
    <n v="0"/>
    <n v="0"/>
    <n v="0"/>
    <n v="0"/>
    <n v="0"/>
    <n v="8"/>
    <n v="8"/>
    <n v="8"/>
    <n v="8"/>
    <n v="8"/>
    <e v="#N/A"/>
    <e v="#N/A"/>
    <e v="#N/A"/>
    <e v="#N/A"/>
    <e v="#N/A"/>
    <n v="8"/>
    <n v="40"/>
    <n v="0.1"/>
    <e v="#N/A"/>
    <e v="#N/A"/>
    <e v="#N/A"/>
    <e v="#N/A"/>
    <s v="SPP"/>
    <s v="G"/>
    <s v="5/1999"/>
    <x v="40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0"/>
    <n v="0"/>
    <n v="0"/>
    <n v="5"/>
    <n v="5"/>
    <n v="5"/>
    <n v="5"/>
    <n v="5"/>
    <e v="#N/A"/>
    <e v="#N/A"/>
    <e v="#N/A"/>
    <e v="#N/A"/>
    <e v="#N/A"/>
    <n v="8"/>
    <n v="40"/>
    <n v="0.1"/>
    <e v="#N/A"/>
    <e v="#N/A"/>
    <e v="#N/A"/>
    <e v="#N/A"/>
    <s v="SPP"/>
    <s v="G"/>
    <s v="9/2001"/>
    <x v="43"/>
  </r>
  <r>
    <s v="SPP-Firm-Biomass"/>
    <s v="SPP-Firm"/>
    <s v="Biomass Power Plant"/>
    <x v="5"/>
    <s v="Renewable-Biomass"/>
    <s v="Biomass"/>
    <s v="Bio_Wood"/>
    <s v="Fixed Pattern"/>
    <e v="#N/A"/>
    <e v="#N/A"/>
    <n v="1"/>
    <n v="0"/>
    <n v="0"/>
    <n v="0"/>
    <n v="0"/>
    <n v="8.8000000000000007"/>
    <n v="8.8000000000000007"/>
    <n v="8.8000000000000007"/>
    <n v="8.8000000000000007"/>
    <n v="8.8000000000000007"/>
    <e v="#N/A"/>
    <e v="#N/A"/>
    <e v="#N/A"/>
    <e v="#N/A"/>
    <e v="#N/A"/>
    <n v="8"/>
    <n v="40"/>
    <n v="0.1"/>
    <e v="#N/A"/>
    <e v="#N/A"/>
    <e v="#N/A"/>
    <e v="#N/A"/>
    <s v="SPP"/>
    <s v="G"/>
    <s v="5/2003"/>
    <x v="26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0"/>
    <n v="0"/>
    <n v="0"/>
    <n v="50"/>
    <n v="50"/>
    <n v="50"/>
    <n v="50"/>
    <n v="50"/>
    <e v="#N/A"/>
    <e v="#N/A"/>
    <e v="#N/A"/>
    <e v="#N/A"/>
    <e v="#N/A"/>
    <n v="8"/>
    <n v="40"/>
    <n v="0.1"/>
    <e v="#N/A"/>
    <e v="#N/A"/>
    <e v="#N/A"/>
    <e v="#N/A"/>
    <s v="SPP"/>
    <s v="G"/>
    <s v="5/2003"/>
    <x v="26"/>
  </r>
  <r>
    <s v="SPP-Firm-Biomass"/>
    <s v="SPP-Firm"/>
    <s v="Biomass Power Plant"/>
    <x v="5"/>
    <s v="Renewable-Biomass"/>
    <s v="Biomass"/>
    <s v="Bio_Wood"/>
    <s v="Fixed Pattern"/>
    <e v="#N/A"/>
    <e v="#N/A"/>
    <n v="0"/>
    <n v="0"/>
    <n v="0"/>
    <n v="0"/>
    <n v="0"/>
    <n v="25"/>
    <n v="25"/>
    <n v="25"/>
    <n v="25"/>
    <n v="25"/>
    <e v="#N/A"/>
    <e v="#N/A"/>
    <e v="#N/A"/>
    <e v="#N/A"/>
    <e v="#N/A"/>
    <n v="8"/>
    <n v="40"/>
    <n v="0.1"/>
    <e v="#N/A"/>
    <e v="#N/A"/>
    <e v="#N/A"/>
    <e v="#N/A"/>
    <s v="SPP"/>
    <s v="G"/>
    <s v="12/2003"/>
    <x v="26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0"/>
    <n v="0"/>
    <n v="0"/>
    <n v="27"/>
    <n v="27"/>
    <n v="27"/>
    <n v="27"/>
    <n v="27"/>
    <e v="#N/A"/>
    <e v="#N/A"/>
    <e v="#N/A"/>
    <e v="#N/A"/>
    <e v="#N/A"/>
    <n v="8"/>
    <n v="40"/>
    <n v="0.1"/>
    <e v="#N/A"/>
    <e v="#N/A"/>
    <e v="#N/A"/>
    <e v="#N/A"/>
    <s v="SPP"/>
    <s v="G"/>
    <s v="7/2004"/>
    <x v="5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0"/>
    <n v="0"/>
    <n v="0"/>
    <n v="29"/>
    <n v="29"/>
    <n v="29"/>
    <n v="29"/>
    <n v="29"/>
    <e v="#N/A"/>
    <e v="#N/A"/>
    <e v="#N/A"/>
    <e v="#N/A"/>
    <e v="#N/A"/>
    <n v="8"/>
    <n v="40"/>
    <n v="0.1"/>
    <e v="#N/A"/>
    <e v="#N/A"/>
    <e v="#N/A"/>
    <e v="#N/A"/>
    <s v="SPP"/>
    <s v="G"/>
    <s v="9/2004"/>
    <x v="5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1"/>
    <n v="0"/>
    <n v="0"/>
    <n v="20"/>
    <n v="20"/>
    <n v="20"/>
    <n v="20"/>
    <n v="20"/>
    <e v="#N/A"/>
    <e v="#N/A"/>
    <e v="#N/A"/>
    <e v="#N/A"/>
    <e v="#N/A"/>
    <n v="8"/>
    <n v="40"/>
    <n v="0.1"/>
    <e v="#N/A"/>
    <e v="#N/A"/>
    <e v="#N/A"/>
    <e v="#N/A"/>
    <s v="SPP"/>
    <s v="G"/>
    <s v="12/2005"/>
    <x v="46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1"/>
    <n v="0"/>
    <n v="0"/>
    <n v="20.2"/>
    <n v="20.2"/>
    <n v="20.2"/>
    <n v="20.2"/>
    <n v="20.2"/>
    <e v="#N/A"/>
    <e v="#N/A"/>
    <e v="#N/A"/>
    <e v="#N/A"/>
    <e v="#N/A"/>
    <n v="8"/>
    <n v="40"/>
    <n v="0.1"/>
    <e v="#N/A"/>
    <e v="#N/A"/>
    <e v="#N/A"/>
    <e v="#N/A"/>
    <s v="SPP"/>
    <s v="G"/>
    <s v="11/2006"/>
    <x v="9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0"/>
    <n v="0"/>
    <n v="0"/>
    <n v="20"/>
    <n v="20"/>
    <n v="20"/>
    <n v="20"/>
    <n v="20"/>
    <e v="#N/A"/>
    <e v="#N/A"/>
    <e v="#N/A"/>
    <e v="#N/A"/>
    <e v="#N/A"/>
    <n v="8"/>
    <n v="40"/>
    <n v="0.1"/>
    <e v="#N/A"/>
    <e v="#N/A"/>
    <e v="#N/A"/>
    <e v="#N/A"/>
    <s v="SPP"/>
    <s v="G"/>
    <s v="12/2006"/>
    <x v="9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0"/>
    <n v="0"/>
    <n v="0"/>
    <n v="8"/>
    <n v="8"/>
    <n v="8"/>
    <n v="8"/>
    <n v="8"/>
    <e v="#N/A"/>
    <e v="#N/A"/>
    <e v="#N/A"/>
    <e v="#N/A"/>
    <e v="#N/A"/>
    <n v="8"/>
    <n v="40"/>
    <n v="0.1"/>
    <e v="#N/A"/>
    <e v="#N/A"/>
    <e v="#N/A"/>
    <e v="#N/A"/>
    <s v="SPP"/>
    <s v="G"/>
    <s v="1/2007"/>
    <x v="10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1"/>
    <n v="0"/>
    <n v="0"/>
    <n v="8.8000000000000007"/>
    <n v="8.8000000000000007"/>
    <n v="8.8000000000000007"/>
    <n v="8.8000000000000007"/>
    <n v="8.8000000000000007"/>
    <e v="#N/A"/>
    <e v="#N/A"/>
    <e v="#N/A"/>
    <e v="#N/A"/>
    <e v="#N/A"/>
    <n v="8"/>
    <n v="40"/>
    <n v="0.1"/>
    <e v="#N/A"/>
    <e v="#N/A"/>
    <e v="#N/A"/>
    <e v="#N/A"/>
    <s v="SPP"/>
    <s v="G"/>
    <s v="9/2007"/>
    <x v="10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1"/>
    <n v="0"/>
    <n v="0"/>
    <n v="10.8"/>
    <n v="10.8"/>
    <n v="10.8"/>
    <n v="10.8"/>
    <n v="10.8"/>
    <e v="#N/A"/>
    <e v="#N/A"/>
    <e v="#N/A"/>
    <e v="#N/A"/>
    <e v="#N/A"/>
    <n v="8"/>
    <n v="40"/>
    <n v="0.1"/>
    <e v="#N/A"/>
    <e v="#N/A"/>
    <e v="#N/A"/>
    <e v="#N/A"/>
    <s v="SPP"/>
    <s v="G"/>
    <s v="11/2009"/>
    <x v="20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1"/>
    <n v="0"/>
    <n v="0"/>
    <n v="10"/>
    <n v="10"/>
    <n v="10"/>
    <n v="10"/>
    <n v="10"/>
    <e v="#N/A"/>
    <e v="#N/A"/>
    <e v="#N/A"/>
    <e v="#N/A"/>
    <e v="#N/A"/>
    <n v="8"/>
    <n v="40"/>
    <n v="0.1"/>
    <e v="#N/A"/>
    <e v="#N/A"/>
    <e v="#N/A"/>
    <e v="#N/A"/>
    <s v="SPP"/>
    <s v="G"/>
    <s v="11/2009"/>
    <x v="20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1"/>
    <n v="0"/>
    <n v="0"/>
    <n v="15.5"/>
    <n v="15.5"/>
    <n v="15.5"/>
    <n v="15.5"/>
    <n v="15.5"/>
    <e v="#N/A"/>
    <e v="#N/A"/>
    <e v="#N/A"/>
    <e v="#N/A"/>
    <e v="#N/A"/>
    <n v="8"/>
    <n v="40"/>
    <n v="0.1"/>
    <e v="#N/A"/>
    <e v="#N/A"/>
    <e v="#N/A"/>
    <e v="#N/A"/>
    <s v="SPP"/>
    <s v="G"/>
    <s v="9/2012"/>
    <x v="11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1"/>
    <n v="1"/>
    <n v="1"/>
    <n v="22"/>
    <n v="22"/>
    <n v="22"/>
    <n v="22"/>
    <n v="22"/>
    <e v="#N/A"/>
    <e v="#N/A"/>
    <e v="#N/A"/>
    <e v="#N/A"/>
    <e v="#N/A"/>
    <n v="8"/>
    <n v="40"/>
    <n v="0.1"/>
    <e v="#N/A"/>
    <e v="#N/A"/>
    <e v="#N/A"/>
    <e v="#N/A"/>
    <s v="SPP"/>
    <s v="G"/>
    <s v="12/2015"/>
    <x v="24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1"/>
    <n v="1"/>
    <n v="1"/>
    <n v="25"/>
    <n v="25"/>
    <n v="25"/>
    <n v="25"/>
    <n v="25"/>
    <e v="#N/A"/>
    <e v="#N/A"/>
    <e v="#N/A"/>
    <e v="#N/A"/>
    <e v="#N/A"/>
    <n v="8"/>
    <n v="40"/>
    <n v="0.1"/>
    <e v="#N/A"/>
    <e v="#N/A"/>
    <e v="#N/A"/>
    <e v="#N/A"/>
    <s v="SPP"/>
    <s v="E"/>
    <s v="10/2019"/>
    <x v="8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1"/>
    <n v="0"/>
    <n v="0"/>
    <n v="21"/>
    <n v="21"/>
    <n v="21"/>
    <n v="21"/>
    <n v="21"/>
    <e v="#N/A"/>
    <e v="#N/A"/>
    <e v="#N/A"/>
    <e v="#N/A"/>
    <e v="#N/A"/>
    <n v="8"/>
    <n v="40"/>
    <n v="0.1"/>
    <e v="#N/A"/>
    <e v="#N/A"/>
    <e v="#N/A"/>
    <e v="#N/A"/>
    <s v="SPP"/>
    <s v="G"/>
    <s v="8/2018"/>
    <x v="45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0"/>
    <n v="0"/>
    <n v="0"/>
    <n v="6.5"/>
    <n v="6.5"/>
    <n v="6.5"/>
    <n v="6.5"/>
    <n v="6.5"/>
    <e v="#N/A"/>
    <e v="#N/A"/>
    <e v="#N/A"/>
    <e v="#N/A"/>
    <e v="#N/A"/>
    <n v="8"/>
    <n v="40"/>
    <n v="0.1"/>
    <e v="#N/A"/>
    <e v="#N/A"/>
    <e v="#N/A"/>
    <e v="#N/A"/>
    <s v="SPP"/>
    <s v="G"/>
    <s v="6/2021"/>
    <x v="28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1"/>
    <n v="1"/>
    <n v="0"/>
    <n v="24"/>
    <n v="24"/>
    <n v="24"/>
    <n v="24"/>
    <n v="24"/>
    <e v="#N/A"/>
    <e v="#N/A"/>
    <e v="#N/A"/>
    <e v="#N/A"/>
    <e v="#N/A"/>
    <n v="8"/>
    <n v="40"/>
    <n v="0.1"/>
    <e v="#N/A"/>
    <e v="#N/A"/>
    <e v="#N/A"/>
    <e v="#N/A"/>
    <s v="SPP"/>
    <s v="G"/>
    <s v="8/2021"/>
    <x v="28"/>
  </r>
  <r>
    <s v="SPP-Firm-Biomass"/>
    <s v="SPP-Firm"/>
    <s v="Biomass Power Plant"/>
    <x v="5"/>
    <s v="Renewable-Biomass"/>
    <s v="Biomass"/>
    <s v="Bio_Wood"/>
    <s v="Fixed Pattern"/>
    <e v="#N/A"/>
    <e v="#N/A"/>
    <n v="1"/>
    <n v="1"/>
    <n v="0"/>
    <n v="0"/>
    <n v="0"/>
    <n v="25"/>
    <n v="25"/>
    <n v="25"/>
    <n v="25"/>
    <n v="25"/>
    <e v="#N/A"/>
    <e v="#N/A"/>
    <e v="#N/A"/>
    <e v="#N/A"/>
    <e v="#N/A"/>
    <n v="8"/>
    <n v="40"/>
    <n v="0.1"/>
    <e v="#N/A"/>
    <e v="#N/A"/>
    <e v="#N/A"/>
    <e v="#N/A"/>
    <s v="SPP"/>
    <s v="G"/>
    <s v="12/2003"/>
    <x v="26"/>
  </r>
  <r>
    <s v="SPP-Hybrid-Firm"/>
    <s v="SPP-Firm"/>
    <s v="Biomass Power Plant"/>
    <x v="5"/>
    <s v="Renewable-Biomass"/>
    <s v="Renewable"/>
    <e v="#N/A"/>
    <s v="Fixed Pattern"/>
    <e v="#N/A"/>
    <e v="#N/A"/>
    <n v="0"/>
    <n v="1"/>
    <n v="1"/>
    <n v="1"/>
    <n v="1"/>
    <n v="12"/>
    <n v="12"/>
    <n v="12"/>
    <n v="12"/>
    <n v="12"/>
    <e v="#N/A"/>
    <e v="#N/A"/>
    <e v="#N/A"/>
    <e v="#N/A"/>
    <e v="#N/A"/>
    <n v="8"/>
    <n v="40"/>
    <n v="0.1"/>
    <e v="#N/A"/>
    <e v="#N/A"/>
    <e v="#N/A"/>
    <e v="#N/A"/>
    <s v="SPP"/>
    <s v="F"/>
    <e v="#N/A"/>
    <x v="47"/>
  </r>
  <r>
    <s v="SPP-Hybrid-Firm"/>
    <s v="SPP-Firm"/>
    <s v="Biomass Power Plant"/>
    <x v="5"/>
    <s v="Renewable-Biomass"/>
    <s v="Renewable"/>
    <e v="#N/A"/>
    <s v="Fixed Pattern"/>
    <e v="#N/A"/>
    <e v="#N/A"/>
    <n v="0"/>
    <n v="1"/>
    <n v="1"/>
    <n v="1"/>
    <n v="1"/>
    <n v="16"/>
    <n v="16"/>
    <n v="16"/>
    <n v="16"/>
    <n v="16"/>
    <e v="#N/A"/>
    <e v="#N/A"/>
    <e v="#N/A"/>
    <e v="#N/A"/>
    <e v="#N/A"/>
    <n v="8"/>
    <n v="40"/>
    <n v="0.1"/>
    <e v="#N/A"/>
    <e v="#N/A"/>
    <e v="#N/A"/>
    <e v="#N/A"/>
    <s v="SPP"/>
    <s v="F"/>
    <e v="#N/A"/>
    <x v="47"/>
  </r>
  <r>
    <s v="SPP-Hybrid-Firm"/>
    <s v="SPP-Firm"/>
    <s v="Biomass Power Plant"/>
    <x v="5"/>
    <s v="Renewable-Biomass"/>
    <s v="Renewable"/>
    <e v="#N/A"/>
    <s v="Fixed Pattern"/>
    <e v="#N/A"/>
    <e v="#N/A"/>
    <n v="0"/>
    <n v="1"/>
    <n v="1"/>
    <n v="1"/>
    <n v="1"/>
    <n v="47.6"/>
    <n v="47.6"/>
    <n v="47.6"/>
    <n v="47.6"/>
    <n v="47.6"/>
    <e v="#N/A"/>
    <e v="#N/A"/>
    <e v="#N/A"/>
    <e v="#N/A"/>
    <e v="#N/A"/>
    <n v="8"/>
    <n v="40"/>
    <n v="0.1"/>
    <e v="#N/A"/>
    <e v="#N/A"/>
    <e v="#N/A"/>
    <e v="#N/A"/>
    <s v="SPP"/>
    <s v="F"/>
    <e v="#N/A"/>
    <x v="47"/>
  </r>
  <r>
    <s v="SPP-Hybrid-Firm"/>
    <s v="SPP-Firm"/>
    <s v="Biomass Power Plant"/>
    <x v="5"/>
    <s v="Renewable-Biomass"/>
    <s v="Renewable"/>
    <e v="#N/A"/>
    <s v="Fixed Pattern"/>
    <e v="#N/A"/>
    <e v="#N/A"/>
    <n v="0"/>
    <n v="1"/>
    <n v="1"/>
    <n v="1"/>
    <n v="1"/>
    <n v="41.3"/>
    <n v="41.3"/>
    <n v="41.3"/>
    <n v="41.3"/>
    <n v="41.3"/>
    <e v="#N/A"/>
    <e v="#N/A"/>
    <e v="#N/A"/>
    <e v="#N/A"/>
    <e v="#N/A"/>
    <n v="8"/>
    <n v="40"/>
    <n v="0.1"/>
    <e v="#N/A"/>
    <e v="#N/A"/>
    <e v="#N/A"/>
    <e v="#N/A"/>
    <s v="SPP"/>
    <s v="F"/>
    <e v="#N/A"/>
    <x v="47"/>
  </r>
  <r>
    <s v="SPP-Hybrid-Firm"/>
    <s v="SPP-Firm"/>
    <s v="Biomass Power Plant"/>
    <x v="5"/>
    <s v="Renewable-Biomass"/>
    <s v="Renewable"/>
    <e v="#N/A"/>
    <s v="Fixed Pattern"/>
    <e v="#N/A"/>
    <e v="#N/A"/>
    <n v="0"/>
    <n v="1"/>
    <n v="1"/>
    <n v="1"/>
    <n v="1"/>
    <n v="43"/>
    <n v="43"/>
    <n v="43"/>
    <n v="43"/>
    <n v="43"/>
    <e v="#N/A"/>
    <e v="#N/A"/>
    <e v="#N/A"/>
    <e v="#N/A"/>
    <e v="#N/A"/>
    <n v="8"/>
    <n v="40"/>
    <n v="0.1"/>
    <e v="#N/A"/>
    <e v="#N/A"/>
    <e v="#N/A"/>
    <e v="#N/A"/>
    <s v="SPP"/>
    <s v="F"/>
    <e v="#N/A"/>
    <x v="47"/>
  </r>
  <r>
    <s v="SPP-Non-Firm/EGAT-Non-Firm-Biomass"/>
    <s v="SPP-Non-Firm/EGAT-Non-Firm"/>
    <s v="Biomass Power Plant"/>
    <x v="5"/>
    <s v="Renewable-Biomass"/>
    <s v="Biomass"/>
    <s v="Bio_Wood"/>
    <s v="Fixed Pattern"/>
    <e v="#N/A"/>
    <e v="#N/A"/>
    <n v="1"/>
    <n v="1"/>
    <n v="1"/>
    <n v="1"/>
    <n v="1"/>
    <n v="20"/>
    <n v="20"/>
    <n v="20"/>
    <n v="20"/>
    <n v="2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Biomass"/>
    <s v="SPP-Non-Firm/EGAT-Non-Firm"/>
    <s v="Biomass Power Plant"/>
    <x v="5"/>
    <s v="Renewable-Biomass"/>
    <s v="Biomass"/>
    <s v="Bio_Wood"/>
    <s v="Fixed Pattern"/>
    <e v="#N/A"/>
    <e v="#N/A"/>
    <n v="1"/>
    <n v="1"/>
    <n v="1"/>
    <n v="1"/>
    <n v="1"/>
    <n v="78"/>
    <n v="78"/>
    <n v="78"/>
    <n v="78"/>
    <n v="78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Biomass"/>
    <s v="SPP-Non-Firm/EGAT-Non-Firm"/>
    <s v="Biomass Power Plant"/>
    <x v="5"/>
    <s v="Renewable-Biomass"/>
    <s v="Biomass"/>
    <s v="Bio_Wood"/>
    <s v="Fixed Pattern"/>
    <e v="#N/A"/>
    <e v="#N/A"/>
    <n v="1"/>
    <n v="1"/>
    <n v="1"/>
    <n v="1"/>
    <n v="1"/>
    <n v="3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Biomass"/>
    <s v="SPP-Non-Firm/EGAT-Non-Firm"/>
    <s v="Biomass Power Plant"/>
    <x v="5"/>
    <s v="Renewable-Biomass"/>
    <s v="Biomass"/>
    <s v="Bio_Wood"/>
    <s v="Fixed Pattern"/>
    <e v="#N/A"/>
    <e v="#N/A"/>
    <n v="1"/>
    <n v="1"/>
    <n v="1"/>
    <n v="1"/>
    <n v="1"/>
    <n v="160"/>
    <n v="160"/>
    <n v="160"/>
    <n v="160"/>
    <n v="16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Biomass"/>
    <s v="SPP-Non-Firm/EGAT-Non-Firm"/>
    <s v="Biomass Power Plant"/>
    <x v="5"/>
    <s v="Renewable-Biomass"/>
    <s v="Biomass"/>
    <s v="Bio_Wood"/>
    <s v="Fixed Pattern"/>
    <e v="#N/A"/>
    <e v="#N/A"/>
    <n v="1"/>
    <n v="1"/>
    <n v="1"/>
    <n v="1"/>
    <n v="1"/>
    <n v="93"/>
    <n v="113"/>
    <n v="113"/>
    <n v="113"/>
    <n v="113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Biomass"/>
    <s v="SPP-Non-Firm/EGAT-Non-Firm"/>
    <s v="Biomass Power Plant"/>
    <x v="5"/>
    <s v="Renewable-Biomass"/>
    <s v="Biomass"/>
    <s v="Bio_Wood"/>
    <s v="Fixed Pattern"/>
    <e v="#N/A"/>
    <e v="#N/A"/>
    <n v="1"/>
    <n v="1"/>
    <n v="1"/>
    <n v="1"/>
    <n v="1"/>
    <n v="41.62"/>
    <n v="41.62"/>
    <n v="41.62"/>
    <n v="41.62"/>
    <n v="41.62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Biogas"/>
    <s v="SPP-Non-Firm/EGAT-Non-Firm"/>
    <s v="Biogases"/>
    <x v="5"/>
    <s v="Renewable-Biogas"/>
    <s v="Biogas"/>
    <s v="Biogas"/>
    <s v="Fixed Pattern"/>
    <e v="#N/A"/>
    <e v="#N/A"/>
    <n v="1"/>
    <n v="1"/>
    <n v="1"/>
    <n v="1"/>
    <n v="1"/>
    <n v="12"/>
    <n v="12"/>
    <n v="12"/>
    <n v="12"/>
    <n v="12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Biogas"/>
    <s v="SPP-Non-Firm/EGAT-Non-Firm"/>
    <s v="Biogases"/>
    <x v="5"/>
    <s v="Renewable-Biogas"/>
    <s v="Biogas"/>
    <s v="Biogas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Biogas"/>
    <s v="SPP-Non-Firm/EGAT-Non-Firm"/>
    <s v="Biogases"/>
    <x v="5"/>
    <s v="Renewable-Biogas"/>
    <s v="Biogas"/>
    <s v="Biogas"/>
    <s v="Fixed Pattern"/>
    <e v="#N/A"/>
    <e v="#N/A"/>
    <n v="1"/>
    <n v="1"/>
    <n v="1"/>
    <n v="1"/>
    <n v="1"/>
    <n v="1.7230000000000001"/>
    <n v="1.7230000000000001"/>
    <n v="1.7230000000000001"/>
    <n v="1.7230000000000001"/>
    <n v="1.7230000000000001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Wind"/>
    <s v="SPP-Non-Firm/EGAT-Non-Firm"/>
    <s v="Wind Onshore"/>
    <x v="6"/>
    <s v="Renewable-Wind"/>
    <s v="Wind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Wind"/>
    <s v="SPP-Non-Firm/EGAT-Non-Firm"/>
    <s v="Wind Onshore"/>
    <x v="6"/>
    <s v="Renewable-Wind"/>
    <s v="Wind"/>
    <e v="#N/A"/>
    <s v="Fixed Pattern"/>
    <e v="#N/A"/>
    <e v="#N/A"/>
    <n v="1"/>
    <n v="1"/>
    <n v="1"/>
    <n v="1"/>
    <n v="1"/>
    <n v="180"/>
    <n v="180"/>
    <n v="180"/>
    <n v="180"/>
    <n v="18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Wind"/>
    <s v="SPP-Non-Firm/EGAT-Non-Firm"/>
    <s v="Wind Onshore"/>
    <x v="6"/>
    <s v="Renewable-Wind"/>
    <s v="Wind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Wind"/>
    <s v="SPP-Non-Firm/EGAT-Non-Firm"/>
    <s v="Wind Onshore"/>
    <x v="6"/>
    <s v="Renewable-Wind"/>
    <s v="Wind"/>
    <e v="#N/A"/>
    <s v="Fixed Pattern"/>
    <e v="#N/A"/>
    <e v="#N/A"/>
    <n v="1"/>
    <n v="1"/>
    <n v="1"/>
    <n v="1"/>
    <n v="1"/>
    <n v="60"/>
    <n v="60"/>
    <n v="60"/>
    <n v="60"/>
    <n v="6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Wind"/>
    <s v="SPP-Non-Firm/EGAT-Non-Firm"/>
    <s v="Wind Onshore"/>
    <x v="6"/>
    <s v="Renewable-Wind"/>
    <s v="Wind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Wind"/>
    <s v="SPP-Non-Firm/EGAT-Non-Firm"/>
    <s v="Wind Onshore"/>
    <x v="6"/>
    <s v="Renewable-Wind"/>
    <s v="Wind"/>
    <e v="#N/A"/>
    <s v="Fixed Pattern"/>
    <e v="#N/A"/>
    <e v="#N/A"/>
    <n v="1"/>
    <n v="1"/>
    <n v="1"/>
    <n v="1"/>
    <n v="1"/>
    <n v="126.19240000000001"/>
    <n v="126.19240000000001"/>
    <n v="126.19240000000001"/>
    <n v="126.19240000000001"/>
    <n v="126.19240000000001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Wind"/>
    <s v="SPP-Non-Firm/EGAT-Non-Firm"/>
    <s v="Wind Onshore"/>
    <x v="6"/>
    <s v="Renewable-Wind"/>
    <s v="Wind"/>
    <e v="#N/A"/>
    <s v="Fixed Pattern"/>
    <e v="#N/A"/>
    <e v="#N/A"/>
    <n v="1"/>
    <n v="1"/>
    <n v="1"/>
    <n v="1"/>
    <n v="1"/>
    <n v="1081.5"/>
    <n v="1081.5"/>
    <n v="1081.5"/>
    <n v="1081.5"/>
    <n v="1081.5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Waste"/>
    <s v="SPP-Non-Firm/EGAT-Non-Firm"/>
    <s v="Waste to Energy"/>
    <x v="7"/>
    <s v="Renewable-Waste"/>
    <s v="Waste"/>
    <s v="Bio_Waste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Waste"/>
    <s v="SPP-Non-Firm/EGAT-Non-Firm"/>
    <s v="Waste to Energy"/>
    <x v="7"/>
    <s v="Renewable-Waste"/>
    <s v="Waste"/>
    <s v="Bio_Waste"/>
    <s v="Fixed Pattern"/>
    <e v="#N/A"/>
    <e v="#N/A"/>
    <n v="1"/>
    <n v="1"/>
    <n v="1"/>
    <n v="1"/>
    <n v="1"/>
    <n v="163"/>
    <n v="182.54"/>
    <n v="182.54"/>
    <n v="182.54"/>
    <n v="182.54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Waste"/>
    <s v="SPP-Non-Firm/EGAT-Non-Firm"/>
    <s v="Waste to Energy"/>
    <x v="7"/>
    <s v="Renewable-Waste"/>
    <s v="Waste"/>
    <s v="Bio_Waste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Waste"/>
    <s v="SPP-Non-Firm/EGAT-Non-Firm"/>
    <s v="Waste to Energy"/>
    <x v="7"/>
    <s v="Renewable-Waste"/>
    <s v="Waste"/>
    <s v="Bio_Waste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Waste"/>
    <s v="SPP-Non-Firm/EGAT-Non-Firm"/>
    <s v="Waste to Energy"/>
    <x v="7"/>
    <s v="Renewable-Waste"/>
    <s v="Waste"/>
    <s v="Bio_Waste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Waste"/>
    <s v="SPP-Non-Firm/EGAT-Non-Firm"/>
    <s v="Waste to Energy"/>
    <x v="7"/>
    <s v="Renewable-Waste"/>
    <s v="Waste"/>
    <s v="Bio_Waste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Waste"/>
    <s v="SPP-Non-Firm/EGAT-Non-Firm"/>
    <s v="Waste to Energy"/>
    <x v="7"/>
    <s v="Renewable-Waste"/>
    <s v="Waste"/>
    <s v="Bio_Waste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Solar"/>
    <s v="SPP-Non-Firm/EGAT-Non-Firm"/>
    <s v="Solar PV Utility"/>
    <x v="8"/>
    <s v="Renewable-Solar"/>
    <s v="Solar"/>
    <e v="#N/A"/>
    <s v="Fixed Pattern"/>
    <e v="#N/A"/>
    <e v="#N/A"/>
    <n v="1"/>
    <n v="1"/>
    <n v="1"/>
    <n v="1"/>
    <n v="1"/>
    <n v="1.95E-2"/>
    <n v="1.95E-2"/>
    <n v="1.95E-2"/>
    <n v="1.95E-2"/>
    <n v="1.95E-2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Solar"/>
    <s v="SPP-Non-Firm/EGAT-Non-Firm"/>
    <s v="Solar PV Utility"/>
    <x v="8"/>
    <s v="Renewable-Solar"/>
    <s v="Solar"/>
    <e v="#N/A"/>
    <s v="Fixed Pattern"/>
    <e v="#N/A"/>
    <e v="#N/A"/>
    <n v="1"/>
    <n v="1"/>
    <n v="1"/>
    <n v="1"/>
    <n v="1"/>
    <n v="136"/>
    <n v="136"/>
    <n v="136"/>
    <n v="136"/>
    <n v="136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Solar"/>
    <s v="SPP-Non-Firm/EGAT-Non-Firm"/>
    <s v="Solar PV Utility"/>
    <x v="8"/>
    <s v="Renewable-Solar"/>
    <s v="Solar"/>
    <e v="#N/A"/>
    <s v="Fixed Pattern"/>
    <e v="#N/A"/>
    <e v="#N/A"/>
    <n v="1"/>
    <n v="1"/>
    <n v="1"/>
    <n v="1"/>
    <n v="1"/>
    <n v="5"/>
    <n v="5"/>
    <n v="5"/>
    <n v="5"/>
    <n v="5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Solar"/>
    <s v="SPP-Non-Firm/EGAT-Non-Firm"/>
    <s v="Solar PV Utility"/>
    <x v="8"/>
    <s v="Renewable-Solar"/>
    <s v="Solar"/>
    <e v="#N/A"/>
    <s v="Fixed Pattern"/>
    <e v="#N/A"/>
    <e v="#N/A"/>
    <n v="1"/>
    <n v="1"/>
    <n v="1"/>
    <n v="1"/>
    <n v="1"/>
    <n v="270.51400000000001"/>
    <n v="270.51400000000001"/>
    <n v="270.51400000000001"/>
    <n v="270.51400000000001"/>
    <n v="270.51400000000001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Solar"/>
    <s v="SPP-Non-Firm/EGAT-Non-Firm"/>
    <s v="Solar PV Utility"/>
    <x v="8"/>
    <s v="Renewable-Solar"/>
    <s v="Solar"/>
    <e v="#N/A"/>
    <s v="Fixed Pattern"/>
    <e v="#N/A"/>
    <e v="#N/A"/>
    <n v="1"/>
    <n v="1"/>
    <n v="1"/>
    <n v="1"/>
    <n v="1"/>
    <n v="3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Solar"/>
    <s v="SPP-Non-Firm/EGAT-Non-Firm"/>
    <s v="Solar PV Utility"/>
    <x v="8"/>
    <s v="Renewable-Solar"/>
    <s v="Solar"/>
    <e v="#N/A"/>
    <s v="Fixed Pattern"/>
    <e v="#N/A"/>
    <e v="#N/A"/>
    <n v="1"/>
    <n v="1"/>
    <n v="1"/>
    <n v="1"/>
    <n v="1"/>
    <n v="8.0000000000000002E-3"/>
    <n v="8.0000000000000002E-3"/>
    <n v="8.0000000000000002E-3"/>
    <n v="8.0000000000000002E-3"/>
    <n v="8.0000000000000002E-3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Solar"/>
    <s v="SPP-Non-Firm/EGAT-Non-Firm"/>
    <s v="Solar PV Utility"/>
    <x v="8"/>
    <s v="Renewable-Solar"/>
    <s v="Solar"/>
    <e v="#N/A"/>
    <s v="Fixed Pattern"/>
    <e v="#N/A"/>
    <e v="#N/A"/>
    <n v="1"/>
    <n v="1"/>
    <n v="1"/>
    <n v="1"/>
    <n v="1"/>
    <n v="1.26"/>
    <n v="1.26"/>
    <n v="1.26"/>
    <n v="1.26"/>
    <n v="1.26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Hydro"/>
    <s v="SPP-Non-Firm/EGAT-Non-Firm"/>
    <s v="Hydro RoR"/>
    <x v="0"/>
    <s v="Domestic Hydro"/>
    <s v="Hydro"/>
    <e v="#N/A"/>
    <s v="Fixed Pattern"/>
    <e v="#N/A"/>
    <e v="#N/A"/>
    <n v="1"/>
    <n v="1"/>
    <n v="1"/>
    <n v="1"/>
    <n v="1"/>
    <n v="22.2"/>
    <n v="22.2"/>
    <n v="22.2"/>
    <n v="22.2"/>
    <n v="24.52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Hydro"/>
    <s v="SPP-Non-Firm/EGAT-Non-Firm"/>
    <s v="Hydro RoR"/>
    <x v="0"/>
    <s v="Domestic Hydro"/>
    <s v="Hydro"/>
    <e v="#N/A"/>
    <s v="Fixed Pattern"/>
    <e v="#N/A"/>
    <e v="#N/A"/>
    <n v="1"/>
    <n v="1"/>
    <n v="1"/>
    <n v="1"/>
    <n v="1"/>
    <n v="16.7"/>
    <n v="16.7"/>
    <n v="16.7"/>
    <n v="16.7"/>
    <n v="18.2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Hydro"/>
    <s v="SPP-Non-Firm/EGAT-Non-Firm"/>
    <s v="Hydro RoR"/>
    <x v="0"/>
    <s v="Domestic Hydro"/>
    <s v="Hydro"/>
    <e v="#N/A"/>
    <s v="Fixed Pattern"/>
    <e v="#N/A"/>
    <e v="#N/A"/>
    <n v="1"/>
    <n v="1"/>
    <n v="1"/>
    <n v="1"/>
    <n v="1"/>
    <n v="31.1"/>
    <n v="31.1"/>
    <n v="32.6"/>
    <n v="32.6"/>
    <n v="32.6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Hydro"/>
    <s v="SPP-Non-Firm/EGAT-Non-Firm"/>
    <s v="Hydro RoR"/>
    <x v="0"/>
    <s v="Domestic Hydro"/>
    <s v="Hydro"/>
    <e v="#N/A"/>
    <s v="Fixed Pattern"/>
    <e v="#N/A"/>
    <e v="#N/A"/>
    <n v="1"/>
    <n v="1"/>
    <n v="1"/>
    <n v="1"/>
    <n v="1"/>
    <n v="67.319999999999993"/>
    <n v="83.32"/>
    <n v="95.57"/>
    <n v="95.57"/>
    <n v="132.57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Hydro"/>
    <s v="SPP-Non-Firm/EGAT-Non-Firm"/>
    <s v="Hydro RoR"/>
    <x v="0"/>
    <s v="Domestic Hydro"/>
    <s v="Hydro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Hydro"/>
    <s v="SPP-Non-Firm/EGAT-Non-Firm"/>
    <s v="Hydro RoR"/>
    <x v="0"/>
    <s v="Domestic Hydro"/>
    <s v="Hydro"/>
    <e v="#N/A"/>
    <s v="Fixed Pattern"/>
    <e v="#N/A"/>
    <e v="#N/A"/>
    <n v="1"/>
    <n v="1"/>
    <n v="1"/>
    <n v="1"/>
    <n v="1"/>
    <n v="1.2749999999999999"/>
    <n v="1.2749999999999999"/>
    <n v="1.2749999999999999"/>
    <n v="1.2749999999999999"/>
    <n v="3.2799999999999994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Hydro"/>
    <s v="SPP-Non-Firm/EGAT-Non-Firm"/>
    <s v="Hydro RoR"/>
    <x v="0"/>
    <s v="Domestic Hydro"/>
    <s v="Hydro"/>
    <e v="#N/A"/>
    <s v="Fixed Pattern"/>
    <e v="#N/A"/>
    <e v="#N/A"/>
    <n v="1"/>
    <n v="1"/>
    <n v="1"/>
    <n v="1"/>
    <n v="1"/>
    <n v="109.51"/>
    <n v="113.51"/>
    <n v="117.51"/>
    <n v="117.51"/>
    <n v="119.76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Hydro"/>
    <s v="SPP-Non-Firm/EGAT-Non-Firm"/>
    <s v="Hydro RoR"/>
    <x v="0"/>
    <s v="Domestic Hydro"/>
    <s v="Hydro"/>
    <e v="#N/A"/>
    <s v="Fixed Pattern"/>
    <e v="#N/A"/>
    <e v="#N/A"/>
    <n v="1"/>
    <n v="1"/>
    <n v="1"/>
    <n v="1"/>
    <n v="1"/>
    <n v="136"/>
    <n v="136"/>
    <n v="136"/>
    <n v="136"/>
    <n v="136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Geothermal"/>
    <s v="SPP-Non-Firm/EGAT-Non-Firm"/>
    <s v="Geothermal Elec"/>
    <x v="9"/>
    <s v="Renewable-Others"/>
    <s v="Geothermal"/>
    <e v="#N/A"/>
    <s v="Fixed Pattern"/>
    <e v="#N/A"/>
    <e v="#N/A"/>
    <n v="1"/>
    <n v="1"/>
    <n v="1"/>
    <n v="1"/>
    <n v="1"/>
    <n v="0.3"/>
    <n v="0.3"/>
    <n v="0.3"/>
    <n v="0.3"/>
    <n v="0.3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Coal"/>
    <s v="SPP-Non-Firm/EGAT-Non-Firm"/>
    <s v="Coal Subcritical 5"/>
    <x v="2"/>
    <s v="Cogeneration"/>
    <s v="Coal"/>
    <s v="Coal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Coal"/>
    <s v="SPP-Non-Firm/EGAT-Non-Firm"/>
    <s v="Coal Subcritical 5"/>
    <x v="2"/>
    <s v="Cogeneration"/>
    <s v="Coal"/>
    <s v="Coal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Coal"/>
    <s v="SPP-Non-Firm/EGAT-Non-Firm"/>
    <s v="Coal Subcritical 5"/>
    <x v="2"/>
    <s v="Cogeneration"/>
    <s v="Coal"/>
    <s v="Coal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Coal"/>
    <s v="SPP-Non-Firm/EGAT-Non-Firm"/>
    <s v="Coal Subcritical 5"/>
    <x v="2"/>
    <s v="Cogeneration"/>
    <s v="Coal"/>
    <s v="Coal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Coal"/>
    <s v="SPP-Non-Firm/EGAT-Non-Firm"/>
    <s v="Coal Subcritical 5"/>
    <x v="2"/>
    <s v="Cogeneration"/>
    <s v="Coal"/>
    <s v="Coal"/>
    <s v="Fixed Pattern"/>
    <e v="#N/A"/>
    <e v="#N/A"/>
    <n v="1"/>
    <n v="1"/>
    <n v="1"/>
    <n v="1"/>
    <n v="1"/>
    <n v="8"/>
    <n v="8"/>
    <n v="8"/>
    <n v="8"/>
    <n v="8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Coal"/>
    <s v="SPP-Non-Firm/EGAT-Non-Firm"/>
    <s v="Coal Subcritical 5"/>
    <x v="2"/>
    <s v="Cogeneration"/>
    <s v="Coal"/>
    <s v="Coal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Coal"/>
    <s v="SPP-Non-Firm/EGAT-Non-Firm"/>
    <s v="Coal Subcritical 5"/>
    <x v="2"/>
    <s v="Cogeneration"/>
    <s v="Coal"/>
    <s v="Coal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Gas"/>
    <s v="SPP-Non-Firm/EGAT-Non-Firm"/>
    <s v="Gas GT 3"/>
    <x v="1"/>
    <s v="Cogeneration"/>
    <s v="Gas"/>
    <s v="Gas"/>
    <s v="Fixed Pattern"/>
    <e v="#N/A"/>
    <e v="#N/A"/>
    <n v="1"/>
    <n v="1"/>
    <n v="1"/>
    <n v="1"/>
    <n v="1"/>
    <n v="205"/>
    <n v="205"/>
    <n v="205"/>
    <n v="205"/>
    <n v="205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Gas"/>
    <s v="SPP-Non-Firm/EGAT-Non-Firm"/>
    <s v="Gas GT 3"/>
    <x v="1"/>
    <s v="Cogeneration"/>
    <s v="Gas"/>
    <s v="Gas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Gas"/>
    <s v="SPP-Non-Firm/EGAT-Non-Firm"/>
    <s v="Gas GT 3"/>
    <x v="1"/>
    <s v="Cogeneration"/>
    <s v="Gas"/>
    <s v="Gas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Gas"/>
    <s v="SPP-Non-Firm/EGAT-Non-Firm"/>
    <s v="Gas GT 3"/>
    <x v="1"/>
    <s v="Cogeneration"/>
    <s v="Gas"/>
    <s v="Gas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Gas"/>
    <s v="SPP-Non-Firm/EGAT-Non-Firm"/>
    <s v="Gas GT 3"/>
    <x v="1"/>
    <s v="Cogeneration"/>
    <s v="Gas"/>
    <s v="Gas"/>
    <s v="Fixed Pattern"/>
    <e v="#N/A"/>
    <e v="#N/A"/>
    <n v="1"/>
    <n v="1"/>
    <n v="1"/>
    <n v="1"/>
    <n v="1"/>
    <n v="65"/>
    <n v="65"/>
    <n v="65"/>
    <n v="65"/>
    <n v="65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Gas"/>
    <s v="SPP-Non-Firm/EGAT-Non-Firm"/>
    <s v="Gas GT 3"/>
    <x v="1"/>
    <s v="Cogeneration"/>
    <s v="Gas"/>
    <s v="Gas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SPP-Non-Firm/EGAT-Non-Firm-Gas"/>
    <s v="SPP-Non-Firm/EGAT-Non-Firm"/>
    <s v="Gas GT 3"/>
    <x v="1"/>
    <s v="Cogeneration"/>
    <s v="Gas"/>
    <s v="Gas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SPP"/>
    <e v="#N/A"/>
    <e v="#N/A"/>
    <x v="47"/>
  </r>
  <r>
    <s v="EGAT CC_OCmode"/>
    <s v="EGAT CC_OCmode"/>
    <s v="Gas GT 3"/>
    <x v="1"/>
    <s v="Combined Cycle"/>
    <s v="N GAS"/>
    <s v="N GAS"/>
    <s v="Optimal"/>
    <e v="#N/A"/>
    <e v="#N/A"/>
    <n v="0"/>
    <n v="0"/>
    <n v="0"/>
    <n v="0"/>
    <n v="0"/>
    <n v="110"/>
    <n v="110"/>
    <n v="110"/>
    <n v="110"/>
    <n v="110"/>
    <e v="#N/A"/>
    <e v="#N/A"/>
    <e v="#N/A"/>
    <e v="#N/A"/>
    <e v="#N/A"/>
    <n v="8"/>
    <n v="40"/>
    <n v="0.1"/>
    <e v="#N/A"/>
    <e v="#N/A"/>
    <e v="#N/A"/>
    <e v="#N/A"/>
    <s v="EGAT"/>
    <e v="#N/A"/>
    <s v="9/1992"/>
    <x v="7"/>
  </r>
  <r>
    <s v="EGAT CC_OCmode"/>
    <s v="EGAT CC_OCmode"/>
    <s v="Gas GT 3"/>
    <x v="1"/>
    <s v="Combined Cycle"/>
    <s v="N GAS"/>
    <s v="N GAS"/>
    <s v="Optimal"/>
    <e v="#N/A"/>
    <e v="#N/A"/>
    <n v="0"/>
    <n v="0"/>
    <n v="0"/>
    <n v="0"/>
    <n v="0"/>
    <n v="110"/>
    <n v="110"/>
    <n v="110"/>
    <n v="110"/>
    <n v="110"/>
    <e v="#N/A"/>
    <e v="#N/A"/>
    <e v="#N/A"/>
    <e v="#N/A"/>
    <e v="#N/A"/>
    <n v="8"/>
    <n v="40"/>
    <n v="0.1"/>
    <e v="#N/A"/>
    <e v="#N/A"/>
    <e v="#N/A"/>
    <e v="#N/A"/>
    <s v="EGAT"/>
    <e v="#N/A"/>
    <s v="4/1994"/>
    <x v="16"/>
  </r>
  <r>
    <s v="EGAT CC_OCmode"/>
    <s v="EGAT CC_OCmode"/>
    <s v="Gas GT 3"/>
    <x v="1"/>
    <s v="Combined Cycle"/>
    <s v="W GAS"/>
    <s v="W GAS"/>
    <s v="Optimal"/>
    <e v="#N/A"/>
    <e v="#N/A"/>
    <n v="0"/>
    <n v="0"/>
    <n v="0"/>
    <n v="0"/>
    <n v="0"/>
    <n v="212"/>
    <n v="212"/>
    <n v="212"/>
    <n v="212"/>
    <n v="212"/>
    <e v="#N/A"/>
    <e v="#N/A"/>
    <e v="#N/A"/>
    <e v="#N/A"/>
    <e v="#N/A"/>
    <n v="8"/>
    <n v="40"/>
    <n v="0.1"/>
    <e v="#N/A"/>
    <e v="#N/A"/>
    <e v="#N/A"/>
    <e v="#N/A"/>
    <s v="EGAT"/>
    <e v="#N/A"/>
    <s v="4/2002"/>
    <x v="19"/>
  </r>
  <r>
    <s v="EGAT CC_OCmode"/>
    <s v="EGAT CC_OCmode"/>
    <s v="Gas GT 3"/>
    <x v="1"/>
    <s v="Combined Cycle"/>
    <s v="W GAS"/>
    <s v="W GAS"/>
    <s v="Optimal"/>
    <e v="#N/A"/>
    <e v="#N/A"/>
    <n v="0"/>
    <n v="0"/>
    <n v="0"/>
    <n v="0"/>
    <n v="0"/>
    <n v="209"/>
    <n v="209"/>
    <n v="209"/>
    <n v="209"/>
    <n v="209"/>
    <e v="#N/A"/>
    <e v="#N/A"/>
    <e v="#N/A"/>
    <e v="#N/A"/>
    <e v="#N/A"/>
    <n v="8"/>
    <n v="40"/>
    <n v="0.1"/>
    <e v="#N/A"/>
    <e v="#N/A"/>
    <e v="#N/A"/>
    <e v="#N/A"/>
    <s v="EGAT"/>
    <e v="#N/A"/>
    <s v="4/2002"/>
    <x v="19"/>
  </r>
  <r>
    <s v="EGAT CC_OCmode"/>
    <s v="EGAT CC_OCmode"/>
    <s v="Gas GT 3"/>
    <x v="1"/>
    <s v="Combined Cycle"/>
    <s v="W GAS"/>
    <s v="W GAS"/>
    <s v="Optimal"/>
    <e v="#N/A"/>
    <e v="#N/A"/>
    <n v="0"/>
    <n v="0"/>
    <n v="0"/>
    <n v="0"/>
    <n v="0"/>
    <n v="214"/>
    <n v="214"/>
    <n v="214"/>
    <n v="214"/>
    <n v="214"/>
    <e v="#N/A"/>
    <e v="#N/A"/>
    <e v="#N/A"/>
    <e v="#N/A"/>
    <e v="#N/A"/>
    <n v="8"/>
    <n v="40"/>
    <n v="0.1"/>
    <e v="#N/A"/>
    <e v="#N/A"/>
    <e v="#N/A"/>
    <e v="#N/A"/>
    <s v="EGAT"/>
    <e v="#N/A"/>
    <s v="11/2002"/>
    <x v="19"/>
  </r>
  <r>
    <s v="EGAT CC_OCmode"/>
    <s v="EGAT CC_OCmode"/>
    <s v="Gas GT 3"/>
    <x v="1"/>
    <s v="Combined Cycle"/>
    <s v="E EGAT GAS"/>
    <s v="E EGAT GAS"/>
    <s v="Optimal"/>
    <e v="#N/A"/>
    <e v="#N/A"/>
    <n v="0"/>
    <n v="0"/>
    <n v="0"/>
    <n v="0"/>
    <n v="0"/>
    <n v="100"/>
    <n v="100"/>
    <n v="100"/>
    <n v="100"/>
    <n v="100"/>
    <e v="#N/A"/>
    <e v="#N/A"/>
    <e v="#N/A"/>
    <e v="#N/A"/>
    <e v="#N/A"/>
    <n v="8"/>
    <n v="40"/>
    <n v="0.1"/>
    <e v="#N/A"/>
    <e v="#N/A"/>
    <e v="#N/A"/>
    <e v="#N/A"/>
    <s v="EGAT"/>
    <e v="#N/A"/>
    <s v="7/1994"/>
    <x v="16"/>
  </r>
  <r>
    <s v="EGAT CC_OCmode"/>
    <s v="EGAT CC_OCmode"/>
    <s v="Gas GT 3"/>
    <x v="1"/>
    <s v="Combined Cycle"/>
    <s v="E EGAT GAS"/>
    <s v="E EGAT GAS"/>
    <s v="Optimal"/>
    <e v="#N/A"/>
    <e v="#N/A"/>
    <n v="0"/>
    <n v="0"/>
    <n v="0"/>
    <n v="0"/>
    <n v="0"/>
    <n v="187"/>
    <n v="187"/>
    <n v="187"/>
    <n v="187"/>
    <n v="187"/>
    <e v="#N/A"/>
    <e v="#N/A"/>
    <e v="#N/A"/>
    <e v="#N/A"/>
    <e v="#N/A"/>
    <n v="8"/>
    <n v="40"/>
    <n v="0.1"/>
    <e v="#N/A"/>
    <e v="#N/A"/>
    <e v="#N/A"/>
    <e v="#N/A"/>
    <s v="EGAT"/>
    <e v="#N/A"/>
    <s v="12/1997"/>
    <x v="17"/>
  </r>
  <r>
    <s v="EGAT CC_OCmode"/>
    <s v="EGAT CC_OCmode"/>
    <s v="Gas GT 3"/>
    <x v="1"/>
    <s v="Combined Cycle"/>
    <s v="E EGAT GAS"/>
    <s v="E EGAT GAS"/>
    <s v="Optimal"/>
    <e v="#N/A"/>
    <e v="#N/A"/>
    <n v="0"/>
    <n v="0"/>
    <n v="0"/>
    <n v="0"/>
    <n v="0"/>
    <n v="223"/>
    <n v="223"/>
    <n v="223"/>
    <n v="223"/>
    <n v="223"/>
    <e v="#N/A"/>
    <e v="#N/A"/>
    <e v="#N/A"/>
    <e v="#N/A"/>
    <e v="#N/A"/>
    <n v="8"/>
    <n v="40"/>
    <n v="0.1"/>
    <e v="#N/A"/>
    <e v="#N/A"/>
    <e v="#N/A"/>
    <e v="#N/A"/>
    <s v="EGAT"/>
    <e v="#N/A"/>
    <s v="3/1998"/>
    <x v="18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1"/>
    <n v="1"/>
    <n v="1"/>
    <n v="158"/>
    <n v="158"/>
    <n v="158"/>
    <n v="158"/>
    <n v="158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1"/>
    <n v="1"/>
    <n v="1"/>
    <n v="300"/>
    <n v="300"/>
    <n v="300"/>
    <n v="300"/>
    <n v="30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0"/>
    <n v="1"/>
    <n v="1"/>
    <n v="520"/>
    <n v="520"/>
    <n v="520"/>
    <n v="520"/>
    <n v="52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0"/>
    <n v="1"/>
    <n v="1"/>
    <n v="330"/>
    <n v="330"/>
    <n v="330"/>
    <n v="330"/>
    <n v="33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0"/>
    <n v="1"/>
    <n v="1"/>
    <n v="418"/>
    <n v="418"/>
    <n v="418"/>
    <n v="418"/>
    <n v="418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1"/>
    <n v="1"/>
    <n v="1"/>
    <n v="7"/>
    <n v="7"/>
    <n v="7"/>
    <n v="7"/>
    <n v="7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1"/>
    <n v="1"/>
    <n v="1"/>
    <n v="40"/>
    <n v="40"/>
    <n v="40"/>
    <n v="40"/>
    <n v="4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1"/>
    <n v="1"/>
    <n v="1"/>
    <n v="30"/>
    <n v="30"/>
    <n v="30"/>
    <n v="30"/>
    <n v="3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0"/>
    <n v="1"/>
    <n v="1"/>
    <n v="240"/>
    <n v="240"/>
    <n v="240"/>
    <n v="240"/>
    <n v="24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1"/>
    <n v="1"/>
    <n v="1"/>
    <n v="140"/>
    <n v="140"/>
    <n v="140"/>
    <n v="140"/>
    <n v="14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1"/>
    <n v="1"/>
    <n v="1"/>
    <n v="300"/>
    <n v="300"/>
    <n v="300"/>
    <n v="300"/>
    <n v="30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1"/>
    <n v="1"/>
    <n v="1"/>
    <n v="380"/>
    <n v="380"/>
    <n v="380"/>
    <n v="380"/>
    <n v="38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0"/>
    <n v="1"/>
    <n v="1"/>
    <n v="900"/>
    <n v="900"/>
    <n v="900"/>
    <n v="900"/>
    <n v="90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0"/>
    <n v="1"/>
    <n v="1"/>
    <n v="550"/>
    <n v="550"/>
    <n v="550"/>
    <n v="550"/>
    <n v="55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0"/>
    <n v="1"/>
    <n v="1"/>
    <n v="770"/>
    <n v="770"/>
    <n v="770"/>
    <n v="770"/>
    <n v="77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0"/>
    <n v="0"/>
    <n v="1"/>
    <n v="770"/>
    <n v="770"/>
    <n v="770"/>
    <n v="770"/>
    <n v="77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1"/>
    <n v="1"/>
    <n v="1"/>
    <n v="420"/>
    <n v="420"/>
    <n v="420"/>
    <n v="420"/>
    <n v="42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0"/>
    <n v="1"/>
    <n v="1"/>
    <n v="990"/>
    <n v="990"/>
    <n v="990"/>
    <n v="990"/>
    <n v="99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0"/>
    <n v="1"/>
    <n v="1"/>
    <n v="900"/>
    <n v="900"/>
    <n v="900"/>
    <n v="900"/>
    <n v="90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0"/>
    <n v="1"/>
    <n v="1"/>
    <n v="528"/>
    <n v="528"/>
    <n v="528"/>
    <n v="528"/>
    <n v="528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1"/>
    <n v="1"/>
    <n v="1"/>
    <n v="540"/>
    <n v="540"/>
    <n v="540"/>
    <n v="540"/>
    <n v="54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0"/>
    <n v="1"/>
    <n v="1"/>
    <n v="165"/>
    <n v="165"/>
    <n v="165"/>
    <n v="165"/>
    <n v="165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0"/>
    <n v="1"/>
    <n v="1"/>
    <n v="275"/>
    <n v="275"/>
    <n v="275"/>
    <n v="275"/>
    <n v="275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1"/>
    <n v="1"/>
    <n v="1"/>
    <n v="50"/>
    <n v="50"/>
    <n v="50"/>
    <n v="50"/>
    <n v="5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1"/>
    <n v="1"/>
    <n v="1"/>
    <n v="40"/>
    <n v="40"/>
    <n v="40"/>
    <n v="40"/>
    <n v="4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0"/>
    <n v="1"/>
    <n v="1"/>
    <n v="250"/>
    <n v="250"/>
    <n v="250"/>
    <n v="250"/>
    <n v="250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0"/>
    <n v="0"/>
    <n v="1"/>
    <n v="165"/>
    <n v="165"/>
    <n v="165"/>
    <n v="165"/>
    <n v="165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0"/>
    <n v="0"/>
    <n v="0"/>
    <n v="1"/>
    <n v="165"/>
    <n v="165"/>
    <n v="165"/>
    <n v="165"/>
    <n v="165"/>
    <e v="#N/A"/>
    <e v="#N/A"/>
    <e v="#N/A"/>
    <e v="#N/A"/>
    <e v="#N/A"/>
    <n v="8"/>
    <n v="40"/>
    <n v="0.1"/>
    <e v="#N/A"/>
    <e v="#N/A"/>
    <e v="#N/A"/>
    <e v="#N/A"/>
    <s v="EGAT"/>
    <e v="#N/A"/>
    <e v="#N/A"/>
    <x v="47"/>
  </r>
  <r>
    <s v="EGAT-Floating Solar"/>
    <s v="EGAT-Floating Solar"/>
    <s v="Solar PV Utility"/>
    <x v="8"/>
    <s v="Renewable-Solar"/>
    <s v="Floating Solar"/>
    <e v="#N/A"/>
    <s v="Fixed Pattern"/>
    <e v="#N/A"/>
    <e v="#N/A"/>
    <n v="0"/>
    <n v="1"/>
    <n v="1"/>
    <n v="1"/>
    <n v="1"/>
    <n v="24"/>
    <n v="24"/>
    <n v="24"/>
    <n v="24"/>
    <n v="24"/>
    <e v="#N/A"/>
    <e v="#N/A"/>
    <e v="#N/A"/>
    <e v="#N/A"/>
    <e v="#N/A"/>
    <n v="8"/>
    <n v="40"/>
    <n v="0.1"/>
    <e v="#N/A"/>
    <e v="#N/A"/>
    <e v="#N/A"/>
    <e v="#N/A"/>
    <s v="EGAT"/>
    <e v="#N/A"/>
    <s v="5/2023"/>
    <x v="29"/>
  </r>
  <r>
    <s v="EGAT-Floating Solar"/>
    <s v="EGAT-Floating Solar"/>
    <s v="Solar PV Utility"/>
    <x v="8"/>
    <s v="Renewable-Solar"/>
    <s v="Floating Solar"/>
    <e v="#N/A"/>
    <s v="Fixed Pattern"/>
    <e v="#N/A"/>
    <e v="#N/A"/>
    <n v="1"/>
    <n v="1"/>
    <n v="1"/>
    <n v="1"/>
    <n v="1"/>
    <n v="45"/>
    <n v="45"/>
    <n v="45"/>
    <n v="45"/>
    <n v="45"/>
    <e v="#N/A"/>
    <e v="#N/A"/>
    <e v="#N/A"/>
    <e v="#N/A"/>
    <e v="#N/A"/>
    <n v="8"/>
    <n v="40"/>
    <n v="0.1"/>
    <e v="#N/A"/>
    <e v="#N/A"/>
    <e v="#N/A"/>
    <e v="#N/A"/>
    <s v="EGAT"/>
    <e v="#N/A"/>
    <s v="10/2021"/>
    <x v="28"/>
  </r>
  <r>
    <s v="Biogas"/>
    <s v="VSPP"/>
    <s v="Biogases"/>
    <x v="5"/>
    <s v="Renewable-Biogas"/>
    <s v="Biogas"/>
    <s v="Biogas"/>
    <s v="Fixed Pattern"/>
    <e v="#N/A"/>
    <e v="#N/A"/>
    <n v="1"/>
    <n v="1"/>
    <n v="1"/>
    <n v="1"/>
    <n v="1"/>
    <n v="18.47"/>
    <n v="122"/>
    <n v="122"/>
    <n v="180"/>
    <n v="18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iogas"/>
    <s v="VSPP"/>
    <s v="Biogases"/>
    <x v="5"/>
    <s v="Renewable-Biogas"/>
    <s v="Biogas"/>
    <s v="Biogas"/>
    <s v="Fixed Pattern"/>
    <e v="#N/A"/>
    <e v="#N/A"/>
    <n v="1"/>
    <n v="1"/>
    <n v="1"/>
    <n v="1"/>
    <n v="1"/>
    <n v="87.17"/>
    <n v="155"/>
    <n v="155"/>
    <n v="178"/>
    <n v="178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iogas"/>
    <s v="VSPP"/>
    <s v="Biogases"/>
    <x v="5"/>
    <s v="Renewable-Biogas"/>
    <s v="Biogas"/>
    <s v="Biogas"/>
    <s v="Fixed Pattern"/>
    <e v="#N/A"/>
    <e v="#N/A"/>
    <n v="1"/>
    <n v="1"/>
    <n v="1"/>
    <n v="1"/>
    <n v="1"/>
    <n v="38.9"/>
    <n v="253"/>
    <n v="253"/>
    <n v="291"/>
    <n v="291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iogas"/>
    <s v="VSPP"/>
    <s v="Biogases"/>
    <x v="5"/>
    <s v="Renewable-Biogas"/>
    <s v="Biogas"/>
    <s v="Biogas"/>
    <s v="Fixed Pattern"/>
    <e v="#N/A"/>
    <e v="#N/A"/>
    <n v="1"/>
    <n v="1"/>
    <n v="1"/>
    <n v="1"/>
    <n v="1"/>
    <n v="0"/>
    <n v="7"/>
    <n v="7"/>
    <n v="15"/>
    <n v="15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iogas"/>
    <s v="VSPP"/>
    <s v="Biogases"/>
    <x v="5"/>
    <s v="Renewable-Biogas"/>
    <s v="Biogas"/>
    <s v="Biogas"/>
    <s v="Fixed Pattern"/>
    <e v="#N/A"/>
    <e v="#N/A"/>
    <n v="1"/>
    <n v="1"/>
    <n v="1"/>
    <n v="1"/>
    <n v="1"/>
    <n v="12.692"/>
    <n v="130"/>
    <n v="130"/>
    <n v="176"/>
    <n v="176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iogas"/>
    <s v="VSPP"/>
    <s v="Biogases"/>
    <x v="5"/>
    <s v="Renewable-Biogas"/>
    <s v="Biogas"/>
    <s v="Biogas"/>
    <s v="Fixed Pattern"/>
    <e v="#N/A"/>
    <e v="#N/A"/>
    <n v="1"/>
    <n v="1"/>
    <n v="1"/>
    <n v="1"/>
    <n v="1"/>
    <n v="89.09"/>
    <n v="202"/>
    <n v="202"/>
    <n v="327"/>
    <n v="327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iogas"/>
    <s v="VSPP"/>
    <s v="Biogases"/>
    <x v="5"/>
    <s v="Renewable-Biogas"/>
    <s v="Biogas"/>
    <s v="Biogas"/>
    <s v="Fixed Pattern"/>
    <e v="#N/A"/>
    <e v="#N/A"/>
    <n v="1"/>
    <n v="1"/>
    <n v="1"/>
    <n v="1"/>
    <n v="1"/>
    <n v="68.942999999999998"/>
    <n v="266"/>
    <n v="266"/>
    <n v="368"/>
    <n v="368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iomass"/>
    <s v="VSPP"/>
    <s v="Biomass Power Plant"/>
    <x v="5"/>
    <s v="Renewable-Biomass"/>
    <s v="Biomass"/>
    <s v="Bio_Wood"/>
    <s v="Fixed Pattern"/>
    <e v="#N/A"/>
    <e v="#N/A"/>
    <n v="1"/>
    <n v="1"/>
    <n v="1"/>
    <n v="1"/>
    <n v="1"/>
    <n v="53"/>
    <n v="99"/>
    <n v="103"/>
    <n v="213"/>
    <n v="213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iomass"/>
    <s v="VSPP"/>
    <s v="Biomass Power Plant"/>
    <x v="5"/>
    <s v="Renewable-Biomass"/>
    <s v="Biomass"/>
    <s v="Bio_Wood"/>
    <s v="Fixed Pattern"/>
    <e v="#N/A"/>
    <e v="#N/A"/>
    <n v="1"/>
    <n v="1"/>
    <n v="1"/>
    <n v="1"/>
    <n v="1"/>
    <n v="121.2"/>
    <n v="293"/>
    <n v="272.2"/>
    <n v="418"/>
    <n v="418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iomass"/>
    <s v="VSPP"/>
    <s v="Biomass Power Plant"/>
    <x v="5"/>
    <s v="Renewable-Biomass"/>
    <s v="Biomass"/>
    <s v="Bio_Wood"/>
    <s v="Fixed Pattern"/>
    <e v="#N/A"/>
    <e v="#N/A"/>
    <n v="1"/>
    <n v="1"/>
    <n v="1"/>
    <n v="1"/>
    <n v="1"/>
    <n v="138.72999999999999"/>
    <n v="299"/>
    <n v="287"/>
    <n v="441"/>
    <n v="441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iomass"/>
    <s v="VSPP"/>
    <s v="Biomass Power Plant"/>
    <x v="5"/>
    <s v="Renewable-Biomass"/>
    <s v="Biomass"/>
    <s v="Bio_Wood"/>
    <s v="Fixed Pattern"/>
    <e v="#N/A"/>
    <e v="#N/A"/>
    <n v="1"/>
    <n v="1"/>
    <n v="1"/>
    <n v="1"/>
    <n v="1"/>
    <n v="0"/>
    <n v="5"/>
    <n v="5"/>
    <n v="9"/>
    <n v="9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iomass"/>
    <s v="VSPP"/>
    <s v="Biomass Power Plant"/>
    <x v="5"/>
    <s v="Renewable-Biomass"/>
    <s v="Biomass"/>
    <s v="Bio_Wood"/>
    <s v="Fixed Pattern"/>
    <e v="#N/A"/>
    <e v="#N/A"/>
    <n v="1"/>
    <n v="1"/>
    <n v="1"/>
    <n v="1"/>
    <n v="1"/>
    <n v="226.11"/>
    <n v="291"/>
    <n v="298"/>
    <n v="1019"/>
    <n v="1019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iomass"/>
    <s v="VSPP"/>
    <s v="Biomass Power Plant"/>
    <x v="5"/>
    <s v="Renewable-Biomass"/>
    <s v="Biomass"/>
    <s v="Bio_Wood"/>
    <s v="Fixed Pattern"/>
    <e v="#N/A"/>
    <e v="#N/A"/>
    <n v="1"/>
    <n v="1"/>
    <n v="1"/>
    <n v="1"/>
    <n v="1"/>
    <n v="370.91"/>
    <n v="371"/>
    <n v="349"/>
    <n v="1264"/>
    <n v="1264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iomass"/>
    <s v="VSPP"/>
    <s v="Biomass Power Plant"/>
    <x v="5"/>
    <s v="Renewable-Biomass"/>
    <s v="Biomass"/>
    <s v="Bio_Wood"/>
    <s v="Fixed Pattern"/>
    <e v="#N/A"/>
    <e v="#N/A"/>
    <n v="1"/>
    <n v="1"/>
    <n v="1"/>
    <n v="1"/>
    <n v="1"/>
    <n v="192.4"/>
    <n v="426"/>
    <n v="426"/>
    <n v="524"/>
    <n v="524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Coal"/>
    <s v="VSPP"/>
    <s v="Coal Subcritical 5"/>
    <x v="2"/>
    <s v="Cogen"/>
    <s v="Coal"/>
    <s v="Coal"/>
    <s v="Fixed Pattern"/>
    <e v="#N/A"/>
    <e v="#N/A"/>
    <n v="1"/>
    <n v="1"/>
    <n v="1"/>
    <n v="1"/>
    <n v="1"/>
    <n v="23.99"/>
    <n v="19"/>
    <n v="19"/>
    <n v="19"/>
    <n v="19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Coal"/>
    <s v="VSPP"/>
    <s v="Coal Subcritical 5"/>
    <x v="2"/>
    <s v="Cogen"/>
    <s v="Coal"/>
    <s v="Coal"/>
    <s v="Fixed Pattern"/>
    <e v="#N/A"/>
    <e v="#N/A"/>
    <n v="1"/>
    <n v="1"/>
    <n v="1"/>
    <n v="1"/>
    <n v="1"/>
    <n v="9.8000000000000007"/>
    <n v="3"/>
    <n v="3"/>
    <n v="3"/>
    <n v="3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Coal"/>
    <s v="VSPP"/>
    <s v="Coal Subcritical 5"/>
    <x v="2"/>
    <s v="Cogen"/>
    <s v="Coal"/>
    <s v="Coal"/>
    <s v="Fixed Pattern"/>
    <e v="#N/A"/>
    <e v="#N/A"/>
    <n v="1"/>
    <n v="1"/>
    <n v="1"/>
    <n v="1"/>
    <n v="1"/>
    <n v="15"/>
    <n v="10"/>
    <n v="10"/>
    <n v="10"/>
    <n v="1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E"/>
    <s v="VSPP"/>
    <s v="Hydro RoR"/>
    <x v="0"/>
    <e v="#N/A"/>
    <s v="EE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E"/>
    <s v="VSPP"/>
    <s v="Hydro RoR"/>
    <x v="0"/>
    <e v="#N/A"/>
    <s v="EE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E"/>
    <s v="VSPP"/>
    <s v="Hydro RoR"/>
    <x v="0"/>
    <e v="#N/A"/>
    <s v="EE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E"/>
    <s v="VSPP"/>
    <s v="Hydro RoR"/>
    <x v="0"/>
    <e v="#N/A"/>
    <s v="EE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E"/>
    <s v="VSPP"/>
    <s v="Hydro RoR"/>
    <x v="0"/>
    <e v="#N/A"/>
    <s v="EE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E"/>
    <s v="VSPP"/>
    <s v="Hydro RoR"/>
    <x v="0"/>
    <e v="#N/A"/>
    <s v="EE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E"/>
    <s v="VSPP"/>
    <s v="Hydro RoR"/>
    <x v="0"/>
    <e v="#N/A"/>
    <s v="EE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MSW"/>
    <s v="VSPP"/>
    <s v="Waste to Energy"/>
    <x v="5"/>
    <s v="Renewable-Waste"/>
    <s v="MSW"/>
    <e v="#N/A"/>
    <s v="Fixed Pattern"/>
    <e v="#N/A"/>
    <e v="#N/A"/>
    <n v="1"/>
    <n v="1"/>
    <n v="1"/>
    <n v="1"/>
    <n v="1"/>
    <n v="33.299999999999997"/>
    <n v="72"/>
    <n v="72"/>
    <n v="79"/>
    <n v="79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MSW"/>
    <s v="VSPP"/>
    <s v="Waste to Energy"/>
    <x v="5"/>
    <s v="Renewable-Waste"/>
    <s v="MSW"/>
    <e v="#N/A"/>
    <s v="Fixed Pattern"/>
    <e v="#N/A"/>
    <e v="#N/A"/>
    <n v="1"/>
    <n v="1"/>
    <n v="1"/>
    <n v="1"/>
    <n v="1"/>
    <n v="22.3"/>
    <n v="60"/>
    <n v="60"/>
    <n v="60"/>
    <n v="6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MSW"/>
    <s v="VSPP"/>
    <s v="Waste to Energy"/>
    <x v="5"/>
    <s v="Renewable-Waste"/>
    <s v="MSW"/>
    <e v="#N/A"/>
    <s v="Fixed Pattern"/>
    <e v="#N/A"/>
    <e v="#N/A"/>
    <n v="1"/>
    <n v="1"/>
    <n v="1"/>
    <n v="1"/>
    <n v="1"/>
    <n v="48.21"/>
    <n v="92"/>
    <n v="92"/>
    <n v="98"/>
    <n v="98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MSW"/>
    <s v="VSPP"/>
    <s v="Waste to Energy"/>
    <x v="5"/>
    <s v="Renewable-Waste"/>
    <s v="MSW"/>
    <e v="#N/A"/>
    <s v="Fixed Pattern"/>
    <e v="#N/A"/>
    <e v="#N/A"/>
    <n v="1"/>
    <n v="1"/>
    <n v="1"/>
    <n v="1"/>
    <n v="1"/>
    <n v="27.6"/>
    <n v="155"/>
    <n v="155"/>
    <n v="155"/>
    <n v="155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MSW"/>
    <s v="VSPP"/>
    <s v="Waste to Energy"/>
    <x v="5"/>
    <s v="Renewable-Waste"/>
    <s v="MSW"/>
    <e v="#N/A"/>
    <s v="Fixed Pattern"/>
    <e v="#N/A"/>
    <e v="#N/A"/>
    <n v="1"/>
    <n v="1"/>
    <n v="1"/>
    <n v="1"/>
    <n v="1"/>
    <n v="17.53"/>
    <n v="88"/>
    <n v="88"/>
    <n v="91"/>
    <n v="91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MSW"/>
    <s v="VSPP"/>
    <s v="Waste to Energy"/>
    <x v="5"/>
    <s v="Renewable-Waste"/>
    <s v="MSW"/>
    <e v="#N/A"/>
    <s v="Fixed Pattern"/>
    <e v="#N/A"/>
    <e v="#N/A"/>
    <n v="1"/>
    <n v="1"/>
    <n v="1"/>
    <n v="1"/>
    <n v="1"/>
    <n v="5.0199999999999996"/>
    <n v="56"/>
    <n v="56"/>
    <n v="70"/>
    <n v="7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MSW"/>
    <s v="VSPP"/>
    <s v="Waste to Energy"/>
    <x v="5"/>
    <s v="Renewable-Waste"/>
    <s v="MSW"/>
    <e v="#N/A"/>
    <s v="Fixed Pattern"/>
    <e v="#N/A"/>
    <e v="#N/A"/>
    <n v="1"/>
    <n v="1"/>
    <n v="1"/>
    <n v="1"/>
    <n v="1"/>
    <n v="23.9"/>
    <n v="79"/>
    <n v="79"/>
    <n v="93"/>
    <n v="93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Hydro"/>
    <s v="VSPP"/>
    <s v="Hydro RoR"/>
    <x v="0"/>
    <s v="Domestic Hydro"/>
    <s v="Hydro"/>
    <e v="#N/A"/>
    <s v="Fixed Pattern"/>
    <e v="#N/A"/>
    <e v="#N/A"/>
    <n v="1"/>
    <n v="1"/>
    <n v="1"/>
    <n v="1"/>
    <n v="1"/>
    <n v="0.8"/>
    <n v="1"/>
    <n v="1"/>
    <n v="1"/>
    <n v="1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Hydro"/>
    <s v="VSPP"/>
    <s v="Hydro RoR"/>
    <x v="0"/>
    <s v="Domestic Hydro"/>
    <s v="Hydro"/>
    <e v="#N/A"/>
    <s v="Fixed Pattern"/>
    <e v="#N/A"/>
    <e v="#N/A"/>
    <n v="1"/>
    <n v="1"/>
    <n v="1"/>
    <n v="1"/>
    <n v="1"/>
    <n v="19.829999999999998"/>
    <n v="15"/>
    <n v="15"/>
    <n v="15"/>
    <n v="15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Hydro"/>
    <s v="VSPP"/>
    <s v="Hydro RoR"/>
    <x v="0"/>
    <s v="Domestic Hydro"/>
    <s v="Hydro"/>
    <e v="#N/A"/>
    <s v="Fixed Pattern"/>
    <e v="#N/A"/>
    <e v="#N/A"/>
    <n v="1"/>
    <n v="1"/>
    <n v="1"/>
    <n v="1"/>
    <n v="1"/>
    <n v="5.35"/>
    <n v="12"/>
    <n v="12"/>
    <n v="12"/>
    <n v="12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Gas"/>
    <s v="VSPP"/>
    <s v="Gas GT 3"/>
    <x v="1"/>
    <s v="Cogen"/>
    <s v="Gas"/>
    <s v="Gas"/>
    <s v="Fixed Pattern"/>
    <e v="#N/A"/>
    <e v="#N/A"/>
    <n v="1"/>
    <n v="1"/>
    <n v="1"/>
    <n v="1"/>
    <n v="1"/>
    <n v="9.8000000000000007"/>
    <n v="7"/>
    <n v="7"/>
    <n v="7"/>
    <n v="7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Gas"/>
    <s v="VSPP"/>
    <s v="Gas GT 3"/>
    <x v="1"/>
    <s v="Cogen"/>
    <s v="Gas"/>
    <s v="Gas"/>
    <s v="Fixed Pattern"/>
    <e v="#N/A"/>
    <e v="#N/A"/>
    <n v="1"/>
    <n v="1"/>
    <n v="1"/>
    <n v="1"/>
    <n v="1"/>
    <n v="24.7"/>
    <n v="25"/>
    <n v="25"/>
    <n v="25"/>
    <n v="25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Solar"/>
    <s v="VSPP"/>
    <s v="Solar PV Buildings"/>
    <x v="8"/>
    <s v="Renewable-Solar"/>
    <s v="Solar"/>
    <e v="#N/A"/>
    <s v="Fixed Pattern"/>
    <e v="#N/A"/>
    <e v="#N/A"/>
    <n v="1"/>
    <n v="1"/>
    <n v="1"/>
    <n v="1"/>
    <n v="1"/>
    <n v="475.59448799999899"/>
    <n v="558"/>
    <n v="1074"/>
    <n v="1848"/>
    <n v="1848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Solar"/>
    <s v="VSPP"/>
    <s v="Solar PV Buildings"/>
    <x v="8"/>
    <s v="Renewable-Solar"/>
    <s v="Solar"/>
    <e v="#N/A"/>
    <s v="Fixed Pattern"/>
    <e v="#N/A"/>
    <e v="#N/A"/>
    <n v="1"/>
    <n v="1"/>
    <n v="1"/>
    <n v="1"/>
    <n v="1"/>
    <n v="400.36"/>
    <n v="539"/>
    <n v="806"/>
    <n v="1205"/>
    <n v="1205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Solar"/>
    <s v="VSPP"/>
    <s v="Solar PV Buildings"/>
    <x v="8"/>
    <s v="Renewable-Solar"/>
    <s v="Solar"/>
    <e v="#N/A"/>
    <s v="Fixed Pattern"/>
    <e v="#N/A"/>
    <e v="#N/A"/>
    <n v="1"/>
    <n v="1"/>
    <n v="1"/>
    <n v="1"/>
    <n v="1"/>
    <n v="679.07024750000005"/>
    <n v="831"/>
    <n v="1116"/>
    <n v="1542"/>
    <n v="1542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Solar"/>
    <s v="VSPP"/>
    <s v="Solar PV Buildings"/>
    <x v="8"/>
    <s v="Renewable-Solar"/>
    <s v="Solar"/>
    <e v="#N/A"/>
    <s v="Fixed Pattern"/>
    <e v="#N/A"/>
    <e v="#N/A"/>
    <n v="1"/>
    <n v="1"/>
    <n v="1"/>
    <n v="1"/>
    <n v="1"/>
    <n v="101.347072999999"/>
    <n v="128"/>
    <n v="1170"/>
    <n v="2730"/>
    <n v="273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Solar"/>
    <s v="VSPP"/>
    <s v="Solar PV Buildings"/>
    <x v="8"/>
    <s v="Renewable-Solar"/>
    <s v="Solar"/>
    <e v="#N/A"/>
    <s v="Fixed Pattern"/>
    <e v="#N/A"/>
    <e v="#N/A"/>
    <n v="1"/>
    <n v="1"/>
    <n v="1"/>
    <n v="1"/>
    <n v="1"/>
    <n v="268.81"/>
    <n v="353"/>
    <n v="803"/>
    <n v="1477"/>
    <n v="1477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Solar"/>
    <s v="VSPP"/>
    <s v="Solar PV Buildings"/>
    <x v="8"/>
    <s v="Renewable-Solar"/>
    <s v="Solar"/>
    <e v="#N/A"/>
    <s v="Fixed Pattern"/>
    <e v="#N/A"/>
    <e v="#N/A"/>
    <n v="1"/>
    <n v="1"/>
    <n v="1"/>
    <n v="1"/>
    <n v="1"/>
    <n v="445.10786319999897"/>
    <n v="528"/>
    <n v="1033"/>
    <n v="1789"/>
    <n v="1789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Solar"/>
    <s v="VSPP"/>
    <s v="Solar PV Buildings"/>
    <x v="8"/>
    <s v="Renewable-Solar"/>
    <s v="Solar"/>
    <e v="#N/A"/>
    <s v="Fixed Pattern"/>
    <e v="#N/A"/>
    <e v="#N/A"/>
    <n v="1"/>
    <n v="1"/>
    <n v="1"/>
    <n v="1"/>
    <n v="1"/>
    <n v="40.97"/>
    <n v="148"/>
    <n v="483"/>
    <n v="984"/>
    <n v="984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1h"/>
    <x v="10"/>
    <e v="#N/A"/>
    <e v="#N/A"/>
    <e v="#N/A"/>
    <s v="Optimal"/>
    <e v="#N/A"/>
    <e v="#N/A"/>
    <n v="1"/>
    <n v="1"/>
    <n v="1"/>
    <n v="1"/>
    <n v="1"/>
    <n v="0"/>
    <n v="0"/>
    <n v="0"/>
    <n v="0"/>
    <n v="0"/>
    <e v="#N/A"/>
    <m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1h"/>
    <x v="10"/>
    <e v="#N/A"/>
    <e v="#N/A"/>
    <e v="#N/A"/>
    <s v="Optimal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1h"/>
    <x v="10"/>
    <e v="#N/A"/>
    <e v="#N/A"/>
    <e v="#N/A"/>
    <s v="Optimal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1h"/>
    <x v="10"/>
    <e v="#N/A"/>
    <e v="#N/A"/>
    <e v="#N/A"/>
    <s v="Optimal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1h"/>
    <x v="10"/>
    <e v="#N/A"/>
    <e v="#N/A"/>
    <e v="#N/A"/>
    <s v="Optimal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2h"/>
    <x v="10"/>
    <e v="#N/A"/>
    <e v="#N/A"/>
    <e v="#N/A"/>
    <s v="Optimal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2h"/>
    <x v="10"/>
    <e v="#N/A"/>
    <e v="#N/A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2h"/>
    <x v="10"/>
    <e v="#N/A"/>
    <e v="#N/A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2h"/>
    <x v="10"/>
    <e v="#N/A"/>
    <e v="#N/A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2h"/>
    <x v="10"/>
    <e v="#N/A"/>
    <e v="#N/A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4h"/>
    <x v="10"/>
    <e v="#N/A"/>
    <e v="#N/A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4h"/>
    <x v="10"/>
    <e v="#N/A"/>
    <e v="#N/A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4h"/>
    <x v="10"/>
    <e v="#N/A"/>
    <e v="#N/A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4h"/>
    <x v="10"/>
    <e v="#N/A"/>
    <e v="#N/A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4h"/>
    <x v="10"/>
    <e v="#N/A"/>
    <e v="#N/A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8h"/>
    <x v="10"/>
    <e v="#N/A"/>
    <e v="#N/A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8h"/>
    <x v="10"/>
    <e v="#N/A"/>
    <e v="#N/A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8h"/>
    <x v="10"/>
    <e v="#N/A"/>
    <e v="#N/A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8h"/>
    <x v="10"/>
    <e v="#N/A"/>
    <e v="#N/A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Battery"/>
    <s v="Battery"/>
    <s v="Battery8h"/>
    <x v="10"/>
    <e v="#N/A"/>
    <e v="#N/A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xpCandidates"/>
    <s v="ExpCandidates"/>
    <s v="Solar PV Utility"/>
    <x v="8"/>
    <e v="#N/A"/>
    <s v="Solar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xpCandidates"/>
    <s v="ExpCandidates"/>
    <s v="Solar PV Utility"/>
    <x v="8"/>
    <e v="#N/A"/>
    <s v="Solar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xpCandidates"/>
    <s v="ExpCandidates"/>
    <s v="Solar PV Utility"/>
    <x v="8"/>
    <e v="#N/A"/>
    <s v="Solar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xpCandidates"/>
    <s v="ExpCandidates"/>
    <s v="Solar PV Utility"/>
    <x v="8"/>
    <e v="#N/A"/>
    <s v="Solar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xpCandidates"/>
    <s v="ExpCandidates"/>
    <s v="Solar PV Utility"/>
    <x v="8"/>
    <e v="#N/A"/>
    <s v="Solar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xpCandidates"/>
    <s v="ExpCandidates"/>
    <s v="Solar PV Utility"/>
    <x v="8"/>
    <e v="#N/A"/>
    <s v="Solar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xpCandidates"/>
    <s v="ExpCandidates"/>
    <s v="Solar PV Utility"/>
    <x v="8"/>
    <e v="#N/A"/>
    <s v="Solar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xpCandidates"/>
    <s v="ExpCandidates"/>
    <s v="Wind Onshore"/>
    <x v="6"/>
    <e v="#N/A"/>
    <s v="Wind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xpCandidates"/>
    <s v="ExpCandidates"/>
    <s v="Wind Onshore"/>
    <x v="6"/>
    <e v="#N/A"/>
    <s v="Wind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xpCandidates"/>
    <s v="ExpCandidates"/>
    <s v="Wind Onshore"/>
    <x v="6"/>
    <e v="#N/A"/>
    <s v="Wind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xpCandidates"/>
    <s v="ExpCandidates"/>
    <s v="Wind Onshore"/>
    <x v="6"/>
    <e v="#N/A"/>
    <s v="Wind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xpCandidates"/>
    <s v="ExpCandidates"/>
    <s v="Wind Onshore"/>
    <x v="6"/>
    <e v="#N/A"/>
    <s v="Wind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  <r>
    <s v="ExpCandidates"/>
    <s v="ExpCandidates"/>
    <s v="Wind Onshore"/>
    <x v="6"/>
    <e v="#N/A"/>
    <s v="Wind"/>
    <e v="#N/A"/>
    <s v="Fixed Pattern"/>
    <e v="#N/A"/>
    <e v="#N/A"/>
    <n v="1"/>
    <n v="1"/>
    <n v="1"/>
    <n v="1"/>
    <n v="1"/>
    <n v="0"/>
    <n v="0"/>
    <n v="0"/>
    <n v="0"/>
    <n v="0"/>
    <e v="#N/A"/>
    <e v="#N/A"/>
    <e v="#N/A"/>
    <e v="#N/A"/>
    <e v="#N/A"/>
    <n v="8"/>
    <n v="40"/>
    <n v="0.1"/>
    <e v="#N/A"/>
    <e v="#N/A"/>
    <e v="#N/A"/>
    <e v="#N/A"/>
    <s v="VSPP"/>
    <e v="#N/A"/>
    <e v="#N/A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5E1F8-0951-46F5-9A9E-954765E89D4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W11" firstHeaderRow="1" firstDataRow="2" firstDataCol="1"/>
  <pivotFields count="36">
    <pivotField showAll="0"/>
    <pivotField showAll="0"/>
    <pivotField showAll="0"/>
    <pivotField axis="axisRow" showAll="0">
      <items count="12">
        <item x="10"/>
        <item x="5"/>
        <item x="2"/>
        <item x="1"/>
        <item x="9"/>
        <item x="0"/>
        <item x="3"/>
        <item x="8"/>
        <item x="7"/>
        <item x="6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9">
        <item x="6"/>
        <item x="1"/>
        <item x="0"/>
        <item x="4"/>
        <item x="2"/>
        <item x="7"/>
        <item x="16"/>
        <item x="3"/>
        <item x="42"/>
        <item x="17"/>
        <item x="18"/>
        <item x="40"/>
        <item x="12"/>
        <item x="43"/>
        <item x="19"/>
        <item x="26"/>
        <item x="5"/>
        <item x="46"/>
        <item x="9"/>
        <item x="10"/>
        <item x="22"/>
        <item x="20"/>
        <item x="23"/>
        <item x="11"/>
        <item x="41"/>
        <item x="21"/>
        <item x="24"/>
        <item x="25"/>
        <item x="44"/>
        <item x="45"/>
        <item x="8"/>
        <item x="28"/>
        <item x="27"/>
        <item x="29"/>
        <item x="30"/>
        <item x="31"/>
        <item x="13"/>
        <item x="32"/>
        <item x="33"/>
        <item x="34"/>
        <item x="35"/>
        <item x="36"/>
        <item x="14"/>
        <item x="15"/>
        <item x="37"/>
        <item x="38"/>
        <item x="39"/>
        <item h="1" x="47"/>
        <item t="default"/>
      </items>
    </pivotField>
  </pivotFields>
  <rowFields count="1">
    <field x="3"/>
  </rowFields>
  <rowItems count="7">
    <i>
      <x v="1"/>
    </i>
    <i>
      <x v="2"/>
    </i>
    <i>
      <x v="3"/>
    </i>
    <i>
      <x v="5"/>
    </i>
    <i>
      <x v="6"/>
    </i>
    <i>
      <x v="7"/>
    </i>
    <i t="grand">
      <x/>
    </i>
  </rowItems>
  <colFields count="1">
    <field x="35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name="Sum of MaxCap_2021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workbookViewId="0">
      <selection activeCell="A18" sqref="A18"/>
    </sheetView>
  </sheetViews>
  <sheetFormatPr defaultRowHeight="14.5"/>
  <cols>
    <col min="1" max="1" width="38.90625" bestFit="1" customWidth="1"/>
  </cols>
  <sheetData>
    <row r="1" spans="1:2">
      <c r="A1" t="s">
        <v>349</v>
      </c>
      <c r="B1" t="s">
        <v>693</v>
      </c>
    </row>
    <row r="2" spans="1:2">
      <c r="A2" t="s">
        <v>376</v>
      </c>
      <c r="B2" t="str">
        <f>A2</f>
        <v>EGAT Hydro Dispatchable</v>
      </c>
    </row>
    <row r="3" spans="1:2">
      <c r="A3" t="s">
        <v>378</v>
      </c>
      <c r="B3" t="str">
        <f t="shared" ref="B3:B33" si="0">A3</f>
        <v>Pump</v>
      </c>
    </row>
    <row r="4" spans="1:2">
      <c r="A4" t="s">
        <v>366</v>
      </c>
      <c r="B4" t="str">
        <f t="shared" si="0"/>
        <v>EGAT Steam Turbine</v>
      </c>
    </row>
    <row r="5" spans="1:2">
      <c r="A5" t="s">
        <v>379</v>
      </c>
      <c r="B5" t="str">
        <f t="shared" si="0"/>
        <v>IPP Steam Turbine</v>
      </c>
    </row>
    <row r="6" spans="1:2">
      <c r="A6" t="s">
        <v>392</v>
      </c>
      <c r="B6" t="str">
        <f t="shared" si="0"/>
        <v>Coal-New</v>
      </c>
    </row>
    <row r="7" spans="1:2">
      <c r="A7" t="s">
        <v>370</v>
      </c>
      <c r="B7" t="str">
        <f t="shared" si="0"/>
        <v>EGAT CC_OCmode</v>
      </c>
    </row>
    <row r="8" spans="1:2">
      <c r="A8" t="s">
        <v>380</v>
      </c>
      <c r="B8" t="str">
        <f t="shared" si="0"/>
        <v>IPP CC_OCmode</v>
      </c>
    </row>
    <row r="9" spans="1:2">
      <c r="A9" t="s">
        <v>373</v>
      </c>
      <c r="B9" t="str">
        <f t="shared" si="0"/>
        <v>EGAT 2GT + ST</v>
      </c>
    </row>
    <row r="10" spans="1:2">
      <c r="A10" t="s">
        <v>381</v>
      </c>
      <c r="B10" t="str">
        <f t="shared" si="0"/>
        <v>IPP 2GT +ST</v>
      </c>
    </row>
    <row r="11" spans="1:2">
      <c r="A11" t="s">
        <v>374</v>
      </c>
      <c r="B11" t="str">
        <f t="shared" si="0"/>
        <v>EGAT SingleShaft</v>
      </c>
    </row>
    <row r="12" spans="1:2">
      <c r="A12" t="s">
        <v>382</v>
      </c>
      <c r="B12" t="str">
        <f t="shared" si="0"/>
        <v>IPP SingleShaft</v>
      </c>
    </row>
    <row r="13" spans="1:2">
      <c r="A13" t="s">
        <v>391</v>
      </c>
      <c r="B13" t="str">
        <f t="shared" si="0"/>
        <v>CCGT-New</v>
      </c>
    </row>
    <row r="14" spans="1:2">
      <c r="A14" t="s">
        <v>383</v>
      </c>
      <c r="B14" t="str">
        <f t="shared" si="0"/>
        <v>Import Hydro (Reservoir)</v>
      </c>
    </row>
    <row r="15" spans="1:2">
      <c r="A15" t="s">
        <v>385</v>
      </c>
      <c r="B15" t="str">
        <f t="shared" si="0"/>
        <v>Import Coal</v>
      </c>
    </row>
    <row r="16" spans="1:2">
      <c r="A16" t="s">
        <v>386</v>
      </c>
      <c r="B16" t="str">
        <f t="shared" si="0"/>
        <v>HVDC</v>
      </c>
    </row>
    <row r="17" spans="1:2">
      <c r="A17" t="s">
        <v>384</v>
      </c>
      <c r="B17" t="str">
        <f t="shared" si="0"/>
        <v>Import Hydro (RoR)</v>
      </c>
    </row>
    <row r="18" spans="1:2">
      <c r="A18" t="s">
        <v>375</v>
      </c>
      <c r="B18" t="str">
        <f t="shared" si="0"/>
        <v>EGAT Diesel</v>
      </c>
    </row>
    <row r="19" spans="1:2">
      <c r="A19" t="s">
        <v>387</v>
      </c>
      <c r="B19" t="s">
        <v>694</v>
      </c>
    </row>
    <row r="20" spans="1:2">
      <c r="A20" t="s">
        <v>388</v>
      </c>
      <c r="B20" t="s">
        <v>694</v>
      </c>
    </row>
    <row r="21" spans="1:2">
      <c r="A21" t="s">
        <v>389</v>
      </c>
      <c r="B21" t="s">
        <v>694</v>
      </c>
    </row>
    <row r="22" spans="1:2">
      <c r="A22" t="s">
        <v>390</v>
      </c>
      <c r="B22" t="s">
        <v>694</v>
      </c>
    </row>
    <row r="23" spans="1:2">
      <c r="A23" t="s">
        <v>407</v>
      </c>
      <c r="B23" t="s">
        <v>694</v>
      </c>
    </row>
    <row r="24" spans="1:2">
      <c r="A24" t="s">
        <v>394</v>
      </c>
      <c r="B24" t="s">
        <v>695</v>
      </c>
    </row>
    <row r="25" spans="1:2">
      <c r="A25" t="s">
        <v>395</v>
      </c>
      <c r="B25" t="s">
        <v>695</v>
      </c>
    </row>
    <row r="26" spans="1:2">
      <c r="A26" t="s">
        <v>396</v>
      </c>
      <c r="B26" t="s">
        <v>695</v>
      </c>
    </row>
    <row r="27" spans="1:2">
      <c r="A27" t="s">
        <v>397</v>
      </c>
      <c r="B27" t="s">
        <v>695</v>
      </c>
    </row>
    <row r="28" spans="1:2">
      <c r="A28" t="s">
        <v>401</v>
      </c>
      <c r="B28" t="s">
        <v>695</v>
      </c>
    </row>
    <row r="29" spans="1:2">
      <c r="A29" t="s">
        <v>398</v>
      </c>
      <c r="B29" t="s">
        <v>695</v>
      </c>
    </row>
    <row r="30" spans="1:2">
      <c r="A30" t="s">
        <v>399</v>
      </c>
      <c r="B30" t="s">
        <v>695</v>
      </c>
    </row>
    <row r="31" spans="1:2">
      <c r="A31" t="s">
        <v>400</v>
      </c>
      <c r="B31" t="s">
        <v>695</v>
      </c>
    </row>
    <row r="32" spans="1:2">
      <c r="A32" t="s">
        <v>402</v>
      </c>
      <c r="B32" t="s">
        <v>695</v>
      </c>
    </row>
    <row r="33" spans="1:2">
      <c r="A33" t="s">
        <v>405</v>
      </c>
      <c r="B33" t="str">
        <f t="shared" si="0"/>
        <v>EGAT-Floating Solar</v>
      </c>
    </row>
    <row r="34" spans="1:2">
      <c r="A34" t="s">
        <v>430</v>
      </c>
      <c r="B34" t="s">
        <v>696</v>
      </c>
    </row>
    <row r="35" spans="1:2">
      <c r="A35" t="s">
        <v>424</v>
      </c>
      <c r="B35" t="s">
        <v>696</v>
      </c>
    </row>
    <row r="36" spans="1:2">
      <c r="A36" t="s">
        <v>422</v>
      </c>
      <c r="B36" t="s">
        <v>696</v>
      </c>
    </row>
    <row r="37" spans="1:2">
      <c r="A37" t="s">
        <v>666</v>
      </c>
      <c r="B37" t="s">
        <v>696</v>
      </c>
    </row>
    <row r="38" spans="1:2">
      <c r="A38" t="s">
        <v>667</v>
      </c>
      <c r="B38" t="s">
        <v>696</v>
      </c>
    </row>
    <row r="39" spans="1:2">
      <c r="A39" t="s">
        <v>404</v>
      </c>
      <c r="B39" t="s">
        <v>696</v>
      </c>
    </row>
    <row r="40" spans="1:2">
      <c r="A40" t="s">
        <v>421</v>
      </c>
      <c r="B40" t="s">
        <v>696</v>
      </c>
    </row>
    <row r="41" spans="1:2">
      <c r="A41" t="s">
        <v>432</v>
      </c>
      <c r="B41" t="s">
        <v>696</v>
      </c>
    </row>
    <row r="42" spans="1:2">
      <c r="A42" t="s">
        <v>431</v>
      </c>
      <c r="B42" t="s">
        <v>696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G6" sqref="G6"/>
    </sheetView>
  </sheetViews>
  <sheetFormatPr defaultRowHeight="14.5"/>
  <cols>
    <col min="1" max="1" width="6.08984375" bestFit="1" customWidth="1"/>
    <col min="2" max="2" width="6.90625" bestFit="1" customWidth="1"/>
    <col min="3" max="3" width="10.08984375" bestFit="1" customWidth="1"/>
  </cols>
  <sheetData>
    <row r="1" spans="1:3">
      <c r="A1" t="s">
        <v>616</v>
      </c>
      <c r="B1" t="s">
        <v>615</v>
      </c>
      <c r="C1" t="s">
        <v>614</v>
      </c>
    </row>
    <row r="2" spans="1:3">
      <c r="A2" t="s">
        <v>42</v>
      </c>
      <c r="B2" t="s">
        <v>365</v>
      </c>
      <c r="C2" t="s">
        <v>392</v>
      </c>
    </row>
    <row r="3" spans="1:3">
      <c r="A3" t="s">
        <v>43</v>
      </c>
      <c r="B3" t="s">
        <v>367</v>
      </c>
      <c r="C3" t="s">
        <v>392</v>
      </c>
    </row>
    <row r="4" spans="1:3">
      <c r="A4" t="s">
        <v>98</v>
      </c>
      <c r="B4" t="s">
        <v>369</v>
      </c>
      <c r="C4" t="s">
        <v>391</v>
      </c>
    </row>
    <row r="5" spans="1:3">
      <c r="A5" t="s">
        <v>99</v>
      </c>
      <c r="B5" t="s">
        <v>369</v>
      </c>
      <c r="C5" t="s">
        <v>391</v>
      </c>
    </row>
    <row r="6" spans="1:3">
      <c r="A6" t="s">
        <v>100</v>
      </c>
      <c r="B6" t="s">
        <v>372</v>
      </c>
      <c r="C6" t="s">
        <v>391</v>
      </c>
    </row>
    <row r="7" spans="1:3">
      <c r="A7" t="s">
        <v>101</v>
      </c>
      <c r="B7" t="s">
        <v>367</v>
      </c>
      <c r="C7" t="s">
        <v>391</v>
      </c>
    </row>
    <row r="8" spans="1:3">
      <c r="A8" t="s">
        <v>102</v>
      </c>
      <c r="B8" t="s">
        <v>371</v>
      </c>
      <c r="C8" t="s">
        <v>391</v>
      </c>
    </row>
    <row r="9" spans="1:3">
      <c r="A9" t="s">
        <v>103</v>
      </c>
      <c r="B9" t="s">
        <v>365</v>
      </c>
      <c r="C9" t="s">
        <v>391</v>
      </c>
    </row>
    <row r="10" spans="1:3">
      <c r="A10" t="s">
        <v>104</v>
      </c>
      <c r="B10" t="s">
        <v>365</v>
      </c>
      <c r="C10" t="s">
        <v>391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606EF-5CB1-4E7F-93E0-91B5C1C77B61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4"/>
  <sheetViews>
    <sheetView topLeftCell="A13" workbookViewId="0">
      <selection activeCell="P40" sqref="P40"/>
    </sheetView>
  </sheetViews>
  <sheetFormatPr defaultRowHeight="14.5"/>
  <cols>
    <col min="1" max="1" width="27.54296875" bestFit="1" customWidth="1"/>
  </cols>
  <sheetData>
    <row r="1" spans="1:9">
      <c r="A1" t="s">
        <v>0</v>
      </c>
      <c r="B1" t="s">
        <v>607</v>
      </c>
      <c r="C1">
        <v>2021</v>
      </c>
      <c r="D1">
        <v>2025</v>
      </c>
      <c r="E1">
        <v>2030</v>
      </c>
      <c r="F1">
        <v>2037</v>
      </c>
      <c r="G1">
        <v>2040</v>
      </c>
      <c r="H1">
        <v>2045</v>
      </c>
      <c r="I1">
        <v>2050</v>
      </c>
    </row>
    <row r="2" spans="1:9">
      <c r="A2" t="s">
        <v>617</v>
      </c>
      <c r="B2" t="s">
        <v>608</v>
      </c>
      <c r="C2">
        <v>18.47</v>
      </c>
      <c r="D2">
        <v>122</v>
      </c>
      <c r="E2">
        <v>122</v>
      </c>
      <c r="F2">
        <v>180</v>
      </c>
      <c r="G2">
        <v>180</v>
      </c>
      <c r="H2">
        <v>180</v>
      </c>
      <c r="I2">
        <v>180</v>
      </c>
    </row>
    <row r="3" spans="1:9">
      <c r="A3" t="s">
        <v>618</v>
      </c>
      <c r="B3" t="s">
        <v>608</v>
      </c>
      <c r="C3">
        <v>87.17</v>
      </c>
      <c r="D3">
        <v>155</v>
      </c>
      <c r="E3">
        <v>155</v>
      </c>
      <c r="F3">
        <v>178</v>
      </c>
      <c r="G3">
        <v>178</v>
      </c>
      <c r="H3">
        <v>178</v>
      </c>
      <c r="I3">
        <v>178</v>
      </c>
    </row>
    <row r="4" spans="1:9">
      <c r="A4" t="s">
        <v>619</v>
      </c>
      <c r="B4" t="s">
        <v>608</v>
      </c>
      <c r="C4">
        <v>38.9</v>
      </c>
      <c r="D4">
        <v>253</v>
      </c>
      <c r="E4">
        <v>253</v>
      </c>
      <c r="F4">
        <v>291</v>
      </c>
      <c r="G4">
        <v>291</v>
      </c>
      <c r="H4">
        <v>291</v>
      </c>
      <c r="I4">
        <v>291</v>
      </c>
    </row>
    <row r="5" spans="1:9">
      <c r="A5" t="s">
        <v>620</v>
      </c>
      <c r="B5" t="s">
        <v>608</v>
      </c>
      <c r="C5">
        <v>0</v>
      </c>
      <c r="D5">
        <v>7</v>
      </c>
      <c r="E5">
        <v>7</v>
      </c>
      <c r="F5">
        <v>15</v>
      </c>
      <c r="G5">
        <v>15</v>
      </c>
      <c r="H5">
        <v>15</v>
      </c>
      <c r="I5">
        <v>15</v>
      </c>
    </row>
    <row r="6" spans="1:9">
      <c r="A6" t="s">
        <v>621</v>
      </c>
      <c r="B6" t="s">
        <v>608</v>
      </c>
      <c r="C6">
        <v>12.692</v>
      </c>
      <c r="D6">
        <v>130</v>
      </c>
      <c r="E6">
        <v>130</v>
      </c>
      <c r="F6">
        <v>176</v>
      </c>
      <c r="G6">
        <v>176</v>
      </c>
      <c r="H6">
        <v>176</v>
      </c>
      <c r="I6">
        <v>176</v>
      </c>
    </row>
    <row r="7" spans="1:9">
      <c r="A7" t="s">
        <v>622</v>
      </c>
      <c r="B7" t="s">
        <v>608</v>
      </c>
      <c r="C7">
        <v>89.09</v>
      </c>
      <c r="D7">
        <v>202</v>
      </c>
      <c r="E7">
        <v>202</v>
      </c>
      <c r="F7">
        <v>327</v>
      </c>
      <c r="G7">
        <v>327</v>
      </c>
      <c r="H7">
        <v>327</v>
      </c>
      <c r="I7">
        <v>327</v>
      </c>
    </row>
    <row r="8" spans="1:9">
      <c r="A8" t="s">
        <v>623</v>
      </c>
      <c r="B8" t="s">
        <v>608</v>
      </c>
      <c r="C8">
        <v>68.942999999999998</v>
      </c>
      <c r="D8">
        <v>266</v>
      </c>
      <c r="E8">
        <v>266</v>
      </c>
      <c r="F8">
        <v>368</v>
      </c>
      <c r="G8">
        <v>368</v>
      </c>
      <c r="H8">
        <v>368</v>
      </c>
      <c r="I8">
        <v>368</v>
      </c>
    </row>
    <row r="9" spans="1:9">
      <c r="A9" t="s">
        <v>624</v>
      </c>
      <c r="B9" t="s">
        <v>608</v>
      </c>
      <c r="C9">
        <v>53</v>
      </c>
      <c r="D9">
        <v>99</v>
      </c>
      <c r="E9">
        <v>103</v>
      </c>
      <c r="F9">
        <v>213</v>
      </c>
      <c r="G9">
        <v>213</v>
      </c>
      <c r="H9">
        <v>213</v>
      </c>
      <c r="I9">
        <v>213</v>
      </c>
    </row>
    <row r="10" spans="1:9">
      <c r="A10" t="s">
        <v>625</v>
      </c>
      <c r="B10" t="s">
        <v>608</v>
      </c>
      <c r="C10">
        <v>121.2</v>
      </c>
      <c r="D10">
        <v>293</v>
      </c>
      <c r="E10">
        <v>272.2</v>
      </c>
      <c r="F10">
        <v>418</v>
      </c>
      <c r="G10">
        <v>418</v>
      </c>
      <c r="H10">
        <v>418</v>
      </c>
      <c r="I10">
        <v>418</v>
      </c>
    </row>
    <row r="11" spans="1:9">
      <c r="A11" t="s">
        <v>626</v>
      </c>
      <c r="B11" t="s">
        <v>608</v>
      </c>
      <c r="C11">
        <v>138.72999999999999</v>
      </c>
      <c r="D11">
        <v>299</v>
      </c>
      <c r="E11">
        <v>287</v>
      </c>
      <c r="F11">
        <v>441</v>
      </c>
      <c r="G11">
        <v>441</v>
      </c>
      <c r="H11">
        <v>441</v>
      </c>
      <c r="I11">
        <v>441</v>
      </c>
    </row>
    <row r="12" spans="1:9">
      <c r="A12" t="s">
        <v>627</v>
      </c>
      <c r="B12" t="s">
        <v>608</v>
      </c>
      <c r="C12">
        <v>0</v>
      </c>
      <c r="D12">
        <v>5</v>
      </c>
      <c r="E12">
        <v>5</v>
      </c>
      <c r="F12">
        <v>9</v>
      </c>
      <c r="G12">
        <v>9</v>
      </c>
      <c r="H12">
        <v>9</v>
      </c>
      <c r="I12">
        <v>9</v>
      </c>
    </row>
    <row r="13" spans="1:9">
      <c r="A13" t="s">
        <v>628</v>
      </c>
      <c r="B13" t="s">
        <v>608</v>
      </c>
      <c r="C13">
        <v>226.11</v>
      </c>
      <c r="D13">
        <v>291</v>
      </c>
      <c r="E13">
        <v>298</v>
      </c>
      <c r="F13" s="8">
        <v>1019</v>
      </c>
      <c r="G13" s="8">
        <v>1019</v>
      </c>
      <c r="H13" s="8">
        <v>1019</v>
      </c>
      <c r="I13" s="8">
        <v>1019</v>
      </c>
    </row>
    <row r="14" spans="1:9">
      <c r="A14" t="s">
        <v>629</v>
      </c>
      <c r="B14" t="s">
        <v>608</v>
      </c>
      <c r="C14">
        <v>370.91</v>
      </c>
      <c r="D14">
        <v>371</v>
      </c>
      <c r="E14">
        <v>349</v>
      </c>
      <c r="F14" s="8">
        <v>1264</v>
      </c>
      <c r="G14" s="8">
        <v>1264</v>
      </c>
      <c r="H14" s="8">
        <v>1264</v>
      </c>
      <c r="I14" s="8">
        <v>1264</v>
      </c>
    </row>
    <row r="15" spans="1:9">
      <c r="A15" t="s">
        <v>630</v>
      </c>
      <c r="B15" t="s">
        <v>608</v>
      </c>
      <c r="C15">
        <v>192.4</v>
      </c>
      <c r="D15">
        <v>426</v>
      </c>
      <c r="E15">
        <v>426</v>
      </c>
      <c r="F15">
        <v>524</v>
      </c>
      <c r="G15">
        <v>524</v>
      </c>
      <c r="H15">
        <v>524</v>
      </c>
      <c r="I15">
        <v>524</v>
      </c>
    </row>
    <row r="16" spans="1:9">
      <c r="A16" t="s">
        <v>631</v>
      </c>
      <c r="B16" t="s">
        <v>608</v>
      </c>
      <c r="C16">
        <v>23.99</v>
      </c>
      <c r="D16">
        <v>19</v>
      </c>
      <c r="E16">
        <v>19</v>
      </c>
      <c r="F16">
        <v>19</v>
      </c>
      <c r="G16">
        <v>19</v>
      </c>
      <c r="H16">
        <v>19</v>
      </c>
      <c r="I16">
        <v>19</v>
      </c>
    </row>
    <row r="17" spans="1:9">
      <c r="A17" t="s">
        <v>632</v>
      </c>
      <c r="B17" t="s">
        <v>608</v>
      </c>
      <c r="C17">
        <v>9.8000000000000007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</row>
    <row r="18" spans="1:9">
      <c r="A18" t="s">
        <v>633</v>
      </c>
      <c r="B18" t="s">
        <v>608</v>
      </c>
      <c r="C18">
        <v>15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</row>
    <row r="19" spans="1:9">
      <c r="A19" t="s">
        <v>634</v>
      </c>
      <c r="B19" t="s">
        <v>608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t="s">
        <v>635</v>
      </c>
      <c r="B20" t="s">
        <v>608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t="s">
        <v>636</v>
      </c>
      <c r="B21" t="s">
        <v>608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t="s">
        <v>637</v>
      </c>
      <c r="B22" t="s">
        <v>608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638</v>
      </c>
      <c r="B23" t="s">
        <v>608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639</v>
      </c>
      <c r="B24" t="s">
        <v>608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640</v>
      </c>
      <c r="B25" t="s">
        <v>608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 t="s">
        <v>641</v>
      </c>
      <c r="B26" t="s">
        <v>608</v>
      </c>
      <c r="C26">
        <v>33.299999999999997</v>
      </c>
      <c r="D26">
        <v>72</v>
      </c>
      <c r="E26">
        <v>72</v>
      </c>
      <c r="F26">
        <v>79</v>
      </c>
      <c r="G26">
        <v>79</v>
      </c>
      <c r="H26">
        <v>79</v>
      </c>
      <c r="I26">
        <v>79</v>
      </c>
    </row>
    <row r="27" spans="1:9">
      <c r="A27" t="s">
        <v>642</v>
      </c>
      <c r="B27" t="s">
        <v>608</v>
      </c>
      <c r="C27">
        <v>22.3</v>
      </c>
      <c r="D27">
        <v>60</v>
      </c>
      <c r="E27">
        <v>60</v>
      </c>
      <c r="F27">
        <v>60</v>
      </c>
      <c r="G27">
        <v>60</v>
      </c>
      <c r="H27">
        <v>60</v>
      </c>
      <c r="I27">
        <v>60</v>
      </c>
    </row>
    <row r="28" spans="1:9">
      <c r="A28" t="s">
        <v>643</v>
      </c>
      <c r="B28" t="s">
        <v>608</v>
      </c>
      <c r="C28">
        <v>48.21</v>
      </c>
      <c r="D28">
        <v>92</v>
      </c>
      <c r="E28">
        <v>92</v>
      </c>
      <c r="F28">
        <v>98</v>
      </c>
      <c r="G28">
        <v>98</v>
      </c>
      <c r="H28">
        <v>98</v>
      </c>
      <c r="I28">
        <v>98</v>
      </c>
    </row>
    <row r="29" spans="1:9">
      <c r="A29" t="s">
        <v>644</v>
      </c>
      <c r="B29" t="s">
        <v>608</v>
      </c>
      <c r="C29">
        <v>27.6</v>
      </c>
      <c r="D29">
        <v>155</v>
      </c>
      <c r="E29">
        <v>155</v>
      </c>
      <c r="F29">
        <v>155</v>
      </c>
      <c r="G29">
        <v>155</v>
      </c>
      <c r="H29">
        <v>155</v>
      </c>
      <c r="I29">
        <v>155</v>
      </c>
    </row>
    <row r="30" spans="1:9">
      <c r="A30" t="s">
        <v>645</v>
      </c>
      <c r="B30" t="s">
        <v>608</v>
      </c>
      <c r="C30">
        <v>17.53</v>
      </c>
      <c r="D30">
        <v>88</v>
      </c>
      <c r="E30">
        <v>88</v>
      </c>
      <c r="F30">
        <v>91</v>
      </c>
      <c r="G30">
        <v>91</v>
      </c>
      <c r="H30">
        <v>91</v>
      </c>
      <c r="I30">
        <v>91</v>
      </c>
    </row>
    <row r="31" spans="1:9">
      <c r="A31" t="s">
        <v>646</v>
      </c>
      <c r="B31" t="s">
        <v>608</v>
      </c>
      <c r="C31">
        <v>5.0199999999999996</v>
      </c>
      <c r="D31">
        <v>56</v>
      </c>
      <c r="E31">
        <v>56</v>
      </c>
      <c r="F31">
        <v>70</v>
      </c>
      <c r="G31">
        <v>70</v>
      </c>
      <c r="H31">
        <v>70</v>
      </c>
      <c r="I31">
        <v>70</v>
      </c>
    </row>
    <row r="32" spans="1:9">
      <c r="A32" t="s">
        <v>647</v>
      </c>
      <c r="B32" t="s">
        <v>608</v>
      </c>
      <c r="C32">
        <v>23.9</v>
      </c>
      <c r="D32">
        <v>79</v>
      </c>
      <c r="E32">
        <v>79</v>
      </c>
      <c r="F32">
        <v>93</v>
      </c>
      <c r="G32">
        <v>93</v>
      </c>
      <c r="H32">
        <v>93</v>
      </c>
      <c r="I32">
        <v>93</v>
      </c>
    </row>
    <row r="33" spans="1:9">
      <c r="A33" t="s">
        <v>648</v>
      </c>
      <c r="B33" t="s">
        <v>608</v>
      </c>
      <c r="C33">
        <v>0.8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A34" t="s">
        <v>649</v>
      </c>
      <c r="B34" t="s">
        <v>608</v>
      </c>
      <c r="C34">
        <v>19.829999999999998</v>
      </c>
      <c r="D34">
        <v>15</v>
      </c>
      <c r="E34">
        <v>15</v>
      </c>
      <c r="F34">
        <v>15</v>
      </c>
      <c r="G34">
        <v>15</v>
      </c>
      <c r="H34">
        <v>15</v>
      </c>
      <c r="I34">
        <v>15</v>
      </c>
    </row>
    <row r="35" spans="1:9">
      <c r="A35" t="s">
        <v>650</v>
      </c>
      <c r="B35" t="s">
        <v>608</v>
      </c>
      <c r="C35">
        <v>5.35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</row>
    <row r="36" spans="1:9">
      <c r="A36" t="s">
        <v>651</v>
      </c>
      <c r="B36" t="s">
        <v>608</v>
      </c>
      <c r="C36">
        <v>9.8000000000000007</v>
      </c>
      <c r="D36">
        <v>7</v>
      </c>
      <c r="E36">
        <v>7</v>
      </c>
      <c r="F36">
        <v>7</v>
      </c>
      <c r="G36">
        <v>7</v>
      </c>
      <c r="H36">
        <v>7</v>
      </c>
      <c r="I36">
        <v>7</v>
      </c>
    </row>
    <row r="37" spans="1:9">
      <c r="A37" t="s">
        <v>652</v>
      </c>
      <c r="B37" t="s">
        <v>608</v>
      </c>
      <c r="C37">
        <v>24.7</v>
      </c>
      <c r="D37">
        <v>25</v>
      </c>
      <c r="E37">
        <v>25</v>
      </c>
      <c r="F37">
        <v>25</v>
      </c>
      <c r="G37">
        <v>25</v>
      </c>
      <c r="H37">
        <v>25</v>
      </c>
      <c r="I37">
        <v>25</v>
      </c>
    </row>
    <row r="38" spans="1:9">
      <c r="A38" t="s">
        <v>653</v>
      </c>
      <c r="B38" t="s">
        <v>608</v>
      </c>
      <c r="C38">
        <v>475.59448799999899</v>
      </c>
      <c r="D38">
        <v>558</v>
      </c>
      <c r="E38">
        <v>1074</v>
      </c>
      <c r="F38" s="8">
        <v>1848</v>
      </c>
      <c r="G38" s="8">
        <v>1848</v>
      </c>
      <c r="H38" s="8">
        <v>1848</v>
      </c>
      <c r="I38" s="8">
        <v>1848</v>
      </c>
    </row>
    <row r="39" spans="1:9">
      <c r="A39" t="s">
        <v>654</v>
      </c>
      <c r="B39" t="s">
        <v>608</v>
      </c>
      <c r="C39">
        <v>400.36</v>
      </c>
      <c r="D39">
        <v>539</v>
      </c>
      <c r="E39">
        <v>806</v>
      </c>
      <c r="F39" s="8">
        <v>1205</v>
      </c>
      <c r="G39" s="8">
        <v>1205</v>
      </c>
      <c r="H39" s="8">
        <v>1205</v>
      </c>
      <c r="I39" s="8">
        <v>1205</v>
      </c>
    </row>
    <row r="40" spans="1:9">
      <c r="A40" t="s">
        <v>655</v>
      </c>
      <c r="B40" t="s">
        <v>608</v>
      </c>
      <c r="C40">
        <v>679.07024750000005</v>
      </c>
      <c r="D40">
        <v>831</v>
      </c>
      <c r="E40">
        <v>1116</v>
      </c>
      <c r="F40" s="8">
        <v>1542</v>
      </c>
      <c r="G40" s="8">
        <v>1542</v>
      </c>
      <c r="H40" s="8">
        <v>1542</v>
      </c>
      <c r="I40" s="8">
        <v>1542</v>
      </c>
    </row>
    <row r="41" spans="1:9">
      <c r="A41" t="s">
        <v>656</v>
      </c>
      <c r="B41" t="s">
        <v>608</v>
      </c>
      <c r="C41">
        <v>101.347072999999</v>
      </c>
      <c r="D41">
        <v>128</v>
      </c>
      <c r="E41">
        <v>1170</v>
      </c>
      <c r="F41" s="8">
        <v>2730</v>
      </c>
      <c r="G41" s="8">
        <v>2730</v>
      </c>
      <c r="H41" s="8">
        <v>2730</v>
      </c>
      <c r="I41" s="8">
        <v>2730</v>
      </c>
    </row>
    <row r="42" spans="1:9">
      <c r="A42" t="s">
        <v>657</v>
      </c>
      <c r="B42" t="s">
        <v>608</v>
      </c>
      <c r="C42">
        <v>268.81</v>
      </c>
      <c r="D42">
        <v>353</v>
      </c>
      <c r="E42">
        <v>803</v>
      </c>
      <c r="F42" s="8">
        <v>1477</v>
      </c>
      <c r="G42" s="8">
        <v>1477</v>
      </c>
      <c r="H42" s="8">
        <v>1477</v>
      </c>
      <c r="I42" s="8">
        <v>1477</v>
      </c>
    </row>
    <row r="43" spans="1:9">
      <c r="A43" t="s">
        <v>658</v>
      </c>
      <c r="B43" t="s">
        <v>608</v>
      </c>
      <c r="C43">
        <v>445.10786319999897</v>
      </c>
      <c r="D43">
        <v>528</v>
      </c>
      <c r="E43">
        <v>1033</v>
      </c>
      <c r="F43" s="8">
        <v>1789</v>
      </c>
      <c r="G43" s="8">
        <v>1789</v>
      </c>
      <c r="H43" s="8">
        <v>1789</v>
      </c>
      <c r="I43" s="8">
        <v>1789</v>
      </c>
    </row>
    <row r="44" spans="1:9">
      <c r="A44" t="s">
        <v>659</v>
      </c>
      <c r="B44" t="s">
        <v>608</v>
      </c>
      <c r="C44">
        <v>40.97</v>
      </c>
      <c r="D44">
        <v>148</v>
      </c>
      <c r="E44">
        <v>483</v>
      </c>
      <c r="F44">
        <v>984</v>
      </c>
      <c r="G44">
        <v>984</v>
      </c>
      <c r="H44">
        <v>984</v>
      </c>
      <c r="I44">
        <v>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selection activeCell="D21" sqref="D21"/>
    </sheetView>
  </sheetViews>
  <sheetFormatPr defaultRowHeight="14.5"/>
  <cols>
    <col min="1" max="1" width="14.36328125" bestFit="1" customWidth="1"/>
    <col min="2" max="2" width="14.90625" customWidth="1"/>
  </cols>
  <sheetData>
    <row r="1" spans="1:2">
      <c r="A1" t="s">
        <v>348</v>
      </c>
      <c r="B1" s="4" t="s">
        <v>707</v>
      </c>
    </row>
    <row r="2" spans="1:2">
      <c r="A2" t="s">
        <v>404</v>
      </c>
      <c r="B2" s="4" t="e">
        <f>NA()</f>
        <v>#N/A</v>
      </c>
    </row>
    <row r="3" spans="1:2">
      <c r="A3" t="s">
        <v>408</v>
      </c>
      <c r="B3" s="4" t="str">
        <f>A3</f>
        <v>E EGAT GAS</v>
      </c>
    </row>
    <row r="4" spans="1:2">
      <c r="A4" t="s">
        <v>410</v>
      </c>
      <c r="B4" s="4" t="str">
        <f t="shared" ref="B4:B14" si="0">A4</f>
        <v>LIGNITE MM</v>
      </c>
    </row>
    <row r="5" spans="1:2">
      <c r="A5" t="s">
        <v>409</v>
      </c>
      <c r="B5" s="4" t="str">
        <f t="shared" si="0"/>
        <v>FUEL OIL</v>
      </c>
    </row>
    <row r="6" spans="1:2">
      <c r="A6" t="s">
        <v>415</v>
      </c>
      <c r="B6" s="4" t="str">
        <f t="shared" si="0"/>
        <v>Coal BLCP</v>
      </c>
    </row>
    <row r="7" spans="1:2">
      <c r="A7" t="s">
        <v>416</v>
      </c>
      <c r="B7" s="4" t="str">
        <f t="shared" si="0"/>
        <v>Coal GOC</v>
      </c>
    </row>
    <row r="8" spans="1:2">
      <c r="A8" t="s">
        <v>414</v>
      </c>
      <c r="B8" s="4" t="str">
        <f t="shared" si="0"/>
        <v>W GAS</v>
      </c>
    </row>
    <row r="9" spans="1:2">
      <c r="A9" t="s">
        <v>412</v>
      </c>
      <c r="B9" s="4" t="str">
        <f t="shared" si="0"/>
        <v>LNG</v>
      </c>
    </row>
    <row r="10" spans="1:2">
      <c r="A10" t="s">
        <v>411</v>
      </c>
      <c r="B10" s="4" t="str">
        <f t="shared" si="0"/>
        <v>N GAS</v>
      </c>
    </row>
    <row r="11" spans="1:2">
      <c r="A11" t="s">
        <v>413</v>
      </c>
      <c r="B11" s="4" t="str">
        <f t="shared" si="0"/>
        <v>J GAS</v>
      </c>
    </row>
    <row r="12" spans="1:2">
      <c r="A12" t="s">
        <v>417</v>
      </c>
      <c r="B12" s="4" t="str">
        <f t="shared" si="0"/>
        <v>E IPP GAS</v>
      </c>
    </row>
    <row r="13" spans="1:2">
      <c r="A13" t="s">
        <v>418</v>
      </c>
      <c r="B13" s="4" t="str">
        <f t="shared" si="0"/>
        <v>K GAS</v>
      </c>
    </row>
    <row r="14" spans="1:2">
      <c r="A14" t="s">
        <v>419</v>
      </c>
      <c r="B14" s="4" t="str">
        <f t="shared" si="0"/>
        <v>Lignite HSA</v>
      </c>
    </row>
    <row r="15" spans="1:2">
      <c r="A15" t="s">
        <v>386</v>
      </c>
      <c r="B15" s="4" t="e">
        <f>NA()</f>
        <v>#N/A</v>
      </c>
    </row>
    <row r="16" spans="1:2">
      <c r="A16" t="s">
        <v>420</v>
      </c>
      <c r="B16" t="s">
        <v>753</v>
      </c>
    </row>
    <row r="17" spans="1:2">
      <c r="A17" t="s">
        <v>421</v>
      </c>
      <c r="B17" t="str">
        <f t="shared" ref="B17:B18" si="1">A17</f>
        <v>Gas</v>
      </c>
    </row>
    <row r="18" spans="1:2">
      <c r="A18" t="s">
        <v>422</v>
      </c>
      <c r="B18" t="str">
        <f t="shared" si="1"/>
        <v>Coal</v>
      </c>
    </row>
    <row r="19" spans="1:2">
      <c r="A19" t="s">
        <v>423</v>
      </c>
      <c r="B19" t="str">
        <f>A19</f>
        <v>Oil</v>
      </c>
    </row>
    <row r="20" spans="1:2">
      <c r="A20" t="s">
        <v>424</v>
      </c>
      <c r="B20" t="s">
        <v>752</v>
      </c>
    </row>
    <row r="21" spans="1:2">
      <c r="A21" t="s">
        <v>425</v>
      </c>
      <c r="B21" s="4" t="e">
        <f>NA()</f>
        <v>#N/A</v>
      </c>
    </row>
    <row r="22" spans="1:2">
      <c r="A22" t="s">
        <v>430</v>
      </c>
      <c r="B22" t="str">
        <f>A22</f>
        <v>Biogas</v>
      </c>
    </row>
    <row r="23" spans="1:2">
      <c r="A23" t="s">
        <v>431</v>
      </c>
      <c r="B23" s="4" t="e">
        <f>NA()</f>
        <v>#N/A</v>
      </c>
    </row>
    <row r="24" spans="1:2">
      <c r="A24" t="s">
        <v>426</v>
      </c>
      <c r="B24" t="s">
        <v>708</v>
      </c>
    </row>
    <row r="25" spans="1:2">
      <c r="A25" t="s">
        <v>432</v>
      </c>
      <c r="B25" s="4" t="e">
        <f>NA()</f>
        <v>#N/A</v>
      </c>
    </row>
    <row r="26" spans="1:2">
      <c r="A26" t="s">
        <v>433</v>
      </c>
      <c r="B26" s="4" t="e">
        <f>NA()</f>
        <v>#N/A</v>
      </c>
    </row>
    <row r="27" spans="1:2">
      <c r="A27" t="s">
        <v>393</v>
      </c>
      <c r="B27" s="4" t="e">
        <f>NA()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2AFD-0615-4C60-929F-05F43BE4BE8C}">
  <sheetPr>
    <tabColor rgb="FFFFC000"/>
  </sheetPr>
  <dimension ref="A3:BG90"/>
  <sheetViews>
    <sheetView topLeftCell="A26" zoomScale="60" zoomScaleNormal="60" workbookViewId="0">
      <selection activeCell="Z43" sqref="Z43"/>
    </sheetView>
  </sheetViews>
  <sheetFormatPr defaultRowHeight="14.5"/>
  <cols>
    <col min="1" max="1" width="26.1796875" bestFit="1" customWidth="1"/>
    <col min="2" max="2" width="22.54296875" bestFit="1" customWidth="1"/>
    <col min="3" max="3" width="6.81640625" bestFit="1" customWidth="1"/>
    <col min="4" max="4" width="8.08984375" bestFit="1" customWidth="1"/>
    <col min="5" max="10" width="6.81640625" bestFit="1" customWidth="1"/>
    <col min="11" max="11" width="8.08984375" bestFit="1" customWidth="1"/>
    <col min="12" max="12" width="9.36328125" bestFit="1" customWidth="1"/>
    <col min="13" max="16" width="6.81640625" bestFit="1" customWidth="1"/>
    <col min="17" max="17" width="9.36328125" bestFit="1" customWidth="1"/>
    <col min="18" max="19" width="6.81640625" bestFit="1" customWidth="1"/>
    <col min="20" max="20" width="9.36328125" bestFit="1" customWidth="1"/>
    <col min="21" max="21" width="10.6328125" bestFit="1" customWidth="1"/>
    <col min="22" max="22" width="6.81640625" bestFit="1" customWidth="1"/>
    <col min="23" max="23" width="9.36328125" bestFit="1" customWidth="1"/>
    <col min="24" max="24" width="6.81640625" bestFit="1" customWidth="1"/>
    <col min="25" max="25" width="9.36328125" bestFit="1" customWidth="1"/>
    <col min="26" max="26" width="12" bestFit="1" customWidth="1"/>
    <col min="27" max="27" width="9.36328125" bestFit="1" customWidth="1"/>
    <col min="28" max="31" width="6.81640625" bestFit="1" customWidth="1"/>
    <col min="32" max="34" width="9.36328125" bestFit="1" customWidth="1"/>
    <col min="35" max="48" width="6.81640625" bestFit="1" customWidth="1"/>
    <col min="49" max="49" width="15.36328125" bestFit="1" customWidth="1"/>
    <col min="50" max="50" width="12" bestFit="1" customWidth="1"/>
  </cols>
  <sheetData>
    <row r="3" spans="1:49">
      <c r="A3" s="26" t="s">
        <v>808</v>
      </c>
      <c r="B3" s="26" t="s">
        <v>807</v>
      </c>
    </row>
    <row r="4" spans="1:49">
      <c r="A4" s="26" t="s">
        <v>805</v>
      </c>
      <c r="B4">
        <v>1980</v>
      </c>
      <c r="C4">
        <v>1981</v>
      </c>
      <c r="D4">
        <v>1982</v>
      </c>
      <c r="E4">
        <v>1984</v>
      </c>
      <c r="F4">
        <v>1986</v>
      </c>
      <c r="G4">
        <v>1992</v>
      </c>
      <c r="H4">
        <v>1994</v>
      </c>
      <c r="I4">
        <v>1995</v>
      </c>
      <c r="J4">
        <v>1996</v>
      </c>
      <c r="K4">
        <v>1997</v>
      </c>
      <c r="L4">
        <v>1998</v>
      </c>
      <c r="M4">
        <v>1999</v>
      </c>
      <c r="N4">
        <v>2000</v>
      </c>
      <c r="O4">
        <v>2001</v>
      </c>
      <c r="P4">
        <v>2002</v>
      </c>
      <c r="Q4">
        <v>2003</v>
      </c>
      <c r="R4">
        <v>2004</v>
      </c>
      <c r="S4">
        <v>2005</v>
      </c>
      <c r="T4">
        <v>2006</v>
      </c>
      <c r="U4">
        <v>2007</v>
      </c>
      <c r="V4">
        <v>2008</v>
      </c>
      <c r="W4">
        <v>2009</v>
      </c>
      <c r="X4">
        <v>2010</v>
      </c>
      <c r="Y4">
        <v>2012</v>
      </c>
      <c r="Z4">
        <v>2013</v>
      </c>
      <c r="AA4">
        <v>2014</v>
      </c>
      <c r="AB4">
        <v>2015</v>
      </c>
      <c r="AC4">
        <v>2016</v>
      </c>
      <c r="AD4">
        <v>2017</v>
      </c>
      <c r="AE4">
        <v>2018</v>
      </c>
      <c r="AF4">
        <v>2019</v>
      </c>
      <c r="AG4">
        <v>2021</v>
      </c>
      <c r="AH4">
        <v>2022</v>
      </c>
      <c r="AI4">
        <v>2023</v>
      </c>
      <c r="AJ4">
        <v>2024</v>
      </c>
      <c r="AK4">
        <v>2025</v>
      </c>
      <c r="AL4">
        <v>2026</v>
      </c>
      <c r="AM4">
        <v>2027</v>
      </c>
      <c r="AN4">
        <v>2028</v>
      </c>
      <c r="AO4">
        <v>2029</v>
      </c>
      <c r="AP4">
        <v>2030</v>
      </c>
      <c r="AQ4">
        <v>2032</v>
      </c>
      <c r="AR4">
        <v>2033</v>
      </c>
      <c r="AS4">
        <v>2034</v>
      </c>
      <c r="AT4">
        <v>2035</v>
      </c>
      <c r="AU4">
        <v>2036</v>
      </c>
      <c r="AV4">
        <v>2037</v>
      </c>
      <c r="AW4" t="s">
        <v>806</v>
      </c>
    </row>
    <row r="5" spans="1:49">
      <c r="A5" s="27" t="s">
        <v>722</v>
      </c>
      <c r="M5">
        <v>49</v>
      </c>
      <c r="O5">
        <v>5</v>
      </c>
      <c r="Q5">
        <v>108.8</v>
      </c>
      <c r="R5">
        <v>56</v>
      </c>
      <c r="S5">
        <v>20</v>
      </c>
      <c r="T5">
        <v>40.200000000000003</v>
      </c>
      <c r="U5">
        <v>16.8</v>
      </c>
      <c r="W5">
        <v>20.8</v>
      </c>
      <c r="Y5">
        <v>15.5</v>
      </c>
      <c r="AB5">
        <v>22</v>
      </c>
      <c r="AE5">
        <v>21</v>
      </c>
      <c r="AF5">
        <v>25</v>
      </c>
      <c r="AG5">
        <v>30.5</v>
      </c>
      <c r="AW5">
        <v>430.6</v>
      </c>
    </row>
    <row r="6" spans="1:49">
      <c r="A6" s="27" t="s">
        <v>422</v>
      </c>
      <c r="I6">
        <v>1620</v>
      </c>
      <c r="K6">
        <v>9.5</v>
      </c>
      <c r="M6">
        <v>270</v>
      </c>
      <c r="N6">
        <v>90</v>
      </c>
      <c r="T6">
        <v>673.25</v>
      </c>
      <c r="U6">
        <v>673.25</v>
      </c>
      <c r="Y6">
        <v>660</v>
      </c>
      <c r="AB6">
        <v>982</v>
      </c>
      <c r="AC6">
        <v>491</v>
      </c>
      <c r="AF6">
        <v>600</v>
      </c>
      <c r="AL6">
        <v>600</v>
      </c>
      <c r="AR6">
        <v>1000</v>
      </c>
      <c r="AS6">
        <v>1000</v>
      </c>
      <c r="AW6">
        <v>8669</v>
      </c>
    </row>
    <row r="7" spans="1:49">
      <c r="A7" s="27" t="s">
        <v>421</v>
      </c>
      <c r="G7">
        <v>1587</v>
      </c>
      <c r="H7">
        <v>851</v>
      </c>
      <c r="J7">
        <v>120</v>
      </c>
      <c r="K7">
        <v>781</v>
      </c>
      <c r="L7">
        <v>1210</v>
      </c>
      <c r="M7">
        <v>450</v>
      </c>
      <c r="N7">
        <v>2930</v>
      </c>
      <c r="O7">
        <v>150</v>
      </c>
      <c r="P7">
        <v>2676</v>
      </c>
      <c r="Q7">
        <v>1123</v>
      </c>
      <c r="U7">
        <v>734</v>
      </c>
      <c r="V7">
        <v>2844</v>
      </c>
      <c r="W7">
        <v>1510</v>
      </c>
      <c r="X7">
        <v>760</v>
      </c>
      <c r="Y7">
        <v>344</v>
      </c>
      <c r="Z7">
        <v>1080</v>
      </c>
      <c r="AA7">
        <v>3206</v>
      </c>
      <c r="AB7">
        <v>1960</v>
      </c>
      <c r="AC7">
        <v>2748</v>
      </c>
      <c r="AD7">
        <v>1080</v>
      </c>
      <c r="AE7">
        <v>630</v>
      </c>
      <c r="AF7">
        <v>1760</v>
      </c>
      <c r="AG7">
        <v>1430</v>
      </c>
      <c r="AH7">
        <v>2726</v>
      </c>
      <c r="AI7">
        <v>1250</v>
      </c>
      <c r="AJ7">
        <v>1950</v>
      </c>
      <c r="AK7">
        <v>1350</v>
      </c>
      <c r="AL7">
        <v>700</v>
      </c>
      <c r="AM7">
        <v>2640</v>
      </c>
      <c r="AN7">
        <v>700</v>
      </c>
      <c r="AO7">
        <v>700</v>
      </c>
      <c r="AP7">
        <v>700</v>
      </c>
      <c r="AQ7">
        <v>1400</v>
      </c>
      <c r="AT7">
        <v>1400</v>
      </c>
      <c r="AU7">
        <v>700</v>
      </c>
      <c r="AV7">
        <v>1400</v>
      </c>
      <c r="AW7">
        <v>49580</v>
      </c>
    </row>
    <row r="8" spans="1:49">
      <c r="A8" s="27" t="s">
        <v>404</v>
      </c>
      <c r="B8">
        <v>144</v>
      </c>
      <c r="C8">
        <v>84</v>
      </c>
      <c r="D8">
        <v>818.2</v>
      </c>
      <c r="E8">
        <v>300</v>
      </c>
      <c r="F8">
        <v>240</v>
      </c>
      <c r="I8">
        <v>500</v>
      </c>
      <c r="L8">
        <v>214</v>
      </c>
      <c r="M8">
        <v>126</v>
      </c>
      <c r="R8">
        <v>250</v>
      </c>
      <c r="X8">
        <v>948</v>
      </c>
      <c r="Y8">
        <v>220</v>
      </c>
      <c r="Z8">
        <v>865.601</v>
      </c>
      <c r="AF8">
        <v>1574.0999999999997</v>
      </c>
      <c r="AH8">
        <v>514.29999999999995</v>
      </c>
      <c r="AL8">
        <v>700</v>
      </c>
      <c r="AN8">
        <v>700</v>
      </c>
      <c r="AQ8">
        <v>700</v>
      </c>
      <c r="AR8">
        <v>700</v>
      </c>
      <c r="AT8">
        <v>700</v>
      </c>
      <c r="AW8">
        <v>10298.200999999999</v>
      </c>
    </row>
    <row r="9" spans="1:49">
      <c r="A9" s="27" t="s">
        <v>423</v>
      </c>
      <c r="L9">
        <v>4.5</v>
      </c>
      <c r="R9">
        <v>315</v>
      </c>
      <c r="AA9">
        <v>4.4000000000000004</v>
      </c>
      <c r="AB9">
        <v>26</v>
      </c>
      <c r="AW9">
        <v>349.9</v>
      </c>
    </row>
    <row r="10" spans="1:49">
      <c r="A10" s="27" t="s">
        <v>432</v>
      </c>
      <c r="AG10">
        <v>45</v>
      </c>
      <c r="AI10">
        <v>24</v>
      </c>
      <c r="AW10">
        <v>69</v>
      </c>
    </row>
    <row r="11" spans="1:49">
      <c r="A11" s="27" t="s">
        <v>806</v>
      </c>
      <c r="B11">
        <v>144</v>
      </c>
      <c r="C11">
        <v>84</v>
      </c>
      <c r="D11">
        <v>818.2</v>
      </c>
      <c r="E11">
        <v>300</v>
      </c>
      <c r="F11">
        <v>240</v>
      </c>
      <c r="G11">
        <v>1587</v>
      </c>
      <c r="H11">
        <v>851</v>
      </c>
      <c r="I11">
        <v>2120</v>
      </c>
      <c r="J11">
        <v>120</v>
      </c>
      <c r="K11">
        <v>790.5</v>
      </c>
      <c r="L11">
        <v>1428.5</v>
      </c>
      <c r="M11">
        <v>895</v>
      </c>
      <c r="N11">
        <v>3020</v>
      </c>
      <c r="O11">
        <v>155</v>
      </c>
      <c r="P11">
        <v>2676</v>
      </c>
      <c r="Q11">
        <v>1231.8</v>
      </c>
      <c r="R11">
        <v>621</v>
      </c>
      <c r="S11">
        <v>20</v>
      </c>
      <c r="T11">
        <v>713.45</v>
      </c>
      <c r="U11">
        <v>1424.05</v>
      </c>
      <c r="V11">
        <v>2844</v>
      </c>
      <c r="W11">
        <v>1530.8</v>
      </c>
      <c r="X11">
        <v>1708</v>
      </c>
      <c r="Y11">
        <v>1239.5</v>
      </c>
      <c r="Z11">
        <v>1945.6010000000001</v>
      </c>
      <c r="AA11">
        <v>3210.4</v>
      </c>
      <c r="AB11">
        <v>2990</v>
      </c>
      <c r="AC11">
        <v>3239</v>
      </c>
      <c r="AD11">
        <v>1080</v>
      </c>
      <c r="AE11">
        <v>651</v>
      </c>
      <c r="AF11">
        <v>3959.0999999999995</v>
      </c>
      <c r="AG11">
        <v>1505.5</v>
      </c>
      <c r="AH11">
        <v>3240.3</v>
      </c>
      <c r="AI11">
        <v>1274</v>
      </c>
      <c r="AJ11">
        <v>1950</v>
      </c>
      <c r="AK11">
        <v>1350</v>
      </c>
      <c r="AL11">
        <v>2000</v>
      </c>
      <c r="AM11">
        <v>2640</v>
      </c>
      <c r="AN11">
        <v>1400</v>
      </c>
      <c r="AO11">
        <v>700</v>
      </c>
      <c r="AP11">
        <v>700</v>
      </c>
      <c r="AQ11">
        <v>2100</v>
      </c>
      <c r="AR11">
        <v>1700</v>
      </c>
      <c r="AS11">
        <v>1000</v>
      </c>
      <c r="AT11">
        <v>2100</v>
      </c>
      <c r="AU11">
        <v>700</v>
      </c>
      <c r="AV11">
        <v>1400</v>
      </c>
      <c r="AW11">
        <v>69396.700999999986</v>
      </c>
    </row>
    <row r="13" spans="1:49">
      <c r="A13" s="28" t="s">
        <v>809</v>
      </c>
      <c r="B13" s="28">
        <v>1980</v>
      </c>
      <c r="C13" s="28">
        <v>1981</v>
      </c>
      <c r="D13" s="28">
        <v>1982</v>
      </c>
      <c r="E13" s="28">
        <v>1984</v>
      </c>
      <c r="F13" s="28">
        <v>1986</v>
      </c>
      <c r="G13" s="28">
        <v>1992</v>
      </c>
      <c r="H13" s="28">
        <v>1994</v>
      </c>
      <c r="I13" s="28">
        <v>1995</v>
      </c>
      <c r="J13" s="28">
        <v>1996</v>
      </c>
      <c r="K13" s="28">
        <v>1997</v>
      </c>
      <c r="L13" s="28">
        <v>1998</v>
      </c>
      <c r="M13" s="28">
        <v>1999</v>
      </c>
      <c r="N13" s="28">
        <v>2000</v>
      </c>
      <c r="O13" s="28">
        <v>2001</v>
      </c>
      <c r="P13" s="28">
        <v>2002</v>
      </c>
      <c r="Q13" s="28">
        <v>2003</v>
      </c>
      <c r="R13" s="28">
        <v>2004</v>
      </c>
      <c r="S13" s="28">
        <v>2005</v>
      </c>
      <c r="T13" s="28">
        <v>2006</v>
      </c>
      <c r="U13" s="28">
        <v>2007</v>
      </c>
      <c r="V13" s="28">
        <v>2008</v>
      </c>
      <c r="W13" s="28">
        <v>2009</v>
      </c>
      <c r="X13" s="28">
        <v>2010</v>
      </c>
      <c r="Y13" s="28">
        <v>2012</v>
      </c>
      <c r="Z13" s="28">
        <v>2013</v>
      </c>
      <c r="AA13" s="28">
        <v>2014</v>
      </c>
      <c r="AB13" s="28">
        <v>2015</v>
      </c>
      <c r="AC13" s="28">
        <v>2016</v>
      </c>
      <c r="AD13" s="28">
        <v>2017</v>
      </c>
      <c r="AE13" s="28">
        <v>2018</v>
      </c>
      <c r="AF13" s="28">
        <v>2019</v>
      </c>
      <c r="AG13" s="28">
        <v>2021</v>
      </c>
      <c r="AH13" s="28">
        <v>2022</v>
      </c>
      <c r="AI13" s="28">
        <v>2023</v>
      </c>
      <c r="AJ13" s="28">
        <v>2024</v>
      </c>
      <c r="AK13" s="28">
        <v>2025</v>
      </c>
      <c r="AL13" s="28">
        <v>2026</v>
      </c>
      <c r="AM13" s="28">
        <v>2027</v>
      </c>
      <c r="AN13" s="28">
        <v>2028</v>
      </c>
      <c r="AO13" s="28">
        <v>2029</v>
      </c>
      <c r="AP13" s="28">
        <v>2030</v>
      </c>
      <c r="AQ13" s="28">
        <v>2032</v>
      </c>
      <c r="AR13" s="28">
        <v>2033</v>
      </c>
      <c r="AS13" s="28">
        <v>2034</v>
      </c>
      <c r="AT13" s="28">
        <v>2035</v>
      </c>
      <c r="AU13" s="28">
        <v>2036</v>
      </c>
      <c r="AV13" s="28">
        <v>2037</v>
      </c>
    </row>
    <row r="14" spans="1:49">
      <c r="A14" s="27" t="s">
        <v>722</v>
      </c>
      <c r="M14">
        <v>49</v>
      </c>
      <c r="O14">
        <v>5</v>
      </c>
      <c r="Q14">
        <v>108.8</v>
      </c>
      <c r="R14">
        <v>56</v>
      </c>
      <c r="S14">
        <v>20</v>
      </c>
      <c r="T14">
        <v>40.200000000000003</v>
      </c>
      <c r="U14">
        <v>16.8</v>
      </c>
      <c r="W14">
        <v>20.8</v>
      </c>
      <c r="Y14">
        <v>15.5</v>
      </c>
      <c r="AB14">
        <v>22</v>
      </c>
      <c r="AE14">
        <v>21</v>
      </c>
      <c r="AF14">
        <v>25</v>
      </c>
      <c r="AG14">
        <v>30.5</v>
      </c>
    </row>
    <row r="15" spans="1:49">
      <c r="A15" s="27" t="s">
        <v>422</v>
      </c>
      <c r="I15">
        <v>1620</v>
      </c>
      <c r="K15">
        <v>9.5</v>
      </c>
      <c r="M15">
        <v>270</v>
      </c>
      <c r="N15">
        <v>90</v>
      </c>
      <c r="T15">
        <v>673.25</v>
      </c>
      <c r="U15">
        <v>673.25</v>
      </c>
      <c r="Y15">
        <v>660</v>
      </c>
      <c r="AB15">
        <v>982</v>
      </c>
      <c r="AC15">
        <v>491</v>
      </c>
      <c r="AF15">
        <v>600</v>
      </c>
      <c r="AL15">
        <v>600</v>
      </c>
      <c r="AR15">
        <v>1000</v>
      </c>
      <c r="AS15">
        <v>1000</v>
      </c>
    </row>
    <row r="16" spans="1:49">
      <c r="A16" s="27" t="s">
        <v>421</v>
      </c>
      <c r="G16">
        <v>1587</v>
      </c>
      <c r="H16">
        <v>851</v>
      </c>
      <c r="J16">
        <v>120</v>
      </c>
      <c r="K16">
        <v>781</v>
      </c>
      <c r="L16">
        <v>1210</v>
      </c>
      <c r="M16">
        <v>450</v>
      </c>
      <c r="N16">
        <v>2930</v>
      </c>
      <c r="O16">
        <v>150</v>
      </c>
      <c r="P16">
        <v>2676</v>
      </c>
      <c r="Q16">
        <v>1123</v>
      </c>
      <c r="U16">
        <v>734</v>
      </c>
      <c r="V16">
        <v>2844</v>
      </c>
      <c r="W16">
        <v>1510</v>
      </c>
      <c r="X16">
        <v>760</v>
      </c>
      <c r="Y16">
        <v>344</v>
      </c>
      <c r="Z16">
        <v>1080</v>
      </c>
      <c r="AA16">
        <v>3206</v>
      </c>
      <c r="AB16">
        <v>1960</v>
      </c>
      <c r="AC16">
        <v>2748</v>
      </c>
      <c r="AD16">
        <v>1080</v>
      </c>
      <c r="AE16">
        <v>630</v>
      </c>
      <c r="AF16">
        <v>1760</v>
      </c>
      <c r="AG16">
        <v>1430</v>
      </c>
      <c r="AH16">
        <v>2726</v>
      </c>
      <c r="AI16">
        <v>1250</v>
      </c>
      <c r="AJ16">
        <v>1950</v>
      </c>
      <c r="AK16">
        <v>1350</v>
      </c>
      <c r="AL16">
        <v>700</v>
      </c>
      <c r="AM16">
        <v>2640</v>
      </c>
      <c r="AN16">
        <v>700</v>
      </c>
      <c r="AO16">
        <v>700</v>
      </c>
      <c r="AP16">
        <v>700</v>
      </c>
      <c r="AQ16">
        <v>1400</v>
      </c>
      <c r="AT16">
        <v>1400</v>
      </c>
      <c r="AU16">
        <v>700</v>
      </c>
      <c r="AV16">
        <v>1400</v>
      </c>
    </row>
    <row r="17" spans="1:59">
      <c r="A17" s="27" t="s">
        <v>404</v>
      </c>
      <c r="B17">
        <v>144</v>
      </c>
      <c r="C17">
        <v>84</v>
      </c>
      <c r="D17">
        <v>818.2</v>
      </c>
      <c r="E17">
        <v>300</v>
      </c>
      <c r="F17">
        <v>240</v>
      </c>
      <c r="I17">
        <v>500</v>
      </c>
      <c r="L17">
        <v>214</v>
      </c>
      <c r="M17">
        <v>126</v>
      </c>
      <c r="R17">
        <v>250</v>
      </c>
      <c r="X17">
        <v>948</v>
      </c>
      <c r="Y17">
        <v>220</v>
      </c>
      <c r="Z17">
        <v>865.601</v>
      </c>
      <c r="AF17">
        <v>1574.0999999999997</v>
      </c>
      <c r="AH17">
        <v>514.29999999999995</v>
      </c>
      <c r="AL17">
        <v>700</v>
      </c>
      <c r="AN17">
        <v>700</v>
      </c>
      <c r="AQ17">
        <v>700</v>
      </c>
      <c r="AR17">
        <v>700</v>
      </c>
      <c r="AT17">
        <v>700</v>
      </c>
    </row>
    <row r="18" spans="1:59">
      <c r="A18" s="27" t="s">
        <v>423</v>
      </c>
      <c r="L18">
        <v>4.5</v>
      </c>
      <c r="R18">
        <v>315</v>
      </c>
      <c r="AA18">
        <v>4.4000000000000004</v>
      </c>
      <c r="AB18">
        <v>26</v>
      </c>
    </row>
    <row r="19" spans="1:59" ht="18" customHeight="1">
      <c r="A19" s="27" t="s">
        <v>432</v>
      </c>
      <c r="AG19">
        <v>45</v>
      </c>
      <c r="AI19">
        <v>24</v>
      </c>
    </row>
    <row r="20" spans="1:59" ht="21" customHeight="1">
      <c r="W20" t="s">
        <v>823</v>
      </c>
      <c r="AA20" t="s">
        <v>822</v>
      </c>
    </row>
    <row r="21" spans="1:59">
      <c r="A21" s="28" t="s">
        <v>809</v>
      </c>
      <c r="B21" s="28">
        <v>1980</v>
      </c>
      <c r="C21" s="28">
        <v>1981</v>
      </c>
      <c r="D21" s="28">
        <v>1982</v>
      </c>
      <c r="E21" s="28">
        <v>1983</v>
      </c>
      <c r="F21" s="28">
        <v>1984</v>
      </c>
      <c r="G21" s="28">
        <v>1985</v>
      </c>
      <c r="H21" s="28">
        <v>1986</v>
      </c>
      <c r="I21" s="28">
        <v>1987</v>
      </c>
      <c r="J21" s="28">
        <v>1988</v>
      </c>
      <c r="K21" s="28">
        <v>1989</v>
      </c>
      <c r="L21" s="28">
        <v>1990</v>
      </c>
      <c r="M21" s="28">
        <v>1991</v>
      </c>
      <c r="N21" s="28">
        <v>1992</v>
      </c>
      <c r="O21" s="28">
        <v>1993</v>
      </c>
      <c r="P21" s="28">
        <v>1994</v>
      </c>
      <c r="Q21" s="28">
        <v>1995</v>
      </c>
      <c r="R21" s="28">
        <v>1996</v>
      </c>
      <c r="S21" s="28">
        <v>1997</v>
      </c>
      <c r="T21" s="28">
        <v>1998</v>
      </c>
      <c r="U21" s="28">
        <v>1999</v>
      </c>
      <c r="V21" s="28">
        <v>2000</v>
      </c>
      <c r="W21" s="28">
        <v>2001</v>
      </c>
      <c r="X21" s="28">
        <v>2002</v>
      </c>
      <c r="Y21" s="28">
        <v>2003</v>
      </c>
      <c r="Z21" s="28">
        <v>2004</v>
      </c>
      <c r="AA21" s="28">
        <v>2005</v>
      </c>
      <c r="AB21" s="28">
        <v>2006</v>
      </c>
      <c r="AC21" s="28">
        <v>2007</v>
      </c>
      <c r="AD21" s="28">
        <v>2008</v>
      </c>
      <c r="AE21" s="28">
        <v>2009</v>
      </c>
      <c r="AF21" s="28">
        <v>2010</v>
      </c>
      <c r="AG21" s="28">
        <v>2011</v>
      </c>
      <c r="AH21" s="28">
        <v>2012</v>
      </c>
      <c r="AI21" s="28">
        <v>2013</v>
      </c>
      <c r="AJ21" s="28">
        <v>2014</v>
      </c>
      <c r="AK21" s="28">
        <v>2015</v>
      </c>
      <c r="AL21" s="28">
        <v>2016</v>
      </c>
      <c r="AM21" s="28">
        <v>2017</v>
      </c>
      <c r="AN21" s="28">
        <v>2018</v>
      </c>
      <c r="AO21" s="28">
        <v>2019</v>
      </c>
      <c r="AP21" s="28">
        <v>2020</v>
      </c>
      <c r="AQ21" s="28">
        <v>2021</v>
      </c>
      <c r="AR21" s="28">
        <v>2022</v>
      </c>
      <c r="AS21" s="28">
        <v>2023</v>
      </c>
      <c r="AT21" s="28">
        <v>2024</v>
      </c>
      <c r="AU21" s="28">
        <v>2025</v>
      </c>
      <c r="AV21" s="28">
        <v>2026</v>
      </c>
      <c r="AW21" s="28">
        <v>2027</v>
      </c>
      <c r="AX21" s="28">
        <v>2028</v>
      </c>
      <c r="AY21" s="28">
        <v>2029</v>
      </c>
      <c r="AZ21" s="28">
        <v>2030</v>
      </c>
      <c r="BA21" s="28">
        <v>2031</v>
      </c>
      <c r="BB21" s="28">
        <v>2032</v>
      </c>
      <c r="BC21" s="28">
        <v>2033</v>
      </c>
      <c r="BD21" s="28">
        <v>2034</v>
      </c>
      <c r="BE21" s="28">
        <v>2035</v>
      </c>
      <c r="BF21" s="28">
        <v>2036</v>
      </c>
      <c r="BG21" s="28">
        <v>2037</v>
      </c>
    </row>
    <row r="22" spans="1:59">
      <c r="A22" s="27" t="s">
        <v>722</v>
      </c>
      <c r="B22">
        <f>_xlfn.IFNA(INDEX($B$14:$AV$19,MATCH($A22,$A$14:$A$19,0),MATCH(B$21,$B$13:$AV$13,0)),0)</f>
        <v>0</v>
      </c>
      <c r="C22">
        <f t="shared" ref="C22:BG26" si="0">_xlfn.IFNA(INDEX($B$14:$AV$19,MATCH($A22,$A$14:$A$19,0),MATCH(C$21,$B$13:$AV$13,0)),0)</f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0</v>
      </c>
      <c r="T22">
        <f t="shared" si="0"/>
        <v>0</v>
      </c>
      <c r="U22">
        <f t="shared" si="0"/>
        <v>49</v>
      </c>
      <c r="V22">
        <f t="shared" si="0"/>
        <v>0</v>
      </c>
      <c r="W22">
        <f t="shared" si="0"/>
        <v>5</v>
      </c>
      <c r="X22">
        <f t="shared" si="0"/>
        <v>0</v>
      </c>
      <c r="Y22">
        <f t="shared" si="0"/>
        <v>108.8</v>
      </c>
      <c r="Z22">
        <f t="shared" si="0"/>
        <v>56</v>
      </c>
      <c r="AA22">
        <f t="shared" si="0"/>
        <v>20</v>
      </c>
      <c r="AB22">
        <f t="shared" si="0"/>
        <v>40.200000000000003</v>
      </c>
      <c r="AC22">
        <f t="shared" si="0"/>
        <v>16.8</v>
      </c>
      <c r="AD22">
        <f t="shared" si="0"/>
        <v>0</v>
      </c>
      <c r="AE22">
        <f t="shared" si="0"/>
        <v>20.8</v>
      </c>
      <c r="AF22">
        <f t="shared" si="0"/>
        <v>0</v>
      </c>
      <c r="AG22">
        <f t="shared" si="0"/>
        <v>0</v>
      </c>
      <c r="AH22">
        <f t="shared" si="0"/>
        <v>15.5</v>
      </c>
      <c r="AI22">
        <f t="shared" si="0"/>
        <v>0</v>
      </c>
      <c r="AJ22">
        <f t="shared" si="0"/>
        <v>0</v>
      </c>
      <c r="AK22">
        <f t="shared" si="0"/>
        <v>22</v>
      </c>
      <c r="AL22">
        <f t="shared" si="0"/>
        <v>0</v>
      </c>
      <c r="AM22">
        <f t="shared" si="0"/>
        <v>0</v>
      </c>
      <c r="AN22">
        <f t="shared" si="0"/>
        <v>21</v>
      </c>
      <c r="AO22">
        <f t="shared" si="0"/>
        <v>25</v>
      </c>
      <c r="AP22">
        <f t="shared" si="0"/>
        <v>0</v>
      </c>
      <c r="AQ22">
        <f t="shared" si="0"/>
        <v>30.5</v>
      </c>
      <c r="AR22">
        <f t="shared" si="0"/>
        <v>0</v>
      </c>
      <c r="AS22">
        <f t="shared" si="0"/>
        <v>0</v>
      </c>
      <c r="AT22">
        <f t="shared" si="0"/>
        <v>0</v>
      </c>
      <c r="AU22">
        <f t="shared" si="0"/>
        <v>0</v>
      </c>
      <c r="AV22">
        <f t="shared" si="0"/>
        <v>0</v>
      </c>
      <c r="AW22">
        <f t="shared" si="0"/>
        <v>0</v>
      </c>
      <c r="AX22">
        <f t="shared" si="0"/>
        <v>0</v>
      </c>
      <c r="AY22">
        <f t="shared" si="0"/>
        <v>0</v>
      </c>
      <c r="AZ22">
        <f t="shared" si="0"/>
        <v>0</v>
      </c>
      <c r="BA22">
        <f t="shared" si="0"/>
        <v>0</v>
      </c>
      <c r="BB22">
        <f t="shared" si="0"/>
        <v>0</v>
      </c>
      <c r="BC22">
        <f t="shared" si="0"/>
        <v>0</v>
      </c>
      <c r="BD22">
        <f t="shared" si="0"/>
        <v>0</v>
      </c>
      <c r="BE22">
        <f t="shared" si="0"/>
        <v>0</v>
      </c>
      <c r="BF22">
        <f t="shared" si="0"/>
        <v>0</v>
      </c>
      <c r="BG22">
        <f t="shared" si="0"/>
        <v>0</v>
      </c>
    </row>
    <row r="23" spans="1:59">
      <c r="A23" s="27" t="s">
        <v>422</v>
      </c>
      <c r="B23">
        <f t="shared" ref="B23:Q27" si="1">_xlfn.IFNA(INDEX($B$14:$AV$19,MATCH($A23,$A$14:$A$19,0),MATCH(B$21,$B$13:$AV$13,0)),0)</f>
        <v>0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1620</v>
      </c>
      <c r="R23">
        <f t="shared" si="0"/>
        <v>0</v>
      </c>
      <c r="S23">
        <f t="shared" si="0"/>
        <v>9.5</v>
      </c>
      <c r="T23">
        <f t="shared" si="0"/>
        <v>0</v>
      </c>
      <c r="U23">
        <f t="shared" si="0"/>
        <v>270</v>
      </c>
      <c r="V23">
        <f t="shared" si="0"/>
        <v>90</v>
      </c>
      <c r="W23">
        <f t="shared" si="0"/>
        <v>0</v>
      </c>
      <c r="X23">
        <f t="shared" si="0"/>
        <v>0</v>
      </c>
      <c r="Y23">
        <f t="shared" si="0"/>
        <v>0</v>
      </c>
      <c r="Z23">
        <f t="shared" si="0"/>
        <v>0</v>
      </c>
      <c r="AA23">
        <f t="shared" si="0"/>
        <v>0</v>
      </c>
      <c r="AB23">
        <f t="shared" si="0"/>
        <v>673.25</v>
      </c>
      <c r="AC23">
        <f t="shared" si="0"/>
        <v>673.25</v>
      </c>
      <c r="AD23">
        <f t="shared" si="0"/>
        <v>0</v>
      </c>
      <c r="AE23">
        <f t="shared" si="0"/>
        <v>0</v>
      </c>
      <c r="AF23">
        <f t="shared" si="0"/>
        <v>0</v>
      </c>
      <c r="AG23">
        <f t="shared" si="0"/>
        <v>0</v>
      </c>
      <c r="AH23">
        <f t="shared" si="0"/>
        <v>660</v>
      </c>
      <c r="AI23">
        <f t="shared" si="0"/>
        <v>0</v>
      </c>
      <c r="AJ23">
        <f t="shared" si="0"/>
        <v>0</v>
      </c>
      <c r="AK23">
        <f t="shared" si="0"/>
        <v>982</v>
      </c>
      <c r="AL23">
        <f t="shared" si="0"/>
        <v>491</v>
      </c>
      <c r="AM23">
        <f t="shared" si="0"/>
        <v>0</v>
      </c>
      <c r="AN23">
        <f t="shared" si="0"/>
        <v>0</v>
      </c>
      <c r="AO23">
        <f t="shared" si="0"/>
        <v>600</v>
      </c>
      <c r="AP23">
        <f t="shared" si="0"/>
        <v>0</v>
      </c>
      <c r="AQ23">
        <f t="shared" si="0"/>
        <v>0</v>
      </c>
      <c r="AR23">
        <f t="shared" si="0"/>
        <v>0</v>
      </c>
      <c r="AS23">
        <f t="shared" si="0"/>
        <v>0</v>
      </c>
      <c r="AT23">
        <f t="shared" si="0"/>
        <v>0</v>
      </c>
      <c r="AU23">
        <f t="shared" si="0"/>
        <v>0</v>
      </c>
      <c r="AV23">
        <f t="shared" si="0"/>
        <v>600</v>
      </c>
      <c r="AW23">
        <f t="shared" si="0"/>
        <v>0</v>
      </c>
      <c r="AX23">
        <f t="shared" si="0"/>
        <v>0</v>
      </c>
      <c r="AY23">
        <f t="shared" si="0"/>
        <v>0</v>
      </c>
      <c r="AZ23">
        <f t="shared" si="0"/>
        <v>0</v>
      </c>
      <c r="BA23">
        <f t="shared" si="0"/>
        <v>0</v>
      </c>
      <c r="BB23">
        <f t="shared" si="0"/>
        <v>0</v>
      </c>
      <c r="BC23">
        <f t="shared" si="0"/>
        <v>1000</v>
      </c>
      <c r="BD23">
        <f t="shared" si="0"/>
        <v>1000</v>
      </c>
      <c r="BE23">
        <f t="shared" si="0"/>
        <v>0</v>
      </c>
      <c r="BF23">
        <f t="shared" si="0"/>
        <v>0</v>
      </c>
      <c r="BG23">
        <f t="shared" si="0"/>
        <v>0</v>
      </c>
    </row>
    <row r="24" spans="1:59">
      <c r="A24" s="27" t="s">
        <v>421</v>
      </c>
      <c r="B24">
        <f t="shared" si="1"/>
        <v>0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1587</v>
      </c>
      <c r="O24">
        <f t="shared" si="0"/>
        <v>0</v>
      </c>
      <c r="P24">
        <f t="shared" si="0"/>
        <v>851</v>
      </c>
      <c r="Q24">
        <f t="shared" si="0"/>
        <v>0</v>
      </c>
      <c r="R24">
        <f t="shared" si="0"/>
        <v>120</v>
      </c>
      <c r="S24">
        <f t="shared" si="0"/>
        <v>781</v>
      </c>
      <c r="T24">
        <f t="shared" si="0"/>
        <v>1210</v>
      </c>
      <c r="U24">
        <f t="shared" si="0"/>
        <v>450</v>
      </c>
      <c r="V24">
        <f t="shared" si="0"/>
        <v>2930</v>
      </c>
      <c r="W24">
        <f t="shared" si="0"/>
        <v>150</v>
      </c>
      <c r="X24">
        <f t="shared" si="0"/>
        <v>2676</v>
      </c>
      <c r="Y24">
        <f t="shared" si="0"/>
        <v>1123</v>
      </c>
      <c r="Z24">
        <f t="shared" si="0"/>
        <v>0</v>
      </c>
      <c r="AA24">
        <f t="shared" si="0"/>
        <v>0</v>
      </c>
      <c r="AB24">
        <f t="shared" si="0"/>
        <v>0</v>
      </c>
      <c r="AC24">
        <f t="shared" si="0"/>
        <v>734</v>
      </c>
      <c r="AD24">
        <f t="shared" si="0"/>
        <v>2844</v>
      </c>
      <c r="AE24">
        <f t="shared" si="0"/>
        <v>1510</v>
      </c>
      <c r="AF24">
        <f t="shared" si="0"/>
        <v>760</v>
      </c>
      <c r="AG24">
        <f t="shared" si="0"/>
        <v>0</v>
      </c>
      <c r="AH24">
        <f t="shared" si="0"/>
        <v>344</v>
      </c>
      <c r="AI24">
        <f t="shared" si="0"/>
        <v>1080</v>
      </c>
      <c r="AJ24">
        <f t="shared" si="0"/>
        <v>3206</v>
      </c>
      <c r="AK24">
        <f t="shared" si="0"/>
        <v>1960</v>
      </c>
      <c r="AL24">
        <f t="shared" si="0"/>
        <v>2748</v>
      </c>
      <c r="AM24">
        <f t="shared" si="0"/>
        <v>1080</v>
      </c>
      <c r="AN24">
        <f t="shared" si="0"/>
        <v>630</v>
      </c>
      <c r="AO24">
        <f t="shared" si="0"/>
        <v>1760</v>
      </c>
      <c r="AP24">
        <f t="shared" si="0"/>
        <v>0</v>
      </c>
      <c r="AQ24">
        <f t="shared" si="0"/>
        <v>1430</v>
      </c>
      <c r="AR24">
        <f t="shared" si="0"/>
        <v>2726</v>
      </c>
      <c r="AS24">
        <f t="shared" si="0"/>
        <v>1250</v>
      </c>
      <c r="AT24">
        <f t="shared" si="0"/>
        <v>1950</v>
      </c>
      <c r="AU24">
        <f t="shared" si="0"/>
        <v>1350</v>
      </c>
      <c r="AV24">
        <f t="shared" si="0"/>
        <v>700</v>
      </c>
      <c r="AW24">
        <f t="shared" si="0"/>
        <v>2640</v>
      </c>
      <c r="AX24">
        <f t="shared" si="0"/>
        <v>700</v>
      </c>
      <c r="AY24">
        <f t="shared" si="0"/>
        <v>700</v>
      </c>
      <c r="AZ24">
        <f t="shared" si="0"/>
        <v>700</v>
      </c>
      <c r="BA24">
        <f t="shared" si="0"/>
        <v>0</v>
      </c>
      <c r="BB24">
        <f t="shared" si="0"/>
        <v>1400</v>
      </c>
      <c r="BC24">
        <f t="shared" si="0"/>
        <v>0</v>
      </c>
      <c r="BD24">
        <f t="shared" si="0"/>
        <v>0</v>
      </c>
      <c r="BE24">
        <f t="shared" si="0"/>
        <v>1400</v>
      </c>
      <c r="BF24">
        <f t="shared" si="0"/>
        <v>700</v>
      </c>
      <c r="BG24">
        <f t="shared" si="0"/>
        <v>1400</v>
      </c>
    </row>
    <row r="25" spans="1:59">
      <c r="A25" s="27" t="s">
        <v>404</v>
      </c>
      <c r="B25">
        <f t="shared" si="1"/>
        <v>144</v>
      </c>
      <c r="C25">
        <f t="shared" si="0"/>
        <v>84</v>
      </c>
      <c r="D25">
        <f t="shared" si="0"/>
        <v>818.2</v>
      </c>
      <c r="E25">
        <f t="shared" si="0"/>
        <v>0</v>
      </c>
      <c r="F25">
        <f t="shared" si="0"/>
        <v>300</v>
      </c>
      <c r="G25">
        <f t="shared" si="0"/>
        <v>0</v>
      </c>
      <c r="H25">
        <f t="shared" si="0"/>
        <v>240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500</v>
      </c>
      <c r="R25">
        <f t="shared" si="0"/>
        <v>0</v>
      </c>
      <c r="S25">
        <f t="shared" si="0"/>
        <v>0</v>
      </c>
      <c r="T25">
        <f t="shared" si="0"/>
        <v>214</v>
      </c>
      <c r="U25">
        <f t="shared" si="0"/>
        <v>126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250</v>
      </c>
      <c r="AA25">
        <f t="shared" si="0"/>
        <v>0</v>
      </c>
      <c r="AB25">
        <f t="shared" si="0"/>
        <v>0</v>
      </c>
      <c r="AC25">
        <f t="shared" si="0"/>
        <v>0</v>
      </c>
      <c r="AD25">
        <f t="shared" si="0"/>
        <v>0</v>
      </c>
      <c r="AE25">
        <f t="shared" si="0"/>
        <v>0</v>
      </c>
      <c r="AF25">
        <f t="shared" si="0"/>
        <v>948</v>
      </c>
      <c r="AG25">
        <f t="shared" si="0"/>
        <v>0</v>
      </c>
      <c r="AH25">
        <f t="shared" si="0"/>
        <v>220</v>
      </c>
      <c r="AI25">
        <f t="shared" si="0"/>
        <v>865.601</v>
      </c>
      <c r="AJ25">
        <f t="shared" si="0"/>
        <v>0</v>
      </c>
      <c r="AK25">
        <f t="shared" si="0"/>
        <v>0</v>
      </c>
      <c r="AL25">
        <f t="shared" si="0"/>
        <v>0</v>
      </c>
      <c r="AM25">
        <f t="shared" si="0"/>
        <v>0</v>
      </c>
      <c r="AN25">
        <f t="shared" si="0"/>
        <v>0</v>
      </c>
      <c r="AO25">
        <f t="shared" si="0"/>
        <v>1574.0999999999997</v>
      </c>
      <c r="AP25">
        <f t="shared" si="0"/>
        <v>0</v>
      </c>
      <c r="AQ25">
        <f t="shared" si="0"/>
        <v>0</v>
      </c>
      <c r="AR25">
        <f t="shared" si="0"/>
        <v>514.29999999999995</v>
      </c>
      <c r="AS25">
        <f t="shared" si="0"/>
        <v>0</v>
      </c>
      <c r="AT25">
        <f t="shared" si="0"/>
        <v>0</v>
      </c>
      <c r="AU25">
        <f t="shared" si="0"/>
        <v>0</v>
      </c>
      <c r="AV25">
        <f t="shared" si="0"/>
        <v>700</v>
      </c>
      <c r="AW25">
        <f t="shared" si="0"/>
        <v>0</v>
      </c>
      <c r="AX25">
        <f t="shared" si="0"/>
        <v>700</v>
      </c>
      <c r="AY25">
        <f t="shared" si="0"/>
        <v>0</v>
      </c>
      <c r="AZ25">
        <f t="shared" si="0"/>
        <v>0</v>
      </c>
      <c r="BA25">
        <f t="shared" si="0"/>
        <v>0</v>
      </c>
      <c r="BB25">
        <f t="shared" si="0"/>
        <v>700</v>
      </c>
      <c r="BC25">
        <f t="shared" si="0"/>
        <v>700</v>
      </c>
      <c r="BD25">
        <f t="shared" si="0"/>
        <v>0</v>
      </c>
      <c r="BE25">
        <f t="shared" si="0"/>
        <v>700</v>
      </c>
      <c r="BF25">
        <f t="shared" si="0"/>
        <v>0</v>
      </c>
      <c r="BG25">
        <f t="shared" si="0"/>
        <v>0</v>
      </c>
    </row>
    <row r="26" spans="1:59">
      <c r="A26" s="27" t="s">
        <v>423</v>
      </c>
      <c r="B26">
        <f t="shared" si="1"/>
        <v>0</v>
      </c>
      <c r="C26">
        <f t="shared" si="0"/>
        <v>0</v>
      </c>
      <c r="D26">
        <f t="shared" si="0"/>
        <v>0</v>
      </c>
      <c r="E26">
        <f t="shared" si="0"/>
        <v>0</v>
      </c>
      <c r="F26">
        <f t="shared" si="0"/>
        <v>0</v>
      </c>
      <c r="G26">
        <f t="shared" si="0"/>
        <v>0</v>
      </c>
      <c r="H26">
        <f t="shared" si="0"/>
        <v>0</v>
      </c>
      <c r="I26">
        <f t="shared" si="0"/>
        <v>0</v>
      </c>
      <c r="J26">
        <f t="shared" si="0"/>
        <v>0</v>
      </c>
      <c r="K26">
        <f t="shared" si="0"/>
        <v>0</v>
      </c>
      <c r="L26">
        <f t="shared" si="0"/>
        <v>0</v>
      </c>
      <c r="M26">
        <f t="shared" si="0"/>
        <v>0</v>
      </c>
      <c r="N26">
        <f t="shared" si="0"/>
        <v>0</v>
      </c>
      <c r="O26">
        <f t="shared" si="0"/>
        <v>0</v>
      </c>
      <c r="P26">
        <f t="shared" si="0"/>
        <v>0</v>
      </c>
      <c r="Q26">
        <f t="shared" si="0"/>
        <v>0</v>
      </c>
      <c r="R26">
        <f t="shared" si="0"/>
        <v>0</v>
      </c>
      <c r="S26">
        <f t="shared" si="0"/>
        <v>0</v>
      </c>
      <c r="T26">
        <f t="shared" si="0"/>
        <v>4.5</v>
      </c>
      <c r="U26">
        <f t="shared" si="0"/>
        <v>0</v>
      </c>
      <c r="V26">
        <f t="shared" si="0"/>
        <v>0</v>
      </c>
      <c r="W26">
        <f t="shared" si="0"/>
        <v>0</v>
      </c>
      <c r="X26">
        <f t="shared" si="0"/>
        <v>0</v>
      </c>
      <c r="Y26">
        <f t="shared" si="0"/>
        <v>0</v>
      </c>
      <c r="Z26">
        <f t="shared" si="0"/>
        <v>315</v>
      </c>
      <c r="AA26">
        <f t="shared" si="0"/>
        <v>0</v>
      </c>
      <c r="AB26">
        <f t="shared" si="0"/>
        <v>0</v>
      </c>
      <c r="AC26">
        <f t="shared" si="0"/>
        <v>0</v>
      </c>
      <c r="AD26">
        <f t="shared" si="0"/>
        <v>0</v>
      </c>
      <c r="AE26">
        <f t="shared" si="0"/>
        <v>0</v>
      </c>
      <c r="AF26">
        <f t="shared" si="0"/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4.4000000000000004</v>
      </c>
      <c r="AK26">
        <f t="shared" si="0"/>
        <v>26</v>
      </c>
      <c r="AL26">
        <f t="shared" si="0"/>
        <v>0</v>
      </c>
      <c r="AM26">
        <f t="shared" si="0"/>
        <v>0</v>
      </c>
      <c r="AN26">
        <f t="shared" si="0"/>
        <v>0</v>
      </c>
      <c r="AO26">
        <f t="shared" si="0"/>
        <v>0</v>
      </c>
      <c r="AP26">
        <f t="shared" si="0"/>
        <v>0</v>
      </c>
      <c r="AQ26">
        <f t="shared" si="0"/>
        <v>0</v>
      </c>
      <c r="AR26">
        <f t="shared" si="0"/>
        <v>0</v>
      </c>
      <c r="AS26">
        <f t="shared" ref="C26:BG27" si="2">_xlfn.IFNA(INDEX($B$14:$AV$19,MATCH($A26,$A$14:$A$19,0),MATCH(AS$21,$B$13:$AV$13,0)),0)</f>
        <v>0</v>
      </c>
      <c r="AT26">
        <f t="shared" si="2"/>
        <v>0</v>
      </c>
      <c r="AU26">
        <f t="shared" si="2"/>
        <v>0</v>
      </c>
      <c r="AV26">
        <f t="shared" si="2"/>
        <v>0</v>
      </c>
      <c r="AW26">
        <f t="shared" si="2"/>
        <v>0</v>
      </c>
      <c r="AX26">
        <f t="shared" si="2"/>
        <v>0</v>
      </c>
      <c r="AY26">
        <f t="shared" si="2"/>
        <v>0</v>
      </c>
      <c r="AZ26">
        <f t="shared" si="2"/>
        <v>0</v>
      </c>
      <c r="BA26">
        <f t="shared" si="2"/>
        <v>0</v>
      </c>
      <c r="BB26">
        <f t="shared" si="2"/>
        <v>0</v>
      </c>
      <c r="BC26">
        <f t="shared" si="2"/>
        <v>0</v>
      </c>
      <c r="BD26">
        <f t="shared" si="2"/>
        <v>0</v>
      </c>
      <c r="BE26">
        <f t="shared" si="2"/>
        <v>0</v>
      </c>
      <c r="BF26">
        <f t="shared" si="2"/>
        <v>0</v>
      </c>
      <c r="BG26">
        <f t="shared" si="2"/>
        <v>0</v>
      </c>
    </row>
    <row r="27" spans="1:59" ht="18" customHeight="1">
      <c r="A27" s="27" t="s">
        <v>432</v>
      </c>
      <c r="B27">
        <f t="shared" si="1"/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0</v>
      </c>
      <c r="AB27">
        <f t="shared" si="2"/>
        <v>0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  <c r="AK27">
        <f t="shared" si="2"/>
        <v>0</v>
      </c>
      <c r="AL27">
        <f t="shared" si="2"/>
        <v>0</v>
      </c>
      <c r="AM27">
        <f t="shared" si="2"/>
        <v>0</v>
      </c>
      <c r="AN27">
        <f t="shared" si="2"/>
        <v>0</v>
      </c>
      <c r="AO27">
        <f t="shared" si="2"/>
        <v>0</v>
      </c>
      <c r="AP27">
        <f t="shared" si="2"/>
        <v>0</v>
      </c>
      <c r="AQ27">
        <f t="shared" si="2"/>
        <v>45</v>
      </c>
      <c r="AR27">
        <f t="shared" si="2"/>
        <v>0</v>
      </c>
      <c r="AS27">
        <f t="shared" si="2"/>
        <v>24</v>
      </c>
      <c r="AT27">
        <f t="shared" si="2"/>
        <v>0</v>
      </c>
      <c r="AU27">
        <f t="shared" si="2"/>
        <v>0</v>
      </c>
      <c r="AV27">
        <f t="shared" si="2"/>
        <v>0</v>
      </c>
      <c r="AW27">
        <f t="shared" si="2"/>
        <v>0</v>
      </c>
      <c r="AX27">
        <f t="shared" si="2"/>
        <v>0</v>
      </c>
      <c r="AY27">
        <f t="shared" si="2"/>
        <v>0</v>
      </c>
      <c r="AZ27">
        <f t="shared" si="2"/>
        <v>0</v>
      </c>
      <c r="BA27">
        <f t="shared" si="2"/>
        <v>0</v>
      </c>
      <c r="BB27">
        <f t="shared" si="2"/>
        <v>0</v>
      </c>
      <c r="BC27">
        <f t="shared" si="2"/>
        <v>0</v>
      </c>
      <c r="BD27">
        <f t="shared" si="2"/>
        <v>0</v>
      </c>
      <c r="BE27">
        <f t="shared" si="2"/>
        <v>0</v>
      </c>
      <c r="BF27">
        <f t="shared" si="2"/>
        <v>0</v>
      </c>
      <c r="BG27">
        <f t="shared" si="2"/>
        <v>0</v>
      </c>
    </row>
    <row r="28" spans="1:59" ht="21" customHeight="1">
      <c r="W28" t="s">
        <v>823</v>
      </c>
      <c r="AA28" t="s">
        <v>822</v>
      </c>
    </row>
    <row r="29" spans="1:59" ht="20.399999999999999" customHeight="1">
      <c r="A29" s="28" t="s">
        <v>809</v>
      </c>
      <c r="B29" s="28">
        <v>2021</v>
      </c>
      <c r="C29" s="28">
        <v>2022</v>
      </c>
      <c r="D29" s="28">
        <v>2023</v>
      </c>
      <c r="E29" s="28">
        <v>2024</v>
      </c>
      <c r="F29" s="28">
        <v>2025</v>
      </c>
      <c r="G29" s="28">
        <v>2026</v>
      </c>
      <c r="H29" s="28">
        <v>2027</v>
      </c>
      <c r="I29" s="28">
        <v>2028</v>
      </c>
      <c r="J29" s="28">
        <v>2029</v>
      </c>
      <c r="K29" s="28">
        <v>2030</v>
      </c>
      <c r="L29" s="28">
        <v>2031</v>
      </c>
      <c r="M29" s="28">
        <v>2032</v>
      </c>
      <c r="N29" s="28">
        <v>2033</v>
      </c>
      <c r="O29" s="28">
        <v>2034</v>
      </c>
      <c r="P29" s="28">
        <v>2035</v>
      </c>
      <c r="Q29" s="28">
        <v>2036</v>
      </c>
      <c r="R29" s="28">
        <v>2037</v>
      </c>
      <c r="S29" s="66"/>
      <c r="T29" s="66"/>
      <c r="U29" s="66"/>
      <c r="W29" s="66">
        <v>2025</v>
      </c>
      <c r="X29" s="66">
        <v>2030</v>
      </c>
      <c r="Y29" s="66">
        <v>2037</v>
      </c>
      <c r="AA29" s="66">
        <v>2030</v>
      </c>
      <c r="AB29" s="66">
        <v>2037</v>
      </c>
    </row>
    <row r="30" spans="1:59">
      <c r="A30" s="27" t="s">
        <v>722</v>
      </c>
      <c r="B30">
        <f>_xlfn.IFNA(INDEX($B$14:$AV$19,MATCH($A30,$A$14:$A$19,0),MATCH(B$29,$B$13:$AV$13,0)),0)</f>
        <v>30.5</v>
      </c>
      <c r="C30">
        <f t="shared" ref="C30:R33" si="3">_xlfn.IFNA(INDEX($B$14:$AV$19,MATCH($A30,$A$14:$A$19,0),MATCH(C$29,$B$13:$AV$13,0)),0)</f>
        <v>0</v>
      </c>
      <c r="D30">
        <f t="shared" si="3"/>
        <v>0</v>
      </c>
      <c r="E30">
        <f t="shared" si="3"/>
        <v>0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W30">
        <f>SUMIFS($C30:$R30,$C$29:$R$29,"&lt;"&amp;W$29)/1000</f>
        <v>0</v>
      </c>
      <c r="X30">
        <f>SUMIFS($C30:$R30,$C$29:$R$29,"&lt;"&amp;X$29)/1000</f>
        <v>0</v>
      </c>
      <c r="Y30">
        <f>SUMIFS($C30:$R30,$C$29:$R$29,"&lt;"&amp;Y$29)/1000</f>
        <v>0</v>
      </c>
      <c r="AA30">
        <f>SUMIFS($F30:$R30,$F$29:$R$29,"&lt;"&amp;AA$29)/1000</f>
        <v>0</v>
      </c>
      <c r="AB30">
        <f>SUMIFS($F30:$R30,$F$29:$R$29,"&lt;"&amp;AB$29)/1000</f>
        <v>0</v>
      </c>
    </row>
    <row r="31" spans="1:59">
      <c r="A31" s="27" t="s">
        <v>422</v>
      </c>
      <c r="B31">
        <f t="shared" ref="B31:Q33" si="4">_xlfn.IFNA(INDEX($B$14:$AV$19,MATCH($A31,$A$14:$A$19,0),MATCH(B$29,$B$13:$AV$13,0)),0)</f>
        <v>0</v>
      </c>
      <c r="C31">
        <f t="shared" si="4"/>
        <v>0</v>
      </c>
      <c r="D31">
        <f t="shared" si="4"/>
        <v>0</v>
      </c>
      <c r="E31">
        <f t="shared" si="4"/>
        <v>0</v>
      </c>
      <c r="F31">
        <f t="shared" si="4"/>
        <v>0</v>
      </c>
      <c r="G31">
        <f t="shared" si="4"/>
        <v>600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1000</v>
      </c>
      <c r="O31">
        <f t="shared" si="4"/>
        <v>1000</v>
      </c>
      <c r="P31">
        <f t="shared" si="4"/>
        <v>0</v>
      </c>
      <c r="Q31">
        <f t="shared" si="4"/>
        <v>0</v>
      </c>
      <c r="R31">
        <f t="shared" si="3"/>
        <v>0</v>
      </c>
      <c r="W31">
        <f t="shared" ref="W31:W34" si="5">SUMIFS($C31:$R31,$C$29:$R$29,"&lt;"&amp;W$29)/1000</f>
        <v>0</v>
      </c>
      <c r="X31">
        <f t="shared" ref="X31:Y34" si="6">SUMIFS($C31:$R31,$C$29:$R$29,"&lt;"&amp;X$29)/1000</f>
        <v>0.6</v>
      </c>
      <c r="Y31">
        <f t="shared" si="6"/>
        <v>2.6</v>
      </c>
      <c r="AA31">
        <f t="shared" ref="AA31:AB34" si="7">SUMIFS($F31:$R31,$F$29:$R$29,"&lt;"&amp;AA$29)/1000</f>
        <v>0.6</v>
      </c>
      <c r="AB31">
        <f t="shared" si="7"/>
        <v>2.6</v>
      </c>
    </row>
    <row r="32" spans="1:59">
      <c r="A32" s="27" t="s">
        <v>421</v>
      </c>
      <c r="B32">
        <f t="shared" si="4"/>
        <v>1430</v>
      </c>
      <c r="C32">
        <f t="shared" si="3"/>
        <v>2726</v>
      </c>
      <c r="D32">
        <f t="shared" si="3"/>
        <v>1250</v>
      </c>
      <c r="E32">
        <f t="shared" si="3"/>
        <v>1950</v>
      </c>
      <c r="F32">
        <f t="shared" si="3"/>
        <v>1350</v>
      </c>
      <c r="G32">
        <f t="shared" si="3"/>
        <v>700</v>
      </c>
      <c r="H32">
        <f t="shared" si="3"/>
        <v>2640</v>
      </c>
      <c r="I32">
        <f t="shared" si="3"/>
        <v>700</v>
      </c>
      <c r="J32">
        <f t="shared" si="3"/>
        <v>700</v>
      </c>
      <c r="K32">
        <f t="shared" si="3"/>
        <v>700</v>
      </c>
      <c r="L32">
        <f t="shared" si="3"/>
        <v>0</v>
      </c>
      <c r="M32">
        <f t="shared" si="3"/>
        <v>1400</v>
      </c>
      <c r="N32">
        <f t="shared" si="3"/>
        <v>0</v>
      </c>
      <c r="O32">
        <f t="shared" si="3"/>
        <v>0</v>
      </c>
      <c r="P32">
        <f t="shared" si="3"/>
        <v>1400</v>
      </c>
      <c r="Q32">
        <f t="shared" si="3"/>
        <v>700</v>
      </c>
      <c r="R32">
        <f t="shared" si="3"/>
        <v>1400</v>
      </c>
      <c r="W32">
        <f t="shared" si="5"/>
        <v>5.9260000000000002</v>
      </c>
      <c r="X32">
        <f t="shared" si="6"/>
        <v>12.016</v>
      </c>
      <c r="Y32">
        <f t="shared" si="6"/>
        <v>16.216000000000001</v>
      </c>
      <c r="AA32">
        <f t="shared" si="7"/>
        <v>6.09</v>
      </c>
      <c r="AB32">
        <f t="shared" si="7"/>
        <v>10.29</v>
      </c>
    </row>
    <row r="33" spans="1:28">
      <c r="A33" s="27" t="s">
        <v>404</v>
      </c>
      <c r="B33">
        <f t="shared" si="4"/>
        <v>0</v>
      </c>
      <c r="C33">
        <f t="shared" si="3"/>
        <v>514.29999999999995</v>
      </c>
      <c r="D33">
        <f t="shared" si="3"/>
        <v>0</v>
      </c>
      <c r="E33">
        <f t="shared" si="3"/>
        <v>0</v>
      </c>
      <c r="F33">
        <f t="shared" si="3"/>
        <v>0</v>
      </c>
      <c r="G33">
        <f t="shared" si="3"/>
        <v>700</v>
      </c>
      <c r="H33">
        <f t="shared" si="3"/>
        <v>0</v>
      </c>
      <c r="I33">
        <f t="shared" si="3"/>
        <v>700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700</v>
      </c>
      <c r="N33">
        <f t="shared" si="3"/>
        <v>700</v>
      </c>
      <c r="O33">
        <f t="shared" si="3"/>
        <v>0</v>
      </c>
      <c r="P33">
        <f t="shared" si="3"/>
        <v>700</v>
      </c>
      <c r="Q33">
        <f t="shared" si="3"/>
        <v>0</v>
      </c>
      <c r="R33">
        <f t="shared" si="3"/>
        <v>0</v>
      </c>
      <c r="W33">
        <f t="shared" si="5"/>
        <v>0.51429999999999998</v>
      </c>
      <c r="X33">
        <f t="shared" si="6"/>
        <v>1.9142999999999999</v>
      </c>
      <c r="Y33">
        <f t="shared" si="6"/>
        <v>4.0143000000000004</v>
      </c>
      <c r="AA33">
        <f t="shared" si="7"/>
        <v>1.4</v>
      </c>
      <c r="AB33">
        <f t="shared" si="7"/>
        <v>3.5</v>
      </c>
    </row>
    <row r="34" spans="1:28">
      <c r="A34" s="27" t="s">
        <v>423</v>
      </c>
      <c r="W34">
        <f t="shared" si="5"/>
        <v>0</v>
      </c>
      <c r="X34">
        <f t="shared" si="6"/>
        <v>0</v>
      </c>
      <c r="Y34">
        <f t="shared" si="6"/>
        <v>0</v>
      </c>
      <c r="AA34">
        <f t="shared" si="7"/>
        <v>0</v>
      </c>
      <c r="AB34">
        <f t="shared" si="7"/>
        <v>0</v>
      </c>
    </row>
    <row r="35" spans="1:28">
      <c r="A35" s="27"/>
    </row>
    <row r="36" spans="1:28">
      <c r="A36" s="27"/>
    </row>
    <row r="37" spans="1:28">
      <c r="A37" s="27"/>
    </row>
    <row r="38" spans="1:28">
      <c r="A38" s="27"/>
    </row>
    <row r="39" spans="1:28">
      <c r="A39" s="27"/>
    </row>
    <row r="40" spans="1:28">
      <c r="A40" s="27"/>
    </row>
    <row r="41" spans="1:28">
      <c r="A41" s="27"/>
    </row>
    <row r="42" spans="1:28">
      <c r="A42" s="27"/>
    </row>
    <row r="43" spans="1:28">
      <c r="A43" s="27"/>
    </row>
    <row r="44" spans="1:28">
      <c r="A44" s="27"/>
    </row>
    <row r="45" spans="1:28">
      <c r="A45" s="27"/>
    </row>
    <row r="46" spans="1:28">
      <c r="A46" s="27"/>
    </row>
    <row r="47" spans="1:28">
      <c r="A47" s="27"/>
    </row>
    <row r="48" spans="1:28">
      <c r="A48" s="27"/>
    </row>
    <row r="49" spans="1:35">
      <c r="A49" s="27"/>
    </row>
    <row r="50" spans="1:35">
      <c r="A50" s="27"/>
    </row>
    <row r="51" spans="1:35">
      <c r="A51" s="27"/>
    </row>
    <row r="52" spans="1:35">
      <c r="A52" s="27"/>
    </row>
    <row r="53" spans="1:35">
      <c r="A53" s="27"/>
    </row>
    <row r="54" spans="1:35">
      <c r="A54" s="27"/>
    </row>
    <row r="55" spans="1:35">
      <c r="A55" s="27" t="s">
        <v>432</v>
      </c>
      <c r="AG55">
        <v>45</v>
      </c>
      <c r="AI55">
        <v>24</v>
      </c>
    </row>
    <row r="65" spans="1:18" ht="23">
      <c r="A65" s="29"/>
      <c r="B65" s="29"/>
      <c r="C65" s="30" t="s">
        <v>810</v>
      </c>
      <c r="D65" s="29"/>
      <c r="E65" s="31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1"/>
    </row>
    <row r="66" spans="1:18">
      <c r="A66" s="29"/>
      <c r="B66" s="29"/>
      <c r="C66" s="29"/>
      <c r="D66" s="29"/>
      <c r="E66" s="31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31"/>
    </row>
    <row r="67" spans="1:18">
      <c r="A67" s="29"/>
      <c r="B67" s="29"/>
      <c r="C67" s="29"/>
      <c r="D67" s="29"/>
      <c r="E67" s="31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31"/>
    </row>
    <row r="68" spans="1:18">
      <c r="A68" s="32"/>
      <c r="B68" s="33" t="s">
        <v>811</v>
      </c>
      <c r="C68" s="33" t="s">
        <v>446</v>
      </c>
      <c r="D68" s="33" t="s">
        <v>445</v>
      </c>
      <c r="E68" s="31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31"/>
    </row>
    <row r="69" spans="1:18">
      <c r="A69" s="32" t="s">
        <v>812</v>
      </c>
      <c r="B69" s="34">
        <v>73</v>
      </c>
      <c r="C69" s="35">
        <v>211</v>
      </c>
      <c r="D69" s="36">
        <v>255</v>
      </c>
      <c r="E69" s="31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31"/>
    </row>
    <row r="70" spans="1:18">
      <c r="A70" s="32" t="s">
        <v>813</v>
      </c>
      <c r="B70" s="37">
        <v>62</v>
      </c>
      <c r="C70" s="38">
        <v>122</v>
      </c>
      <c r="D70" s="39">
        <v>211</v>
      </c>
      <c r="E70" s="31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31"/>
    </row>
    <row r="71" spans="1:18">
      <c r="A71" s="32" t="s">
        <v>814</v>
      </c>
      <c r="B71" s="40">
        <v>104</v>
      </c>
      <c r="C71" s="41">
        <v>243</v>
      </c>
      <c r="D71" s="42">
        <v>148</v>
      </c>
      <c r="E71" s="31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31"/>
    </row>
    <row r="72" spans="1:18">
      <c r="A72" s="32" t="s">
        <v>815</v>
      </c>
      <c r="B72" s="43">
        <v>0</v>
      </c>
      <c r="C72" s="44">
        <v>173</v>
      </c>
      <c r="D72" s="45">
        <v>161</v>
      </c>
      <c r="E72" s="31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31"/>
    </row>
    <row r="73" spans="1:18">
      <c r="A73" s="32" t="s">
        <v>816</v>
      </c>
      <c r="B73" s="46">
        <v>254</v>
      </c>
      <c r="C73" s="47">
        <v>211</v>
      </c>
      <c r="D73" s="48">
        <v>36</v>
      </c>
      <c r="E73" s="31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31"/>
    </row>
    <row r="74" spans="1:18">
      <c r="A74" s="32" t="s">
        <v>817</v>
      </c>
      <c r="B74" s="49">
        <v>241</v>
      </c>
      <c r="C74" s="50">
        <v>168</v>
      </c>
      <c r="D74" s="51">
        <v>0</v>
      </c>
      <c r="E74" s="31"/>
      <c r="F74" s="29"/>
      <c r="G74" s="29"/>
      <c r="H74" s="29"/>
      <c r="I74" s="29"/>
      <c r="J74" s="29"/>
      <c r="K74" s="29"/>
      <c r="L74" s="29"/>
      <c r="M74" s="52"/>
      <c r="N74" s="52"/>
      <c r="O74" s="29"/>
      <c r="P74" s="29"/>
      <c r="Q74" s="29"/>
      <c r="R74" s="31"/>
    </row>
    <row r="75" spans="1:18">
      <c r="A75" s="32" t="s">
        <v>818</v>
      </c>
      <c r="B75" s="53">
        <v>227</v>
      </c>
      <c r="C75" s="54">
        <v>73</v>
      </c>
      <c r="D75" s="55">
        <v>70</v>
      </c>
      <c r="E75" s="31"/>
      <c r="F75" s="29"/>
      <c r="G75" s="29"/>
      <c r="H75" s="29"/>
      <c r="I75" s="29"/>
      <c r="J75" s="29"/>
      <c r="K75" s="29"/>
      <c r="L75" s="29"/>
      <c r="M75" s="52"/>
      <c r="N75" s="52"/>
      <c r="O75" s="29"/>
      <c r="P75" s="29"/>
      <c r="Q75" s="29"/>
      <c r="R75" s="31"/>
    </row>
    <row r="76" spans="1:18">
      <c r="A76" s="32" t="s">
        <v>819</v>
      </c>
      <c r="B76" s="56">
        <v>177</v>
      </c>
      <c r="C76" s="57">
        <v>135</v>
      </c>
      <c r="D76" s="58">
        <v>239</v>
      </c>
      <c r="E76" s="31"/>
      <c r="F76" s="29"/>
      <c r="G76" s="29"/>
      <c r="H76" s="29"/>
      <c r="I76" s="29"/>
      <c r="J76" s="29"/>
      <c r="K76" s="29"/>
      <c r="L76" s="29"/>
      <c r="M76" s="52"/>
      <c r="N76" s="52"/>
      <c r="O76" s="29"/>
      <c r="P76" s="29"/>
      <c r="Q76" s="29"/>
      <c r="R76" s="31"/>
    </row>
    <row r="77" spans="1:18">
      <c r="A77" s="32" t="s">
        <v>820</v>
      </c>
      <c r="B77" s="59">
        <v>110</v>
      </c>
      <c r="C77" s="59">
        <v>111</v>
      </c>
      <c r="D77" s="59">
        <v>111</v>
      </c>
      <c r="E77" s="31"/>
      <c r="F77" s="29"/>
      <c r="G77" s="29"/>
      <c r="H77" s="29"/>
      <c r="I77" s="29"/>
      <c r="J77" s="29"/>
      <c r="K77" s="29"/>
      <c r="L77" s="29"/>
      <c r="M77" s="52"/>
      <c r="N77" s="52"/>
      <c r="O77" s="29"/>
      <c r="P77" s="29"/>
      <c r="Q77" s="29"/>
      <c r="R77" s="31"/>
    </row>
    <row r="78" spans="1:18">
      <c r="A78" s="32" t="s">
        <v>821</v>
      </c>
      <c r="B78" s="60">
        <v>175</v>
      </c>
      <c r="C78" s="60">
        <v>175</v>
      </c>
      <c r="D78" s="60">
        <v>175</v>
      </c>
      <c r="E78" s="31"/>
      <c r="F78" s="29"/>
      <c r="G78" s="29"/>
      <c r="H78" s="29"/>
      <c r="I78" s="29"/>
      <c r="J78" s="29"/>
      <c r="K78" s="29"/>
      <c r="L78" s="29"/>
      <c r="M78" s="52"/>
      <c r="N78" s="52"/>
      <c r="O78" s="31"/>
      <c r="P78" s="31"/>
      <c r="Q78" s="29"/>
      <c r="R78" s="31"/>
    </row>
    <row r="79" spans="1:18">
      <c r="A79" s="29"/>
      <c r="B79" s="29"/>
      <c r="C79" s="29"/>
      <c r="D79" s="29"/>
      <c r="E79" s="31"/>
      <c r="F79" s="29"/>
      <c r="G79" s="29"/>
      <c r="H79" s="29"/>
      <c r="I79" s="29"/>
      <c r="J79" s="29"/>
      <c r="K79" s="29"/>
      <c r="L79" s="29"/>
      <c r="M79" s="52"/>
      <c r="N79" s="52"/>
      <c r="O79" s="31"/>
      <c r="P79" s="31"/>
      <c r="Q79" s="29"/>
      <c r="R79" s="31"/>
    </row>
    <row r="80" spans="1:18" ht="15.5">
      <c r="A80" s="29"/>
      <c r="B80" s="29"/>
      <c r="C80" s="29"/>
      <c r="D80" s="29"/>
      <c r="E80" s="61"/>
      <c r="F80" s="29"/>
      <c r="G80" s="29"/>
      <c r="H80" s="29"/>
      <c r="I80" s="29"/>
      <c r="J80" s="29"/>
      <c r="K80" s="29"/>
      <c r="L80" s="29"/>
      <c r="M80" s="52"/>
      <c r="N80" s="52"/>
      <c r="O80" s="29"/>
      <c r="P80" s="29"/>
      <c r="Q80" s="29"/>
      <c r="R80" s="61"/>
    </row>
    <row r="81" spans="1:18">
      <c r="A81" s="31"/>
      <c r="B81" s="31"/>
      <c r="C81" s="31"/>
      <c r="D81" s="31"/>
      <c r="E81" s="62"/>
      <c r="F81" s="31"/>
      <c r="G81" s="31"/>
      <c r="H81" s="31"/>
      <c r="I81" s="31"/>
      <c r="J81" s="31"/>
      <c r="K81" s="31"/>
      <c r="L81" s="31"/>
      <c r="M81" s="52"/>
      <c r="N81" s="52"/>
      <c r="O81" s="31"/>
      <c r="P81" s="31"/>
      <c r="Q81" s="31"/>
      <c r="R81" s="63"/>
    </row>
    <row r="82" spans="1:18">
      <c r="A82" s="29"/>
      <c r="B82" s="29"/>
      <c r="C82" s="29"/>
      <c r="D82" s="29"/>
      <c r="E82" s="64"/>
      <c r="F82" s="29"/>
      <c r="G82" s="29"/>
      <c r="H82" s="29"/>
      <c r="I82" s="29"/>
      <c r="J82" s="29"/>
      <c r="K82" s="29"/>
      <c r="L82" s="29"/>
      <c r="M82" s="52"/>
      <c r="N82" s="52"/>
      <c r="O82" s="65"/>
      <c r="P82" s="65"/>
      <c r="Q82" s="29"/>
      <c r="R82" s="64"/>
    </row>
    <row r="83" spans="1:18">
      <c r="A83" s="29"/>
      <c r="B83" s="29"/>
      <c r="C83" s="29"/>
      <c r="D83" s="29"/>
      <c r="E83" s="64"/>
      <c r="F83" s="29"/>
      <c r="G83" s="29"/>
      <c r="H83" s="29"/>
      <c r="I83" s="29"/>
      <c r="J83" s="29"/>
      <c r="K83" s="29"/>
      <c r="L83" s="29"/>
      <c r="M83" s="52"/>
      <c r="N83" s="52"/>
      <c r="O83" s="65"/>
      <c r="P83" s="65"/>
      <c r="Q83" s="29"/>
      <c r="R83" s="64"/>
    </row>
    <row r="84" spans="1:18">
      <c r="A84" s="29"/>
      <c r="B84" s="29"/>
      <c r="C84" s="29"/>
      <c r="D84" s="29"/>
      <c r="E84" s="64"/>
      <c r="F84" s="29"/>
      <c r="G84" s="29"/>
      <c r="H84" s="29"/>
      <c r="I84" s="29"/>
      <c r="J84" s="29"/>
      <c r="K84" s="29"/>
      <c r="L84" s="29"/>
      <c r="M84" s="52"/>
      <c r="N84" s="52"/>
      <c r="O84" s="65"/>
      <c r="P84" s="65"/>
      <c r="Q84" s="29"/>
      <c r="R84" s="64"/>
    </row>
    <row r="85" spans="1:18">
      <c r="A85" s="29"/>
      <c r="B85" s="29"/>
      <c r="C85" s="29"/>
      <c r="D85" s="29"/>
      <c r="E85" s="64"/>
      <c r="F85" s="29"/>
      <c r="G85" s="29"/>
      <c r="H85" s="29"/>
      <c r="I85" s="29"/>
      <c r="J85" s="29"/>
      <c r="K85" s="29"/>
      <c r="L85" s="29"/>
      <c r="M85" s="52"/>
      <c r="N85" s="52"/>
      <c r="O85" s="65"/>
      <c r="P85" s="65"/>
      <c r="Q85" s="29"/>
      <c r="R85" s="64"/>
    </row>
    <row r="86" spans="1:18">
      <c r="A86" s="29"/>
      <c r="B86" s="29"/>
      <c r="C86" s="29"/>
      <c r="D86" s="29"/>
      <c r="E86" s="64"/>
      <c r="F86" s="29"/>
      <c r="G86" s="29"/>
      <c r="H86" s="29"/>
      <c r="I86" s="29"/>
      <c r="J86" s="29"/>
      <c r="K86" s="29"/>
      <c r="L86" s="29"/>
      <c r="M86" s="52"/>
      <c r="N86" s="52"/>
      <c r="O86" s="65"/>
      <c r="P86" s="65"/>
      <c r="Q86" s="29"/>
      <c r="R86" s="64"/>
    </row>
    <row r="87" spans="1:18">
      <c r="A87" s="29"/>
      <c r="B87" s="29"/>
      <c r="C87" s="29"/>
      <c r="D87" s="29"/>
      <c r="E87" s="64"/>
      <c r="F87" s="29"/>
      <c r="G87" s="29"/>
      <c r="H87" s="29"/>
      <c r="I87" s="29"/>
      <c r="J87" s="29"/>
      <c r="K87" s="29"/>
      <c r="L87" s="29"/>
      <c r="M87" s="52"/>
      <c r="N87" s="52"/>
      <c r="O87" s="65"/>
      <c r="P87" s="65"/>
      <c r="Q87" s="29"/>
      <c r="R87" s="64"/>
    </row>
    <row r="88" spans="1:18">
      <c r="A88" s="29"/>
      <c r="B88" s="29"/>
      <c r="C88" s="29"/>
      <c r="D88" s="29"/>
      <c r="E88" s="64"/>
      <c r="F88" s="29"/>
      <c r="G88" s="29"/>
      <c r="H88" s="29"/>
      <c r="I88" s="29"/>
      <c r="J88" s="29"/>
      <c r="K88" s="29"/>
      <c r="L88" s="29"/>
      <c r="M88" s="52"/>
      <c r="N88" s="52"/>
      <c r="O88" s="65"/>
      <c r="P88" s="65"/>
      <c r="Q88" s="29"/>
      <c r="R88" s="64"/>
    </row>
    <row r="89" spans="1:18">
      <c r="A89" s="29"/>
      <c r="B89" s="29"/>
      <c r="C89" s="29"/>
      <c r="D89" s="29"/>
      <c r="E89" s="64"/>
      <c r="F89" s="52"/>
      <c r="G89" s="52"/>
      <c r="H89" s="52"/>
      <c r="I89" s="52"/>
      <c r="J89" s="52"/>
      <c r="K89" s="52"/>
      <c r="L89" s="52"/>
      <c r="M89" s="52"/>
      <c r="N89" s="52"/>
      <c r="O89" s="65"/>
      <c r="P89" s="65"/>
      <c r="Q89" s="29"/>
      <c r="R89" s="64"/>
    </row>
    <row r="90" spans="1:18">
      <c r="A90" s="29"/>
      <c r="B90" s="29"/>
      <c r="C90" s="29"/>
      <c r="D90" s="29"/>
      <c r="E90" s="64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29"/>
      <c r="R90" s="6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P444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4.5"/>
  <cols>
    <col min="1" max="1" width="34.90625" bestFit="1" customWidth="1"/>
    <col min="2" max="3" width="34.90625" customWidth="1"/>
    <col min="4" max="4" width="9.453125" bestFit="1" customWidth="1"/>
    <col min="5" max="5" width="18.08984375" bestFit="1" customWidth="1"/>
    <col min="6" max="6" width="38.90625" bestFit="1" customWidth="1"/>
    <col min="7" max="10" width="38.90625" customWidth="1"/>
    <col min="11" max="11" width="14.36328125" bestFit="1" customWidth="1"/>
    <col min="12" max="12" width="14.36328125" customWidth="1"/>
    <col min="13" max="13" width="16.90625" bestFit="1" customWidth="1"/>
    <col min="14" max="14" width="9.453125" bestFit="1" customWidth="1"/>
    <col min="15" max="20" width="9.453125" customWidth="1"/>
    <col min="21" max="25" width="13.453125" bestFit="1" customWidth="1"/>
    <col min="26" max="26" width="13.36328125" bestFit="1" customWidth="1"/>
    <col min="27" max="27" width="13.36328125" customWidth="1"/>
    <col min="28" max="28" width="13.36328125" bestFit="1" customWidth="1"/>
    <col min="29" max="29" width="17.453125" bestFit="1" customWidth="1"/>
    <col min="30" max="30" width="13.36328125" bestFit="1" customWidth="1"/>
    <col min="31" max="33" width="13" bestFit="1" customWidth="1"/>
    <col min="34" max="34" width="7" bestFit="1" customWidth="1"/>
    <col min="35" max="35" width="9.453125" bestFit="1" customWidth="1"/>
    <col min="36" max="36" width="12.36328125" bestFit="1" customWidth="1"/>
    <col min="37" max="37" width="14.6328125" bestFit="1" customWidth="1"/>
    <col min="38" max="38" width="9.453125" bestFit="1" customWidth="1"/>
    <col min="39" max="39" width="17.08984375" bestFit="1" customWidth="1"/>
    <col min="40" max="40" width="23.453125" bestFit="1" customWidth="1"/>
    <col min="41" max="41" width="23.453125" customWidth="1"/>
    <col min="42" max="42" width="9.08984375" style="15"/>
    <col min="43" max="43" width="22" bestFit="1" customWidth="1"/>
    <col min="44" max="44" width="32.08984375" bestFit="1" customWidth="1"/>
    <col min="45" max="45" width="8.90625" style="19" customWidth="1"/>
    <col min="46" max="46" width="17.90625" bestFit="1" customWidth="1"/>
    <col min="47" max="47" width="13.54296875" bestFit="1" customWidth="1"/>
    <col min="48" max="48" width="12" bestFit="1" customWidth="1"/>
    <col min="49" max="49" width="9.453125" style="19" customWidth="1"/>
    <col min="50" max="50" width="16.90625" bestFit="1" customWidth="1"/>
    <col min="51" max="51" width="13.54296875" bestFit="1" customWidth="1"/>
    <col min="52" max="52" width="12" bestFit="1" customWidth="1"/>
    <col min="53" max="53" width="10.54296875" style="19" customWidth="1"/>
    <col min="54" max="54" width="20.54296875" bestFit="1" customWidth="1"/>
    <col min="55" max="55" width="13.54296875" bestFit="1" customWidth="1"/>
    <col min="56" max="56" width="12" bestFit="1" customWidth="1"/>
    <col min="57" max="57" width="10.54296875" style="19" customWidth="1"/>
    <col min="58" max="58" width="20.54296875" bestFit="1" customWidth="1"/>
    <col min="59" max="59" width="19.08984375" customWidth="1"/>
    <col min="60" max="60" width="35.90625" bestFit="1" customWidth="1"/>
    <col min="61" max="61" width="10.54296875" style="19" customWidth="1"/>
    <col min="62" max="62" width="20.54296875" bestFit="1" customWidth="1"/>
    <col min="63" max="63" width="19.08984375" customWidth="1"/>
    <col min="64" max="64" width="35.90625" bestFit="1" customWidth="1"/>
    <col min="65" max="65" width="9.453125" style="19" customWidth="1"/>
    <col min="66" max="66" width="15.90625" bestFit="1" customWidth="1"/>
    <col min="67" max="67" width="13.54296875" bestFit="1" customWidth="1"/>
    <col min="68" max="68" width="12" bestFit="1" customWidth="1"/>
  </cols>
  <sheetData>
    <row r="1" spans="1:68">
      <c r="H1" s="12"/>
      <c r="I1" s="12"/>
      <c r="J1" s="12"/>
      <c r="AA1">
        <v>1.06E-6</v>
      </c>
    </row>
    <row r="2" spans="1:68">
      <c r="C2" t="s">
        <v>751</v>
      </c>
      <c r="H2" s="12"/>
      <c r="I2" s="12"/>
      <c r="J2" s="12"/>
      <c r="N2" t="s">
        <v>350</v>
      </c>
      <c r="O2" t="s">
        <v>755</v>
      </c>
      <c r="U2" t="s">
        <v>350</v>
      </c>
      <c r="V2" t="s">
        <v>350</v>
      </c>
      <c r="W2" t="s">
        <v>350</v>
      </c>
      <c r="X2" t="s">
        <v>350</v>
      </c>
      <c r="Y2" t="s">
        <v>350</v>
      </c>
      <c r="Z2" t="s">
        <v>406</v>
      </c>
      <c r="AA2" t="s">
        <v>801</v>
      </c>
      <c r="AB2" t="s">
        <v>403</v>
      </c>
      <c r="AC2" t="s">
        <v>403</v>
      </c>
      <c r="AD2" t="s">
        <v>403</v>
      </c>
      <c r="AE2" t="s">
        <v>351</v>
      </c>
      <c r="AF2" t="s">
        <v>351</v>
      </c>
      <c r="AG2" t="s">
        <v>351</v>
      </c>
      <c r="AH2" t="s">
        <v>351</v>
      </c>
      <c r="AI2" t="s">
        <v>351</v>
      </c>
      <c r="AJ2" t="s">
        <v>352</v>
      </c>
      <c r="AK2" t="s">
        <v>352</v>
      </c>
      <c r="AM2" t="s">
        <v>442</v>
      </c>
    </row>
    <row r="3" spans="1:68" ht="15" thickBot="1">
      <c r="A3" t="s">
        <v>0</v>
      </c>
      <c r="B3" t="s">
        <v>746</v>
      </c>
      <c r="C3" s="17" t="s">
        <v>697</v>
      </c>
      <c r="D3" t="s">
        <v>347</v>
      </c>
      <c r="E3" t="s">
        <v>698</v>
      </c>
      <c r="F3" t="s">
        <v>349</v>
      </c>
      <c r="G3" t="s">
        <v>693</v>
      </c>
      <c r="H3" s="12" t="s">
        <v>668</v>
      </c>
      <c r="I3" s="12" t="s">
        <v>721</v>
      </c>
      <c r="J3" s="12" t="s">
        <v>756</v>
      </c>
      <c r="K3" t="s">
        <v>348</v>
      </c>
      <c r="L3" t="s">
        <v>707</v>
      </c>
      <c r="M3" t="s">
        <v>429</v>
      </c>
      <c r="N3" t="s">
        <v>353</v>
      </c>
      <c r="O3" t="s">
        <v>754</v>
      </c>
      <c r="P3" t="s">
        <v>609</v>
      </c>
      <c r="Q3" t="s">
        <v>612</v>
      </c>
      <c r="R3" t="s">
        <v>610</v>
      </c>
      <c r="S3" t="s">
        <v>611</v>
      </c>
      <c r="T3" t="s">
        <v>613</v>
      </c>
      <c r="U3" s="5" t="s">
        <v>434</v>
      </c>
      <c r="V3" s="5" t="s">
        <v>435</v>
      </c>
      <c r="W3" s="5" t="s">
        <v>436</v>
      </c>
      <c r="X3" s="5" t="s">
        <v>606</v>
      </c>
      <c r="Y3" s="5" t="s">
        <v>437</v>
      </c>
      <c r="Z3" t="s">
        <v>354</v>
      </c>
      <c r="AA3" s="12" t="s">
        <v>354</v>
      </c>
      <c r="AB3" t="s">
        <v>355</v>
      </c>
      <c r="AC3" t="s">
        <v>356</v>
      </c>
      <c r="AD3" t="s">
        <v>357</v>
      </c>
      <c r="AE3" t="s">
        <v>358</v>
      </c>
      <c r="AF3" t="s">
        <v>359</v>
      </c>
      <c r="AG3" t="s">
        <v>360</v>
      </c>
      <c r="AH3" t="s">
        <v>361</v>
      </c>
      <c r="AI3" t="s">
        <v>362</v>
      </c>
      <c r="AJ3" t="s">
        <v>363</v>
      </c>
      <c r="AK3" t="s">
        <v>364</v>
      </c>
      <c r="AL3" s="5" t="s">
        <v>438</v>
      </c>
      <c r="AM3" s="5" t="s">
        <v>439</v>
      </c>
      <c r="AN3" s="5" t="s">
        <v>441</v>
      </c>
      <c r="AO3" s="5" t="s">
        <v>804</v>
      </c>
      <c r="AQ3" t="s">
        <v>709</v>
      </c>
      <c r="AR3" t="s">
        <v>710</v>
      </c>
      <c r="AS3" s="16"/>
      <c r="AT3" t="s">
        <v>711</v>
      </c>
      <c r="AU3" t="s">
        <v>712</v>
      </c>
      <c r="AV3" t="s">
        <v>713</v>
      </c>
      <c r="AW3" s="16"/>
      <c r="AX3" t="s">
        <v>711</v>
      </c>
      <c r="AY3" t="s">
        <v>712</v>
      </c>
      <c r="AZ3" t="s">
        <v>713</v>
      </c>
      <c r="BA3" s="16"/>
      <c r="BB3" t="s">
        <v>711</v>
      </c>
      <c r="BC3" t="s">
        <v>712</v>
      </c>
      <c r="BD3" t="s">
        <v>713</v>
      </c>
      <c r="BE3" s="16"/>
      <c r="BF3" t="s">
        <v>711</v>
      </c>
      <c r="BG3" t="s">
        <v>712</v>
      </c>
      <c r="BH3" t="s">
        <v>713</v>
      </c>
      <c r="BI3" s="16"/>
      <c r="BJ3" t="s">
        <v>711</v>
      </c>
      <c r="BK3" t="s">
        <v>712</v>
      </c>
      <c r="BL3" t="s">
        <v>713</v>
      </c>
      <c r="BM3" s="16"/>
      <c r="BN3" t="s">
        <v>711</v>
      </c>
      <c r="BO3" t="s">
        <v>712</v>
      </c>
      <c r="BP3" t="s">
        <v>713</v>
      </c>
    </row>
    <row r="4" spans="1:68" ht="15" thickTop="1">
      <c r="A4" t="s">
        <v>1</v>
      </c>
      <c r="B4" t="str">
        <f>SUBSTITUTE(A4," ","_")</f>
        <v>BB-H1</v>
      </c>
      <c r="C4" t="e">
        <v>#N/A</v>
      </c>
      <c r="D4" t="s">
        <v>368</v>
      </c>
      <c r="E4" t="str">
        <f>LEFT(D4,3)</f>
        <v>NAC</v>
      </c>
      <c r="F4" t="s">
        <v>376</v>
      </c>
      <c r="G4" t="str">
        <f>INDEX(PLEXOScat_idx!$B:$B,MATCH($F4,PLEXOScat_idx!$A:$A,0))</f>
        <v>EGAT Hydro Dispatchable</v>
      </c>
      <c r="H4" t="s">
        <v>669</v>
      </c>
      <c r="I4" t="str">
        <f>LEFT(H4,SEARCH(" ",H4)-1)</f>
        <v>Hydro</v>
      </c>
      <c r="J4" t="s">
        <v>757</v>
      </c>
      <c r="K4" t="s">
        <v>404</v>
      </c>
      <c r="L4" t="e">
        <f>INDEX(idxFuel!$B:$B,MATCH($K4,idxFuel!$A:$A,0))</f>
        <v>#N/A</v>
      </c>
      <c r="M4" t="s">
        <v>427</v>
      </c>
      <c r="N4">
        <v>40</v>
      </c>
      <c r="O4">
        <f>N4/MAX($U4:$Y4)</f>
        <v>0.48661800486618001</v>
      </c>
      <c r="P4">
        <f>INDEX(Units_Allyear!C:C,MATCH($A4,Units_Allyear!$A:$A,0))</f>
        <v>1</v>
      </c>
      <c r="Q4">
        <f>INDEX(Units_Allyear!D:D,MATCH($A4,Units_Allyear!$A:$A,0))</f>
        <v>1</v>
      </c>
      <c r="R4">
        <f>INDEX(Units_Allyear!E:E,MATCH($A4,Units_Allyear!$A:$A,0))</f>
        <v>1</v>
      </c>
      <c r="S4">
        <f>INDEX(Units_Allyear!F:F,MATCH($A4,Units_Allyear!$A:$A,0))</f>
        <v>1</v>
      </c>
      <c r="T4">
        <f>INDEX(Units_Allyear!G:G,MATCH($A4,Units_Allyear!$A:$A,0))</f>
        <v>1</v>
      </c>
      <c r="U4">
        <v>82.2</v>
      </c>
      <c r="V4">
        <v>82.2</v>
      </c>
      <c r="W4">
        <v>82.2</v>
      </c>
      <c r="X4">
        <v>82.2</v>
      </c>
      <c r="Y4">
        <v>82.2</v>
      </c>
      <c r="Z4" t="e">
        <v>#N/A</v>
      </c>
      <c r="AA4" t="e">
        <f>Z4*$AA$1*1000</f>
        <v>#N/A</v>
      </c>
      <c r="AB4" t="e">
        <v>#N/A</v>
      </c>
      <c r="AC4" t="e">
        <v>#N/A</v>
      </c>
      <c r="AD4" t="e">
        <v>#N/A</v>
      </c>
      <c r="AE4">
        <v>8</v>
      </c>
      <c r="AF4">
        <v>40</v>
      </c>
      <c r="AG4">
        <v>0.1</v>
      </c>
      <c r="AH4">
        <v>0.5</v>
      </c>
      <c r="AI4">
        <v>0.5</v>
      </c>
      <c r="AJ4">
        <v>60</v>
      </c>
      <c r="AK4">
        <v>60</v>
      </c>
      <c r="AL4" t="s">
        <v>440</v>
      </c>
      <c r="AM4" t="e">
        <f>NA()</f>
        <v>#N/A</v>
      </c>
      <c r="AN4" s="6" t="s">
        <v>600</v>
      </c>
      <c r="AO4">
        <f>_xlfn.NUMBERVALUE(IF(ISNUMBER(SEARCH("/",AN4)),RIGHT(AN4,LEN(AN4)-SEARCH("/",AN4)),AN4))</f>
        <v>1982</v>
      </c>
      <c r="AQ4" s="20" t="str">
        <f>A4</f>
        <v>BB-H1</v>
      </c>
      <c r="AR4" t="str">
        <f t="shared" ref="AR4:AR67" si="0">IF(AL4="SPP",_xlfn.IFNA(G4&amp;"-"&amp;AM4,G4),G4)</f>
        <v>EGAT Hydro Dispatchable</v>
      </c>
      <c r="AS4" s="21"/>
      <c r="AT4" s="4" t="s">
        <v>714</v>
      </c>
      <c r="AU4" s="20" t="str">
        <f t="shared" ref="AU4:AU67" si="1">AQ4</f>
        <v>BB-H1</v>
      </c>
      <c r="AV4" t="str">
        <f>E4</f>
        <v>NAC</v>
      </c>
      <c r="AW4" s="16"/>
      <c r="AX4" s="4" t="s">
        <v>715</v>
      </c>
      <c r="AY4" s="20" t="str">
        <f>AQ4</f>
        <v>BB-H1</v>
      </c>
      <c r="AZ4" t="e">
        <f>L4</f>
        <v>#N/A</v>
      </c>
      <c r="BA4" s="16"/>
      <c r="BB4" s="4" t="s">
        <v>716</v>
      </c>
      <c r="BC4" s="20" t="s">
        <v>718</v>
      </c>
      <c r="BD4" s="20" t="str">
        <f>IF($M4="Optimal",$AU4,NA())</f>
        <v>BB-H1</v>
      </c>
      <c r="BE4" s="16"/>
      <c r="BF4" s="4" t="s">
        <v>716</v>
      </c>
      <c r="BG4" s="4" t="s">
        <v>719</v>
      </c>
      <c r="BH4" s="20" t="str">
        <f t="shared" ref="BH4:BH67" si="2">AU4</f>
        <v>BB-H1</v>
      </c>
      <c r="BI4" s="16"/>
      <c r="BJ4" s="4" t="s">
        <v>716</v>
      </c>
      <c r="BK4" s="4" t="s">
        <v>720</v>
      </c>
      <c r="BL4" s="20" t="str">
        <f>IF($M4="Optimal",$AU4,NA())</f>
        <v>BB-H1</v>
      </c>
      <c r="BM4" s="16"/>
      <c r="BN4" s="4" t="s">
        <v>717</v>
      </c>
      <c r="BO4" s="20" t="str">
        <f>I4</f>
        <v>Hydro</v>
      </c>
      <c r="BP4" s="20" t="str">
        <f>AU4</f>
        <v>BB-H1</v>
      </c>
    </row>
    <row r="5" spans="1:68">
      <c r="A5" t="s">
        <v>2</v>
      </c>
      <c r="B5" t="str">
        <f t="shared" ref="B5:B68" si="3">SUBSTITUTE(A5," ","_")</f>
        <v>BB-H2</v>
      </c>
      <c r="C5" t="e">
        <v>#N/A</v>
      </c>
      <c r="D5" t="s">
        <v>368</v>
      </c>
      <c r="E5" t="str">
        <f t="shared" ref="E5:E68" si="4">LEFT(D5,3)</f>
        <v>NAC</v>
      </c>
      <c r="F5" t="s">
        <v>376</v>
      </c>
      <c r="G5" t="str">
        <f>INDEX(PLEXOScat_idx!$B:$B,MATCH($F5,PLEXOScat_idx!$A:$A,0))</f>
        <v>EGAT Hydro Dispatchable</v>
      </c>
      <c r="H5" t="s">
        <v>669</v>
      </c>
      <c r="I5" t="str">
        <f t="shared" ref="I5:I68" si="5">LEFT(H5,SEARCH(" ",H5)-1)</f>
        <v>Hydro</v>
      </c>
      <c r="J5" t="s">
        <v>757</v>
      </c>
      <c r="K5" t="s">
        <v>404</v>
      </c>
      <c r="L5" t="e">
        <f>INDEX(idxFuel!$B:$B,MATCH($K5,idxFuel!$A:$A,0))</f>
        <v>#N/A</v>
      </c>
      <c r="M5" t="s">
        <v>427</v>
      </c>
      <c r="N5">
        <v>40</v>
      </c>
      <c r="O5">
        <f t="shared" ref="O5:O68" si="6">N5/MAX($U5:$Y5)</f>
        <v>0.48661800486618001</v>
      </c>
      <c r="P5">
        <f>INDEX(Units_Allyear!C:C,MATCH($A5,Units_Allyear!$A:$A,0))</f>
        <v>1</v>
      </c>
      <c r="Q5">
        <f>INDEX(Units_Allyear!D:D,MATCH($A5,Units_Allyear!$A:$A,0))</f>
        <v>1</v>
      </c>
      <c r="R5">
        <f>INDEX(Units_Allyear!E:E,MATCH($A5,Units_Allyear!$A:$A,0))</f>
        <v>1</v>
      </c>
      <c r="S5">
        <f>INDEX(Units_Allyear!F:F,MATCH($A5,Units_Allyear!$A:$A,0))</f>
        <v>1</v>
      </c>
      <c r="T5">
        <f>INDEX(Units_Allyear!G:G,MATCH($A5,Units_Allyear!$A:$A,0))</f>
        <v>1</v>
      </c>
      <c r="U5">
        <v>82.2</v>
      </c>
      <c r="V5">
        <v>82.2</v>
      </c>
      <c r="W5">
        <v>82.2</v>
      </c>
      <c r="X5">
        <v>82.2</v>
      </c>
      <c r="Y5">
        <v>82.2</v>
      </c>
      <c r="Z5" t="e">
        <v>#N/A</v>
      </c>
      <c r="AA5" t="e">
        <f t="shared" ref="AA5:AA68" si="7">Z5*$AA$1*1000</f>
        <v>#N/A</v>
      </c>
      <c r="AB5" t="e">
        <v>#N/A</v>
      </c>
      <c r="AC5" t="e">
        <v>#N/A</v>
      </c>
      <c r="AD5" t="e">
        <v>#N/A</v>
      </c>
      <c r="AE5">
        <v>8</v>
      </c>
      <c r="AF5">
        <v>40</v>
      </c>
      <c r="AG5">
        <v>0.1</v>
      </c>
      <c r="AH5">
        <v>0.5</v>
      </c>
      <c r="AI5">
        <v>0.5</v>
      </c>
      <c r="AJ5">
        <v>60</v>
      </c>
      <c r="AK5">
        <v>60</v>
      </c>
      <c r="AL5" t="s">
        <v>440</v>
      </c>
      <c r="AM5" t="e">
        <f>NA()</f>
        <v>#N/A</v>
      </c>
      <c r="AN5" s="6" t="s">
        <v>600</v>
      </c>
      <c r="AO5">
        <f t="shared" ref="AO5:AO68" si="8">_xlfn.NUMBERVALUE(IF(ISNUMBER(SEARCH("/",AN5)),RIGHT(AN5,LEN(AN5)-SEARCH("/",AN5)),AN5))</f>
        <v>1982</v>
      </c>
      <c r="AQ5" s="20" t="str">
        <f t="shared" ref="AQ5:AQ68" si="9">A5</f>
        <v>BB-H2</v>
      </c>
      <c r="AR5" t="str">
        <f t="shared" si="0"/>
        <v>EGAT Hydro Dispatchable</v>
      </c>
      <c r="AT5" s="4" t="s">
        <v>714</v>
      </c>
      <c r="AU5" s="20" t="str">
        <f t="shared" si="1"/>
        <v>BB-H2</v>
      </c>
      <c r="AV5" t="str">
        <f t="shared" ref="AV5:AV68" si="10">E5</f>
        <v>NAC</v>
      </c>
      <c r="AX5" s="4" t="s">
        <v>715</v>
      </c>
      <c r="AY5" s="20" t="str">
        <f t="shared" ref="AY5:AY68" si="11">AQ5</f>
        <v>BB-H2</v>
      </c>
      <c r="AZ5" t="e">
        <f t="shared" ref="AZ5:AZ68" si="12">L5</f>
        <v>#N/A</v>
      </c>
      <c r="BB5" s="4" t="s">
        <v>716</v>
      </c>
      <c r="BC5" s="20" t="s">
        <v>718</v>
      </c>
      <c r="BD5" s="20" t="str">
        <f t="shared" ref="BD5:BD68" si="13">IF($M5="Optimal",$AU5,NA())</f>
        <v>BB-H2</v>
      </c>
      <c r="BF5" s="4" t="s">
        <v>716</v>
      </c>
      <c r="BG5" s="4" t="s">
        <v>719</v>
      </c>
      <c r="BH5" s="20" t="str">
        <f t="shared" si="2"/>
        <v>BB-H2</v>
      </c>
      <c r="BJ5" s="4" t="s">
        <v>716</v>
      </c>
      <c r="BK5" s="4" t="s">
        <v>720</v>
      </c>
      <c r="BL5" s="20" t="str">
        <f t="shared" ref="BL5:BL68" si="14">IF(M5="Optimal",AU5,NA())</f>
        <v>BB-H2</v>
      </c>
      <c r="BN5" s="4" t="s">
        <v>717</v>
      </c>
      <c r="BO5" s="20" t="str">
        <f t="shared" ref="BO5:BO68" si="15">I5</f>
        <v>Hydro</v>
      </c>
      <c r="BP5" s="20" t="str">
        <f t="shared" ref="BP5:BP68" si="16">AU5</f>
        <v>BB-H2</v>
      </c>
    </row>
    <row r="6" spans="1:68">
      <c r="A6" t="s">
        <v>3</v>
      </c>
      <c r="B6" t="str">
        <f t="shared" si="3"/>
        <v>BB-H3</v>
      </c>
      <c r="C6" t="e">
        <v>#N/A</v>
      </c>
      <c r="D6" t="s">
        <v>368</v>
      </c>
      <c r="E6" t="str">
        <f t="shared" si="4"/>
        <v>NAC</v>
      </c>
      <c r="F6" t="s">
        <v>376</v>
      </c>
      <c r="G6" t="str">
        <f>INDEX(PLEXOScat_idx!$B:$B,MATCH($F6,PLEXOScat_idx!$A:$A,0))</f>
        <v>EGAT Hydro Dispatchable</v>
      </c>
      <c r="H6" t="s">
        <v>669</v>
      </c>
      <c r="I6" t="str">
        <f t="shared" si="5"/>
        <v>Hydro</v>
      </c>
      <c r="J6" t="s">
        <v>757</v>
      </c>
      <c r="K6" t="s">
        <v>404</v>
      </c>
      <c r="L6" t="e">
        <f>INDEX(idxFuel!$B:$B,MATCH($K6,idxFuel!$A:$A,0))</f>
        <v>#N/A</v>
      </c>
      <c r="M6" t="s">
        <v>427</v>
      </c>
      <c r="N6">
        <v>40</v>
      </c>
      <c r="O6">
        <f t="shared" si="6"/>
        <v>0.48661800486618001</v>
      </c>
      <c r="P6">
        <f>INDEX(Units_Allyear!C:C,MATCH($A6,Units_Allyear!$A:$A,0))</f>
        <v>1</v>
      </c>
      <c r="Q6">
        <f>INDEX(Units_Allyear!D:D,MATCH($A6,Units_Allyear!$A:$A,0))</f>
        <v>1</v>
      </c>
      <c r="R6">
        <f>INDEX(Units_Allyear!E:E,MATCH($A6,Units_Allyear!$A:$A,0))</f>
        <v>1</v>
      </c>
      <c r="S6">
        <f>INDEX(Units_Allyear!F:F,MATCH($A6,Units_Allyear!$A:$A,0))</f>
        <v>1</v>
      </c>
      <c r="T6">
        <f>INDEX(Units_Allyear!G:G,MATCH($A6,Units_Allyear!$A:$A,0))</f>
        <v>1</v>
      </c>
      <c r="U6">
        <v>82.2</v>
      </c>
      <c r="V6">
        <v>82.2</v>
      </c>
      <c r="W6">
        <v>82.2</v>
      </c>
      <c r="X6">
        <v>82.2</v>
      </c>
      <c r="Y6">
        <v>82.2</v>
      </c>
      <c r="Z6" t="e">
        <v>#N/A</v>
      </c>
      <c r="AA6" t="e">
        <f t="shared" si="7"/>
        <v>#N/A</v>
      </c>
      <c r="AB6" t="e">
        <v>#N/A</v>
      </c>
      <c r="AC6" t="e">
        <v>#N/A</v>
      </c>
      <c r="AD6" t="e">
        <v>#N/A</v>
      </c>
      <c r="AE6">
        <v>8</v>
      </c>
      <c r="AF6">
        <v>40</v>
      </c>
      <c r="AG6">
        <v>0.1</v>
      </c>
      <c r="AH6">
        <v>0.5</v>
      </c>
      <c r="AI6">
        <v>0.5</v>
      </c>
      <c r="AJ6">
        <v>60</v>
      </c>
      <c r="AK6">
        <v>60</v>
      </c>
      <c r="AL6" t="s">
        <v>440</v>
      </c>
      <c r="AM6" t="e">
        <f>NA()</f>
        <v>#N/A</v>
      </c>
      <c r="AN6" s="6" t="s">
        <v>600</v>
      </c>
      <c r="AO6">
        <f t="shared" si="8"/>
        <v>1982</v>
      </c>
      <c r="AQ6" s="20" t="str">
        <f t="shared" si="9"/>
        <v>BB-H3</v>
      </c>
      <c r="AR6" t="str">
        <f t="shared" si="0"/>
        <v>EGAT Hydro Dispatchable</v>
      </c>
      <c r="AT6" s="4" t="s">
        <v>714</v>
      </c>
      <c r="AU6" s="20" t="str">
        <f t="shared" si="1"/>
        <v>BB-H3</v>
      </c>
      <c r="AV6" t="str">
        <f t="shared" si="10"/>
        <v>NAC</v>
      </c>
      <c r="AX6" s="4" t="s">
        <v>715</v>
      </c>
      <c r="AY6" s="20" t="str">
        <f t="shared" si="11"/>
        <v>BB-H3</v>
      </c>
      <c r="AZ6" t="e">
        <f t="shared" si="12"/>
        <v>#N/A</v>
      </c>
      <c r="BB6" s="4" t="s">
        <v>716</v>
      </c>
      <c r="BC6" s="20" t="s">
        <v>718</v>
      </c>
      <c r="BD6" s="20" t="str">
        <f t="shared" si="13"/>
        <v>BB-H3</v>
      </c>
      <c r="BF6" s="4" t="s">
        <v>716</v>
      </c>
      <c r="BG6" s="4" t="s">
        <v>719</v>
      </c>
      <c r="BH6" s="20" t="str">
        <f t="shared" si="2"/>
        <v>BB-H3</v>
      </c>
      <c r="BJ6" s="4" t="s">
        <v>716</v>
      </c>
      <c r="BK6" s="4" t="s">
        <v>720</v>
      </c>
      <c r="BL6" s="20" t="str">
        <f t="shared" si="14"/>
        <v>BB-H3</v>
      </c>
      <c r="BN6" s="4" t="s">
        <v>717</v>
      </c>
      <c r="BO6" s="20" t="str">
        <f t="shared" si="15"/>
        <v>Hydro</v>
      </c>
      <c r="BP6" s="20" t="str">
        <f t="shared" si="16"/>
        <v>BB-H3</v>
      </c>
    </row>
    <row r="7" spans="1:68">
      <c r="A7" t="s">
        <v>4</v>
      </c>
      <c r="B7" t="str">
        <f t="shared" si="3"/>
        <v>BB-H4</v>
      </c>
      <c r="C7" t="e">
        <v>#N/A</v>
      </c>
      <c r="D7" t="s">
        <v>368</v>
      </c>
      <c r="E7" t="str">
        <f t="shared" si="4"/>
        <v>NAC</v>
      </c>
      <c r="F7" t="s">
        <v>376</v>
      </c>
      <c r="G7" t="str">
        <f>INDEX(PLEXOScat_idx!$B:$B,MATCH($F7,PLEXOScat_idx!$A:$A,0))</f>
        <v>EGAT Hydro Dispatchable</v>
      </c>
      <c r="H7" t="s">
        <v>669</v>
      </c>
      <c r="I7" t="str">
        <f t="shared" si="5"/>
        <v>Hydro</v>
      </c>
      <c r="J7" t="s">
        <v>757</v>
      </c>
      <c r="K7" t="s">
        <v>404</v>
      </c>
      <c r="L7" t="e">
        <f>INDEX(idxFuel!$B:$B,MATCH($K7,idxFuel!$A:$A,0))</f>
        <v>#N/A</v>
      </c>
      <c r="M7" t="s">
        <v>427</v>
      </c>
      <c r="N7">
        <v>40</v>
      </c>
      <c r="O7">
        <f t="shared" si="6"/>
        <v>0.48661800486618001</v>
      </c>
      <c r="P7">
        <f>INDEX(Units_Allyear!C:C,MATCH($A7,Units_Allyear!$A:$A,0))</f>
        <v>1</v>
      </c>
      <c r="Q7">
        <f>INDEX(Units_Allyear!D:D,MATCH($A7,Units_Allyear!$A:$A,0))</f>
        <v>1</v>
      </c>
      <c r="R7">
        <f>INDEX(Units_Allyear!E:E,MATCH($A7,Units_Allyear!$A:$A,0))</f>
        <v>1</v>
      </c>
      <c r="S7">
        <f>INDEX(Units_Allyear!F:F,MATCH($A7,Units_Allyear!$A:$A,0))</f>
        <v>1</v>
      </c>
      <c r="T7">
        <f>INDEX(Units_Allyear!G:G,MATCH($A7,Units_Allyear!$A:$A,0))</f>
        <v>1</v>
      </c>
      <c r="U7">
        <v>82.2</v>
      </c>
      <c r="V7">
        <v>82.2</v>
      </c>
      <c r="W7">
        <v>82.2</v>
      </c>
      <c r="X7">
        <v>82.2</v>
      </c>
      <c r="Y7">
        <v>82.2</v>
      </c>
      <c r="Z7" t="e">
        <v>#N/A</v>
      </c>
      <c r="AA7" t="e">
        <f t="shared" si="7"/>
        <v>#N/A</v>
      </c>
      <c r="AB7" t="e">
        <v>#N/A</v>
      </c>
      <c r="AC7" t="e">
        <v>#N/A</v>
      </c>
      <c r="AD7" t="e">
        <v>#N/A</v>
      </c>
      <c r="AE7">
        <v>8</v>
      </c>
      <c r="AF7">
        <v>40</v>
      </c>
      <c r="AG7">
        <v>0.1</v>
      </c>
      <c r="AH7">
        <v>0.5</v>
      </c>
      <c r="AI7">
        <v>0.5</v>
      </c>
      <c r="AJ7">
        <v>60</v>
      </c>
      <c r="AK7">
        <v>60</v>
      </c>
      <c r="AL7" t="s">
        <v>440</v>
      </c>
      <c r="AM7" t="e">
        <f>NA()</f>
        <v>#N/A</v>
      </c>
      <c r="AN7" s="6" t="s">
        <v>600</v>
      </c>
      <c r="AO7">
        <f t="shared" si="8"/>
        <v>1982</v>
      </c>
      <c r="AQ7" s="20" t="str">
        <f t="shared" si="9"/>
        <v>BB-H4</v>
      </c>
      <c r="AR7" t="str">
        <f t="shared" si="0"/>
        <v>EGAT Hydro Dispatchable</v>
      </c>
      <c r="AT7" s="4" t="s">
        <v>714</v>
      </c>
      <c r="AU7" s="20" t="str">
        <f t="shared" si="1"/>
        <v>BB-H4</v>
      </c>
      <c r="AV7" t="str">
        <f t="shared" si="10"/>
        <v>NAC</v>
      </c>
      <c r="AX7" s="4" t="s">
        <v>715</v>
      </c>
      <c r="AY7" s="20" t="str">
        <f t="shared" si="11"/>
        <v>BB-H4</v>
      </c>
      <c r="AZ7" t="e">
        <f t="shared" si="12"/>
        <v>#N/A</v>
      </c>
      <c r="BB7" s="4" t="s">
        <v>716</v>
      </c>
      <c r="BC7" s="20" t="s">
        <v>718</v>
      </c>
      <c r="BD7" s="20" t="str">
        <f t="shared" si="13"/>
        <v>BB-H4</v>
      </c>
      <c r="BF7" s="4" t="s">
        <v>716</v>
      </c>
      <c r="BG7" s="4" t="s">
        <v>719</v>
      </c>
      <c r="BH7" s="20" t="str">
        <f t="shared" si="2"/>
        <v>BB-H4</v>
      </c>
      <c r="BJ7" s="4" t="s">
        <v>716</v>
      </c>
      <c r="BK7" s="4" t="s">
        <v>720</v>
      </c>
      <c r="BL7" s="20" t="str">
        <f t="shared" si="14"/>
        <v>BB-H4</v>
      </c>
      <c r="BN7" s="4" t="s">
        <v>717</v>
      </c>
      <c r="BO7" s="20" t="str">
        <f t="shared" si="15"/>
        <v>Hydro</v>
      </c>
      <c r="BP7" s="20" t="str">
        <f t="shared" si="16"/>
        <v>BB-H4</v>
      </c>
    </row>
    <row r="8" spans="1:68">
      <c r="A8" t="s">
        <v>5</v>
      </c>
      <c r="B8" t="str">
        <f t="shared" si="3"/>
        <v>BB-H5</v>
      </c>
      <c r="C8" t="e">
        <v>#N/A</v>
      </c>
      <c r="D8" t="s">
        <v>368</v>
      </c>
      <c r="E8" t="str">
        <f t="shared" si="4"/>
        <v>NAC</v>
      </c>
      <c r="F8" t="s">
        <v>376</v>
      </c>
      <c r="G8" t="str">
        <f>INDEX(PLEXOScat_idx!$B:$B,MATCH($F8,PLEXOScat_idx!$A:$A,0))</f>
        <v>EGAT Hydro Dispatchable</v>
      </c>
      <c r="H8" t="s">
        <v>669</v>
      </c>
      <c r="I8" t="str">
        <f t="shared" si="5"/>
        <v>Hydro</v>
      </c>
      <c r="J8" t="s">
        <v>757</v>
      </c>
      <c r="K8" t="s">
        <v>404</v>
      </c>
      <c r="L8" t="e">
        <f>INDEX(idxFuel!$B:$B,MATCH($K8,idxFuel!$A:$A,0))</f>
        <v>#N/A</v>
      </c>
      <c r="M8" t="s">
        <v>427</v>
      </c>
      <c r="N8">
        <v>40</v>
      </c>
      <c r="O8">
        <f t="shared" si="6"/>
        <v>0.48661800486618001</v>
      </c>
      <c r="P8">
        <f>INDEX(Units_Allyear!C:C,MATCH($A8,Units_Allyear!$A:$A,0))</f>
        <v>1</v>
      </c>
      <c r="Q8">
        <f>INDEX(Units_Allyear!D:D,MATCH($A8,Units_Allyear!$A:$A,0))</f>
        <v>1</v>
      </c>
      <c r="R8">
        <f>INDEX(Units_Allyear!E:E,MATCH($A8,Units_Allyear!$A:$A,0))</f>
        <v>1</v>
      </c>
      <c r="S8">
        <f>INDEX(Units_Allyear!F:F,MATCH($A8,Units_Allyear!$A:$A,0))</f>
        <v>1</v>
      </c>
      <c r="T8">
        <f>INDEX(Units_Allyear!G:G,MATCH($A8,Units_Allyear!$A:$A,0))</f>
        <v>1</v>
      </c>
      <c r="U8">
        <v>82.2</v>
      </c>
      <c r="V8">
        <v>82.2</v>
      </c>
      <c r="W8">
        <v>82.2</v>
      </c>
      <c r="X8">
        <v>82.2</v>
      </c>
      <c r="Y8">
        <v>82.2</v>
      </c>
      <c r="Z8" t="e">
        <v>#N/A</v>
      </c>
      <c r="AA8" t="e">
        <f t="shared" si="7"/>
        <v>#N/A</v>
      </c>
      <c r="AB8" t="e">
        <v>#N/A</v>
      </c>
      <c r="AC8" t="e">
        <v>#N/A</v>
      </c>
      <c r="AD8" t="e">
        <v>#N/A</v>
      </c>
      <c r="AE8">
        <v>8</v>
      </c>
      <c r="AF8">
        <v>40</v>
      </c>
      <c r="AG8">
        <v>0.1</v>
      </c>
      <c r="AH8">
        <v>0.5</v>
      </c>
      <c r="AI8">
        <v>0.5</v>
      </c>
      <c r="AJ8">
        <v>60</v>
      </c>
      <c r="AK8">
        <v>60</v>
      </c>
      <c r="AL8" t="s">
        <v>440</v>
      </c>
      <c r="AM8" t="e">
        <f>NA()</f>
        <v>#N/A</v>
      </c>
      <c r="AN8" s="6" t="s">
        <v>600</v>
      </c>
      <c r="AO8">
        <f t="shared" si="8"/>
        <v>1982</v>
      </c>
      <c r="AQ8" s="20" t="str">
        <f t="shared" si="9"/>
        <v>BB-H5</v>
      </c>
      <c r="AR8" t="str">
        <f t="shared" si="0"/>
        <v>EGAT Hydro Dispatchable</v>
      </c>
      <c r="AT8" s="4" t="s">
        <v>714</v>
      </c>
      <c r="AU8" s="20" t="str">
        <f t="shared" si="1"/>
        <v>BB-H5</v>
      </c>
      <c r="AV8" t="str">
        <f t="shared" si="10"/>
        <v>NAC</v>
      </c>
      <c r="AX8" s="4" t="s">
        <v>715</v>
      </c>
      <c r="AY8" s="20" t="str">
        <f t="shared" si="11"/>
        <v>BB-H5</v>
      </c>
      <c r="AZ8" t="e">
        <f t="shared" si="12"/>
        <v>#N/A</v>
      </c>
      <c r="BB8" s="4" t="s">
        <v>716</v>
      </c>
      <c r="BC8" s="20" t="s">
        <v>718</v>
      </c>
      <c r="BD8" s="20" t="str">
        <f t="shared" si="13"/>
        <v>BB-H5</v>
      </c>
      <c r="BF8" s="4" t="s">
        <v>716</v>
      </c>
      <c r="BG8" s="4" t="s">
        <v>719</v>
      </c>
      <c r="BH8" s="20" t="str">
        <f t="shared" si="2"/>
        <v>BB-H5</v>
      </c>
      <c r="BJ8" s="4" t="s">
        <v>716</v>
      </c>
      <c r="BK8" s="4" t="s">
        <v>720</v>
      </c>
      <c r="BL8" s="20" t="str">
        <f t="shared" si="14"/>
        <v>BB-H5</v>
      </c>
      <c r="BN8" s="4" t="s">
        <v>717</v>
      </c>
      <c r="BO8" s="20" t="str">
        <f t="shared" si="15"/>
        <v>Hydro</v>
      </c>
      <c r="BP8" s="20" t="str">
        <f t="shared" si="16"/>
        <v>BB-H5</v>
      </c>
    </row>
    <row r="9" spans="1:68">
      <c r="A9" t="s">
        <v>6</v>
      </c>
      <c r="B9" t="str">
        <f t="shared" si="3"/>
        <v>BB-H6</v>
      </c>
      <c r="C9" t="e">
        <v>#N/A</v>
      </c>
      <c r="D9" t="s">
        <v>368</v>
      </c>
      <c r="E9" t="str">
        <f t="shared" si="4"/>
        <v>NAC</v>
      </c>
      <c r="F9" t="s">
        <v>376</v>
      </c>
      <c r="G9" t="str">
        <f>INDEX(PLEXOScat_idx!$B:$B,MATCH($F9,PLEXOScat_idx!$A:$A,0))</f>
        <v>EGAT Hydro Dispatchable</v>
      </c>
      <c r="H9" t="s">
        <v>669</v>
      </c>
      <c r="I9" t="str">
        <f t="shared" si="5"/>
        <v>Hydro</v>
      </c>
      <c r="J9" t="s">
        <v>757</v>
      </c>
      <c r="K9" t="s">
        <v>404</v>
      </c>
      <c r="L9" t="e">
        <f>INDEX(idxFuel!$B:$B,MATCH($K9,idxFuel!$A:$A,0))</f>
        <v>#N/A</v>
      </c>
      <c r="M9" t="s">
        <v>427</v>
      </c>
      <c r="N9">
        <v>40</v>
      </c>
      <c r="O9">
        <f t="shared" si="6"/>
        <v>0.48661800486618001</v>
      </c>
      <c r="P9">
        <f>INDEX(Units_Allyear!C:C,MATCH($A9,Units_Allyear!$A:$A,0))</f>
        <v>1</v>
      </c>
      <c r="Q9">
        <f>INDEX(Units_Allyear!D:D,MATCH($A9,Units_Allyear!$A:$A,0))</f>
        <v>1</v>
      </c>
      <c r="R9">
        <f>INDEX(Units_Allyear!E:E,MATCH($A9,Units_Allyear!$A:$A,0))</f>
        <v>1</v>
      </c>
      <c r="S9">
        <f>INDEX(Units_Allyear!F:F,MATCH($A9,Units_Allyear!$A:$A,0))</f>
        <v>1</v>
      </c>
      <c r="T9">
        <f>INDEX(Units_Allyear!G:G,MATCH($A9,Units_Allyear!$A:$A,0))</f>
        <v>1</v>
      </c>
      <c r="U9">
        <v>82.2</v>
      </c>
      <c r="V9">
        <v>82.2</v>
      </c>
      <c r="W9">
        <v>82.2</v>
      </c>
      <c r="X9">
        <v>82.2</v>
      </c>
      <c r="Y9">
        <v>82.2</v>
      </c>
      <c r="Z9" t="e">
        <v>#N/A</v>
      </c>
      <c r="AA9" t="e">
        <f t="shared" si="7"/>
        <v>#N/A</v>
      </c>
      <c r="AB9" t="e">
        <v>#N/A</v>
      </c>
      <c r="AC9" t="e">
        <v>#N/A</v>
      </c>
      <c r="AD9" t="e">
        <v>#N/A</v>
      </c>
      <c r="AE9">
        <v>8</v>
      </c>
      <c r="AF9">
        <v>40</v>
      </c>
      <c r="AG9">
        <v>0.1</v>
      </c>
      <c r="AH9">
        <v>0.5</v>
      </c>
      <c r="AI9">
        <v>0.5</v>
      </c>
      <c r="AJ9">
        <v>60</v>
      </c>
      <c r="AK9">
        <v>60</v>
      </c>
      <c r="AL9" t="s">
        <v>440</v>
      </c>
      <c r="AM9" t="e">
        <f>NA()</f>
        <v>#N/A</v>
      </c>
      <c r="AN9" s="6" t="s">
        <v>600</v>
      </c>
      <c r="AO9">
        <f t="shared" si="8"/>
        <v>1982</v>
      </c>
      <c r="AQ9" s="20" t="str">
        <f t="shared" si="9"/>
        <v>BB-H6</v>
      </c>
      <c r="AR9" t="str">
        <f t="shared" si="0"/>
        <v>EGAT Hydro Dispatchable</v>
      </c>
      <c r="AT9" s="4" t="s">
        <v>714</v>
      </c>
      <c r="AU9" s="20" t="str">
        <f t="shared" si="1"/>
        <v>BB-H6</v>
      </c>
      <c r="AV9" t="str">
        <f t="shared" si="10"/>
        <v>NAC</v>
      </c>
      <c r="AX9" s="4" t="s">
        <v>715</v>
      </c>
      <c r="AY9" s="20" t="str">
        <f t="shared" si="11"/>
        <v>BB-H6</v>
      </c>
      <c r="AZ9" t="e">
        <f t="shared" si="12"/>
        <v>#N/A</v>
      </c>
      <c r="BB9" s="4" t="s">
        <v>716</v>
      </c>
      <c r="BC9" s="20" t="s">
        <v>718</v>
      </c>
      <c r="BD9" s="20" t="str">
        <f t="shared" si="13"/>
        <v>BB-H6</v>
      </c>
      <c r="BF9" s="4" t="s">
        <v>716</v>
      </c>
      <c r="BG9" s="4" t="s">
        <v>719</v>
      </c>
      <c r="BH9" s="20" t="str">
        <f t="shared" si="2"/>
        <v>BB-H6</v>
      </c>
      <c r="BJ9" s="4" t="s">
        <v>716</v>
      </c>
      <c r="BK9" s="4" t="s">
        <v>720</v>
      </c>
      <c r="BL9" s="20" t="str">
        <f t="shared" si="14"/>
        <v>BB-H6</v>
      </c>
      <c r="BN9" s="4" t="s">
        <v>717</v>
      </c>
      <c r="BO9" s="20" t="str">
        <f t="shared" si="15"/>
        <v>Hydro</v>
      </c>
      <c r="BP9" s="20" t="str">
        <f t="shared" si="16"/>
        <v>BB-H6</v>
      </c>
    </row>
    <row r="10" spans="1:68">
      <c r="A10" t="s">
        <v>7</v>
      </c>
      <c r="B10" t="str">
        <f t="shared" si="3"/>
        <v>BB-H7</v>
      </c>
      <c r="C10" t="e">
        <v>#N/A</v>
      </c>
      <c r="D10" t="s">
        <v>368</v>
      </c>
      <c r="E10" t="str">
        <f t="shared" si="4"/>
        <v>NAC</v>
      </c>
      <c r="F10" t="s">
        <v>376</v>
      </c>
      <c r="G10" t="str">
        <f>INDEX(PLEXOScat_idx!$B:$B,MATCH($F10,PLEXOScat_idx!$A:$A,0))</f>
        <v>EGAT Hydro Dispatchable</v>
      </c>
      <c r="H10" t="s">
        <v>669</v>
      </c>
      <c r="I10" t="str">
        <f t="shared" si="5"/>
        <v>Hydro</v>
      </c>
      <c r="J10" t="s">
        <v>757</v>
      </c>
      <c r="K10" t="s">
        <v>404</v>
      </c>
      <c r="L10" t="e">
        <f>INDEX(idxFuel!$B:$B,MATCH($K10,idxFuel!$A:$A,0))</f>
        <v>#N/A</v>
      </c>
      <c r="M10" t="s">
        <v>427</v>
      </c>
      <c r="N10">
        <v>70</v>
      </c>
      <c r="O10">
        <f t="shared" si="6"/>
        <v>0.60869565217391308</v>
      </c>
      <c r="P10">
        <f>INDEX(Units_Allyear!C:C,MATCH($A10,Units_Allyear!$A:$A,0))</f>
        <v>1</v>
      </c>
      <c r="Q10">
        <f>INDEX(Units_Allyear!D:D,MATCH($A10,Units_Allyear!$A:$A,0))</f>
        <v>1</v>
      </c>
      <c r="R10">
        <f>INDEX(Units_Allyear!E:E,MATCH($A10,Units_Allyear!$A:$A,0))</f>
        <v>1</v>
      </c>
      <c r="S10">
        <f>INDEX(Units_Allyear!F:F,MATCH($A10,Units_Allyear!$A:$A,0))</f>
        <v>1</v>
      </c>
      <c r="T10">
        <f>INDEX(Units_Allyear!G:G,MATCH($A10,Units_Allyear!$A:$A,0))</f>
        <v>1</v>
      </c>
      <c r="U10">
        <v>115</v>
      </c>
      <c r="V10">
        <v>115</v>
      </c>
      <c r="W10">
        <v>115</v>
      </c>
      <c r="X10">
        <v>115</v>
      </c>
      <c r="Y10">
        <v>115</v>
      </c>
      <c r="Z10" t="e">
        <v>#N/A</v>
      </c>
      <c r="AA10" t="e">
        <f t="shared" si="7"/>
        <v>#N/A</v>
      </c>
      <c r="AB10" t="e">
        <v>#N/A</v>
      </c>
      <c r="AC10" t="e">
        <v>#N/A</v>
      </c>
      <c r="AD10" t="e">
        <v>#N/A</v>
      </c>
      <c r="AE10">
        <v>8</v>
      </c>
      <c r="AF10">
        <v>40</v>
      </c>
      <c r="AG10">
        <v>0.1</v>
      </c>
      <c r="AH10">
        <v>0.5</v>
      </c>
      <c r="AI10">
        <v>0.5</v>
      </c>
      <c r="AJ10">
        <v>70</v>
      </c>
      <c r="AK10">
        <v>70</v>
      </c>
      <c r="AL10" t="s">
        <v>440</v>
      </c>
      <c r="AM10" t="e">
        <f>NA()</f>
        <v>#N/A</v>
      </c>
      <c r="AN10" s="6" t="s">
        <v>600</v>
      </c>
      <c r="AO10">
        <f t="shared" si="8"/>
        <v>1982</v>
      </c>
      <c r="AQ10" s="20" t="str">
        <f t="shared" si="9"/>
        <v>BB-H7</v>
      </c>
      <c r="AR10" t="str">
        <f t="shared" si="0"/>
        <v>EGAT Hydro Dispatchable</v>
      </c>
      <c r="AT10" s="4" t="s">
        <v>714</v>
      </c>
      <c r="AU10" s="20" t="str">
        <f t="shared" si="1"/>
        <v>BB-H7</v>
      </c>
      <c r="AV10" t="str">
        <f t="shared" si="10"/>
        <v>NAC</v>
      </c>
      <c r="AX10" s="4" t="s">
        <v>715</v>
      </c>
      <c r="AY10" s="20" t="str">
        <f t="shared" si="11"/>
        <v>BB-H7</v>
      </c>
      <c r="AZ10" t="e">
        <f t="shared" si="12"/>
        <v>#N/A</v>
      </c>
      <c r="BB10" s="4" t="s">
        <v>716</v>
      </c>
      <c r="BC10" s="20" t="s">
        <v>718</v>
      </c>
      <c r="BD10" s="20" t="str">
        <f t="shared" si="13"/>
        <v>BB-H7</v>
      </c>
      <c r="BF10" s="4" t="s">
        <v>716</v>
      </c>
      <c r="BG10" s="4" t="s">
        <v>719</v>
      </c>
      <c r="BH10" s="20" t="str">
        <f t="shared" si="2"/>
        <v>BB-H7</v>
      </c>
      <c r="BJ10" s="4" t="s">
        <v>716</v>
      </c>
      <c r="BK10" s="4" t="s">
        <v>720</v>
      </c>
      <c r="BL10" s="20" t="str">
        <f t="shared" si="14"/>
        <v>BB-H7</v>
      </c>
      <c r="BN10" s="4" t="s">
        <v>717</v>
      </c>
      <c r="BO10" s="20" t="str">
        <f t="shared" si="15"/>
        <v>Hydro</v>
      </c>
      <c r="BP10" s="20" t="str">
        <f t="shared" si="16"/>
        <v>BB-H7</v>
      </c>
    </row>
    <row r="11" spans="1:68">
      <c r="A11" t="s">
        <v>8</v>
      </c>
      <c r="B11" t="str">
        <f t="shared" si="3"/>
        <v>BLG-H1</v>
      </c>
      <c r="C11" t="e">
        <v>#N/A</v>
      </c>
      <c r="D11" t="s">
        <v>367</v>
      </c>
      <c r="E11" t="str">
        <f t="shared" si="4"/>
        <v>SAC</v>
      </c>
      <c r="F11" t="s">
        <v>376</v>
      </c>
      <c r="G11" t="str">
        <f>INDEX(PLEXOScat_idx!$B:$B,MATCH($F11,PLEXOScat_idx!$A:$A,0))</f>
        <v>EGAT Hydro Dispatchable</v>
      </c>
      <c r="H11" t="s">
        <v>669</v>
      </c>
      <c r="I11" t="str">
        <f t="shared" si="5"/>
        <v>Hydro</v>
      </c>
      <c r="J11" t="s">
        <v>757</v>
      </c>
      <c r="K11" t="s">
        <v>404</v>
      </c>
      <c r="L11" t="e">
        <f>INDEX(idxFuel!$B:$B,MATCH($K11,idxFuel!$A:$A,0))</f>
        <v>#N/A</v>
      </c>
      <c r="M11" t="s">
        <v>427</v>
      </c>
      <c r="N11">
        <v>15</v>
      </c>
      <c r="O11">
        <f t="shared" si="6"/>
        <v>0.5357142857142857</v>
      </c>
      <c r="P11">
        <f>INDEX(Units_Allyear!C:C,MATCH($A11,Units_Allyear!$A:$A,0))</f>
        <v>1</v>
      </c>
      <c r="Q11">
        <f>INDEX(Units_Allyear!D:D,MATCH($A11,Units_Allyear!$A:$A,0))</f>
        <v>1</v>
      </c>
      <c r="R11">
        <f>INDEX(Units_Allyear!E:E,MATCH($A11,Units_Allyear!$A:$A,0))</f>
        <v>1</v>
      </c>
      <c r="S11">
        <f>INDEX(Units_Allyear!F:F,MATCH($A11,Units_Allyear!$A:$A,0))</f>
        <v>1</v>
      </c>
      <c r="T11">
        <f>INDEX(Units_Allyear!G:G,MATCH($A11,Units_Allyear!$A:$A,0))</f>
        <v>1</v>
      </c>
      <c r="U11">
        <v>28</v>
      </c>
      <c r="V11">
        <v>28</v>
      </c>
      <c r="W11">
        <v>28</v>
      </c>
      <c r="X11">
        <v>28</v>
      </c>
      <c r="Y11">
        <v>28</v>
      </c>
      <c r="Z11" t="e">
        <v>#N/A</v>
      </c>
      <c r="AA11" t="e">
        <f t="shared" si="7"/>
        <v>#N/A</v>
      </c>
      <c r="AB11" t="e">
        <v>#N/A</v>
      </c>
      <c r="AC11" t="e">
        <v>#N/A</v>
      </c>
      <c r="AD11" t="e">
        <v>#N/A</v>
      </c>
      <c r="AE11">
        <v>8</v>
      </c>
      <c r="AF11">
        <v>40</v>
      </c>
      <c r="AG11">
        <v>0.1</v>
      </c>
      <c r="AH11">
        <v>0.5</v>
      </c>
      <c r="AI11">
        <v>0.5</v>
      </c>
      <c r="AJ11">
        <v>28</v>
      </c>
      <c r="AK11">
        <v>28</v>
      </c>
      <c r="AL11" t="s">
        <v>440</v>
      </c>
      <c r="AM11" t="e">
        <f>NA()</f>
        <v>#N/A</v>
      </c>
      <c r="AN11" s="6" t="s">
        <v>601</v>
      </c>
      <c r="AO11">
        <f t="shared" si="8"/>
        <v>1981</v>
      </c>
      <c r="AQ11" s="20" t="str">
        <f t="shared" si="9"/>
        <v>BLG-H1</v>
      </c>
      <c r="AR11" t="str">
        <f t="shared" si="0"/>
        <v>EGAT Hydro Dispatchable</v>
      </c>
      <c r="AT11" s="4" t="s">
        <v>714</v>
      </c>
      <c r="AU11" s="20" t="str">
        <f t="shared" si="1"/>
        <v>BLG-H1</v>
      </c>
      <c r="AV11" t="str">
        <f t="shared" si="10"/>
        <v>SAC</v>
      </c>
      <c r="AX11" s="4" t="s">
        <v>715</v>
      </c>
      <c r="AY11" s="20" t="str">
        <f t="shared" si="11"/>
        <v>BLG-H1</v>
      </c>
      <c r="AZ11" t="e">
        <f t="shared" si="12"/>
        <v>#N/A</v>
      </c>
      <c r="BB11" s="4" t="s">
        <v>716</v>
      </c>
      <c r="BC11" s="20" t="s">
        <v>718</v>
      </c>
      <c r="BD11" s="20" t="str">
        <f t="shared" si="13"/>
        <v>BLG-H1</v>
      </c>
      <c r="BF11" s="4" t="s">
        <v>716</v>
      </c>
      <c r="BG11" s="4" t="s">
        <v>719</v>
      </c>
      <c r="BH11" s="20" t="str">
        <f t="shared" si="2"/>
        <v>BLG-H1</v>
      </c>
      <c r="BJ11" s="4" t="s">
        <v>716</v>
      </c>
      <c r="BK11" s="4" t="s">
        <v>720</v>
      </c>
      <c r="BL11" s="20" t="str">
        <f t="shared" si="14"/>
        <v>BLG-H1</v>
      </c>
      <c r="BN11" s="4" t="s">
        <v>717</v>
      </c>
      <c r="BO11" s="20" t="str">
        <f t="shared" si="15"/>
        <v>Hydro</v>
      </c>
      <c r="BP11" s="20" t="str">
        <f t="shared" si="16"/>
        <v>BLG-H1</v>
      </c>
    </row>
    <row r="12" spans="1:68">
      <c r="A12" t="s">
        <v>9</v>
      </c>
      <c r="B12" t="str">
        <f t="shared" si="3"/>
        <v>BLG-H2</v>
      </c>
      <c r="C12" t="e">
        <v>#N/A</v>
      </c>
      <c r="D12" t="s">
        <v>367</v>
      </c>
      <c r="E12" t="str">
        <f t="shared" si="4"/>
        <v>SAC</v>
      </c>
      <c r="F12" t="s">
        <v>376</v>
      </c>
      <c r="G12" t="str">
        <f>INDEX(PLEXOScat_idx!$B:$B,MATCH($F12,PLEXOScat_idx!$A:$A,0))</f>
        <v>EGAT Hydro Dispatchable</v>
      </c>
      <c r="H12" t="s">
        <v>669</v>
      </c>
      <c r="I12" t="str">
        <f t="shared" si="5"/>
        <v>Hydro</v>
      </c>
      <c r="J12" t="s">
        <v>757</v>
      </c>
      <c r="K12" t="s">
        <v>404</v>
      </c>
      <c r="L12" t="e">
        <f>INDEX(idxFuel!$B:$B,MATCH($K12,idxFuel!$A:$A,0))</f>
        <v>#N/A</v>
      </c>
      <c r="M12" t="s">
        <v>427</v>
      </c>
      <c r="N12">
        <v>15</v>
      </c>
      <c r="O12">
        <f t="shared" si="6"/>
        <v>0.5357142857142857</v>
      </c>
      <c r="P12">
        <f>INDEX(Units_Allyear!C:C,MATCH($A12,Units_Allyear!$A:$A,0))</f>
        <v>1</v>
      </c>
      <c r="Q12">
        <f>INDEX(Units_Allyear!D:D,MATCH($A12,Units_Allyear!$A:$A,0))</f>
        <v>1</v>
      </c>
      <c r="R12">
        <f>INDEX(Units_Allyear!E:E,MATCH($A12,Units_Allyear!$A:$A,0))</f>
        <v>1</v>
      </c>
      <c r="S12">
        <f>INDEX(Units_Allyear!F:F,MATCH($A12,Units_Allyear!$A:$A,0))</f>
        <v>1</v>
      </c>
      <c r="T12">
        <f>INDEX(Units_Allyear!G:G,MATCH($A12,Units_Allyear!$A:$A,0))</f>
        <v>1</v>
      </c>
      <c r="U12">
        <v>28</v>
      </c>
      <c r="V12">
        <v>28</v>
      </c>
      <c r="W12">
        <v>28</v>
      </c>
      <c r="X12">
        <v>28</v>
      </c>
      <c r="Y12">
        <v>28</v>
      </c>
      <c r="Z12" t="e">
        <v>#N/A</v>
      </c>
      <c r="AA12" t="e">
        <f t="shared" si="7"/>
        <v>#N/A</v>
      </c>
      <c r="AB12" t="e">
        <v>#N/A</v>
      </c>
      <c r="AC12" t="e">
        <v>#N/A</v>
      </c>
      <c r="AD12" t="e">
        <v>#N/A</v>
      </c>
      <c r="AE12">
        <v>8</v>
      </c>
      <c r="AF12">
        <v>40</v>
      </c>
      <c r="AG12">
        <v>0.1</v>
      </c>
      <c r="AH12">
        <v>0.5</v>
      </c>
      <c r="AI12">
        <v>0.5</v>
      </c>
      <c r="AJ12">
        <v>28</v>
      </c>
      <c r="AK12">
        <v>28</v>
      </c>
      <c r="AL12" t="s">
        <v>440</v>
      </c>
      <c r="AM12" t="e">
        <f>NA()</f>
        <v>#N/A</v>
      </c>
      <c r="AN12" s="6" t="s">
        <v>601</v>
      </c>
      <c r="AO12">
        <f t="shared" si="8"/>
        <v>1981</v>
      </c>
      <c r="AQ12" s="20" t="str">
        <f t="shared" si="9"/>
        <v>BLG-H2</v>
      </c>
      <c r="AR12" t="str">
        <f t="shared" si="0"/>
        <v>EGAT Hydro Dispatchable</v>
      </c>
      <c r="AT12" s="4" t="s">
        <v>714</v>
      </c>
      <c r="AU12" s="20" t="str">
        <f t="shared" si="1"/>
        <v>BLG-H2</v>
      </c>
      <c r="AV12" t="str">
        <f t="shared" si="10"/>
        <v>SAC</v>
      </c>
      <c r="AX12" s="4" t="s">
        <v>715</v>
      </c>
      <c r="AY12" s="20" t="str">
        <f t="shared" si="11"/>
        <v>BLG-H2</v>
      </c>
      <c r="AZ12" t="e">
        <f t="shared" si="12"/>
        <v>#N/A</v>
      </c>
      <c r="BB12" s="4" t="s">
        <v>716</v>
      </c>
      <c r="BC12" s="20" t="s">
        <v>718</v>
      </c>
      <c r="BD12" s="20" t="str">
        <f t="shared" si="13"/>
        <v>BLG-H2</v>
      </c>
      <c r="BF12" s="4" t="s">
        <v>716</v>
      </c>
      <c r="BG12" s="4" t="s">
        <v>719</v>
      </c>
      <c r="BH12" s="20" t="str">
        <f t="shared" si="2"/>
        <v>BLG-H2</v>
      </c>
      <c r="BJ12" s="4" t="s">
        <v>716</v>
      </c>
      <c r="BK12" s="4" t="s">
        <v>720</v>
      </c>
      <c r="BL12" s="20" t="str">
        <f t="shared" si="14"/>
        <v>BLG-H2</v>
      </c>
      <c r="BN12" s="4" t="s">
        <v>717</v>
      </c>
      <c r="BO12" s="20" t="str">
        <f t="shared" si="15"/>
        <v>Hydro</v>
      </c>
      <c r="BP12" s="20" t="str">
        <f t="shared" si="16"/>
        <v>BLG-H2</v>
      </c>
    </row>
    <row r="13" spans="1:68">
      <c r="A13" t="s">
        <v>10</v>
      </c>
      <c r="B13" t="str">
        <f t="shared" si="3"/>
        <v>BLG-H3</v>
      </c>
      <c r="C13" t="e">
        <v>#N/A</v>
      </c>
      <c r="D13" t="s">
        <v>367</v>
      </c>
      <c r="E13" t="str">
        <f t="shared" si="4"/>
        <v>SAC</v>
      </c>
      <c r="F13" t="s">
        <v>376</v>
      </c>
      <c r="G13" t="str">
        <f>INDEX(PLEXOScat_idx!$B:$B,MATCH($F13,PLEXOScat_idx!$A:$A,0))</f>
        <v>EGAT Hydro Dispatchable</v>
      </c>
      <c r="H13" t="s">
        <v>669</v>
      </c>
      <c r="I13" t="str">
        <f t="shared" si="5"/>
        <v>Hydro</v>
      </c>
      <c r="J13" t="s">
        <v>757</v>
      </c>
      <c r="K13" t="s">
        <v>404</v>
      </c>
      <c r="L13" t="e">
        <f>INDEX(idxFuel!$B:$B,MATCH($K13,idxFuel!$A:$A,0))</f>
        <v>#N/A</v>
      </c>
      <c r="M13" t="s">
        <v>427</v>
      </c>
      <c r="N13">
        <v>15</v>
      </c>
      <c r="O13">
        <f t="shared" si="6"/>
        <v>0.5357142857142857</v>
      </c>
      <c r="P13">
        <f>INDEX(Units_Allyear!C:C,MATCH($A13,Units_Allyear!$A:$A,0))</f>
        <v>1</v>
      </c>
      <c r="Q13">
        <f>INDEX(Units_Allyear!D:D,MATCH($A13,Units_Allyear!$A:$A,0))</f>
        <v>1</v>
      </c>
      <c r="R13">
        <f>INDEX(Units_Allyear!E:E,MATCH($A13,Units_Allyear!$A:$A,0))</f>
        <v>1</v>
      </c>
      <c r="S13">
        <f>INDEX(Units_Allyear!F:F,MATCH($A13,Units_Allyear!$A:$A,0))</f>
        <v>1</v>
      </c>
      <c r="T13">
        <f>INDEX(Units_Allyear!G:G,MATCH($A13,Units_Allyear!$A:$A,0))</f>
        <v>1</v>
      </c>
      <c r="U13">
        <v>28</v>
      </c>
      <c r="V13">
        <v>28</v>
      </c>
      <c r="W13">
        <v>28</v>
      </c>
      <c r="X13">
        <v>28</v>
      </c>
      <c r="Y13">
        <v>28</v>
      </c>
      <c r="Z13" t="e">
        <v>#N/A</v>
      </c>
      <c r="AA13" t="e">
        <f t="shared" si="7"/>
        <v>#N/A</v>
      </c>
      <c r="AB13" t="e">
        <v>#N/A</v>
      </c>
      <c r="AC13" t="e">
        <v>#N/A</v>
      </c>
      <c r="AD13" t="e">
        <v>#N/A</v>
      </c>
      <c r="AE13">
        <v>8</v>
      </c>
      <c r="AF13">
        <v>40</v>
      </c>
      <c r="AG13">
        <v>0.1</v>
      </c>
      <c r="AH13">
        <v>0.5</v>
      </c>
      <c r="AI13">
        <v>0.5</v>
      </c>
      <c r="AJ13">
        <v>28</v>
      </c>
      <c r="AK13">
        <v>28</v>
      </c>
      <c r="AL13" t="s">
        <v>440</v>
      </c>
      <c r="AM13" t="e">
        <f>NA()</f>
        <v>#N/A</v>
      </c>
      <c r="AN13" s="6" t="s">
        <v>601</v>
      </c>
      <c r="AO13">
        <f t="shared" si="8"/>
        <v>1981</v>
      </c>
      <c r="AQ13" s="20" t="str">
        <f t="shared" si="9"/>
        <v>BLG-H3</v>
      </c>
      <c r="AR13" t="str">
        <f t="shared" si="0"/>
        <v>EGAT Hydro Dispatchable</v>
      </c>
      <c r="AT13" s="4" t="s">
        <v>714</v>
      </c>
      <c r="AU13" s="20" t="str">
        <f t="shared" si="1"/>
        <v>BLG-H3</v>
      </c>
      <c r="AV13" t="str">
        <f t="shared" si="10"/>
        <v>SAC</v>
      </c>
      <c r="AX13" s="4" t="s">
        <v>715</v>
      </c>
      <c r="AY13" s="20" t="str">
        <f t="shared" si="11"/>
        <v>BLG-H3</v>
      </c>
      <c r="AZ13" t="e">
        <f t="shared" si="12"/>
        <v>#N/A</v>
      </c>
      <c r="BB13" s="4" t="s">
        <v>716</v>
      </c>
      <c r="BC13" s="20" t="s">
        <v>718</v>
      </c>
      <c r="BD13" s="20" t="str">
        <f t="shared" si="13"/>
        <v>BLG-H3</v>
      </c>
      <c r="BF13" s="4" t="s">
        <v>716</v>
      </c>
      <c r="BG13" s="4" t="s">
        <v>719</v>
      </c>
      <c r="BH13" s="20" t="str">
        <f t="shared" si="2"/>
        <v>BLG-H3</v>
      </c>
      <c r="BJ13" s="4" t="s">
        <v>716</v>
      </c>
      <c r="BK13" s="4" t="s">
        <v>720</v>
      </c>
      <c r="BL13" s="20" t="str">
        <f t="shared" si="14"/>
        <v>BLG-H3</v>
      </c>
      <c r="BN13" s="4" t="s">
        <v>717</v>
      </c>
      <c r="BO13" s="20" t="str">
        <f t="shared" si="15"/>
        <v>Hydro</v>
      </c>
      <c r="BP13" s="20" t="str">
        <f t="shared" si="16"/>
        <v>BLG-H3</v>
      </c>
    </row>
    <row r="14" spans="1:68">
      <c r="A14" t="s">
        <v>11</v>
      </c>
      <c r="B14" t="str">
        <f t="shared" si="3"/>
        <v>RPB-H1</v>
      </c>
      <c r="C14" t="e">
        <v>#N/A</v>
      </c>
      <c r="D14" t="s">
        <v>367</v>
      </c>
      <c r="E14" t="str">
        <f t="shared" si="4"/>
        <v>SAC</v>
      </c>
      <c r="F14" t="s">
        <v>376</v>
      </c>
      <c r="G14" t="str">
        <f>INDEX(PLEXOScat_idx!$B:$B,MATCH($F14,PLEXOScat_idx!$A:$A,0))</f>
        <v>EGAT Hydro Dispatchable</v>
      </c>
      <c r="H14" t="s">
        <v>669</v>
      </c>
      <c r="I14" t="str">
        <f t="shared" si="5"/>
        <v>Hydro</v>
      </c>
      <c r="J14" t="s">
        <v>757</v>
      </c>
      <c r="K14" t="s">
        <v>404</v>
      </c>
      <c r="L14" t="e">
        <f>INDEX(idxFuel!$B:$B,MATCH($K14,idxFuel!$A:$A,0))</f>
        <v>#N/A</v>
      </c>
      <c r="M14" t="s">
        <v>427</v>
      </c>
      <c r="N14">
        <v>60</v>
      </c>
      <c r="O14">
        <f t="shared" si="6"/>
        <v>0.75</v>
      </c>
      <c r="P14">
        <f>INDEX(Units_Allyear!C:C,MATCH($A14,Units_Allyear!$A:$A,0))</f>
        <v>1</v>
      </c>
      <c r="Q14">
        <f>INDEX(Units_Allyear!D:D,MATCH($A14,Units_Allyear!$A:$A,0))</f>
        <v>1</v>
      </c>
      <c r="R14">
        <f>INDEX(Units_Allyear!E:E,MATCH($A14,Units_Allyear!$A:$A,0))</f>
        <v>1</v>
      </c>
      <c r="S14">
        <f>INDEX(Units_Allyear!F:F,MATCH($A14,Units_Allyear!$A:$A,0))</f>
        <v>1</v>
      </c>
      <c r="T14">
        <f>INDEX(Units_Allyear!G:G,MATCH($A14,Units_Allyear!$A:$A,0))</f>
        <v>1</v>
      </c>
      <c r="U14">
        <v>80</v>
      </c>
      <c r="V14">
        <v>80</v>
      </c>
      <c r="W14">
        <v>80</v>
      </c>
      <c r="X14">
        <v>80</v>
      </c>
      <c r="Y14">
        <v>80</v>
      </c>
      <c r="Z14" t="e">
        <v>#N/A</v>
      </c>
      <c r="AA14" t="e">
        <f t="shared" si="7"/>
        <v>#N/A</v>
      </c>
      <c r="AB14" t="e">
        <v>#N/A</v>
      </c>
      <c r="AC14" t="e">
        <v>#N/A</v>
      </c>
      <c r="AD14" t="e">
        <v>#N/A</v>
      </c>
      <c r="AE14">
        <v>8</v>
      </c>
      <c r="AF14">
        <v>40</v>
      </c>
      <c r="AG14">
        <v>0.1</v>
      </c>
      <c r="AH14">
        <v>0.5</v>
      </c>
      <c r="AI14">
        <v>0.5</v>
      </c>
      <c r="AJ14">
        <v>40</v>
      </c>
      <c r="AK14">
        <v>40</v>
      </c>
      <c r="AL14" t="s">
        <v>440</v>
      </c>
      <c r="AM14" t="e">
        <f>NA()</f>
        <v>#N/A</v>
      </c>
      <c r="AN14" s="6" t="s">
        <v>602</v>
      </c>
      <c r="AO14">
        <f t="shared" si="8"/>
        <v>1986</v>
      </c>
      <c r="AQ14" s="20" t="str">
        <f t="shared" si="9"/>
        <v>RPB-H1</v>
      </c>
      <c r="AR14" t="str">
        <f t="shared" si="0"/>
        <v>EGAT Hydro Dispatchable</v>
      </c>
      <c r="AT14" s="4" t="s">
        <v>714</v>
      </c>
      <c r="AU14" s="20" t="str">
        <f t="shared" si="1"/>
        <v>RPB-H1</v>
      </c>
      <c r="AV14" t="str">
        <f t="shared" si="10"/>
        <v>SAC</v>
      </c>
      <c r="AX14" s="4" t="s">
        <v>715</v>
      </c>
      <c r="AY14" s="20" t="str">
        <f t="shared" si="11"/>
        <v>RPB-H1</v>
      </c>
      <c r="AZ14" t="e">
        <f t="shared" si="12"/>
        <v>#N/A</v>
      </c>
      <c r="BB14" s="4" t="s">
        <v>716</v>
      </c>
      <c r="BC14" s="20" t="s">
        <v>718</v>
      </c>
      <c r="BD14" s="20" t="str">
        <f t="shared" si="13"/>
        <v>RPB-H1</v>
      </c>
      <c r="BF14" s="4" t="s">
        <v>716</v>
      </c>
      <c r="BG14" s="4" t="s">
        <v>719</v>
      </c>
      <c r="BH14" s="20" t="str">
        <f t="shared" si="2"/>
        <v>RPB-H1</v>
      </c>
      <c r="BJ14" s="4" t="s">
        <v>716</v>
      </c>
      <c r="BK14" s="4" t="s">
        <v>720</v>
      </c>
      <c r="BL14" s="20" t="str">
        <f t="shared" si="14"/>
        <v>RPB-H1</v>
      </c>
      <c r="BN14" s="4" t="s">
        <v>717</v>
      </c>
      <c r="BO14" s="20" t="str">
        <f t="shared" si="15"/>
        <v>Hydro</v>
      </c>
      <c r="BP14" s="20" t="str">
        <f t="shared" si="16"/>
        <v>RPB-H1</v>
      </c>
    </row>
    <row r="15" spans="1:68">
      <c r="A15" t="s">
        <v>12</v>
      </c>
      <c r="B15" t="str">
        <f t="shared" si="3"/>
        <v>RPB-H2</v>
      </c>
      <c r="C15" t="e">
        <v>#N/A</v>
      </c>
      <c r="D15" t="s">
        <v>367</v>
      </c>
      <c r="E15" t="str">
        <f t="shared" si="4"/>
        <v>SAC</v>
      </c>
      <c r="F15" t="s">
        <v>376</v>
      </c>
      <c r="G15" t="str">
        <f>INDEX(PLEXOScat_idx!$B:$B,MATCH($F15,PLEXOScat_idx!$A:$A,0))</f>
        <v>EGAT Hydro Dispatchable</v>
      </c>
      <c r="H15" t="s">
        <v>669</v>
      </c>
      <c r="I15" t="str">
        <f t="shared" si="5"/>
        <v>Hydro</v>
      </c>
      <c r="J15" t="s">
        <v>757</v>
      </c>
      <c r="K15" t="s">
        <v>404</v>
      </c>
      <c r="L15" t="e">
        <f>INDEX(idxFuel!$B:$B,MATCH($K15,idxFuel!$A:$A,0))</f>
        <v>#N/A</v>
      </c>
      <c r="M15" t="s">
        <v>427</v>
      </c>
      <c r="N15">
        <v>60</v>
      </c>
      <c r="O15">
        <f t="shared" si="6"/>
        <v>0.75</v>
      </c>
      <c r="P15">
        <f>INDEX(Units_Allyear!C:C,MATCH($A15,Units_Allyear!$A:$A,0))</f>
        <v>1</v>
      </c>
      <c r="Q15">
        <f>INDEX(Units_Allyear!D:D,MATCH($A15,Units_Allyear!$A:$A,0))</f>
        <v>1</v>
      </c>
      <c r="R15">
        <f>INDEX(Units_Allyear!E:E,MATCH($A15,Units_Allyear!$A:$A,0))</f>
        <v>1</v>
      </c>
      <c r="S15">
        <f>INDEX(Units_Allyear!F:F,MATCH($A15,Units_Allyear!$A:$A,0))</f>
        <v>1</v>
      </c>
      <c r="T15">
        <f>INDEX(Units_Allyear!G:G,MATCH($A15,Units_Allyear!$A:$A,0))</f>
        <v>1</v>
      </c>
      <c r="U15">
        <v>80</v>
      </c>
      <c r="V15">
        <v>80</v>
      </c>
      <c r="W15">
        <v>80</v>
      </c>
      <c r="X15">
        <v>80</v>
      </c>
      <c r="Y15">
        <v>80</v>
      </c>
      <c r="Z15" t="e">
        <v>#N/A</v>
      </c>
      <c r="AA15" t="e">
        <f t="shared" si="7"/>
        <v>#N/A</v>
      </c>
      <c r="AB15" t="e">
        <v>#N/A</v>
      </c>
      <c r="AC15" t="e">
        <v>#N/A</v>
      </c>
      <c r="AD15" t="e">
        <v>#N/A</v>
      </c>
      <c r="AE15">
        <v>8</v>
      </c>
      <c r="AF15">
        <v>40</v>
      </c>
      <c r="AG15">
        <v>0.1</v>
      </c>
      <c r="AH15">
        <v>0.5</v>
      </c>
      <c r="AI15">
        <v>0.5</v>
      </c>
      <c r="AJ15">
        <v>40</v>
      </c>
      <c r="AK15">
        <v>40</v>
      </c>
      <c r="AL15" t="s">
        <v>440</v>
      </c>
      <c r="AM15" t="e">
        <f>NA()</f>
        <v>#N/A</v>
      </c>
      <c r="AN15" s="6" t="s">
        <v>602</v>
      </c>
      <c r="AO15">
        <f t="shared" si="8"/>
        <v>1986</v>
      </c>
      <c r="AQ15" s="20" t="str">
        <f t="shared" si="9"/>
        <v>RPB-H2</v>
      </c>
      <c r="AR15" t="str">
        <f t="shared" si="0"/>
        <v>EGAT Hydro Dispatchable</v>
      </c>
      <c r="AT15" s="4" t="s">
        <v>714</v>
      </c>
      <c r="AU15" s="20" t="str">
        <f t="shared" si="1"/>
        <v>RPB-H2</v>
      </c>
      <c r="AV15" t="str">
        <f t="shared" si="10"/>
        <v>SAC</v>
      </c>
      <c r="AX15" s="4" t="s">
        <v>715</v>
      </c>
      <c r="AY15" s="20" t="str">
        <f t="shared" si="11"/>
        <v>RPB-H2</v>
      </c>
      <c r="AZ15" t="e">
        <f t="shared" si="12"/>
        <v>#N/A</v>
      </c>
      <c r="BB15" s="4" t="s">
        <v>716</v>
      </c>
      <c r="BC15" s="20" t="s">
        <v>718</v>
      </c>
      <c r="BD15" s="20" t="str">
        <f t="shared" si="13"/>
        <v>RPB-H2</v>
      </c>
      <c r="BF15" s="4" t="s">
        <v>716</v>
      </c>
      <c r="BG15" s="4" t="s">
        <v>719</v>
      </c>
      <c r="BH15" s="20" t="str">
        <f t="shared" si="2"/>
        <v>RPB-H2</v>
      </c>
      <c r="BJ15" s="4" t="s">
        <v>716</v>
      </c>
      <c r="BK15" s="4" t="s">
        <v>720</v>
      </c>
      <c r="BL15" s="20" t="str">
        <f t="shared" si="14"/>
        <v>RPB-H2</v>
      </c>
      <c r="BN15" s="4" t="s">
        <v>717</v>
      </c>
      <c r="BO15" s="20" t="str">
        <f t="shared" si="15"/>
        <v>Hydro</v>
      </c>
      <c r="BP15" s="20" t="str">
        <f t="shared" si="16"/>
        <v>RPB-H2</v>
      </c>
    </row>
    <row r="16" spans="1:68">
      <c r="A16" t="s">
        <v>13</v>
      </c>
      <c r="B16" t="str">
        <f t="shared" si="3"/>
        <v>RPB-H3</v>
      </c>
      <c r="C16" t="e">
        <v>#N/A</v>
      </c>
      <c r="D16" t="s">
        <v>367</v>
      </c>
      <c r="E16" t="str">
        <f t="shared" si="4"/>
        <v>SAC</v>
      </c>
      <c r="F16" t="s">
        <v>376</v>
      </c>
      <c r="G16" t="str">
        <f>INDEX(PLEXOScat_idx!$B:$B,MATCH($F16,PLEXOScat_idx!$A:$A,0))</f>
        <v>EGAT Hydro Dispatchable</v>
      </c>
      <c r="H16" t="s">
        <v>669</v>
      </c>
      <c r="I16" t="str">
        <f t="shared" si="5"/>
        <v>Hydro</v>
      </c>
      <c r="J16" t="s">
        <v>757</v>
      </c>
      <c r="K16" t="s">
        <v>404</v>
      </c>
      <c r="L16" t="e">
        <f>INDEX(idxFuel!$B:$B,MATCH($K16,idxFuel!$A:$A,0))</f>
        <v>#N/A</v>
      </c>
      <c r="M16" t="s">
        <v>427</v>
      </c>
      <c r="N16">
        <v>60</v>
      </c>
      <c r="O16">
        <f t="shared" si="6"/>
        <v>0.75</v>
      </c>
      <c r="P16">
        <f>INDEX(Units_Allyear!C:C,MATCH($A16,Units_Allyear!$A:$A,0))</f>
        <v>1</v>
      </c>
      <c r="Q16">
        <f>INDEX(Units_Allyear!D:D,MATCH($A16,Units_Allyear!$A:$A,0))</f>
        <v>1</v>
      </c>
      <c r="R16">
        <f>INDEX(Units_Allyear!E:E,MATCH($A16,Units_Allyear!$A:$A,0))</f>
        <v>1</v>
      </c>
      <c r="S16">
        <f>INDEX(Units_Allyear!F:F,MATCH($A16,Units_Allyear!$A:$A,0))</f>
        <v>1</v>
      </c>
      <c r="T16">
        <f>INDEX(Units_Allyear!G:G,MATCH($A16,Units_Allyear!$A:$A,0))</f>
        <v>1</v>
      </c>
      <c r="U16">
        <v>80</v>
      </c>
      <c r="V16">
        <v>80</v>
      </c>
      <c r="W16">
        <v>80</v>
      </c>
      <c r="X16">
        <v>80</v>
      </c>
      <c r="Y16">
        <v>80</v>
      </c>
      <c r="Z16" t="e">
        <v>#N/A</v>
      </c>
      <c r="AA16" t="e">
        <f t="shared" si="7"/>
        <v>#N/A</v>
      </c>
      <c r="AB16" t="e">
        <v>#N/A</v>
      </c>
      <c r="AC16" t="e">
        <v>#N/A</v>
      </c>
      <c r="AD16" t="e">
        <v>#N/A</v>
      </c>
      <c r="AE16">
        <v>8</v>
      </c>
      <c r="AF16">
        <v>40</v>
      </c>
      <c r="AG16">
        <v>0.1</v>
      </c>
      <c r="AH16">
        <v>0.5</v>
      </c>
      <c r="AI16">
        <v>0.5</v>
      </c>
      <c r="AJ16">
        <v>40</v>
      </c>
      <c r="AK16">
        <v>40</v>
      </c>
      <c r="AL16" t="s">
        <v>440</v>
      </c>
      <c r="AM16" t="e">
        <f>NA()</f>
        <v>#N/A</v>
      </c>
      <c r="AN16" s="6" t="s">
        <v>602</v>
      </c>
      <c r="AO16">
        <f t="shared" si="8"/>
        <v>1986</v>
      </c>
      <c r="AQ16" s="20" t="str">
        <f t="shared" si="9"/>
        <v>RPB-H3</v>
      </c>
      <c r="AR16" t="str">
        <f t="shared" si="0"/>
        <v>EGAT Hydro Dispatchable</v>
      </c>
      <c r="AT16" s="4" t="s">
        <v>714</v>
      </c>
      <c r="AU16" s="20" t="str">
        <f t="shared" si="1"/>
        <v>RPB-H3</v>
      </c>
      <c r="AV16" t="str">
        <f t="shared" si="10"/>
        <v>SAC</v>
      </c>
      <c r="AX16" s="4" t="s">
        <v>715</v>
      </c>
      <c r="AY16" s="20" t="str">
        <f t="shared" si="11"/>
        <v>RPB-H3</v>
      </c>
      <c r="AZ16" t="e">
        <f t="shared" si="12"/>
        <v>#N/A</v>
      </c>
      <c r="BB16" s="4" t="s">
        <v>716</v>
      </c>
      <c r="BC16" s="20" t="s">
        <v>718</v>
      </c>
      <c r="BD16" s="20" t="str">
        <f t="shared" si="13"/>
        <v>RPB-H3</v>
      </c>
      <c r="BF16" s="4" t="s">
        <v>716</v>
      </c>
      <c r="BG16" s="4" t="s">
        <v>719</v>
      </c>
      <c r="BH16" s="20" t="str">
        <f t="shared" si="2"/>
        <v>RPB-H3</v>
      </c>
      <c r="BJ16" s="4" t="s">
        <v>716</v>
      </c>
      <c r="BK16" s="4" t="s">
        <v>720</v>
      </c>
      <c r="BL16" s="20" t="str">
        <f t="shared" si="14"/>
        <v>RPB-H3</v>
      </c>
      <c r="BN16" s="4" t="s">
        <v>717</v>
      </c>
      <c r="BO16" s="20" t="str">
        <f t="shared" si="15"/>
        <v>Hydro</v>
      </c>
      <c r="BP16" s="20" t="str">
        <f t="shared" si="16"/>
        <v>RPB-H3</v>
      </c>
    </row>
    <row r="17" spans="1:68">
      <c r="A17" t="s">
        <v>14</v>
      </c>
      <c r="B17" t="str">
        <f t="shared" si="3"/>
        <v>SK-H1</v>
      </c>
      <c r="C17" t="e">
        <v>#N/A</v>
      </c>
      <c r="D17" t="s">
        <v>368</v>
      </c>
      <c r="E17" t="str">
        <f t="shared" si="4"/>
        <v>NAC</v>
      </c>
      <c r="F17" t="s">
        <v>376</v>
      </c>
      <c r="G17" t="str">
        <f>INDEX(PLEXOScat_idx!$B:$B,MATCH($F17,PLEXOScat_idx!$A:$A,0))</f>
        <v>EGAT Hydro Dispatchable</v>
      </c>
      <c r="H17" t="s">
        <v>669</v>
      </c>
      <c r="I17" t="str">
        <f t="shared" si="5"/>
        <v>Hydro</v>
      </c>
      <c r="J17" t="s">
        <v>757</v>
      </c>
      <c r="K17" t="s">
        <v>404</v>
      </c>
      <c r="L17" t="e">
        <f>INDEX(idxFuel!$B:$B,MATCH($K17,idxFuel!$A:$A,0))</f>
        <v>#N/A</v>
      </c>
      <c r="M17" t="s">
        <v>427</v>
      </c>
      <c r="N17">
        <v>60</v>
      </c>
      <c r="O17">
        <f t="shared" si="6"/>
        <v>0.48</v>
      </c>
      <c r="P17">
        <f>INDEX(Units_Allyear!C:C,MATCH($A17,Units_Allyear!$A:$A,0))</f>
        <v>1</v>
      </c>
      <c r="Q17">
        <f>INDEX(Units_Allyear!D:D,MATCH($A17,Units_Allyear!$A:$A,0))</f>
        <v>1</v>
      </c>
      <c r="R17">
        <f>INDEX(Units_Allyear!E:E,MATCH($A17,Units_Allyear!$A:$A,0))</f>
        <v>1</v>
      </c>
      <c r="S17">
        <f>INDEX(Units_Allyear!F:F,MATCH($A17,Units_Allyear!$A:$A,0))</f>
        <v>1</v>
      </c>
      <c r="T17">
        <f>INDEX(Units_Allyear!G:G,MATCH($A17,Units_Allyear!$A:$A,0))</f>
        <v>1</v>
      </c>
      <c r="U17">
        <v>125</v>
      </c>
      <c r="V17">
        <v>125</v>
      </c>
      <c r="W17">
        <v>125</v>
      </c>
      <c r="X17">
        <v>125</v>
      </c>
      <c r="Y17">
        <v>125</v>
      </c>
      <c r="Z17" t="e">
        <v>#N/A</v>
      </c>
      <c r="AA17" t="e">
        <f t="shared" si="7"/>
        <v>#N/A</v>
      </c>
      <c r="AB17" t="e">
        <v>#N/A</v>
      </c>
      <c r="AC17" t="e">
        <v>#N/A</v>
      </c>
      <c r="AD17" t="e">
        <v>#N/A</v>
      </c>
      <c r="AE17">
        <v>8</v>
      </c>
      <c r="AF17">
        <v>40</v>
      </c>
      <c r="AG17">
        <v>0.1</v>
      </c>
      <c r="AH17">
        <v>0.5</v>
      </c>
      <c r="AI17">
        <v>0.5</v>
      </c>
      <c r="AJ17">
        <v>60</v>
      </c>
      <c r="AK17">
        <v>60</v>
      </c>
      <c r="AL17" t="s">
        <v>440</v>
      </c>
      <c r="AM17" t="e">
        <f>NA()</f>
        <v>#N/A</v>
      </c>
      <c r="AN17" s="6" t="s">
        <v>603</v>
      </c>
      <c r="AO17">
        <f t="shared" si="8"/>
        <v>1995</v>
      </c>
      <c r="AQ17" s="20" t="str">
        <f t="shared" si="9"/>
        <v>SK-H1</v>
      </c>
      <c r="AR17" t="str">
        <f t="shared" si="0"/>
        <v>EGAT Hydro Dispatchable</v>
      </c>
      <c r="AT17" s="4" t="s">
        <v>714</v>
      </c>
      <c r="AU17" s="20" t="str">
        <f t="shared" si="1"/>
        <v>SK-H1</v>
      </c>
      <c r="AV17" t="str">
        <f t="shared" si="10"/>
        <v>NAC</v>
      </c>
      <c r="AX17" s="4" t="s">
        <v>715</v>
      </c>
      <c r="AY17" s="20" t="str">
        <f t="shared" si="11"/>
        <v>SK-H1</v>
      </c>
      <c r="AZ17" t="e">
        <f t="shared" si="12"/>
        <v>#N/A</v>
      </c>
      <c r="BB17" s="4" t="s">
        <v>716</v>
      </c>
      <c r="BC17" s="20" t="s">
        <v>718</v>
      </c>
      <c r="BD17" s="20" t="str">
        <f t="shared" si="13"/>
        <v>SK-H1</v>
      </c>
      <c r="BF17" s="4" t="s">
        <v>716</v>
      </c>
      <c r="BG17" s="4" t="s">
        <v>719</v>
      </c>
      <c r="BH17" s="20" t="str">
        <f t="shared" si="2"/>
        <v>SK-H1</v>
      </c>
      <c r="BJ17" s="4" t="s">
        <v>716</v>
      </c>
      <c r="BK17" s="4" t="s">
        <v>720</v>
      </c>
      <c r="BL17" s="20" t="str">
        <f t="shared" si="14"/>
        <v>SK-H1</v>
      </c>
      <c r="BN17" s="4" t="s">
        <v>717</v>
      </c>
      <c r="BO17" s="20" t="str">
        <f t="shared" si="15"/>
        <v>Hydro</v>
      </c>
      <c r="BP17" s="20" t="str">
        <f t="shared" si="16"/>
        <v>SK-H1</v>
      </c>
    </row>
    <row r="18" spans="1:68">
      <c r="A18" t="s">
        <v>15</v>
      </c>
      <c r="B18" t="str">
        <f t="shared" si="3"/>
        <v>SK-H2</v>
      </c>
      <c r="C18" t="e">
        <v>#N/A</v>
      </c>
      <c r="D18" t="s">
        <v>368</v>
      </c>
      <c r="E18" t="str">
        <f t="shared" si="4"/>
        <v>NAC</v>
      </c>
      <c r="F18" t="s">
        <v>376</v>
      </c>
      <c r="G18" t="str">
        <f>INDEX(PLEXOScat_idx!$B:$B,MATCH($F18,PLEXOScat_idx!$A:$A,0))</f>
        <v>EGAT Hydro Dispatchable</v>
      </c>
      <c r="H18" t="s">
        <v>669</v>
      </c>
      <c r="I18" t="str">
        <f t="shared" si="5"/>
        <v>Hydro</v>
      </c>
      <c r="J18" t="s">
        <v>757</v>
      </c>
      <c r="K18" t="s">
        <v>404</v>
      </c>
      <c r="L18" t="e">
        <f>INDEX(idxFuel!$B:$B,MATCH($K18,idxFuel!$A:$A,0))</f>
        <v>#N/A</v>
      </c>
      <c r="M18" t="s">
        <v>427</v>
      </c>
      <c r="N18">
        <v>60</v>
      </c>
      <c r="O18">
        <f t="shared" si="6"/>
        <v>0.48</v>
      </c>
      <c r="P18">
        <f>INDEX(Units_Allyear!C:C,MATCH($A18,Units_Allyear!$A:$A,0))</f>
        <v>1</v>
      </c>
      <c r="Q18">
        <f>INDEX(Units_Allyear!D:D,MATCH($A18,Units_Allyear!$A:$A,0))</f>
        <v>1</v>
      </c>
      <c r="R18">
        <f>INDEX(Units_Allyear!E:E,MATCH($A18,Units_Allyear!$A:$A,0))</f>
        <v>1</v>
      </c>
      <c r="S18">
        <f>INDEX(Units_Allyear!F:F,MATCH($A18,Units_Allyear!$A:$A,0))</f>
        <v>1</v>
      </c>
      <c r="T18">
        <f>INDEX(Units_Allyear!G:G,MATCH($A18,Units_Allyear!$A:$A,0))</f>
        <v>1</v>
      </c>
      <c r="U18">
        <v>125</v>
      </c>
      <c r="V18">
        <v>125</v>
      </c>
      <c r="W18">
        <v>125</v>
      </c>
      <c r="X18">
        <v>125</v>
      </c>
      <c r="Y18">
        <v>125</v>
      </c>
      <c r="Z18" t="e">
        <v>#N/A</v>
      </c>
      <c r="AA18" t="e">
        <f t="shared" si="7"/>
        <v>#N/A</v>
      </c>
      <c r="AB18" t="e">
        <v>#N/A</v>
      </c>
      <c r="AC18" t="e">
        <v>#N/A</v>
      </c>
      <c r="AD18" t="e">
        <v>#N/A</v>
      </c>
      <c r="AE18">
        <v>8</v>
      </c>
      <c r="AF18">
        <v>40</v>
      </c>
      <c r="AG18">
        <v>0.1</v>
      </c>
      <c r="AH18">
        <v>0.5</v>
      </c>
      <c r="AI18">
        <v>0.5</v>
      </c>
      <c r="AJ18">
        <v>60</v>
      </c>
      <c r="AK18">
        <v>60</v>
      </c>
      <c r="AL18" t="s">
        <v>440</v>
      </c>
      <c r="AM18" t="e">
        <f>NA()</f>
        <v>#N/A</v>
      </c>
      <c r="AN18" s="6" t="s">
        <v>603</v>
      </c>
      <c r="AO18">
        <f t="shared" si="8"/>
        <v>1995</v>
      </c>
      <c r="AQ18" s="20" t="str">
        <f t="shared" si="9"/>
        <v>SK-H2</v>
      </c>
      <c r="AR18" t="str">
        <f t="shared" si="0"/>
        <v>EGAT Hydro Dispatchable</v>
      </c>
      <c r="AT18" s="4" t="s">
        <v>714</v>
      </c>
      <c r="AU18" s="20" t="str">
        <f t="shared" si="1"/>
        <v>SK-H2</v>
      </c>
      <c r="AV18" t="str">
        <f t="shared" si="10"/>
        <v>NAC</v>
      </c>
      <c r="AX18" s="4" t="s">
        <v>715</v>
      </c>
      <c r="AY18" s="20" t="str">
        <f t="shared" si="11"/>
        <v>SK-H2</v>
      </c>
      <c r="AZ18" t="e">
        <f t="shared" si="12"/>
        <v>#N/A</v>
      </c>
      <c r="BB18" s="4" t="s">
        <v>716</v>
      </c>
      <c r="BC18" s="20" t="s">
        <v>718</v>
      </c>
      <c r="BD18" s="20" t="str">
        <f t="shared" si="13"/>
        <v>SK-H2</v>
      </c>
      <c r="BF18" s="4" t="s">
        <v>716</v>
      </c>
      <c r="BG18" s="4" t="s">
        <v>719</v>
      </c>
      <c r="BH18" s="20" t="str">
        <f t="shared" si="2"/>
        <v>SK-H2</v>
      </c>
      <c r="BJ18" s="4" t="s">
        <v>716</v>
      </c>
      <c r="BK18" s="4" t="s">
        <v>720</v>
      </c>
      <c r="BL18" s="20" t="str">
        <f t="shared" si="14"/>
        <v>SK-H2</v>
      </c>
      <c r="BN18" s="4" t="s">
        <v>717</v>
      </c>
      <c r="BO18" s="20" t="str">
        <f t="shared" si="15"/>
        <v>Hydro</v>
      </c>
      <c r="BP18" s="20" t="str">
        <f t="shared" si="16"/>
        <v>SK-H2</v>
      </c>
    </row>
    <row r="19" spans="1:68">
      <c r="A19" t="s">
        <v>16</v>
      </c>
      <c r="B19" t="str">
        <f t="shared" si="3"/>
        <v>SK-H3</v>
      </c>
      <c r="C19" t="e">
        <v>#N/A</v>
      </c>
      <c r="D19" t="s">
        <v>368</v>
      </c>
      <c r="E19" t="str">
        <f t="shared" si="4"/>
        <v>NAC</v>
      </c>
      <c r="F19" t="s">
        <v>376</v>
      </c>
      <c r="G19" t="str">
        <f>INDEX(PLEXOScat_idx!$B:$B,MATCH($F19,PLEXOScat_idx!$A:$A,0))</f>
        <v>EGAT Hydro Dispatchable</v>
      </c>
      <c r="H19" t="s">
        <v>669</v>
      </c>
      <c r="I19" t="str">
        <f t="shared" si="5"/>
        <v>Hydro</v>
      </c>
      <c r="J19" t="s">
        <v>757</v>
      </c>
      <c r="K19" t="s">
        <v>404</v>
      </c>
      <c r="L19" t="e">
        <f>INDEX(idxFuel!$B:$B,MATCH($K19,idxFuel!$A:$A,0))</f>
        <v>#N/A</v>
      </c>
      <c r="M19" t="s">
        <v>427</v>
      </c>
      <c r="N19">
        <v>60</v>
      </c>
      <c r="O19">
        <f t="shared" si="6"/>
        <v>0.48</v>
      </c>
      <c r="P19">
        <f>INDEX(Units_Allyear!C:C,MATCH($A19,Units_Allyear!$A:$A,0))</f>
        <v>1</v>
      </c>
      <c r="Q19">
        <f>INDEX(Units_Allyear!D:D,MATCH($A19,Units_Allyear!$A:$A,0))</f>
        <v>1</v>
      </c>
      <c r="R19">
        <f>INDEX(Units_Allyear!E:E,MATCH($A19,Units_Allyear!$A:$A,0))</f>
        <v>1</v>
      </c>
      <c r="S19">
        <f>INDEX(Units_Allyear!F:F,MATCH($A19,Units_Allyear!$A:$A,0))</f>
        <v>1</v>
      </c>
      <c r="T19">
        <f>INDEX(Units_Allyear!G:G,MATCH($A19,Units_Allyear!$A:$A,0))</f>
        <v>1</v>
      </c>
      <c r="U19">
        <v>125</v>
      </c>
      <c r="V19">
        <v>125</v>
      </c>
      <c r="W19">
        <v>125</v>
      </c>
      <c r="X19">
        <v>125</v>
      </c>
      <c r="Y19">
        <v>125</v>
      </c>
      <c r="Z19" t="e">
        <v>#N/A</v>
      </c>
      <c r="AA19" t="e">
        <f t="shared" si="7"/>
        <v>#N/A</v>
      </c>
      <c r="AB19" t="e">
        <v>#N/A</v>
      </c>
      <c r="AC19" t="e">
        <v>#N/A</v>
      </c>
      <c r="AD19" t="e">
        <v>#N/A</v>
      </c>
      <c r="AE19">
        <v>8</v>
      </c>
      <c r="AF19">
        <v>40</v>
      </c>
      <c r="AG19">
        <v>0.1</v>
      </c>
      <c r="AH19">
        <v>0.5</v>
      </c>
      <c r="AI19">
        <v>0.5</v>
      </c>
      <c r="AJ19">
        <v>60</v>
      </c>
      <c r="AK19">
        <v>60</v>
      </c>
      <c r="AL19" t="s">
        <v>440</v>
      </c>
      <c r="AM19" t="e">
        <f>NA()</f>
        <v>#N/A</v>
      </c>
      <c r="AN19" s="6" t="s">
        <v>603</v>
      </c>
      <c r="AO19">
        <f t="shared" si="8"/>
        <v>1995</v>
      </c>
      <c r="AQ19" s="20" t="str">
        <f t="shared" si="9"/>
        <v>SK-H3</v>
      </c>
      <c r="AR19" t="str">
        <f t="shared" si="0"/>
        <v>EGAT Hydro Dispatchable</v>
      </c>
      <c r="AT19" s="4" t="s">
        <v>714</v>
      </c>
      <c r="AU19" s="20" t="str">
        <f t="shared" si="1"/>
        <v>SK-H3</v>
      </c>
      <c r="AV19" t="str">
        <f t="shared" si="10"/>
        <v>NAC</v>
      </c>
      <c r="AX19" s="4" t="s">
        <v>715</v>
      </c>
      <c r="AY19" s="20" t="str">
        <f t="shared" si="11"/>
        <v>SK-H3</v>
      </c>
      <c r="AZ19" t="e">
        <f t="shared" si="12"/>
        <v>#N/A</v>
      </c>
      <c r="BB19" s="4" t="s">
        <v>716</v>
      </c>
      <c r="BC19" s="20" t="s">
        <v>718</v>
      </c>
      <c r="BD19" s="20" t="str">
        <f t="shared" si="13"/>
        <v>SK-H3</v>
      </c>
      <c r="BF19" s="4" t="s">
        <v>716</v>
      </c>
      <c r="BG19" s="4" t="s">
        <v>719</v>
      </c>
      <c r="BH19" s="20" t="str">
        <f t="shared" si="2"/>
        <v>SK-H3</v>
      </c>
      <c r="BJ19" s="4" t="s">
        <v>716</v>
      </c>
      <c r="BK19" s="4" t="s">
        <v>720</v>
      </c>
      <c r="BL19" s="20" t="str">
        <f t="shared" si="14"/>
        <v>SK-H3</v>
      </c>
      <c r="BN19" s="4" t="s">
        <v>717</v>
      </c>
      <c r="BO19" s="20" t="str">
        <f t="shared" si="15"/>
        <v>Hydro</v>
      </c>
      <c r="BP19" s="20" t="str">
        <f t="shared" si="16"/>
        <v>SK-H3</v>
      </c>
    </row>
    <row r="20" spans="1:68">
      <c r="A20" t="s">
        <v>17</v>
      </c>
      <c r="B20" t="str">
        <f t="shared" si="3"/>
        <v>SK-H4</v>
      </c>
      <c r="C20" t="e">
        <v>#N/A</v>
      </c>
      <c r="D20" t="s">
        <v>368</v>
      </c>
      <c r="E20" t="str">
        <f t="shared" si="4"/>
        <v>NAC</v>
      </c>
      <c r="F20" t="s">
        <v>376</v>
      </c>
      <c r="G20" t="str">
        <f>INDEX(PLEXOScat_idx!$B:$B,MATCH($F20,PLEXOScat_idx!$A:$A,0))</f>
        <v>EGAT Hydro Dispatchable</v>
      </c>
      <c r="H20" t="s">
        <v>669</v>
      </c>
      <c r="I20" t="str">
        <f t="shared" si="5"/>
        <v>Hydro</v>
      </c>
      <c r="J20" t="s">
        <v>757</v>
      </c>
      <c r="K20" t="s">
        <v>404</v>
      </c>
      <c r="L20" t="e">
        <f>INDEX(idxFuel!$B:$B,MATCH($K20,idxFuel!$A:$A,0))</f>
        <v>#N/A</v>
      </c>
      <c r="M20" t="s">
        <v>427</v>
      </c>
      <c r="N20">
        <v>60</v>
      </c>
      <c r="O20">
        <f t="shared" si="6"/>
        <v>0.48</v>
      </c>
      <c r="P20">
        <f>INDEX(Units_Allyear!C:C,MATCH($A20,Units_Allyear!$A:$A,0))</f>
        <v>1</v>
      </c>
      <c r="Q20">
        <f>INDEX(Units_Allyear!D:D,MATCH($A20,Units_Allyear!$A:$A,0))</f>
        <v>1</v>
      </c>
      <c r="R20">
        <f>INDEX(Units_Allyear!E:E,MATCH($A20,Units_Allyear!$A:$A,0))</f>
        <v>1</v>
      </c>
      <c r="S20">
        <f>INDEX(Units_Allyear!F:F,MATCH($A20,Units_Allyear!$A:$A,0))</f>
        <v>1</v>
      </c>
      <c r="T20">
        <f>INDEX(Units_Allyear!G:G,MATCH($A20,Units_Allyear!$A:$A,0))</f>
        <v>1</v>
      </c>
      <c r="U20">
        <v>125</v>
      </c>
      <c r="V20">
        <v>125</v>
      </c>
      <c r="W20">
        <v>125</v>
      </c>
      <c r="X20">
        <v>125</v>
      </c>
      <c r="Y20">
        <v>125</v>
      </c>
      <c r="Z20" t="e">
        <v>#N/A</v>
      </c>
      <c r="AA20" t="e">
        <f t="shared" si="7"/>
        <v>#N/A</v>
      </c>
      <c r="AB20" t="e">
        <v>#N/A</v>
      </c>
      <c r="AC20" t="e">
        <v>#N/A</v>
      </c>
      <c r="AD20" t="e">
        <v>#N/A</v>
      </c>
      <c r="AE20">
        <v>8</v>
      </c>
      <c r="AF20">
        <v>40</v>
      </c>
      <c r="AG20">
        <v>0.1</v>
      </c>
      <c r="AH20">
        <v>0.5</v>
      </c>
      <c r="AI20">
        <v>0.5</v>
      </c>
      <c r="AJ20">
        <v>60</v>
      </c>
      <c r="AK20">
        <v>60</v>
      </c>
      <c r="AL20" t="s">
        <v>440</v>
      </c>
      <c r="AM20" t="e">
        <f>NA()</f>
        <v>#N/A</v>
      </c>
      <c r="AN20" s="6" t="s">
        <v>603</v>
      </c>
      <c r="AO20">
        <f t="shared" si="8"/>
        <v>1995</v>
      </c>
      <c r="AQ20" s="20" t="str">
        <f t="shared" si="9"/>
        <v>SK-H4</v>
      </c>
      <c r="AR20" t="str">
        <f t="shared" si="0"/>
        <v>EGAT Hydro Dispatchable</v>
      </c>
      <c r="AT20" s="4" t="s">
        <v>714</v>
      </c>
      <c r="AU20" s="20" t="str">
        <f t="shared" si="1"/>
        <v>SK-H4</v>
      </c>
      <c r="AV20" t="str">
        <f t="shared" si="10"/>
        <v>NAC</v>
      </c>
      <c r="AX20" s="4" t="s">
        <v>715</v>
      </c>
      <c r="AY20" s="20" t="str">
        <f t="shared" si="11"/>
        <v>SK-H4</v>
      </c>
      <c r="AZ20" t="e">
        <f t="shared" si="12"/>
        <v>#N/A</v>
      </c>
      <c r="BB20" s="4" t="s">
        <v>716</v>
      </c>
      <c r="BC20" s="20" t="s">
        <v>718</v>
      </c>
      <c r="BD20" s="20" t="str">
        <f t="shared" si="13"/>
        <v>SK-H4</v>
      </c>
      <c r="BF20" s="4" t="s">
        <v>716</v>
      </c>
      <c r="BG20" s="4" t="s">
        <v>719</v>
      </c>
      <c r="BH20" s="20" t="str">
        <f t="shared" si="2"/>
        <v>SK-H4</v>
      </c>
      <c r="BJ20" s="4" t="s">
        <v>716</v>
      </c>
      <c r="BK20" s="4" t="s">
        <v>720</v>
      </c>
      <c r="BL20" s="20" t="str">
        <f t="shared" si="14"/>
        <v>SK-H4</v>
      </c>
      <c r="BN20" s="4" t="s">
        <v>717</v>
      </c>
      <c r="BO20" s="20" t="str">
        <f t="shared" si="15"/>
        <v>Hydro</v>
      </c>
      <c r="BP20" s="20" t="str">
        <f t="shared" si="16"/>
        <v>SK-H4</v>
      </c>
    </row>
    <row r="21" spans="1:68">
      <c r="A21" t="s">
        <v>18</v>
      </c>
      <c r="B21" t="str">
        <f t="shared" si="3"/>
        <v>TN-H1</v>
      </c>
      <c r="C21" t="e">
        <v>#N/A</v>
      </c>
      <c r="D21" t="s">
        <v>377</v>
      </c>
      <c r="E21" t="str">
        <f t="shared" si="4"/>
        <v>CAC</v>
      </c>
      <c r="F21" t="s">
        <v>376</v>
      </c>
      <c r="G21" t="str">
        <f>INDEX(PLEXOScat_idx!$B:$B,MATCH($F21,PLEXOScat_idx!$A:$A,0))</f>
        <v>EGAT Hydro Dispatchable</v>
      </c>
      <c r="H21" t="s">
        <v>669</v>
      </c>
      <c r="I21" t="str">
        <f t="shared" si="5"/>
        <v>Hydro</v>
      </c>
      <c r="J21" t="s">
        <v>757</v>
      </c>
      <c r="K21" t="s">
        <v>404</v>
      </c>
      <c r="L21" t="e">
        <f>INDEX(idxFuel!$B:$B,MATCH($K21,idxFuel!$A:$A,0))</f>
        <v>#N/A</v>
      </c>
      <c r="M21" t="s">
        <v>427</v>
      </c>
      <c r="N21">
        <v>14</v>
      </c>
      <c r="O21">
        <f t="shared" si="6"/>
        <v>0.71794871794871795</v>
      </c>
      <c r="P21">
        <f>INDEX(Units_Allyear!C:C,MATCH($A21,Units_Allyear!$A:$A,0))</f>
        <v>1</v>
      </c>
      <c r="Q21">
        <f>INDEX(Units_Allyear!D:D,MATCH($A21,Units_Allyear!$A:$A,0))</f>
        <v>1</v>
      </c>
      <c r="R21">
        <f>INDEX(Units_Allyear!E:E,MATCH($A21,Units_Allyear!$A:$A,0))</f>
        <v>1</v>
      </c>
      <c r="S21">
        <f>INDEX(Units_Allyear!F:F,MATCH($A21,Units_Allyear!$A:$A,0))</f>
        <v>1</v>
      </c>
      <c r="T21">
        <f>INDEX(Units_Allyear!G:G,MATCH($A21,Units_Allyear!$A:$A,0))</f>
        <v>1</v>
      </c>
      <c r="U21">
        <v>19.5</v>
      </c>
      <c r="V21">
        <v>19.5</v>
      </c>
      <c r="W21">
        <v>19.5</v>
      </c>
      <c r="X21">
        <v>19.5</v>
      </c>
      <c r="Y21">
        <v>19.5</v>
      </c>
      <c r="Z21" t="e">
        <v>#N/A</v>
      </c>
      <c r="AA21" t="e">
        <f t="shared" si="7"/>
        <v>#N/A</v>
      </c>
      <c r="AB21" t="e">
        <v>#N/A</v>
      </c>
      <c r="AC21" t="e">
        <v>#N/A</v>
      </c>
      <c r="AD21" t="e">
        <v>#N/A</v>
      </c>
      <c r="AE21">
        <v>8</v>
      </c>
      <c r="AF21">
        <v>40</v>
      </c>
      <c r="AG21">
        <v>0.1</v>
      </c>
      <c r="AH21">
        <v>0.5</v>
      </c>
      <c r="AI21">
        <v>0.5</v>
      </c>
      <c r="AJ21">
        <v>6.5</v>
      </c>
      <c r="AK21">
        <v>6.5</v>
      </c>
      <c r="AL21" t="s">
        <v>440</v>
      </c>
      <c r="AM21" t="e">
        <f>NA()</f>
        <v>#N/A</v>
      </c>
      <c r="AN21" s="6" t="s">
        <v>600</v>
      </c>
      <c r="AO21">
        <f t="shared" si="8"/>
        <v>1982</v>
      </c>
      <c r="AQ21" s="20" t="str">
        <f t="shared" si="9"/>
        <v>TN-H1</v>
      </c>
      <c r="AR21" t="str">
        <f t="shared" si="0"/>
        <v>EGAT Hydro Dispatchable</v>
      </c>
      <c r="AT21" s="4" t="s">
        <v>714</v>
      </c>
      <c r="AU21" s="20" t="str">
        <f t="shared" si="1"/>
        <v>TN-H1</v>
      </c>
      <c r="AV21" t="str">
        <f t="shared" si="10"/>
        <v>CAC</v>
      </c>
      <c r="AX21" s="4" t="s">
        <v>715</v>
      </c>
      <c r="AY21" s="20" t="str">
        <f t="shared" si="11"/>
        <v>TN-H1</v>
      </c>
      <c r="AZ21" t="e">
        <f t="shared" si="12"/>
        <v>#N/A</v>
      </c>
      <c r="BB21" s="4" t="s">
        <v>716</v>
      </c>
      <c r="BC21" s="20" t="s">
        <v>718</v>
      </c>
      <c r="BD21" s="20" t="str">
        <f t="shared" si="13"/>
        <v>TN-H1</v>
      </c>
      <c r="BF21" s="4" t="s">
        <v>716</v>
      </c>
      <c r="BG21" s="4" t="s">
        <v>719</v>
      </c>
      <c r="BH21" s="20" t="str">
        <f t="shared" si="2"/>
        <v>TN-H1</v>
      </c>
      <c r="BJ21" s="4" t="s">
        <v>716</v>
      </c>
      <c r="BK21" s="4" t="s">
        <v>720</v>
      </c>
      <c r="BL21" s="20" t="str">
        <f t="shared" si="14"/>
        <v>TN-H1</v>
      </c>
      <c r="BN21" s="4" t="s">
        <v>717</v>
      </c>
      <c r="BO21" s="20" t="str">
        <f t="shared" si="15"/>
        <v>Hydro</v>
      </c>
      <c r="BP21" s="20" t="str">
        <f t="shared" si="16"/>
        <v>TN-H1</v>
      </c>
    </row>
    <row r="22" spans="1:68">
      <c r="A22" t="s">
        <v>19</v>
      </c>
      <c r="B22" t="str">
        <f t="shared" si="3"/>
        <v>TN-H2</v>
      </c>
      <c r="C22" t="e">
        <v>#N/A</v>
      </c>
      <c r="D22" t="s">
        <v>377</v>
      </c>
      <c r="E22" t="str">
        <f t="shared" si="4"/>
        <v>CAC</v>
      </c>
      <c r="F22" t="s">
        <v>376</v>
      </c>
      <c r="G22" t="str">
        <f>INDEX(PLEXOScat_idx!$B:$B,MATCH($F22,PLEXOScat_idx!$A:$A,0))</f>
        <v>EGAT Hydro Dispatchable</v>
      </c>
      <c r="H22" t="s">
        <v>669</v>
      </c>
      <c r="I22" t="str">
        <f t="shared" si="5"/>
        <v>Hydro</v>
      </c>
      <c r="J22" t="s">
        <v>757</v>
      </c>
      <c r="K22" t="s">
        <v>404</v>
      </c>
      <c r="L22" t="e">
        <f>INDEX(idxFuel!$B:$B,MATCH($K22,idxFuel!$A:$A,0))</f>
        <v>#N/A</v>
      </c>
      <c r="M22" t="s">
        <v>427</v>
      </c>
      <c r="N22">
        <v>14</v>
      </c>
      <c r="O22">
        <f t="shared" si="6"/>
        <v>0.71794871794871795</v>
      </c>
      <c r="P22">
        <f>INDEX(Units_Allyear!C:C,MATCH($A22,Units_Allyear!$A:$A,0))</f>
        <v>1</v>
      </c>
      <c r="Q22">
        <f>INDEX(Units_Allyear!D:D,MATCH($A22,Units_Allyear!$A:$A,0))</f>
        <v>1</v>
      </c>
      <c r="R22">
        <f>INDEX(Units_Allyear!E:E,MATCH($A22,Units_Allyear!$A:$A,0))</f>
        <v>1</v>
      </c>
      <c r="S22">
        <f>INDEX(Units_Allyear!F:F,MATCH($A22,Units_Allyear!$A:$A,0))</f>
        <v>1</v>
      </c>
      <c r="T22">
        <f>INDEX(Units_Allyear!G:G,MATCH($A22,Units_Allyear!$A:$A,0))</f>
        <v>1</v>
      </c>
      <c r="U22">
        <v>19.5</v>
      </c>
      <c r="V22">
        <v>19.5</v>
      </c>
      <c r="W22">
        <v>19.5</v>
      </c>
      <c r="X22">
        <v>19.5</v>
      </c>
      <c r="Y22">
        <v>19.5</v>
      </c>
      <c r="Z22" t="e">
        <v>#N/A</v>
      </c>
      <c r="AA22" t="e">
        <f t="shared" si="7"/>
        <v>#N/A</v>
      </c>
      <c r="AB22" t="e">
        <v>#N/A</v>
      </c>
      <c r="AC22" t="e">
        <v>#N/A</v>
      </c>
      <c r="AD22" t="e">
        <v>#N/A</v>
      </c>
      <c r="AE22">
        <v>8</v>
      </c>
      <c r="AF22">
        <v>40</v>
      </c>
      <c r="AG22">
        <v>0.1</v>
      </c>
      <c r="AH22">
        <v>0.5</v>
      </c>
      <c r="AI22">
        <v>0.5</v>
      </c>
      <c r="AJ22">
        <v>6.5</v>
      </c>
      <c r="AK22">
        <v>6.5</v>
      </c>
      <c r="AL22" t="s">
        <v>440</v>
      </c>
      <c r="AM22" t="e">
        <f>NA()</f>
        <v>#N/A</v>
      </c>
      <c r="AN22" s="6" t="s">
        <v>600</v>
      </c>
      <c r="AO22">
        <f t="shared" si="8"/>
        <v>1982</v>
      </c>
      <c r="AQ22" s="20" t="str">
        <f t="shared" si="9"/>
        <v>TN-H2</v>
      </c>
      <c r="AR22" t="str">
        <f t="shared" si="0"/>
        <v>EGAT Hydro Dispatchable</v>
      </c>
      <c r="AT22" s="4" t="s">
        <v>714</v>
      </c>
      <c r="AU22" s="20" t="str">
        <f t="shared" si="1"/>
        <v>TN-H2</v>
      </c>
      <c r="AV22" t="str">
        <f t="shared" si="10"/>
        <v>CAC</v>
      </c>
      <c r="AX22" s="4" t="s">
        <v>715</v>
      </c>
      <c r="AY22" s="20" t="str">
        <f t="shared" si="11"/>
        <v>TN-H2</v>
      </c>
      <c r="AZ22" t="e">
        <f t="shared" si="12"/>
        <v>#N/A</v>
      </c>
      <c r="BB22" s="4" t="s">
        <v>716</v>
      </c>
      <c r="BC22" s="20" t="s">
        <v>718</v>
      </c>
      <c r="BD22" s="20" t="str">
        <f t="shared" si="13"/>
        <v>TN-H2</v>
      </c>
      <c r="BF22" s="4" t="s">
        <v>716</v>
      </c>
      <c r="BG22" s="4" t="s">
        <v>719</v>
      </c>
      <c r="BH22" s="20" t="str">
        <f t="shared" si="2"/>
        <v>TN-H2</v>
      </c>
      <c r="BJ22" s="4" t="s">
        <v>716</v>
      </c>
      <c r="BK22" s="4" t="s">
        <v>720</v>
      </c>
      <c r="BL22" s="20" t="str">
        <f t="shared" si="14"/>
        <v>TN-H2</v>
      </c>
      <c r="BN22" s="4" t="s">
        <v>717</v>
      </c>
      <c r="BO22" s="20" t="str">
        <f t="shared" si="15"/>
        <v>Hydro</v>
      </c>
      <c r="BP22" s="20" t="str">
        <f t="shared" si="16"/>
        <v>TN-H2</v>
      </c>
    </row>
    <row r="23" spans="1:68">
      <c r="A23" t="s">
        <v>20</v>
      </c>
      <c r="B23" t="str">
        <f t="shared" si="3"/>
        <v>VRK-H1</v>
      </c>
      <c r="C23" t="e">
        <v>#N/A</v>
      </c>
      <c r="D23" t="s">
        <v>377</v>
      </c>
      <c r="E23" t="str">
        <f t="shared" si="4"/>
        <v>CAC</v>
      </c>
      <c r="F23" t="s">
        <v>376</v>
      </c>
      <c r="G23" t="str">
        <f>INDEX(PLEXOScat_idx!$B:$B,MATCH($F23,PLEXOScat_idx!$A:$A,0))</f>
        <v>EGAT Hydro Dispatchable</v>
      </c>
      <c r="H23" t="s">
        <v>669</v>
      </c>
      <c r="I23" t="str">
        <f t="shared" si="5"/>
        <v>Hydro</v>
      </c>
      <c r="J23" t="s">
        <v>757</v>
      </c>
      <c r="K23" t="s">
        <v>404</v>
      </c>
      <c r="L23" t="e">
        <f>INDEX(idxFuel!$B:$B,MATCH($K23,idxFuel!$A:$A,0))</f>
        <v>#N/A</v>
      </c>
      <c r="M23" t="s">
        <v>427</v>
      </c>
      <c r="N23">
        <v>60</v>
      </c>
      <c r="O23">
        <f t="shared" si="6"/>
        <v>0.6</v>
      </c>
      <c r="P23">
        <f>INDEX(Units_Allyear!C:C,MATCH($A23,Units_Allyear!$A:$A,0))</f>
        <v>1</v>
      </c>
      <c r="Q23">
        <f>INDEX(Units_Allyear!D:D,MATCH($A23,Units_Allyear!$A:$A,0))</f>
        <v>1</v>
      </c>
      <c r="R23">
        <f>INDEX(Units_Allyear!E:E,MATCH($A23,Units_Allyear!$A:$A,0))</f>
        <v>1</v>
      </c>
      <c r="S23">
        <f>INDEX(Units_Allyear!F:F,MATCH($A23,Units_Allyear!$A:$A,0))</f>
        <v>1</v>
      </c>
      <c r="T23">
        <f>INDEX(Units_Allyear!G:G,MATCH($A23,Units_Allyear!$A:$A,0))</f>
        <v>1</v>
      </c>
      <c r="U23">
        <v>100</v>
      </c>
      <c r="V23">
        <v>100</v>
      </c>
      <c r="W23">
        <v>100</v>
      </c>
      <c r="X23">
        <v>100</v>
      </c>
      <c r="Y23">
        <v>100</v>
      </c>
      <c r="Z23" t="e">
        <v>#N/A</v>
      </c>
      <c r="AA23" t="e">
        <f t="shared" si="7"/>
        <v>#N/A</v>
      </c>
      <c r="AB23" t="e">
        <v>#N/A</v>
      </c>
      <c r="AC23" t="e">
        <v>#N/A</v>
      </c>
      <c r="AD23" t="e">
        <v>#N/A</v>
      </c>
      <c r="AE23">
        <v>8</v>
      </c>
      <c r="AF23">
        <v>40</v>
      </c>
      <c r="AG23">
        <v>0.1</v>
      </c>
      <c r="AH23">
        <v>0.5</v>
      </c>
      <c r="AI23">
        <v>0.5</v>
      </c>
      <c r="AJ23">
        <v>60</v>
      </c>
      <c r="AK23">
        <v>60</v>
      </c>
      <c r="AL23" t="s">
        <v>440</v>
      </c>
      <c r="AM23" t="e">
        <f>NA()</f>
        <v>#N/A</v>
      </c>
      <c r="AN23" s="6" t="s">
        <v>604</v>
      </c>
      <c r="AO23">
        <f t="shared" si="8"/>
        <v>1984</v>
      </c>
      <c r="AQ23" s="20" t="str">
        <f t="shared" si="9"/>
        <v>VRK-H1</v>
      </c>
      <c r="AR23" t="str">
        <f t="shared" si="0"/>
        <v>EGAT Hydro Dispatchable</v>
      </c>
      <c r="AT23" s="4" t="s">
        <v>714</v>
      </c>
      <c r="AU23" s="20" t="str">
        <f t="shared" si="1"/>
        <v>VRK-H1</v>
      </c>
      <c r="AV23" t="str">
        <f t="shared" si="10"/>
        <v>CAC</v>
      </c>
      <c r="AX23" s="4" t="s">
        <v>715</v>
      </c>
      <c r="AY23" s="20" t="str">
        <f t="shared" si="11"/>
        <v>VRK-H1</v>
      </c>
      <c r="AZ23" t="e">
        <f t="shared" si="12"/>
        <v>#N/A</v>
      </c>
      <c r="BB23" s="4" t="s">
        <v>716</v>
      </c>
      <c r="BC23" s="20" t="s">
        <v>718</v>
      </c>
      <c r="BD23" s="20" t="str">
        <f t="shared" si="13"/>
        <v>VRK-H1</v>
      </c>
      <c r="BF23" s="4" t="s">
        <v>716</v>
      </c>
      <c r="BG23" s="4" t="s">
        <v>719</v>
      </c>
      <c r="BH23" s="20" t="str">
        <f t="shared" si="2"/>
        <v>VRK-H1</v>
      </c>
      <c r="BJ23" s="4" t="s">
        <v>716</v>
      </c>
      <c r="BK23" s="4" t="s">
        <v>720</v>
      </c>
      <c r="BL23" s="20" t="str">
        <f t="shared" si="14"/>
        <v>VRK-H1</v>
      </c>
      <c r="BN23" s="4" t="s">
        <v>717</v>
      </c>
      <c r="BO23" s="20" t="str">
        <f t="shared" si="15"/>
        <v>Hydro</v>
      </c>
      <c r="BP23" s="20" t="str">
        <f t="shared" si="16"/>
        <v>VRK-H1</v>
      </c>
    </row>
    <row r="24" spans="1:68">
      <c r="A24" t="s">
        <v>21</v>
      </c>
      <c r="B24" t="str">
        <f t="shared" si="3"/>
        <v>VRK-H2</v>
      </c>
      <c r="C24" t="e">
        <v>#N/A</v>
      </c>
      <c r="D24" t="s">
        <v>377</v>
      </c>
      <c r="E24" t="str">
        <f t="shared" si="4"/>
        <v>CAC</v>
      </c>
      <c r="F24" t="s">
        <v>376</v>
      </c>
      <c r="G24" t="str">
        <f>INDEX(PLEXOScat_idx!$B:$B,MATCH($F24,PLEXOScat_idx!$A:$A,0))</f>
        <v>EGAT Hydro Dispatchable</v>
      </c>
      <c r="H24" t="s">
        <v>669</v>
      </c>
      <c r="I24" t="str">
        <f t="shared" si="5"/>
        <v>Hydro</v>
      </c>
      <c r="J24" t="s">
        <v>757</v>
      </c>
      <c r="K24" t="s">
        <v>404</v>
      </c>
      <c r="L24" t="e">
        <f>INDEX(idxFuel!$B:$B,MATCH($K24,idxFuel!$A:$A,0))</f>
        <v>#N/A</v>
      </c>
      <c r="M24" t="s">
        <v>427</v>
      </c>
      <c r="N24">
        <v>60</v>
      </c>
      <c r="O24">
        <f t="shared" si="6"/>
        <v>0.6</v>
      </c>
      <c r="P24">
        <f>INDEX(Units_Allyear!C:C,MATCH($A24,Units_Allyear!$A:$A,0))</f>
        <v>1</v>
      </c>
      <c r="Q24">
        <f>INDEX(Units_Allyear!D:D,MATCH($A24,Units_Allyear!$A:$A,0))</f>
        <v>1</v>
      </c>
      <c r="R24">
        <f>INDEX(Units_Allyear!E:E,MATCH($A24,Units_Allyear!$A:$A,0))</f>
        <v>1</v>
      </c>
      <c r="S24">
        <f>INDEX(Units_Allyear!F:F,MATCH($A24,Units_Allyear!$A:$A,0))</f>
        <v>1</v>
      </c>
      <c r="T24">
        <f>INDEX(Units_Allyear!G:G,MATCH($A24,Units_Allyear!$A:$A,0))</f>
        <v>1</v>
      </c>
      <c r="U24">
        <v>100</v>
      </c>
      <c r="V24">
        <v>100</v>
      </c>
      <c r="W24">
        <v>100</v>
      </c>
      <c r="X24">
        <v>100</v>
      </c>
      <c r="Y24">
        <v>100</v>
      </c>
      <c r="Z24" t="e">
        <v>#N/A</v>
      </c>
      <c r="AA24" t="e">
        <f t="shared" si="7"/>
        <v>#N/A</v>
      </c>
      <c r="AB24" t="e">
        <v>#N/A</v>
      </c>
      <c r="AC24" t="e">
        <v>#N/A</v>
      </c>
      <c r="AD24" t="e">
        <v>#N/A</v>
      </c>
      <c r="AE24">
        <v>8</v>
      </c>
      <c r="AF24">
        <v>40</v>
      </c>
      <c r="AG24">
        <v>0.1</v>
      </c>
      <c r="AH24">
        <v>0.5</v>
      </c>
      <c r="AI24">
        <v>0.5</v>
      </c>
      <c r="AJ24">
        <v>60</v>
      </c>
      <c r="AK24">
        <v>60</v>
      </c>
      <c r="AL24" t="s">
        <v>440</v>
      </c>
      <c r="AM24" t="e">
        <f>NA()</f>
        <v>#N/A</v>
      </c>
      <c r="AN24" s="6" t="s">
        <v>604</v>
      </c>
      <c r="AO24">
        <f t="shared" si="8"/>
        <v>1984</v>
      </c>
      <c r="AQ24" s="20" t="str">
        <f t="shared" si="9"/>
        <v>VRK-H2</v>
      </c>
      <c r="AR24" t="str">
        <f t="shared" si="0"/>
        <v>EGAT Hydro Dispatchable</v>
      </c>
      <c r="AT24" s="4" t="s">
        <v>714</v>
      </c>
      <c r="AU24" s="20" t="str">
        <f t="shared" si="1"/>
        <v>VRK-H2</v>
      </c>
      <c r="AV24" t="str">
        <f t="shared" si="10"/>
        <v>CAC</v>
      </c>
      <c r="AX24" s="4" t="s">
        <v>715</v>
      </c>
      <c r="AY24" s="20" t="str">
        <f t="shared" si="11"/>
        <v>VRK-H2</v>
      </c>
      <c r="AZ24" t="e">
        <f t="shared" si="12"/>
        <v>#N/A</v>
      </c>
      <c r="BB24" s="4" t="s">
        <v>716</v>
      </c>
      <c r="BC24" s="20" t="s">
        <v>718</v>
      </c>
      <c r="BD24" s="20" t="str">
        <f t="shared" si="13"/>
        <v>VRK-H2</v>
      </c>
      <c r="BF24" s="4" t="s">
        <v>716</v>
      </c>
      <c r="BG24" s="4" t="s">
        <v>719</v>
      </c>
      <c r="BH24" s="20" t="str">
        <f t="shared" si="2"/>
        <v>VRK-H2</v>
      </c>
      <c r="BJ24" s="4" t="s">
        <v>716</v>
      </c>
      <c r="BK24" s="4" t="s">
        <v>720</v>
      </c>
      <c r="BL24" s="20" t="str">
        <f t="shared" si="14"/>
        <v>VRK-H2</v>
      </c>
      <c r="BN24" s="4" t="s">
        <v>717</v>
      </c>
      <c r="BO24" s="20" t="str">
        <f t="shared" si="15"/>
        <v>Hydro</v>
      </c>
      <c r="BP24" s="20" t="str">
        <f t="shared" si="16"/>
        <v>VRK-H2</v>
      </c>
    </row>
    <row r="25" spans="1:68">
      <c r="A25" t="s">
        <v>22</v>
      </c>
      <c r="B25" t="str">
        <f t="shared" si="3"/>
        <v>VRK-H3</v>
      </c>
      <c r="C25" t="e">
        <v>#N/A</v>
      </c>
      <c r="D25" t="s">
        <v>377</v>
      </c>
      <c r="E25" t="str">
        <f t="shared" si="4"/>
        <v>CAC</v>
      </c>
      <c r="F25" t="s">
        <v>376</v>
      </c>
      <c r="G25" t="str">
        <f>INDEX(PLEXOScat_idx!$B:$B,MATCH($F25,PLEXOScat_idx!$A:$A,0))</f>
        <v>EGAT Hydro Dispatchable</v>
      </c>
      <c r="H25" t="s">
        <v>669</v>
      </c>
      <c r="I25" t="str">
        <f t="shared" si="5"/>
        <v>Hydro</v>
      </c>
      <c r="J25" t="s">
        <v>757</v>
      </c>
      <c r="K25" t="s">
        <v>404</v>
      </c>
      <c r="L25" t="e">
        <f>INDEX(idxFuel!$B:$B,MATCH($K25,idxFuel!$A:$A,0))</f>
        <v>#N/A</v>
      </c>
      <c r="M25" t="s">
        <v>427</v>
      </c>
      <c r="N25">
        <v>60</v>
      </c>
      <c r="O25">
        <f t="shared" si="6"/>
        <v>0.6</v>
      </c>
      <c r="P25">
        <f>INDEX(Units_Allyear!C:C,MATCH($A25,Units_Allyear!$A:$A,0))</f>
        <v>1</v>
      </c>
      <c r="Q25">
        <f>INDEX(Units_Allyear!D:D,MATCH($A25,Units_Allyear!$A:$A,0))</f>
        <v>1</v>
      </c>
      <c r="R25">
        <f>INDEX(Units_Allyear!E:E,MATCH($A25,Units_Allyear!$A:$A,0))</f>
        <v>1</v>
      </c>
      <c r="S25">
        <f>INDEX(Units_Allyear!F:F,MATCH($A25,Units_Allyear!$A:$A,0))</f>
        <v>1</v>
      </c>
      <c r="T25">
        <f>INDEX(Units_Allyear!G:G,MATCH($A25,Units_Allyear!$A:$A,0))</f>
        <v>1</v>
      </c>
      <c r="U25">
        <v>100</v>
      </c>
      <c r="V25">
        <v>100</v>
      </c>
      <c r="W25">
        <v>100</v>
      </c>
      <c r="X25">
        <v>100</v>
      </c>
      <c r="Y25">
        <v>100</v>
      </c>
      <c r="Z25" t="e">
        <v>#N/A</v>
      </c>
      <c r="AA25" t="e">
        <f t="shared" si="7"/>
        <v>#N/A</v>
      </c>
      <c r="AB25" t="e">
        <v>#N/A</v>
      </c>
      <c r="AC25" t="e">
        <v>#N/A</v>
      </c>
      <c r="AD25" t="e">
        <v>#N/A</v>
      </c>
      <c r="AE25">
        <v>8</v>
      </c>
      <c r="AF25">
        <v>40</v>
      </c>
      <c r="AG25">
        <v>0.1</v>
      </c>
      <c r="AH25">
        <v>0.5</v>
      </c>
      <c r="AI25">
        <v>0.5</v>
      </c>
      <c r="AJ25">
        <v>60</v>
      </c>
      <c r="AK25">
        <v>60</v>
      </c>
      <c r="AL25" t="s">
        <v>440</v>
      </c>
      <c r="AM25" t="e">
        <f>NA()</f>
        <v>#N/A</v>
      </c>
      <c r="AN25" s="6" t="s">
        <v>604</v>
      </c>
      <c r="AO25">
        <f t="shared" si="8"/>
        <v>1984</v>
      </c>
      <c r="AQ25" s="20" t="str">
        <f t="shared" si="9"/>
        <v>VRK-H3</v>
      </c>
      <c r="AR25" t="str">
        <f t="shared" si="0"/>
        <v>EGAT Hydro Dispatchable</v>
      </c>
      <c r="AT25" s="4" t="s">
        <v>714</v>
      </c>
      <c r="AU25" s="20" t="str">
        <f t="shared" si="1"/>
        <v>VRK-H3</v>
      </c>
      <c r="AV25" t="str">
        <f t="shared" si="10"/>
        <v>CAC</v>
      </c>
      <c r="AX25" s="4" t="s">
        <v>715</v>
      </c>
      <c r="AY25" s="20" t="str">
        <f t="shared" si="11"/>
        <v>VRK-H3</v>
      </c>
      <c r="AZ25" t="e">
        <f t="shared" si="12"/>
        <v>#N/A</v>
      </c>
      <c r="BB25" s="4" t="s">
        <v>716</v>
      </c>
      <c r="BC25" s="20" t="s">
        <v>718</v>
      </c>
      <c r="BD25" s="20" t="str">
        <f t="shared" si="13"/>
        <v>VRK-H3</v>
      </c>
      <c r="BF25" s="4" t="s">
        <v>716</v>
      </c>
      <c r="BG25" s="4" t="s">
        <v>719</v>
      </c>
      <c r="BH25" s="20" t="str">
        <f t="shared" si="2"/>
        <v>VRK-H3</v>
      </c>
      <c r="BJ25" s="4" t="s">
        <v>716</v>
      </c>
      <c r="BK25" s="4" t="s">
        <v>720</v>
      </c>
      <c r="BL25" s="20" t="str">
        <f t="shared" si="14"/>
        <v>VRK-H3</v>
      </c>
      <c r="BN25" s="4" t="s">
        <v>717</v>
      </c>
      <c r="BO25" s="20" t="str">
        <f t="shared" si="15"/>
        <v>Hydro</v>
      </c>
      <c r="BP25" s="20" t="str">
        <f t="shared" si="16"/>
        <v>VRK-H3</v>
      </c>
    </row>
    <row r="26" spans="1:68">
      <c r="A26" t="s">
        <v>23</v>
      </c>
      <c r="B26" t="str">
        <f t="shared" si="3"/>
        <v>LTK-P1_4</v>
      </c>
      <c r="C26" t="e">
        <v>#N/A</v>
      </c>
      <c r="D26" t="s">
        <v>369</v>
      </c>
      <c r="E26" t="str">
        <f t="shared" si="4"/>
        <v>NEC</v>
      </c>
      <c r="F26" t="s">
        <v>378</v>
      </c>
      <c r="G26" t="str">
        <f>INDEX(PLEXOScat_idx!$B:$B,MATCH($F26,PLEXOScat_idx!$A:$A,0))</f>
        <v>Pump</v>
      </c>
      <c r="H26" t="s">
        <v>670</v>
      </c>
      <c r="I26" t="str">
        <f t="shared" si="5"/>
        <v>Hydro</v>
      </c>
      <c r="J26" t="s">
        <v>378</v>
      </c>
      <c r="K26" t="s">
        <v>404</v>
      </c>
      <c r="L26" t="e">
        <f>INDEX(idxFuel!$B:$B,MATCH($K26,idxFuel!$A:$A,0))</f>
        <v>#N/A</v>
      </c>
      <c r="M26" t="s">
        <v>427</v>
      </c>
      <c r="N26">
        <v>180</v>
      </c>
      <c r="O26">
        <f t="shared" si="6"/>
        <v>0.72</v>
      </c>
      <c r="P26">
        <f>INDEX(Units_Allyear!C:C,MATCH($A26,Units_Allyear!$A:$A,0))</f>
        <v>4</v>
      </c>
      <c r="Q26">
        <f>INDEX(Units_Allyear!D:D,MATCH($A26,Units_Allyear!$A:$A,0))</f>
        <v>4</v>
      </c>
      <c r="R26">
        <f>INDEX(Units_Allyear!E:E,MATCH($A26,Units_Allyear!$A:$A,0))</f>
        <v>4</v>
      </c>
      <c r="S26">
        <f>INDEX(Units_Allyear!F:F,MATCH($A26,Units_Allyear!$A:$A,0))</f>
        <v>4</v>
      </c>
      <c r="T26">
        <f>INDEX(Units_Allyear!G:G,MATCH($A26,Units_Allyear!$A:$A,0))</f>
        <v>4</v>
      </c>
      <c r="U26">
        <v>250</v>
      </c>
      <c r="V26">
        <v>250</v>
      </c>
      <c r="W26">
        <v>250</v>
      </c>
      <c r="X26">
        <v>250</v>
      </c>
      <c r="Y26">
        <v>250</v>
      </c>
      <c r="Z26" t="e">
        <v>#N/A</v>
      </c>
      <c r="AA26" t="e">
        <f t="shared" si="7"/>
        <v>#N/A</v>
      </c>
      <c r="AB26" t="e">
        <v>#N/A</v>
      </c>
      <c r="AC26" t="e">
        <v>#N/A</v>
      </c>
      <c r="AD26" t="e">
        <v>#N/A</v>
      </c>
      <c r="AE26">
        <v>8</v>
      </c>
      <c r="AF26">
        <v>40</v>
      </c>
      <c r="AG26">
        <v>0.1</v>
      </c>
      <c r="AH26">
        <v>0.5</v>
      </c>
      <c r="AI26">
        <v>0.5</v>
      </c>
      <c r="AJ26">
        <v>50</v>
      </c>
      <c r="AK26">
        <v>50</v>
      </c>
      <c r="AL26" t="s">
        <v>440</v>
      </c>
      <c r="AM26" t="e">
        <f>NA()</f>
        <v>#N/A</v>
      </c>
      <c r="AN26" t="s">
        <v>454</v>
      </c>
      <c r="AO26">
        <f t="shared" si="8"/>
        <v>2004</v>
      </c>
      <c r="AQ26" s="20" t="str">
        <f t="shared" si="9"/>
        <v>LTK-P1_4</v>
      </c>
      <c r="AR26" t="str">
        <f t="shared" si="0"/>
        <v>Pump</v>
      </c>
      <c r="AT26" s="4" t="s">
        <v>714</v>
      </c>
      <c r="AU26" s="20" t="str">
        <f t="shared" si="1"/>
        <v>LTK-P1_4</v>
      </c>
      <c r="AV26" t="str">
        <f t="shared" si="10"/>
        <v>NEC</v>
      </c>
      <c r="AX26" s="4" t="s">
        <v>715</v>
      </c>
      <c r="AY26" s="20" t="str">
        <f t="shared" si="11"/>
        <v>LTK-P1_4</v>
      </c>
      <c r="AZ26" t="e">
        <f t="shared" si="12"/>
        <v>#N/A</v>
      </c>
      <c r="BB26" s="4" t="s">
        <v>716</v>
      </c>
      <c r="BC26" s="20" t="s">
        <v>718</v>
      </c>
      <c r="BD26" s="20" t="str">
        <f t="shared" si="13"/>
        <v>LTK-P1_4</v>
      </c>
      <c r="BF26" s="4" t="s">
        <v>716</v>
      </c>
      <c r="BG26" s="4" t="s">
        <v>719</v>
      </c>
      <c r="BH26" s="20" t="str">
        <f t="shared" si="2"/>
        <v>LTK-P1_4</v>
      </c>
      <c r="BJ26" s="4" t="s">
        <v>716</v>
      </c>
      <c r="BK26" s="4" t="s">
        <v>720</v>
      </c>
      <c r="BL26" s="20" t="str">
        <f t="shared" si="14"/>
        <v>LTK-P1_4</v>
      </c>
      <c r="BN26" s="4" t="s">
        <v>717</v>
      </c>
      <c r="BO26" s="20" t="str">
        <f t="shared" si="15"/>
        <v>Hydro</v>
      </c>
      <c r="BP26" s="20" t="str">
        <f t="shared" si="16"/>
        <v>LTK-P1_4</v>
      </c>
    </row>
    <row r="27" spans="1:68">
      <c r="A27" t="s">
        <v>24</v>
      </c>
      <c r="B27" t="str">
        <f t="shared" si="3"/>
        <v>BB-H8</v>
      </c>
      <c r="C27" t="e">
        <v>#N/A</v>
      </c>
      <c r="D27" t="s">
        <v>368</v>
      </c>
      <c r="E27" t="str">
        <f t="shared" si="4"/>
        <v>NAC</v>
      </c>
      <c r="F27" t="s">
        <v>376</v>
      </c>
      <c r="G27" t="str">
        <f>INDEX(PLEXOScat_idx!$B:$B,MATCH($F27,PLEXOScat_idx!$A:$A,0))</f>
        <v>EGAT Hydro Dispatchable</v>
      </c>
      <c r="H27" t="s">
        <v>669</v>
      </c>
      <c r="I27" t="str">
        <f t="shared" si="5"/>
        <v>Hydro</v>
      </c>
      <c r="J27" t="s">
        <v>757</v>
      </c>
      <c r="K27" t="s">
        <v>404</v>
      </c>
      <c r="L27" t="e">
        <f>INDEX(idxFuel!$B:$B,MATCH($K27,idxFuel!$A:$A,0))</f>
        <v>#N/A</v>
      </c>
      <c r="M27" t="s">
        <v>427</v>
      </c>
      <c r="N27">
        <v>123</v>
      </c>
      <c r="O27">
        <f t="shared" si="6"/>
        <v>0.7192982456140351</v>
      </c>
      <c r="P27">
        <f>INDEX(Units_Allyear!C:C,MATCH($A27,Units_Allyear!$A:$A,0))</f>
        <v>1</v>
      </c>
      <c r="Q27">
        <f>INDEX(Units_Allyear!D:D,MATCH($A27,Units_Allyear!$A:$A,0))</f>
        <v>1</v>
      </c>
      <c r="R27">
        <f>INDEX(Units_Allyear!E:E,MATCH($A27,Units_Allyear!$A:$A,0))</f>
        <v>1</v>
      </c>
      <c r="S27">
        <f>INDEX(Units_Allyear!F:F,MATCH($A27,Units_Allyear!$A:$A,0))</f>
        <v>1</v>
      </c>
      <c r="T27">
        <f>INDEX(Units_Allyear!G:G,MATCH($A27,Units_Allyear!$A:$A,0))</f>
        <v>1</v>
      </c>
      <c r="U27">
        <v>171</v>
      </c>
      <c r="V27">
        <v>171</v>
      </c>
      <c r="W27">
        <v>171</v>
      </c>
      <c r="X27">
        <v>171</v>
      </c>
      <c r="Y27">
        <v>171</v>
      </c>
      <c r="Z27" t="e">
        <v>#N/A</v>
      </c>
      <c r="AA27" t="e">
        <f t="shared" si="7"/>
        <v>#N/A</v>
      </c>
      <c r="AB27" t="e">
        <v>#N/A</v>
      </c>
      <c r="AC27" t="e">
        <v>#N/A</v>
      </c>
      <c r="AD27" t="e">
        <v>#N/A</v>
      </c>
      <c r="AE27">
        <v>8</v>
      </c>
      <c r="AF27">
        <v>40</v>
      </c>
      <c r="AG27">
        <v>0.1</v>
      </c>
      <c r="AH27">
        <v>0.5</v>
      </c>
      <c r="AI27">
        <v>0.5</v>
      </c>
      <c r="AJ27">
        <v>80</v>
      </c>
      <c r="AK27">
        <v>80</v>
      </c>
      <c r="AL27" t="s">
        <v>440</v>
      </c>
      <c r="AM27" t="e">
        <f>NA()</f>
        <v>#N/A</v>
      </c>
      <c r="AN27">
        <v>1982</v>
      </c>
      <c r="AO27">
        <f t="shared" si="8"/>
        <v>1982</v>
      </c>
      <c r="AQ27" s="20" t="str">
        <f t="shared" si="9"/>
        <v>BB-H8</v>
      </c>
      <c r="AR27" t="str">
        <f t="shared" si="0"/>
        <v>EGAT Hydro Dispatchable</v>
      </c>
      <c r="AT27" s="4" t="s">
        <v>714</v>
      </c>
      <c r="AU27" s="20" t="str">
        <f t="shared" si="1"/>
        <v>BB-H8</v>
      </c>
      <c r="AV27" t="str">
        <f t="shared" si="10"/>
        <v>NAC</v>
      </c>
      <c r="AX27" s="4" t="s">
        <v>715</v>
      </c>
      <c r="AY27" s="20" t="str">
        <f t="shared" si="11"/>
        <v>BB-H8</v>
      </c>
      <c r="AZ27" t="e">
        <f t="shared" si="12"/>
        <v>#N/A</v>
      </c>
      <c r="BB27" s="4" t="s">
        <v>716</v>
      </c>
      <c r="BC27" s="20" t="s">
        <v>718</v>
      </c>
      <c r="BD27" s="20" t="str">
        <f t="shared" si="13"/>
        <v>BB-H8</v>
      </c>
      <c r="BF27" s="4" t="s">
        <v>716</v>
      </c>
      <c r="BG27" s="4" t="s">
        <v>719</v>
      </c>
      <c r="BH27" s="20" t="str">
        <f t="shared" si="2"/>
        <v>BB-H8</v>
      </c>
      <c r="BJ27" s="4" t="s">
        <v>716</v>
      </c>
      <c r="BK27" s="4" t="s">
        <v>720</v>
      </c>
      <c r="BL27" s="20" t="str">
        <f t="shared" si="14"/>
        <v>BB-H8</v>
      </c>
      <c r="BN27" s="4" t="s">
        <v>717</v>
      </c>
      <c r="BO27" s="20" t="str">
        <f t="shared" si="15"/>
        <v>Hydro</v>
      </c>
      <c r="BP27" s="20" t="str">
        <f t="shared" si="16"/>
        <v>BB-H8</v>
      </c>
    </row>
    <row r="28" spans="1:68">
      <c r="A28" t="s">
        <v>25</v>
      </c>
      <c r="B28" t="str">
        <f t="shared" si="3"/>
        <v>SNR_H</v>
      </c>
      <c r="C28" t="e">
        <v>#N/A</v>
      </c>
      <c r="D28" t="s">
        <v>377</v>
      </c>
      <c r="E28" t="str">
        <f t="shared" si="4"/>
        <v>CAC</v>
      </c>
      <c r="F28" t="s">
        <v>376</v>
      </c>
      <c r="G28" t="str">
        <f>INDEX(PLEXOScat_idx!$B:$B,MATCH($F28,PLEXOScat_idx!$A:$A,0))</f>
        <v>EGAT Hydro Dispatchable</v>
      </c>
      <c r="H28" t="s">
        <v>669</v>
      </c>
      <c r="I28" t="str">
        <f t="shared" si="5"/>
        <v>Hydro</v>
      </c>
      <c r="J28" t="s">
        <v>757</v>
      </c>
      <c r="K28" t="s">
        <v>404</v>
      </c>
      <c r="L28" t="e">
        <f>INDEX(idxFuel!$B:$B,MATCH($K28,idxFuel!$A:$A,0))</f>
        <v>#N/A</v>
      </c>
      <c r="M28" t="s">
        <v>427</v>
      </c>
      <c r="N28">
        <v>72</v>
      </c>
      <c r="O28">
        <f t="shared" si="6"/>
        <v>0.5</v>
      </c>
      <c r="P28">
        <f>INDEX(Units_Allyear!C:C,MATCH($A28,Units_Allyear!$A:$A,0))</f>
        <v>5</v>
      </c>
      <c r="Q28">
        <f>INDEX(Units_Allyear!D:D,MATCH($A28,Units_Allyear!$A:$A,0))</f>
        <v>5</v>
      </c>
      <c r="R28">
        <f>INDEX(Units_Allyear!E:E,MATCH($A28,Units_Allyear!$A:$A,0))</f>
        <v>5</v>
      </c>
      <c r="S28">
        <f>INDEX(Units_Allyear!F:F,MATCH($A28,Units_Allyear!$A:$A,0))</f>
        <v>5</v>
      </c>
      <c r="T28">
        <f>INDEX(Units_Allyear!G:G,MATCH($A28,Units_Allyear!$A:$A,0))</f>
        <v>5</v>
      </c>
      <c r="U28">
        <v>144</v>
      </c>
      <c r="V28">
        <v>144</v>
      </c>
      <c r="W28">
        <v>144</v>
      </c>
      <c r="X28">
        <v>144</v>
      </c>
      <c r="Y28">
        <v>144</v>
      </c>
      <c r="Z28" t="e">
        <v>#N/A</v>
      </c>
      <c r="AA28" t="e">
        <f t="shared" si="7"/>
        <v>#N/A</v>
      </c>
      <c r="AB28" t="e">
        <v>#N/A</v>
      </c>
      <c r="AC28" t="e">
        <v>#N/A</v>
      </c>
      <c r="AD28" t="e">
        <v>#N/A</v>
      </c>
      <c r="AE28">
        <v>8</v>
      </c>
      <c r="AF28">
        <v>40</v>
      </c>
      <c r="AG28">
        <v>0.1</v>
      </c>
      <c r="AH28">
        <v>0.5</v>
      </c>
      <c r="AI28">
        <v>0.5</v>
      </c>
      <c r="AJ28" s="4">
        <v>70.2</v>
      </c>
      <c r="AK28" s="4">
        <v>70.2</v>
      </c>
      <c r="AL28" t="s">
        <v>440</v>
      </c>
      <c r="AM28" t="e">
        <f>NA()</f>
        <v>#N/A</v>
      </c>
      <c r="AN28">
        <v>1980</v>
      </c>
      <c r="AO28">
        <f t="shared" si="8"/>
        <v>1980</v>
      </c>
      <c r="AQ28" s="20" t="str">
        <f t="shared" si="9"/>
        <v>SNR_H</v>
      </c>
      <c r="AR28" t="str">
        <f t="shared" si="0"/>
        <v>EGAT Hydro Dispatchable</v>
      </c>
      <c r="AT28" s="4" t="s">
        <v>714</v>
      </c>
      <c r="AU28" s="20" t="str">
        <f t="shared" si="1"/>
        <v>SNR_H</v>
      </c>
      <c r="AV28" t="str">
        <f t="shared" si="10"/>
        <v>CAC</v>
      </c>
      <c r="AX28" s="4" t="s">
        <v>715</v>
      </c>
      <c r="AY28" s="20" t="str">
        <f t="shared" si="11"/>
        <v>SNR_H</v>
      </c>
      <c r="AZ28" t="e">
        <f t="shared" si="12"/>
        <v>#N/A</v>
      </c>
      <c r="BB28" s="4" t="s">
        <v>716</v>
      </c>
      <c r="BC28" s="20" t="s">
        <v>718</v>
      </c>
      <c r="BD28" s="20" t="str">
        <f t="shared" si="13"/>
        <v>SNR_H</v>
      </c>
      <c r="BF28" s="4" t="s">
        <v>716</v>
      </c>
      <c r="BG28" s="4" t="s">
        <v>719</v>
      </c>
      <c r="BH28" s="20" t="str">
        <f t="shared" si="2"/>
        <v>SNR_H</v>
      </c>
      <c r="BJ28" s="4" t="s">
        <v>716</v>
      </c>
      <c r="BK28" s="4" t="s">
        <v>720</v>
      </c>
      <c r="BL28" s="20" t="str">
        <f t="shared" si="14"/>
        <v>SNR_H</v>
      </c>
      <c r="BN28" s="4" t="s">
        <v>717</v>
      </c>
      <c r="BO28" s="20" t="str">
        <f t="shared" si="15"/>
        <v>Hydro</v>
      </c>
      <c r="BP28" s="20" t="str">
        <f t="shared" si="16"/>
        <v>SNR_H</v>
      </c>
    </row>
    <row r="29" spans="1:68">
      <c r="A29" t="s">
        <v>26</v>
      </c>
      <c r="B29" t="str">
        <f t="shared" si="3"/>
        <v>BPK-T3</v>
      </c>
      <c r="C29" t="e">
        <v>#N/A</v>
      </c>
      <c r="D29" t="s">
        <v>365</v>
      </c>
      <c r="E29" t="str">
        <f t="shared" si="4"/>
        <v>CAC</v>
      </c>
      <c r="F29" t="s">
        <v>366</v>
      </c>
      <c r="G29" t="str">
        <f>INDEX(PLEXOScat_idx!$B:$B,MATCH($F29,PLEXOScat_idx!$A:$A,0))</f>
        <v>EGAT Steam Turbine</v>
      </c>
      <c r="H29" t="s">
        <v>671</v>
      </c>
      <c r="I29" t="str">
        <f t="shared" si="5"/>
        <v>Gas</v>
      </c>
      <c r="J29" t="s">
        <v>758</v>
      </c>
      <c r="K29" t="s">
        <v>408</v>
      </c>
      <c r="L29" t="str">
        <f>INDEX(idxFuel!$B:$B,MATCH($K29,idxFuel!$A:$A,0))</f>
        <v>E EGAT GAS</v>
      </c>
      <c r="M29" t="s">
        <v>427</v>
      </c>
      <c r="N29">
        <v>280</v>
      </c>
      <c r="O29">
        <f t="shared" si="6"/>
        <v>0.4861111111111111</v>
      </c>
      <c r="P29">
        <f>INDEX(Units_Allyear!C:C,MATCH($A29,Units_Allyear!$A:$A,0))</f>
        <v>1</v>
      </c>
      <c r="Q29">
        <f>INDEX(Units_Allyear!D:D,MATCH($A29,Units_Allyear!$A:$A,0))</f>
        <v>1</v>
      </c>
      <c r="R29">
        <f>INDEX(Units_Allyear!E:E,MATCH($A29,Units_Allyear!$A:$A,0))</f>
        <v>0</v>
      </c>
      <c r="S29">
        <f>INDEX(Units_Allyear!F:F,MATCH($A29,Units_Allyear!$A:$A,0))</f>
        <v>0</v>
      </c>
      <c r="T29">
        <f>INDEX(Units_Allyear!G:G,MATCH($A29,Units_Allyear!$A:$A,0))</f>
        <v>0</v>
      </c>
      <c r="U29">
        <v>576</v>
      </c>
      <c r="V29">
        <v>576</v>
      </c>
      <c r="W29">
        <v>576</v>
      </c>
      <c r="X29">
        <v>576</v>
      </c>
      <c r="Y29">
        <v>576</v>
      </c>
      <c r="Z29">
        <v>9600</v>
      </c>
      <c r="AA29">
        <f t="shared" si="7"/>
        <v>10.176</v>
      </c>
      <c r="AB29">
        <v>134113.85</v>
      </c>
      <c r="AC29">
        <v>542294.9</v>
      </c>
      <c r="AD29">
        <v>1840000</v>
      </c>
      <c r="AE29">
        <v>8</v>
      </c>
      <c r="AF29">
        <v>40</v>
      </c>
      <c r="AG29">
        <v>0.1</v>
      </c>
      <c r="AH29">
        <v>24</v>
      </c>
      <c r="AI29">
        <v>24</v>
      </c>
      <c r="AJ29">
        <v>5</v>
      </c>
      <c r="AK29">
        <v>5</v>
      </c>
      <c r="AL29" t="s">
        <v>440</v>
      </c>
      <c r="AM29" t="e">
        <f>NA()</f>
        <v>#N/A</v>
      </c>
      <c r="AN29" t="s">
        <v>455</v>
      </c>
      <c r="AO29">
        <f t="shared" si="8"/>
        <v>1992</v>
      </c>
      <c r="AQ29" s="20" t="str">
        <f t="shared" si="9"/>
        <v>BPK-T3</v>
      </c>
      <c r="AR29" t="str">
        <f t="shared" si="0"/>
        <v>EGAT Steam Turbine</v>
      </c>
      <c r="AT29" s="4" t="s">
        <v>714</v>
      </c>
      <c r="AU29" s="20" t="str">
        <f t="shared" si="1"/>
        <v>BPK-T3</v>
      </c>
      <c r="AV29" t="str">
        <f t="shared" si="10"/>
        <v>CAC</v>
      </c>
      <c r="AX29" s="4" t="s">
        <v>715</v>
      </c>
      <c r="AY29" s="20" t="str">
        <f t="shared" si="11"/>
        <v>BPK-T3</v>
      </c>
      <c r="AZ29" t="str">
        <f t="shared" si="12"/>
        <v>E EGAT GAS</v>
      </c>
      <c r="BB29" s="4" t="s">
        <v>716</v>
      </c>
      <c r="BC29" s="20" t="s">
        <v>718</v>
      </c>
      <c r="BD29" s="20" t="str">
        <f t="shared" si="13"/>
        <v>BPK-T3</v>
      </c>
      <c r="BF29" s="4" t="s">
        <v>716</v>
      </c>
      <c r="BG29" s="4" t="s">
        <v>719</v>
      </c>
      <c r="BH29" s="20" t="str">
        <f t="shared" si="2"/>
        <v>BPK-T3</v>
      </c>
      <c r="BJ29" s="4" t="s">
        <v>716</v>
      </c>
      <c r="BK29" s="4" t="s">
        <v>720</v>
      </c>
      <c r="BL29" s="20" t="str">
        <f t="shared" si="14"/>
        <v>BPK-T3</v>
      </c>
      <c r="BN29" s="4" t="s">
        <v>717</v>
      </c>
      <c r="BO29" s="20" t="str">
        <f t="shared" si="15"/>
        <v>Gas</v>
      </c>
      <c r="BP29" s="20" t="str">
        <f t="shared" si="16"/>
        <v>BPK-T3</v>
      </c>
    </row>
    <row r="30" spans="1:68">
      <c r="A30" t="s">
        <v>27</v>
      </c>
      <c r="B30" t="str">
        <f t="shared" si="3"/>
        <v>BPK-T4</v>
      </c>
      <c r="C30" t="e">
        <v>#N/A</v>
      </c>
      <c r="D30" t="s">
        <v>365</v>
      </c>
      <c r="E30" t="str">
        <f t="shared" si="4"/>
        <v>CAC</v>
      </c>
      <c r="F30" t="s">
        <v>366</v>
      </c>
      <c r="G30" t="str">
        <f>INDEX(PLEXOScat_idx!$B:$B,MATCH($F30,PLEXOScat_idx!$A:$A,0))</f>
        <v>EGAT Steam Turbine</v>
      </c>
      <c r="H30" t="s">
        <v>671</v>
      </c>
      <c r="I30" t="str">
        <f t="shared" si="5"/>
        <v>Gas</v>
      </c>
      <c r="J30" t="s">
        <v>758</v>
      </c>
      <c r="K30" t="s">
        <v>408</v>
      </c>
      <c r="L30" t="str">
        <f>INDEX(idxFuel!$B:$B,MATCH($K30,idxFuel!$A:$A,0))</f>
        <v>E EGAT GAS</v>
      </c>
      <c r="M30" t="s">
        <v>427</v>
      </c>
      <c r="N30">
        <v>280</v>
      </c>
      <c r="O30">
        <f t="shared" si="6"/>
        <v>0.4861111111111111</v>
      </c>
      <c r="P30">
        <f>INDEX(Units_Allyear!C:C,MATCH($A30,Units_Allyear!$A:$A,0))</f>
        <v>1</v>
      </c>
      <c r="Q30">
        <f>INDEX(Units_Allyear!D:D,MATCH($A30,Units_Allyear!$A:$A,0))</f>
        <v>1</v>
      </c>
      <c r="R30">
        <f>INDEX(Units_Allyear!E:E,MATCH($A30,Units_Allyear!$A:$A,0))</f>
        <v>0</v>
      </c>
      <c r="S30">
        <f>INDEX(Units_Allyear!F:F,MATCH($A30,Units_Allyear!$A:$A,0))</f>
        <v>0</v>
      </c>
      <c r="T30">
        <f>INDEX(Units_Allyear!G:G,MATCH($A30,Units_Allyear!$A:$A,0))</f>
        <v>0</v>
      </c>
      <c r="U30">
        <v>576</v>
      </c>
      <c r="V30">
        <v>576</v>
      </c>
      <c r="W30">
        <v>576</v>
      </c>
      <c r="X30">
        <v>576</v>
      </c>
      <c r="Y30">
        <v>576</v>
      </c>
      <c r="Z30">
        <v>9600</v>
      </c>
      <c r="AA30">
        <f t="shared" si="7"/>
        <v>10.176</v>
      </c>
      <c r="AB30">
        <v>134113.85</v>
      </c>
      <c r="AC30">
        <v>542294.9</v>
      </c>
      <c r="AD30">
        <v>1840000</v>
      </c>
      <c r="AE30">
        <v>8</v>
      </c>
      <c r="AF30">
        <v>40</v>
      </c>
      <c r="AG30">
        <v>0.1</v>
      </c>
      <c r="AH30">
        <v>24</v>
      </c>
      <c r="AI30">
        <v>24</v>
      </c>
      <c r="AJ30">
        <v>5</v>
      </c>
      <c r="AK30">
        <v>5</v>
      </c>
      <c r="AL30" t="s">
        <v>440</v>
      </c>
      <c r="AM30" t="e">
        <f>NA()</f>
        <v>#N/A</v>
      </c>
      <c r="AN30" t="s">
        <v>455</v>
      </c>
      <c r="AO30">
        <f t="shared" si="8"/>
        <v>1992</v>
      </c>
      <c r="AQ30" s="20" t="str">
        <f t="shared" si="9"/>
        <v>BPK-T4</v>
      </c>
      <c r="AR30" t="str">
        <f t="shared" si="0"/>
        <v>EGAT Steam Turbine</v>
      </c>
      <c r="AT30" s="4" t="s">
        <v>714</v>
      </c>
      <c r="AU30" s="20" t="str">
        <f t="shared" si="1"/>
        <v>BPK-T4</v>
      </c>
      <c r="AV30" t="str">
        <f t="shared" si="10"/>
        <v>CAC</v>
      </c>
      <c r="AX30" s="4" t="s">
        <v>715</v>
      </c>
      <c r="AY30" s="20" t="str">
        <f t="shared" si="11"/>
        <v>BPK-T4</v>
      </c>
      <c r="AZ30" t="str">
        <f t="shared" si="12"/>
        <v>E EGAT GAS</v>
      </c>
      <c r="BB30" s="4" t="s">
        <v>716</v>
      </c>
      <c r="BC30" s="20" t="s">
        <v>718</v>
      </c>
      <c r="BD30" s="20" t="str">
        <f t="shared" si="13"/>
        <v>BPK-T4</v>
      </c>
      <c r="BF30" s="4" t="s">
        <v>716</v>
      </c>
      <c r="BG30" s="4" t="s">
        <v>719</v>
      </c>
      <c r="BH30" s="20" t="str">
        <f t="shared" si="2"/>
        <v>BPK-T4</v>
      </c>
      <c r="BJ30" s="4" t="s">
        <v>716</v>
      </c>
      <c r="BK30" s="4" t="s">
        <v>720</v>
      </c>
      <c r="BL30" s="20" t="str">
        <f t="shared" si="14"/>
        <v>BPK-T4</v>
      </c>
      <c r="BN30" s="4" t="s">
        <v>717</v>
      </c>
      <c r="BO30" s="20" t="str">
        <f t="shared" si="15"/>
        <v>Gas</v>
      </c>
      <c r="BP30" s="20" t="str">
        <f t="shared" si="16"/>
        <v>BPK-T4</v>
      </c>
    </row>
    <row r="31" spans="1:68">
      <c r="A31" t="s">
        <v>28</v>
      </c>
      <c r="B31" t="str">
        <f t="shared" si="3"/>
        <v>MMRP-T1</v>
      </c>
      <c r="C31" t="e">
        <v>#N/A</v>
      </c>
      <c r="D31" t="s">
        <v>368</v>
      </c>
      <c r="E31" t="str">
        <f t="shared" si="4"/>
        <v>NAC</v>
      </c>
      <c r="F31" t="s">
        <v>366</v>
      </c>
      <c r="G31" t="str">
        <f>INDEX(PLEXOScat_idx!$B:$B,MATCH($F31,PLEXOScat_idx!$A:$A,0))</f>
        <v>EGAT Steam Turbine</v>
      </c>
      <c r="H31" s="10" t="s">
        <v>672</v>
      </c>
      <c r="I31" t="str">
        <f t="shared" si="5"/>
        <v>Coal</v>
      </c>
      <c r="J31" t="s">
        <v>758</v>
      </c>
      <c r="K31" t="s">
        <v>410</v>
      </c>
      <c r="L31" t="str">
        <f>INDEX(idxFuel!$B:$B,MATCH($K31,idxFuel!$A:$A,0))</f>
        <v>LIGNITE MM</v>
      </c>
      <c r="M31" t="s">
        <v>427</v>
      </c>
      <c r="N31">
        <v>180</v>
      </c>
      <c r="O31">
        <f t="shared" si="6"/>
        <v>0.3</v>
      </c>
      <c r="P31">
        <f>INDEX(Units_Allyear!C:C,MATCH($A31,Units_Allyear!$A:$A,0))</f>
        <v>1</v>
      </c>
      <c r="Q31">
        <f>INDEX(Units_Allyear!D:D,MATCH($A31,Units_Allyear!$A:$A,0))</f>
        <v>1</v>
      </c>
      <c r="R31">
        <f>INDEX(Units_Allyear!E:E,MATCH($A31,Units_Allyear!$A:$A,0))</f>
        <v>1</v>
      </c>
      <c r="S31">
        <f>INDEX(Units_Allyear!F:F,MATCH($A31,Units_Allyear!$A:$A,0))</f>
        <v>1</v>
      </c>
      <c r="T31">
        <f>INDEX(Units_Allyear!G:G,MATCH($A31,Units_Allyear!$A:$A,0))</f>
        <v>1</v>
      </c>
      <c r="U31">
        <v>600</v>
      </c>
      <c r="V31">
        <v>600</v>
      </c>
      <c r="W31">
        <v>600</v>
      </c>
      <c r="X31">
        <v>600</v>
      </c>
      <c r="Y31">
        <v>600</v>
      </c>
      <c r="Z31">
        <v>10581.22292</v>
      </c>
      <c r="AA31">
        <f t="shared" si="7"/>
        <v>11.2160962952</v>
      </c>
      <c r="AB31">
        <v>1181789.3400000001</v>
      </c>
      <c r="AC31">
        <v>2115256.1800000002</v>
      </c>
      <c r="AD31">
        <v>3189250.98</v>
      </c>
      <c r="AE31">
        <v>8</v>
      </c>
      <c r="AF31">
        <v>40</v>
      </c>
      <c r="AG31">
        <v>0.1</v>
      </c>
      <c r="AH31">
        <v>2</v>
      </c>
      <c r="AI31">
        <v>2</v>
      </c>
      <c r="AJ31">
        <v>12</v>
      </c>
      <c r="AK31">
        <v>12</v>
      </c>
      <c r="AL31" t="s">
        <v>440</v>
      </c>
      <c r="AM31" t="e">
        <f>NA()</f>
        <v>#N/A</v>
      </c>
      <c r="AN31" t="s">
        <v>456</v>
      </c>
      <c r="AO31">
        <f t="shared" si="8"/>
        <v>2019</v>
      </c>
      <c r="AQ31" s="20" t="str">
        <f t="shared" si="9"/>
        <v>MMRP-T1</v>
      </c>
      <c r="AR31" t="str">
        <f t="shared" si="0"/>
        <v>EGAT Steam Turbine</v>
      </c>
      <c r="AT31" s="4" t="s">
        <v>714</v>
      </c>
      <c r="AU31" s="20" t="str">
        <f t="shared" si="1"/>
        <v>MMRP-T1</v>
      </c>
      <c r="AV31" t="str">
        <f t="shared" si="10"/>
        <v>NAC</v>
      </c>
      <c r="AX31" s="4" t="s">
        <v>715</v>
      </c>
      <c r="AY31" s="20" t="str">
        <f t="shared" si="11"/>
        <v>MMRP-T1</v>
      </c>
      <c r="AZ31" t="str">
        <f t="shared" si="12"/>
        <v>LIGNITE MM</v>
      </c>
      <c r="BB31" s="4" t="s">
        <v>716</v>
      </c>
      <c r="BC31" s="20" t="s">
        <v>718</v>
      </c>
      <c r="BD31" s="20" t="str">
        <f t="shared" si="13"/>
        <v>MMRP-T1</v>
      </c>
      <c r="BF31" s="4" t="s">
        <v>716</v>
      </c>
      <c r="BG31" s="4" t="s">
        <v>719</v>
      </c>
      <c r="BH31" s="20" t="str">
        <f t="shared" si="2"/>
        <v>MMRP-T1</v>
      </c>
      <c r="BJ31" s="4" t="s">
        <v>716</v>
      </c>
      <c r="BK31" s="4" t="s">
        <v>720</v>
      </c>
      <c r="BL31" s="20" t="str">
        <f t="shared" si="14"/>
        <v>MMRP-T1</v>
      </c>
      <c r="BN31" s="4" t="s">
        <v>717</v>
      </c>
      <c r="BO31" s="20" t="str">
        <f t="shared" si="15"/>
        <v>Coal</v>
      </c>
      <c r="BP31" s="20" t="str">
        <f t="shared" si="16"/>
        <v>MMRP-T1</v>
      </c>
    </row>
    <row r="32" spans="1:68">
      <c r="A32" t="s">
        <v>29</v>
      </c>
      <c r="B32" t="str">
        <f t="shared" si="3"/>
        <v>MM-T8</v>
      </c>
      <c r="C32" t="e">
        <v>#N/A</v>
      </c>
      <c r="D32" t="s">
        <v>368</v>
      </c>
      <c r="E32" t="str">
        <f t="shared" si="4"/>
        <v>NAC</v>
      </c>
      <c r="F32" t="s">
        <v>366</v>
      </c>
      <c r="G32" t="str">
        <f>INDEX(PLEXOScat_idx!$B:$B,MATCH($F32,PLEXOScat_idx!$A:$A,0))</f>
        <v>EGAT Steam Turbine</v>
      </c>
      <c r="H32" s="10" t="s">
        <v>672</v>
      </c>
      <c r="I32" t="str">
        <f t="shared" si="5"/>
        <v>Coal</v>
      </c>
      <c r="J32" t="s">
        <v>758</v>
      </c>
      <c r="K32" t="s">
        <v>410</v>
      </c>
      <c r="L32" t="str">
        <f>INDEX(idxFuel!$B:$B,MATCH($K32,idxFuel!$A:$A,0))</f>
        <v>LIGNITE MM</v>
      </c>
      <c r="M32" t="s">
        <v>427</v>
      </c>
      <c r="N32">
        <v>162</v>
      </c>
      <c r="O32">
        <f t="shared" si="6"/>
        <v>0.6</v>
      </c>
      <c r="P32">
        <f>INDEX(Units_Allyear!C:C,MATCH($A32,Units_Allyear!$A:$A,0))</f>
        <v>1</v>
      </c>
      <c r="Q32">
        <f>INDEX(Units_Allyear!D:D,MATCH($A32,Units_Allyear!$A:$A,0))</f>
        <v>0</v>
      </c>
      <c r="R32">
        <f>INDEX(Units_Allyear!E:E,MATCH($A32,Units_Allyear!$A:$A,0))</f>
        <v>0</v>
      </c>
      <c r="S32">
        <f>INDEX(Units_Allyear!F:F,MATCH($A32,Units_Allyear!$A:$A,0))</f>
        <v>0</v>
      </c>
      <c r="T32">
        <f>INDEX(Units_Allyear!G:G,MATCH($A32,Units_Allyear!$A:$A,0))</f>
        <v>0</v>
      </c>
      <c r="U32">
        <v>270</v>
      </c>
      <c r="V32">
        <v>270</v>
      </c>
      <c r="W32">
        <v>270</v>
      </c>
      <c r="X32">
        <v>270</v>
      </c>
      <c r="Y32">
        <v>270</v>
      </c>
      <c r="Z32">
        <v>11071.074430000001</v>
      </c>
      <c r="AA32">
        <f t="shared" si="7"/>
        <v>11.735338895800002</v>
      </c>
      <c r="AB32">
        <v>1308682</v>
      </c>
      <c r="AC32">
        <v>1377560</v>
      </c>
      <c r="AD32">
        <v>2409000</v>
      </c>
      <c r="AE32">
        <v>8</v>
      </c>
      <c r="AF32">
        <v>40</v>
      </c>
      <c r="AG32">
        <v>0.1</v>
      </c>
      <c r="AH32">
        <v>24</v>
      </c>
      <c r="AI32">
        <v>24</v>
      </c>
      <c r="AJ32">
        <v>2.5</v>
      </c>
      <c r="AK32">
        <v>2.5</v>
      </c>
      <c r="AL32" t="s">
        <v>440</v>
      </c>
      <c r="AM32" t="e">
        <f>NA()</f>
        <v>#N/A</v>
      </c>
      <c r="AN32" t="s">
        <v>457</v>
      </c>
      <c r="AO32">
        <f t="shared" si="8"/>
        <v>1995</v>
      </c>
      <c r="AQ32" s="20" t="str">
        <f t="shared" si="9"/>
        <v>MM-T8</v>
      </c>
      <c r="AR32" t="str">
        <f t="shared" si="0"/>
        <v>EGAT Steam Turbine</v>
      </c>
      <c r="AT32" s="4" t="s">
        <v>714</v>
      </c>
      <c r="AU32" s="20" t="str">
        <f t="shared" si="1"/>
        <v>MM-T8</v>
      </c>
      <c r="AV32" t="str">
        <f t="shared" si="10"/>
        <v>NAC</v>
      </c>
      <c r="AX32" s="4" t="s">
        <v>715</v>
      </c>
      <c r="AY32" s="20" t="str">
        <f t="shared" si="11"/>
        <v>MM-T8</v>
      </c>
      <c r="AZ32" t="str">
        <f t="shared" si="12"/>
        <v>LIGNITE MM</v>
      </c>
      <c r="BB32" s="4" t="s">
        <v>716</v>
      </c>
      <c r="BC32" s="20" t="s">
        <v>718</v>
      </c>
      <c r="BD32" s="20" t="str">
        <f t="shared" si="13"/>
        <v>MM-T8</v>
      </c>
      <c r="BF32" s="4" t="s">
        <v>716</v>
      </c>
      <c r="BG32" s="4" t="s">
        <v>719</v>
      </c>
      <c r="BH32" s="20" t="str">
        <f t="shared" si="2"/>
        <v>MM-T8</v>
      </c>
      <c r="BJ32" s="4" t="s">
        <v>716</v>
      </c>
      <c r="BK32" s="4" t="s">
        <v>720</v>
      </c>
      <c r="BL32" s="20" t="str">
        <f t="shared" si="14"/>
        <v>MM-T8</v>
      </c>
      <c r="BN32" s="4" t="s">
        <v>717</v>
      </c>
      <c r="BO32" s="20" t="str">
        <f t="shared" si="15"/>
        <v>Coal</v>
      </c>
      <c r="BP32" s="20" t="str">
        <f t="shared" si="16"/>
        <v>MM-T8</v>
      </c>
    </row>
    <row r="33" spans="1:68">
      <c r="A33" t="s">
        <v>30</v>
      </c>
      <c r="B33" t="str">
        <f t="shared" si="3"/>
        <v>MM-T9</v>
      </c>
      <c r="C33" t="e">
        <v>#N/A</v>
      </c>
      <c r="D33" t="s">
        <v>368</v>
      </c>
      <c r="E33" t="str">
        <f t="shared" si="4"/>
        <v>NAC</v>
      </c>
      <c r="F33" t="s">
        <v>366</v>
      </c>
      <c r="G33" t="str">
        <f>INDEX(PLEXOScat_idx!$B:$B,MATCH($F33,PLEXOScat_idx!$A:$A,0))</f>
        <v>EGAT Steam Turbine</v>
      </c>
      <c r="H33" s="10" t="s">
        <v>672</v>
      </c>
      <c r="I33" t="str">
        <f t="shared" si="5"/>
        <v>Coal</v>
      </c>
      <c r="J33" t="s">
        <v>758</v>
      </c>
      <c r="K33" t="s">
        <v>410</v>
      </c>
      <c r="L33" t="str">
        <f>INDEX(idxFuel!$B:$B,MATCH($K33,idxFuel!$A:$A,0))</f>
        <v>LIGNITE MM</v>
      </c>
      <c r="M33" t="s">
        <v>427</v>
      </c>
      <c r="N33">
        <v>162</v>
      </c>
      <c r="O33">
        <f t="shared" si="6"/>
        <v>0.6</v>
      </c>
      <c r="P33">
        <f>INDEX(Units_Allyear!C:C,MATCH($A33,Units_Allyear!$A:$A,0))</f>
        <v>1</v>
      </c>
      <c r="Q33">
        <f>INDEX(Units_Allyear!D:D,MATCH($A33,Units_Allyear!$A:$A,0))</f>
        <v>0</v>
      </c>
      <c r="R33">
        <f>INDEX(Units_Allyear!E:E,MATCH($A33,Units_Allyear!$A:$A,0))</f>
        <v>0</v>
      </c>
      <c r="S33">
        <f>INDEX(Units_Allyear!F:F,MATCH($A33,Units_Allyear!$A:$A,0))</f>
        <v>0</v>
      </c>
      <c r="T33">
        <f>INDEX(Units_Allyear!G:G,MATCH($A33,Units_Allyear!$A:$A,0))</f>
        <v>0</v>
      </c>
      <c r="U33">
        <v>270</v>
      </c>
      <c r="V33">
        <v>270</v>
      </c>
      <c r="W33">
        <v>270</v>
      </c>
      <c r="X33">
        <v>270</v>
      </c>
      <c r="Y33">
        <v>270</v>
      </c>
      <c r="Z33">
        <v>11071.074430000001</v>
      </c>
      <c r="AA33">
        <f t="shared" si="7"/>
        <v>11.735338895800002</v>
      </c>
      <c r="AB33">
        <v>1308682</v>
      </c>
      <c r="AC33">
        <v>1377560</v>
      </c>
      <c r="AD33">
        <v>2409000</v>
      </c>
      <c r="AE33">
        <v>8</v>
      </c>
      <c r="AF33">
        <v>40</v>
      </c>
      <c r="AG33">
        <v>0.1</v>
      </c>
      <c r="AH33">
        <v>24</v>
      </c>
      <c r="AI33">
        <v>24</v>
      </c>
      <c r="AJ33">
        <v>2.5</v>
      </c>
      <c r="AK33">
        <v>2.5</v>
      </c>
      <c r="AL33" t="s">
        <v>440</v>
      </c>
      <c r="AM33" t="e">
        <f>NA()</f>
        <v>#N/A</v>
      </c>
      <c r="AN33" t="s">
        <v>457</v>
      </c>
      <c r="AO33">
        <f t="shared" si="8"/>
        <v>1995</v>
      </c>
      <c r="AQ33" s="20" t="str">
        <f t="shared" si="9"/>
        <v>MM-T9</v>
      </c>
      <c r="AR33" t="str">
        <f t="shared" si="0"/>
        <v>EGAT Steam Turbine</v>
      </c>
      <c r="AT33" s="4" t="s">
        <v>714</v>
      </c>
      <c r="AU33" s="20" t="str">
        <f t="shared" si="1"/>
        <v>MM-T9</v>
      </c>
      <c r="AV33" t="str">
        <f t="shared" si="10"/>
        <v>NAC</v>
      </c>
      <c r="AX33" s="4" t="s">
        <v>715</v>
      </c>
      <c r="AY33" s="20" t="str">
        <f t="shared" si="11"/>
        <v>MM-T9</v>
      </c>
      <c r="AZ33" t="str">
        <f t="shared" si="12"/>
        <v>LIGNITE MM</v>
      </c>
      <c r="BB33" s="4" t="s">
        <v>716</v>
      </c>
      <c r="BC33" s="20" t="s">
        <v>718</v>
      </c>
      <c r="BD33" s="20" t="str">
        <f t="shared" si="13"/>
        <v>MM-T9</v>
      </c>
      <c r="BF33" s="4" t="s">
        <v>716</v>
      </c>
      <c r="BG33" s="4" t="s">
        <v>719</v>
      </c>
      <c r="BH33" s="20" t="str">
        <f t="shared" si="2"/>
        <v>MM-T9</v>
      </c>
      <c r="BJ33" s="4" t="s">
        <v>716</v>
      </c>
      <c r="BK33" s="4" t="s">
        <v>720</v>
      </c>
      <c r="BL33" s="20" t="str">
        <f t="shared" si="14"/>
        <v>MM-T9</v>
      </c>
      <c r="BN33" s="4" t="s">
        <v>717</v>
      </c>
      <c r="BO33" s="20" t="str">
        <f t="shared" si="15"/>
        <v>Coal</v>
      </c>
      <c r="BP33" s="20" t="str">
        <f t="shared" si="16"/>
        <v>MM-T9</v>
      </c>
    </row>
    <row r="34" spans="1:68">
      <c r="A34" t="s">
        <v>31</v>
      </c>
      <c r="B34" t="str">
        <f t="shared" si="3"/>
        <v>MM-T10</v>
      </c>
      <c r="C34" t="e">
        <v>#N/A</v>
      </c>
      <c r="D34" t="s">
        <v>368</v>
      </c>
      <c r="E34" t="str">
        <f t="shared" si="4"/>
        <v>NAC</v>
      </c>
      <c r="F34" t="s">
        <v>366</v>
      </c>
      <c r="G34" t="str">
        <f>INDEX(PLEXOScat_idx!$B:$B,MATCH($F34,PLEXOScat_idx!$A:$A,0))</f>
        <v>EGAT Steam Turbine</v>
      </c>
      <c r="H34" s="10" t="s">
        <v>672</v>
      </c>
      <c r="I34" t="str">
        <f t="shared" si="5"/>
        <v>Coal</v>
      </c>
      <c r="J34" t="s">
        <v>758</v>
      </c>
      <c r="K34" t="s">
        <v>410</v>
      </c>
      <c r="L34" t="str">
        <f>INDEX(idxFuel!$B:$B,MATCH($K34,idxFuel!$A:$A,0))</f>
        <v>LIGNITE MM</v>
      </c>
      <c r="M34" t="s">
        <v>427</v>
      </c>
      <c r="N34">
        <v>162</v>
      </c>
      <c r="O34">
        <f t="shared" si="6"/>
        <v>0.6</v>
      </c>
      <c r="P34">
        <f>INDEX(Units_Allyear!C:C,MATCH($A34,Units_Allyear!$A:$A,0))</f>
        <v>1</v>
      </c>
      <c r="Q34">
        <f>INDEX(Units_Allyear!D:D,MATCH($A34,Units_Allyear!$A:$A,0))</f>
        <v>0</v>
      </c>
      <c r="R34">
        <f>INDEX(Units_Allyear!E:E,MATCH($A34,Units_Allyear!$A:$A,0))</f>
        <v>0</v>
      </c>
      <c r="S34">
        <f>INDEX(Units_Allyear!F:F,MATCH($A34,Units_Allyear!$A:$A,0))</f>
        <v>0</v>
      </c>
      <c r="T34">
        <f>INDEX(Units_Allyear!G:G,MATCH($A34,Units_Allyear!$A:$A,0))</f>
        <v>0</v>
      </c>
      <c r="U34">
        <v>270</v>
      </c>
      <c r="V34">
        <v>270</v>
      </c>
      <c r="W34">
        <v>270</v>
      </c>
      <c r="X34">
        <v>270</v>
      </c>
      <c r="Y34">
        <v>270</v>
      </c>
      <c r="Z34">
        <v>11071.074430000001</v>
      </c>
      <c r="AA34">
        <f t="shared" si="7"/>
        <v>11.735338895800002</v>
      </c>
      <c r="AB34">
        <v>1308682</v>
      </c>
      <c r="AC34">
        <v>1377560</v>
      </c>
      <c r="AD34">
        <v>2409000</v>
      </c>
      <c r="AE34">
        <v>8</v>
      </c>
      <c r="AF34">
        <v>40</v>
      </c>
      <c r="AG34">
        <v>0.1</v>
      </c>
      <c r="AH34">
        <v>24</v>
      </c>
      <c r="AI34">
        <v>24</v>
      </c>
      <c r="AJ34">
        <v>2.5</v>
      </c>
      <c r="AK34">
        <v>2.5</v>
      </c>
      <c r="AL34" t="s">
        <v>440</v>
      </c>
      <c r="AM34" t="e">
        <f>NA()</f>
        <v>#N/A</v>
      </c>
      <c r="AN34" t="s">
        <v>457</v>
      </c>
      <c r="AO34">
        <f t="shared" si="8"/>
        <v>1995</v>
      </c>
      <c r="AQ34" s="20" t="str">
        <f t="shared" si="9"/>
        <v>MM-T10</v>
      </c>
      <c r="AR34" t="str">
        <f t="shared" si="0"/>
        <v>EGAT Steam Turbine</v>
      </c>
      <c r="AT34" s="4" t="s">
        <v>714</v>
      </c>
      <c r="AU34" s="20" t="str">
        <f t="shared" si="1"/>
        <v>MM-T10</v>
      </c>
      <c r="AV34" t="str">
        <f t="shared" si="10"/>
        <v>NAC</v>
      </c>
      <c r="AX34" s="4" t="s">
        <v>715</v>
      </c>
      <c r="AY34" s="20" t="str">
        <f t="shared" si="11"/>
        <v>MM-T10</v>
      </c>
      <c r="AZ34" t="str">
        <f t="shared" si="12"/>
        <v>LIGNITE MM</v>
      </c>
      <c r="BB34" s="4" t="s">
        <v>716</v>
      </c>
      <c r="BC34" s="20" t="s">
        <v>718</v>
      </c>
      <c r="BD34" s="20" t="str">
        <f t="shared" si="13"/>
        <v>MM-T10</v>
      </c>
      <c r="BF34" s="4" t="s">
        <v>716</v>
      </c>
      <c r="BG34" s="4" t="s">
        <v>719</v>
      </c>
      <c r="BH34" s="20" t="str">
        <f t="shared" si="2"/>
        <v>MM-T10</v>
      </c>
      <c r="BJ34" s="4" t="s">
        <v>716</v>
      </c>
      <c r="BK34" s="4" t="s">
        <v>720</v>
      </c>
      <c r="BL34" s="20" t="str">
        <f t="shared" si="14"/>
        <v>MM-T10</v>
      </c>
      <c r="BN34" s="4" t="s">
        <v>717</v>
      </c>
      <c r="BO34" s="20" t="str">
        <f t="shared" si="15"/>
        <v>Coal</v>
      </c>
      <c r="BP34" s="20" t="str">
        <f t="shared" si="16"/>
        <v>MM-T10</v>
      </c>
    </row>
    <row r="35" spans="1:68">
      <c r="A35" t="s">
        <v>32</v>
      </c>
      <c r="B35" t="str">
        <f t="shared" si="3"/>
        <v>MM-T11</v>
      </c>
      <c r="C35" t="e">
        <v>#N/A</v>
      </c>
      <c r="D35" t="s">
        <v>368</v>
      </c>
      <c r="E35" t="str">
        <f t="shared" si="4"/>
        <v>NAC</v>
      </c>
      <c r="F35" t="s">
        <v>366</v>
      </c>
      <c r="G35" t="str">
        <f>INDEX(PLEXOScat_idx!$B:$B,MATCH($F35,PLEXOScat_idx!$A:$A,0))</f>
        <v>EGAT Steam Turbine</v>
      </c>
      <c r="H35" s="10" t="s">
        <v>672</v>
      </c>
      <c r="I35" t="str">
        <f t="shared" si="5"/>
        <v>Coal</v>
      </c>
      <c r="J35" t="s">
        <v>758</v>
      </c>
      <c r="K35" t="s">
        <v>410</v>
      </c>
      <c r="L35" t="str">
        <f>INDEX(idxFuel!$B:$B,MATCH($K35,idxFuel!$A:$A,0))</f>
        <v>LIGNITE MM</v>
      </c>
      <c r="M35" t="s">
        <v>427</v>
      </c>
      <c r="N35">
        <v>162</v>
      </c>
      <c r="O35">
        <f t="shared" si="6"/>
        <v>0.6</v>
      </c>
      <c r="P35">
        <f>INDEX(Units_Allyear!C:C,MATCH($A35,Units_Allyear!$A:$A,0))</f>
        <v>1</v>
      </c>
      <c r="Q35">
        <f>INDEX(Units_Allyear!D:D,MATCH($A35,Units_Allyear!$A:$A,0))</f>
        <v>0</v>
      </c>
      <c r="R35">
        <f>INDEX(Units_Allyear!E:E,MATCH($A35,Units_Allyear!$A:$A,0))</f>
        <v>0</v>
      </c>
      <c r="S35">
        <f>INDEX(Units_Allyear!F:F,MATCH($A35,Units_Allyear!$A:$A,0))</f>
        <v>0</v>
      </c>
      <c r="T35">
        <f>INDEX(Units_Allyear!G:G,MATCH($A35,Units_Allyear!$A:$A,0))</f>
        <v>0</v>
      </c>
      <c r="U35">
        <v>270</v>
      </c>
      <c r="V35">
        <v>270</v>
      </c>
      <c r="W35">
        <v>270</v>
      </c>
      <c r="X35">
        <v>270</v>
      </c>
      <c r="Y35">
        <v>270</v>
      </c>
      <c r="Z35">
        <v>11071.074430000001</v>
      </c>
      <c r="AA35">
        <f t="shared" si="7"/>
        <v>11.735338895800002</v>
      </c>
      <c r="AB35">
        <v>1308682</v>
      </c>
      <c r="AC35">
        <v>1377560</v>
      </c>
      <c r="AD35">
        <v>2409000</v>
      </c>
      <c r="AE35">
        <v>8</v>
      </c>
      <c r="AF35">
        <v>40</v>
      </c>
      <c r="AG35">
        <v>0.1</v>
      </c>
      <c r="AH35">
        <v>24</v>
      </c>
      <c r="AI35">
        <v>24</v>
      </c>
      <c r="AJ35">
        <v>2.5</v>
      </c>
      <c r="AK35">
        <v>2.5</v>
      </c>
      <c r="AL35" t="s">
        <v>440</v>
      </c>
      <c r="AM35" t="e">
        <f>NA()</f>
        <v>#N/A</v>
      </c>
      <c r="AN35" t="s">
        <v>457</v>
      </c>
      <c r="AO35">
        <f t="shared" si="8"/>
        <v>1995</v>
      </c>
      <c r="AQ35" s="20" t="str">
        <f t="shared" si="9"/>
        <v>MM-T11</v>
      </c>
      <c r="AR35" t="str">
        <f t="shared" si="0"/>
        <v>EGAT Steam Turbine</v>
      </c>
      <c r="AT35" s="4" t="s">
        <v>714</v>
      </c>
      <c r="AU35" s="20" t="str">
        <f t="shared" si="1"/>
        <v>MM-T11</v>
      </c>
      <c r="AV35" t="str">
        <f t="shared" si="10"/>
        <v>NAC</v>
      </c>
      <c r="AX35" s="4" t="s">
        <v>715</v>
      </c>
      <c r="AY35" s="20" t="str">
        <f t="shared" si="11"/>
        <v>MM-T11</v>
      </c>
      <c r="AZ35" t="str">
        <f t="shared" si="12"/>
        <v>LIGNITE MM</v>
      </c>
      <c r="BB35" s="4" t="s">
        <v>716</v>
      </c>
      <c r="BC35" s="20" t="s">
        <v>718</v>
      </c>
      <c r="BD35" s="20" t="str">
        <f t="shared" si="13"/>
        <v>MM-T11</v>
      </c>
      <c r="BF35" s="4" t="s">
        <v>716</v>
      </c>
      <c r="BG35" s="4" t="s">
        <v>719</v>
      </c>
      <c r="BH35" s="20" t="str">
        <f t="shared" si="2"/>
        <v>MM-T11</v>
      </c>
      <c r="BJ35" s="4" t="s">
        <v>716</v>
      </c>
      <c r="BK35" s="4" t="s">
        <v>720</v>
      </c>
      <c r="BL35" s="20" t="str">
        <f t="shared" si="14"/>
        <v>MM-T11</v>
      </c>
      <c r="BN35" s="4" t="s">
        <v>717</v>
      </c>
      <c r="BO35" s="20" t="str">
        <f t="shared" si="15"/>
        <v>Coal</v>
      </c>
      <c r="BP35" s="20" t="str">
        <f t="shared" si="16"/>
        <v>MM-T11</v>
      </c>
    </row>
    <row r="36" spans="1:68">
      <c r="A36" t="s">
        <v>33</v>
      </c>
      <c r="B36" t="str">
        <f t="shared" si="3"/>
        <v>MM-T12</v>
      </c>
      <c r="C36" t="e">
        <v>#N/A</v>
      </c>
      <c r="D36" t="s">
        <v>368</v>
      </c>
      <c r="E36" t="str">
        <f t="shared" si="4"/>
        <v>NAC</v>
      </c>
      <c r="F36" t="s">
        <v>366</v>
      </c>
      <c r="G36" t="str">
        <f>INDEX(PLEXOScat_idx!$B:$B,MATCH($F36,PLEXOScat_idx!$A:$A,0))</f>
        <v>EGAT Steam Turbine</v>
      </c>
      <c r="H36" s="10" t="s">
        <v>672</v>
      </c>
      <c r="I36" t="str">
        <f t="shared" si="5"/>
        <v>Coal</v>
      </c>
      <c r="J36" t="s">
        <v>758</v>
      </c>
      <c r="K36" t="s">
        <v>410</v>
      </c>
      <c r="L36" t="str">
        <f>INDEX(idxFuel!$B:$B,MATCH($K36,idxFuel!$A:$A,0))</f>
        <v>LIGNITE MM</v>
      </c>
      <c r="M36" t="s">
        <v>427</v>
      </c>
      <c r="N36">
        <v>162</v>
      </c>
      <c r="O36">
        <f t="shared" si="6"/>
        <v>0.6</v>
      </c>
      <c r="P36">
        <f>INDEX(Units_Allyear!C:C,MATCH($A36,Units_Allyear!$A:$A,0))</f>
        <v>1</v>
      </c>
      <c r="Q36">
        <f>INDEX(Units_Allyear!D:D,MATCH($A36,Units_Allyear!$A:$A,0))</f>
        <v>1</v>
      </c>
      <c r="R36">
        <f>INDEX(Units_Allyear!E:E,MATCH($A36,Units_Allyear!$A:$A,0))</f>
        <v>0</v>
      </c>
      <c r="S36">
        <f>INDEX(Units_Allyear!F:F,MATCH($A36,Units_Allyear!$A:$A,0))</f>
        <v>0</v>
      </c>
      <c r="T36">
        <f>INDEX(Units_Allyear!G:G,MATCH($A36,Units_Allyear!$A:$A,0))</f>
        <v>0</v>
      </c>
      <c r="U36">
        <v>270</v>
      </c>
      <c r="V36">
        <v>270</v>
      </c>
      <c r="W36">
        <v>270</v>
      </c>
      <c r="X36">
        <v>270</v>
      </c>
      <c r="Y36">
        <v>270</v>
      </c>
      <c r="Z36">
        <v>11071.074430000001</v>
      </c>
      <c r="AA36">
        <f t="shared" si="7"/>
        <v>11.735338895800002</v>
      </c>
      <c r="AB36">
        <v>1308682</v>
      </c>
      <c r="AC36">
        <v>1377560</v>
      </c>
      <c r="AD36">
        <v>2409000</v>
      </c>
      <c r="AE36">
        <v>8</v>
      </c>
      <c r="AF36">
        <v>40</v>
      </c>
      <c r="AG36">
        <v>0.1</v>
      </c>
      <c r="AH36">
        <v>24</v>
      </c>
      <c r="AI36">
        <v>24</v>
      </c>
      <c r="AJ36">
        <v>2.5</v>
      </c>
      <c r="AK36">
        <v>2.5</v>
      </c>
      <c r="AL36" t="s">
        <v>440</v>
      </c>
      <c r="AM36" t="e">
        <f>NA()</f>
        <v>#N/A</v>
      </c>
      <c r="AN36" t="s">
        <v>457</v>
      </c>
      <c r="AO36">
        <f t="shared" si="8"/>
        <v>1995</v>
      </c>
      <c r="AQ36" s="20" t="str">
        <f t="shared" si="9"/>
        <v>MM-T12</v>
      </c>
      <c r="AR36" t="str">
        <f t="shared" si="0"/>
        <v>EGAT Steam Turbine</v>
      </c>
      <c r="AT36" s="4" t="s">
        <v>714</v>
      </c>
      <c r="AU36" s="20" t="str">
        <f t="shared" si="1"/>
        <v>MM-T12</v>
      </c>
      <c r="AV36" t="str">
        <f t="shared" si="10"/>
        <v>NAC</v>
      </c>
      <c r="AX36" s="4" t="s">
        <v>715</v>
      </c>
      <c r="AY36" s="20" t="str">
        <f t="shared" si="11"/>
        <v>MM-T12</v>
      </c>
      <c r="AZ36" t="str">
        <f t="shared" si="12"/>
        <v>LIGNITE MM</v>
      </c>
      <c r="BB36" s="4" t="s">
        <v>716</v>
      </c>
      <c r="BC36" s="20" t="s">
        <v>718</v>
      </c>
      <c r="BD36" s="20" t="str">
        <f t="shared" si="13"/>
        <v>MM-T12</v>
      </c>
      <c r="BF36" s="4" t="s">
        <v>716</v>
      </c>
      <c r="BG36" s="4" t="s">
        <v>719</v>
      </c>
      <c r="BH36" s="20" t="str">
        <f t="shared" si="2"/>
        <v>MM-T12</v>
      </c>
      <c r="BJ36" s="4" t="s">
        <v>716</v>
      </c>
      <c r="BK36" s="4" t="s">
        <v>720</v>
      </c>
      <c r="BL36" s="20" t="str">
        <f t="shared" si="14"/>
        <v>MM-T12</v>
      </c>
      <c r="BN36" s="4" t="s">
        <v>717</v>
      </c>
      <c r="BO36" s="20" t="str">
        <f t="shared" si="15"/>
        <v>Coal</v>
      </c>
      <c r="BP36" s="20" t="str">
        <f t="shared" si="16"/>
        <v>MM-T12</v>
      </c>
    </row>
    <row r="37" spans="1:68">
      <c r="A37" t="s">
        <v>34</v>
      </c>
      <c r="B37" t="str">
        <f t="shared" si="3"/>
        <v>MM-T13</v>
      </c>
      <c r="C37" t="e">
        <v>#N/A</v>
      </c>
      <c r="D37" t="s">
        <v>368</v>
      </c>
      <c r="E37" t="str">
        <f t="shared" si="4"/>
        <v>NAC</v>
      </c>
      <c r="F37" t="s">
        <v>366</v>
      </c>
      <c r="G37" t="str">
        <f>INDEX(PLEXOScat_idx!$B:$B,MATCH($F37,PLEXOScat_idx!$A:$A,0))</f>
        <v>EGAT Steam Turbine</v>
      </c>
      <c r="H37" s="10" t="s">
        <v>672</v>
      </c>
      <c r="I37" t="str">
        <f t="shared" si="5"/>
        <v>Coal</v>
      </c>
      <c r="J37" t="s">
        <v>758</v>
      </c>
      <c r="K37" t="s">
        <v>410</v>
      </c>
      <c r="L37" t="str">
        <f>INDEX(idxFuel!$B:$B,MATCH($K37,idxFuel!$A:$A,0))</f>
        <v>LIGNITE MM</v>
      </c>
      <c r="M37" t="s">
        <v>427</v>
      </c>
      <c r="N37">
        <v>162</v>
      </c>
      <c r="O37">
        <f t="shared" si="6"/>
        <v>0.6</v>
      </c>
      <c r="P37">
        <f>INDEX(Units_Allyear!C:C,MATCH($A37,Units_Allyear!$A:$A,0))</f>
        <v>1</v>
      </c>
      <c r="Q37">
        <f>INDEX(Units_Allyear!D:D,MATCH($A37,Units_Allyear!$A:$A,0))</f>
        <v>1</v>
      </c>
      <c r="R37">
        <f>INDEX(Units_Allyear!E:E,MATCH($A37,Units_Allyear!$A:$A,0))</f>
        <v>0</v>
      </c>
      <c r="S37">
        <f>INDEX(Units_Allyear!F:F,MATCH($A37,Units_Allyear!$A:$A,0))</f>
        <v>0</v>
      </c>
      <c r="T37">
        <f>INDEX(Units_Allyear!G:G,MATCH($A37,Units_Allyear!$A:$A,0))</f>
        <v>0</v>
      </c>
      <c r="U37">
        <v>270</v>
      </c>
      <c r="V37">
        <v>270</v>
      </c>
      <c r="W37">
        <v>270</v>
      </c>
      <c r="X37">
        <v>270</v>
      </c>
      <c r="Y37">
        <v>270</v>
      </c>
      <c r="Z37">
        <v>11071.074430000001</v>
      </c>
      <c r="AA37">
        <f t="shared" si="7"/>
        <v>11.735338895800002</v>
      </c>
      <c r="AB37">
        <v>1308682</v>
      </c>
      <c r="AC37">
        <v>1377560</v>
      </c>
      <c r="AD37">
        <v>2409000</v>
      </c>
      <c r="AE37">
        <v>8</v>
      </c>
      <c r="AF37">
        <v>40</v>
      </c>
      <c r="AG37">
        <v>0.1</v>
      </c>
      <c r="AH37">
        <v>24</v>
      </c>
      <c r="AI37">
        <v>24</v>
      </c>
      <c r="AJ37">
        <v>2.5</v>
      </c>
      <c r="AK37">
        <v>2.5</v>
      </c>
      <c r="AL37" t="s">
        <v>440</v>
      </c>
      <c r="AM37" t="e">
        <f>NA()</f>
        <v>#N/A</v>
      </c>
      <c r="AN37" t="s">
        <v>457</v>
      </c>
      <c r="AO37">
        <f t="shared" si="8"/>
        <v>1995</v>
      </c>
      <c r="AQ37" s="20" t="str">
        <f t="shared" si="9"/>
        <v>MM-T13</v>
      </c>
      <c r="AR37" t="str">
        <f t="shared" si="0"/>
        <v>EGAT Steam Turbine</v>
      </c>
      <c r="AT37" s="4" t="s">
        <v>714</v>
      </c>
      <c r="AU37" s="20" t="str">
        <f t="shared" si="1"/>
        <v>MM-T13</v>
      </c>
      <c r="AV37" t="str">
        <f t="shared" si="10"/>
        <v>NAC</v>
      </c>
      <c r="AX37" s="4" t="s">
        <v>715</v>
      </c>
      <c r="AY37" s="20" t="str">
        <f t="shared" si="11"/>
        <v>MM-T13</v>
      </c>
      <c r="AZ37" t="str">
        <f t="shared" si="12"/>
        <v>LIGNITE MM</v>
      </c>
      <c r="BB37" s="4" t="s">
        <v>716</v>
      </c>
      <c r="BC37" s="20" t="s">
        <v>718</v>
      </c>
      <c r="BD37" s="20" t="str">
        <f t="shared" si="13"/>
        <v>MM-T13</v>
      </c>
      <c r="BF37" s="4" t="s">
        <v>716</v>
      </c>
      <c r="BG37" s="4" t="s">
        <v>719</v>
      </c>
      <c r="BH37" s="20" t="str">
        <f t="shared" si="2"/>
        <v>MM-T13</v>
      </c>
      <c r="BJ37" s="4" t="s">
        <v>716</v>
      </c>
      <c r="BK37" s="4" t="s">
        <v>720</v>
      </c>
      <c r="BL37" s="20" t="str">
        <f t="shared" si="14"/>
        <v>MM-T13</v>
      </c>
      <c r="BN37" s="4" t="s">
        <v>717</v>
      </c>
      <c r="BO37" s="20" t="str">
        <f t="shared" si="15"/>
        <v>Coal</v>
      </c>
      <c r="BP37" s="20" t="str">
        <f t="shared" si="16"/>
        <v>MM-T13</v>
      </c>
    </row>
    <row r="38" spans="1:68">
      <c r="A38" t="s">
        <v>35</v>
      </c>
      <c r="B38" t="str">
        <f t="shared" si="3"/>
        <v>KA-T1</v>
      </c>
      <c r="C38" t="e">
        <v>#N/A</v>
      </c>
      <c r="D38" t="s">
        <v>367</v>
      </c>
      <c r="E38" t="str">
        <f t="shared" si="4"/>
        <v>SAC</v>
      </c>
      <c r="F38" t="s">
        <v>366</v>
      </c>
      <c r="G38" t="str">
        <f>INDEX(PLEXOScat_idx!$B:$B,MATCH($F38,PLEXOScat_idx!$A:$A,0))</f>
        <v>EGAT Steam Turbine</v>
      </c>
      <c r="H38" s="10" t="s">
        <v>673</v>
      </c>
      <c r="I38" t="str">
        <f t="shared" si="5"/>
        <v>Oil</v>
      </c>
      <c r="J38" t="s">
        <v>758</v>
      </c>
      <c r="K38" t="s">
        <v>409</v>
      </c>
      <c r="L38" t="str">
        <f>INDEX(idxFuel!$B:$B,MATCH($K38,idxFuel!$A:$A,0))</f>
        <v>FUEL OIL</v>
      </c>
      <c r="M38" t="s">
        <v>427</v>
      </c>
      <c r="N38">
        <v>145</v>
      </c>
      <c r="O38">
        <f t="shared" si="6"/>
        <v>0.46031746031746029</v>
      </c>
      <c r="P38">
        <f>INDEX(Units_Allyear!C:C,MATCH($A38,Units_Allyear!$A:$A,0))</f>
        <v>1</v>
      </c>
      <c r="Q38">
        <f>INDEX(Units_Allyear!D:D,MATCH($A38,Units_Allyear!$A:$A,0))</f>
        <v>1</v>
      </c>
      <c r="R38">
        <f>INDEX(Units_Allyear!E:E,MATCH($A38,Units_Allyear!$A:$A,0))</f>
        <v>1</v>
      </c>
      <c r="S38">
        <f>INDEX(Units_Allyear!F:F,MATCH($A38,Units_Allyear!$A:$A,0))</f>
        <v>0</v>
      </c>
      <c r="T38">
        <f>INDEX(Units_Allyear!G:G,MATCH($A38,Units_Allyear!$A:$A,0))</f>
        <v>0</v>
      </c>
      <c r="U38">
        <v>315</v>
      </c>
      <c r="V38">
        <v>315</v>
      </c>
      <c r="W38">
        <v>315</v>
      </c>
      <c r="X38">
        <v>315</v>
      </c>
      <c r="Y38">
        <v>315</v>
      </c>
      <c r="Z38">
        <v>10977</v>
      </c>
      <c r="AA38">
        <f t="shared" si="7"/>
        <v>11.635620000000001</v>
      </c>
      <c r="AB38">
        <v>190939.87</v>
      </c>
      <c r="AC38">
        <v>772226.88</v>
      </c>
      <c r="AD38">
        <v>4400000</v>
      </c>
      <c r="AE38">
        <v>8</v>
      </c>
      <c r="AF38">
        <v>40</v>
      </c>
      <c r="AG38">
        <v>0.1</v>
      </c>
      <c r="AH38">
        <v>24</v>
      </c>
      <c r="AI38">
        <v>4</v>
      </c>
      <c r="AJ38">
        <v>3.4</v>
      </c>
      <c r="AK38">
        <v>3.4</v>
      </c>
      <c r="AL38" t="s">
        <v>440</v>
      </c>
      <c r="AM38" t="e">
        <f>NA()</f>
        <v>#N/A</v>
      </c>
      <c r="AN38" t="s">
        <v>458</v>
      </c>
      <c r="AO38">
        <f t="shared" si="8"/>
        <v>2004</v>
      </c>
      <c r="AQ38" s="20" t="str">
        <f t="shared" si="9"/>
        <v>KA-T1</v>
      </c>
      <c r="AR38" t="str">
        <f t="shared" si="0"/>
        <v>EGAT Steam Turbine</v>
      </c>
      <c r="AT38" s="4" t="s">
        <v>714</v>
      </c>
      <c r="AU38" s="20" t="str">
        <f t="shared" si="1"/>
        <v>KA-T1</v>
      </c>
      <c r="AV38" t="str">
        <f t="shared" si="10"/>
        <v>SAC</v>
      </c>
      <c r="AX38" s="4" t="s">
        <v>715</v>
      </c>
      <c r="AY38" s="20" t="str">
        <f t="shared" si="11"/>
        <v>KA-T1</v>
      </c>
      <c r="AZ38" t="str">
        <f t="shared" si="12"/>
        <v>FUEL OIL</v>
      </c>
      <c r="BB38" s="4" t="s">
        <v>716</v>
      </c>
      <c r="BC38" s="20" t="s">
        <v>718</v>
      </c>
      <c r="BD38" s="20" t="str">
        <f t="shared" si="13"/>
        <v>KA-T1</v>
      </c>
      <c r="BF38" s="4" t="s">
        <v>716</v>
      </c>
      <c r="BG38" s="4" t="s">
        <v>719</v>
      </c>
      <c r="BH38" s="20" t="str">
        <f t="shared" si="2"/>
        <v>KA-T1</v>
      </c>
      <c r="BJ38" s="4" t="s">
        <v>716</v>
      </c>
      <c r="BK38" s="4" t="s">
        <v>720</v>
      </c>
      <c r="BL38" s="20" t="str">
        <f t="shared" si="14"/>
        <v>KA-T1</v>
      </c>
      <c r="BN38" s="4" t="s">
        <v>717</v>
      </c>
      <c r="BO38" s="20" t="str">
        <f t="shared" si="15"/>
        <v>Oil</v>
      </c>
      <c r="BP38" s="20" t="str">
        <f t="shared" si="16"/>
        <v>KA-T1</v>
      </c>
    </row>
    <row r="39" spans="1:68">
      <c r="A39" t="s">
        <v>36</v>
      </c>
      <c r="B39" t="str">
        <f t="shared" si="3"/>
        <v>BLCP-T1</v>
      </c>
      <c r="C39" t="e">
        <v>#N/A</v>
      </c>
      <c r="D39" t="s">
        <v>365</v>
      </c>
      <c r="E39" t="str">
        <f t="shared" si="4"/>
        <v>CAC</v>
      </c>
      <c r="F39" t="s">
        <v>379</v>
      </c>
      <c r="G39" t="str">
        <f>INDEX(PLEXOScat_idx!$B:$B,MATCH($F39,PLEXOScat_idx!$A:$A,0))</f>
        <v>IPP Steam Turbine</v>
      </c>
      <c r="H39" s="12" t="s">
        <v>674</v>
      </c>
      <c r="I39" t="str">
        <f t="shared" si="5"/>
        <v>Coal</v>
      </c>
      <c r="J39" t="s">
        <v>758</v>
      </c>
      <c r="K39" t="s">
        <v>415</v>
      </c>
      <c r="L39" t="str">
        <f>INDEX(idxFuel!$B:$B,MATCH($K39,idxFuel!$A:$A,0))</f>
        <v>Coal BLCP</v>
      </c>
      <c r="M39" t="s">
        <v>427</v>
      </c>
      <c r="N39">
        <v>161</v>
      </c>
      <c r="O39">
        <f t="shared" si="6"/>
        <v>0.23913850724099517</v>
      </c>
      <c r="P39">
        <f>INDEX(Units_Allyear!C:C,MATCH($A39,Units_Allyear!$A:$A,0))</f>
        <v>1</v>
      </c>
      <c r="Q39">
        <f>INDEX(Units_Allyear!D:D,MATCH($A39,Units_Allyear!$A:$A,0))</f>
        <v>1</v>
      </c>
      <c r="R39">
        <f>INDEX(Units_Allyear!E:E,MATCH($A39,Units_Allyear!$A:$A,0))</f>
        <v>1</v>
      </c>
      <c r="S39">
        <f>INDEX(Units_Allyear!F:F,MATCH($A39,Units_Allyear!$A:$A,0))</f>
        <v>0</v>
      </c>
      <c r="T39">
        <f>INDEX(Units_Allyear!G:G,MATCH($A39,Units_Allyear!$A:$A,0))</f>
        <v>0</v>
      </c>
      <c r="U39">
        <v>673.25</v>
      </c>
      <c r="V39">
        <v>673.25</v>
      </c>
      <c r="W39">
        <v>673.25</v>
      </c>
      <c r="X39">
        <v>673.25</v>
      </c>
      <c r="Y39">
        <v>673.25</v>
      </c>
      <c r="Z39">
        <v>9076.7999999999993</v>
      </c>
      <c r="AA39">
        <f t="shared" si="7"/>
        <v>9.6214079999999989</v>
      </c>
      <c r="AB39">
        <v>939276.98</v>
      </c>
      <c r="AC39">
        <v>1770413.52</v>
      </c>
      <c r="AD39">
        <v>5100000</v>
      </c>
      <c r="AE39">
        <v>8</v>
      </c>
      <c r="AF39">
        <v>40</v>
      </c>
      <c r="AG39">
        <v>0.1</v>
      </c>
      <c r="AH39">
        <v>2</v>
      </c>
      <c r="AI39">
        <v>4</v>
      </c>
      <c r="AJ39">
        <v>15</v>
      </c>
      <c r="AK39">
        <v>15</v>
      </c>
      <c r="AL39" t="s">
        <v>451</v>
      </c>
      <c r="AM39" t="e">
        <f>NA()</f>
        <v>#N/A</v>
      </c>
      <c r="AN39" t="s">
        <v>459</v>
      </c>
      <c r="AO39">
        <f t="shared" si="8"/>
        <v>2006</v>
      </c>
      <c r="AQ39" s="20" t="str">
        <f t="shared" si="9"/>
        <v>BLCP-T1</v>
      </c>
      <c r="AR39" t="str">
        <f t="shared" si="0"/>
        <v>IPP Steam Turbine</v>
      </c>
      <c r="AT39" s="4" t="s">
        <v>714</v>
      </c>
      <c r="AU39" s="20" t="str">
        <f t="shared" si="1"/>
        <v>BLCP-T1</v>
      </c>
      <c r="AV39" t="str">
        <f t="shared" si="10"/>
        <v>CAC</v>
      </c>
      <c r="AX39" s="4" t="s">
        <v>715</v>
      </c>
      <c r="AY39" s="20" t="str">
        <f t="shared" si="11"/>
        <v>BLCP-T1</v>
      </c>
      <c r="AZ39" t="str">
        <f t="shared" si="12"/>
        <v>Coal BLCP</v>
      </c>
      <c r="BB39" s="4" t="s">
        <v>716</v>
      </c>
      <c r="BC39" s="20" t="s">
        <v>718</v>
      </c>
      <c r="BD39" s="20" t="str">
        <f t="shared" si="13"/>
        <v>BLCP-T1</v>
      </c>
      <c r="BF39" s="4" t="s">
        <v>716</v>
      </c>
      <c r="BG39" s="4" t="s">
        <v>719</v>
      </c>
      <c r="BH39" s="20" t="str">
        <f t="shared" si="2"/>
        <v>BLCP-T1</v>
      </c>
      <c r="BJ39" s="4" t="s">
        <v>716</v>
      </c>
      <c r="BK39" s="4" t="s">
        <v>720</v>
      </c>
      <c r="BL39" s="20" t="str">
        <f t="shared" si="14"/>
        <v>BLCP-T1</v>
      </c>
      <c r="BN39" s="4" t="s">
        <v>717</v>
      </c>
      <c r="BO39" s="20" t="str">
        <f t="shared" si="15"/>
        <v>Coal</v>
      </c>
      <c r="BP39" s="20" t="str">
        <f t="shared" si="16"/>
        <v>BLCP-T1</v>
      </c>
    </row>
    <row r="40" spans="1:68">
      <c r="A40" t="s">
        <v>37</v>
      </c>
      <c r="B40" t="str">
        <f t="shared" si="3"/>
        <v>BLCP-T2</v>
      </c>
      <c r="C40" t="e">
        <v>#N/A</v>
      </c>
      <c r="D40" t="s">
        <v>365</v>
      </c>
      <c r="E40" t="str">
        <f t="shared" si="4"/>
        <v>CAC</v>
      </c>
      <c r="F40" t="s">
        <v>379</v>
      </c>
      <c r="G40" t="str">
        <f>INDEX(PLEXOScat_idx!$B:$B,MATCH($F40,PLEXOScat_idx!$A:$A,0))</f>
        <v>IPP Steam Turbine</v>
      </c>
      <c r="H40" s="12" t="s">
        <v>674</v>
      </c>
      <c r="I40" t="str">
        <f t="shared" si="5"/>
        <v>Coal</v>
      </c>
      <c r="J40" t="s">
        <v>758</v>
      </c>
      <c r="K40" t="s">
        <v>415</v>
      </c>
      <c r="L40" t="str">
        <f>INDEX(idxFuel!$B:$B,MATCH($K40,idxFuel!$A:$A,0))</f>
        <v>Coal BLCP</v>
      </c>
      <c r="M40" t="s">
        <v>427</v>
      </c>
      <c r="N40">
        <v>161</v>
      </c>
      <c r="O40">
        <f t="shared" si="6"/>
        <v>0.23913850724099517</v>
      </c>
      <c r="P40">
        <f>INDEX(Units_Allyear!C:C,MATCH($A40,Units_Allyear!$A:$A,0))</f>
        <v>1</v>
      </c>
      <c r="Q40">
        <f>INDEX(Units_Allyear!D:D,MATCH($A40,Units_Allyear!$A:$A,0))</f>
        <v>1</v>
      </c>
      <c r="R40">
        <f>INDEX(Units_Allyear!E:E,MATCH($A40,Units_Allyear!$A:$A,0))</f>
        <v>1</v>
      </c>
      <c r="S40">
        <f>INDEX(Units_Allyear!F:F,MATCH($A40,Units_Allyear!$A:$A,0))</f>
        <v>0</v>
      </c>
      <c r="T40">
        <f>INDEX(Units_Allyear!G:G,MATCH($A40,Units_Allyear!$A:$A,0))</f>
        <v>0</v>
      </c>
      <c r="U40">
        <v>673.25</v>
      </c>
      <c r="V40">
        <v>673.25</v>
      </c>
      <c r="W40">
        <v>673.25</v>
      </c>
      <c r="X40">
        <v>673.25</v>
      </c>
      <c r="Y40">
        <v>673.25</v>
      </c>
      <c r="Z40">
        <v>9076.7999999999993</v>
      </c>
      <c r="AA40">
        <f t="shared" si="7"/>
        <v>9.6214079999999989</v>
      </c>
      <c r="AB40">
        <v>939276.98</v>
      </c>
      <c r="AC40">
        <v>1770413.52</v>
      </c>
      <c r="AD40">
        <v>5100000</v>
      </c>
      <c r="AE40">
        <v>8</v>
      </c>
      <c r="AF40">
        <v>40</v>
      </c>
      <c r="AG40">
        <v>0.1</v>
      </c>
      <c r="AH40">
        <v>2</v>
      </c>
      <c r="AI40">
        <v>4</v>
      </c>
      <c r="AJ40">
        <v>15</v>
      </c>
      <c r="AK40">
        <v>15</v>
      </c>
      <c r="AL40" t="s">
        <v>451</v>
      </c>
      <c r="AM40" t="e">
        <f>NA()</f>
        <v>#N/A</v>
      </c>
      <c r="AN40" t="s">
        <v>460</v>
      </c>
      <c r="AO40">
        <f t="shared" si="8"/>
        <v>2007</v>
      </c>
      <c r="AQ40" s="20" t="str">
        <f t="shared" si="9"/>
        <v>BLCP-T2</v>
      </c>
      <c r="AR40" t="str">
        <f t="shared" si="0"/>
        <v>IPP Steam Turbine</v>
      </c>
      <c r="AT40" s="4" t="s">
        <v>714</v>
      </c>
      <c r="AU40" s="20" t="str">
        <f t="shared" si="1"/>
        <v>BLCP-T2</v>
      </c>
      <c r="AV40" t="str">
        <f t="shared" si="10"/>
        <v>CAC</v>
      </c>
      <c r="AX40" s="4" t="s">
        <v>715</v>
      </c>
      <c r="AY40" s="20" t="str">
        <f t="shared" si="11"/>
        <v>BLCP-T2</v>
      </c>
      <c r="AZ40" t="str">
        <f t="shared" si="12"/>
        <v>Coal BLCP</v>
      </c>
      <c r="BB40" s="4" t="s">
        <v>716</v>
      </c>
      <c r="BC40" s="20" t="s">
        <v>718</v>
      </c>
      <c r="BD40" s="20" t="str">
        <f t="shared" si="13"/>
        <v>BLCP-T2</v>
      </c>
      <c r="BF40" s="4" t="s">
        <v>716</v>
      </c>
      <c r="BG40" s="4" t="s">
        <v>719</v>
      </c>
      <c r="BH40" s="20" t="str">
        <f t="shared" si="2"/>
        <v>BLCP-T2</v>
      </c>
      <c r="BJ40" s="4" t="s">
        <v>716</v>
      </c>
      <c r="BK40" s="4" t="s">
        <v>720</v>
      </c>
      <c r="BL40" s="20" t="str">
        <f t="shared" si="14"/>
        <v>BLCP-T2</v>
      </c>
      <c r="BN40" s="4" t="s">
        <v>717</v>
      </c>
      <c r="BO40" s="20" t="str">
        <f t="shared" si="15"/>
        <v>Coal</v>
      </c>
      <c r="BP40" s="20" t="str">
        <f t="shared" si="16"/>
        <v>BLCP-T2</v>
      </c>
    </row>
    <row r="41" spans="1:68">
      <c r="A41" t="s">
        <v>38</v>
      </c>
      <c r="B41" t="str">
        <f t="shared" si="3"/>
        <v>GOC-T1</v>
      </c>
      <c r="C41" t="e">
        <v>#N/A</v>
      </c>
      <c r="D41" t="s">
        <v>365</v>
      </c>
      <c r="E41" t="str">
        <f t="shared" si="4"/>
        <v>CAC</v>
      </c>
      <c r="F41" t="s">
        <v>379</v>
      </c>
      <c r="G41" t="str">
        <f>INDEX(PLEXOScat_idx!$B:$B,MATCH($F41,PLEXOScat_idx!$A:$A,0))</f>
        <v>IPP Steam Turbine</v>
      </c>
      <c r="H41" s="12" t="s">
        <v>674</v>
      </c>
      <c r="I41" t="str">
        <f t="shared" si="5"/>
        <v>Coal</v>
      </c>
      <c r="J41" t="s">
        <v>758</v>
      </c>
      <c r="K41" t="s">
        <v>416</v>
      </c>
      <c r="L41" t="str">
        <f>INDEX(idxFuel!$B:$B,MATCH($K41,idxFuel!$A:$A,0))</f>
        <v>Coal GOC</v>
      </c>
      <c r="M41" t="s">
        <v>427</v>
      </c>
      <c r="N41">
        <v>210</v>
      </c>
      <c r="O41">
        <f t="shared" si="6"/>
        <v>0.31818181818181818</v>
      </c>
      <c r="P41">
        <f>INDEX(Units_Allyear!C:C,MATCH($A41,Units_Allyear!$A:$A,0))</f>
        <v>1</v>
      </c>
      <c r="Q41">
        <f>INDEX(Units_Allyear!D:D,MATCH($A41,Units_Allyear!$A:$A,0))</f>
        <v>1</v>
      </c>
      <c r="R41">
        <f>INDEX(Units_Allyear!E:E,MATCH($A41,Units_Allyear!$A:$A,0))</f>
        <v>1</v>
      </c>
      <c r="S41">
        <f>INDEX(Units_Allyear!F:F,MATCH($A41,Units_Allyear!$A:$A,0))</f>
        <v>1</v>
      </c>
      <c r="T41">
        <f>INDEX(Units_Allyear!G:G,MATCH($A41,Units_Allyear!$A:$A,0))</f>
        <v>0</v>
      </c>
      <c r="U41">
        <v>660</v>
      </c>
      <c r="V41">
        <v>660</v>
      </c>
      <c r="W41">
        <v>660</v>
      </c>
      <c r="X41">
        <v>660</v>
      </c>
      <c r="Y41">
        <v>660</v>
      </c>
      <c r="Z41">
        <v>8957.2999999999993</v>
      </c>
      <c r="AA41">
        <f t="shared" si="7"/>
        <v>9.4947379999999999</v>
      </c>
      <c r="AB41">
        <v>1127398.1200000001</v>
      </c>
      <c r="AC41">
        <v>2601860.5499999998</v>
      </c>
      <c r="AD41">
        <v>4400000</v>
      </c>
      <c r="AE41">
        <v>8</v>
      </c>
      <c r="AF41">
        <v>40</v>
      </c>
      <c r="AG41">
        <v>0.1</v>
      </c>
      <c r="AH41">
        <v>4</v>
      </c>
      <c r="AI41">
        <v>2</v>
      </c>
      <c r="AJ41">
        <v>24</v>
      </c>
      <c r="AK41">
        <v>36</v>
      </c>
      <c r="AL41" t="s">
        <v>451</v>
      </c>
      <c r="AM41" t="e">
        <f>NA()</f>
        <v>#N/A</v>
      </c>
      <c r="AN41" t="s">
        <v>461</v>
      </c>
      <c r="AO41">
        <f t="shared" si="8"/>
        <v>2012</v>
      </c>
      <c r="AQ41" s="20" t="str">
        <f t="shared" si="9"/>
        <v>GOC-T1</v>
      </c>
      <c r="AR41" t="str">
        <f t="shared" si="0"/>
        <v>IPP Steam Turbine</v>
      </c>
      <c r="AT41" s="4" t="s">
        <v>714</v>
      </c>
      <c r="AU41" s="20" t="str">
        <f t="shared" si="1"/>
        <v>GOC-T1</v>
      </c>
      <c r="AV41" t="str">
        <f t="shared" si="10"/>
        <v>CAC</v>
      </c>
      <c r="AX41" s="4" t="s">
        <v>715</v>
      </c>
      <c r="AY41" s="20" t="str">
        <f t="shared" si="11"/>
        <v>GOC-T1</v>
      </c>
      <c r="AZ41" t="str">
        <f t="shared" si="12"/>
        <v>Coal GOC</v>
      </c>
      <c r="BB41" s="4" t="s">
        <v>716</v>
      </c>
      <c r="BC41" s="20" t="s">
        <v>718</v>
      </c>
      <c r="BD41" s="20" t="str">
        <f t="shared" si="13"/>
        <v>GOC-T1</v>
      </c>
      <c r="BF41" s="4" t="s">
        <v>716</v>
      </c>
      <c r="BG41" s="4" t="s">
        <v>719</v>
      </c>
      <c r="BH41" s="20" t="str">
        <f t="shared" si="2"/>
        <v>GOC-T1</v>
      </c>
      <c r="BJ41" s="4" t="s">
        <v>716</v>
      </c>
      <c r="BK41" s="4" t="s">
        <v>720</v>
      </c>
      <c r="BL41" s="20" t="str">
        <f t="shared" si="14"/>
        <v>GOC-T1</v>
      </c>
      <c r="BN41" s="4" t="s">
        <v>717</v>
      </c>
      <c r="BO41" s="20" t="str">
        <f t="shared" si="15"/>
        <v>Coal</v>
      </c>
      <c r="BP41" s="20" t="str">
        <f t="shared" si="16"/>
        <v>GOC-T1</v>
      </c>
    </row>
    <row r="42" spans="1:68">
      <c r="A42" t="s">
        <v>39</v>
      </c>
      <c r="B42" t="str">
        <f t="shared" si="3"/>
        <v>RB-T1</v>
      </c>
      <c r="C42" t="e">
        <v>#N/A</v>
      </c>
      <c r="D42" t="s">
        <v>377</v>
      </c>
      <c r="E42" t="str">
        <f t="shared" si="4"/>
        <v>CAC</v>
      </c>
      <c r="F42" t="s">
        <v>379</v>
      </c>
      <c r="G42" t="str">
        <f>INDEX(PLEXOScat_idx!$B:$B,MATCH($F42,PLEXOScat_idx!$A:$A,0))</f>
        <v>IPP Steam Turbine</v>
      </c>
      <c r="H42" t="s">
        <v>671</v>
      </c>
      <c r="I42" t="str">
        <f t="shared" si="5"/>
        <v>Gas</v>
      </c>
      <c r="J42" t="s">
        <v>758</v>
      </c>
      <c r="K42" t="s">
        <v>414</v>
      </c>
      <c r="L42" t="str">
        <f>INDEX(idxFuel!$B:$B,MATCH($K42,idxFuel!$A:$A,0))</f>
        <v>W GAS</v>
      </c>
      <c r="M42" t="s">
        <v>427</v>
      </c>
      <c r="N42">
        <v>220</v>
      </c>
      <c r="O42">
        <f t="shared" si="6"/>
        <v>0.30555555555555558</v>
      </c>
      <c r="P42">
        <f>INDEX(Units_Allyear!C:C,MATCH($A42,Units_Allyear!$A:$A,0))</f>
        <v>1</v>
      </c>
      <c r="Q42">
        <f>INDEX(Units_Allyear!D:D,MATCH($A42,Units_Allyear!$A:$A,0))</f>
        <v>1</v>
      </c>
      <c r="R42">
        <f>INDEX(Units_Allyear!E:E,MATCH($A42,Units_Allyear!$A:$A,0))</f>
        <v>0</v>
      </c>
      <c r="S42">
        <f>INDEX(Units_Allyear!F:F,MATCH($A42,Units_Allyear!$A:$A,0))</f>
        <v>0</v>
      </c>
      <c r="T42">
        <f>INDEX(Units_Allyear!G:G,MATCH($A42,Units_Allyear!$A:$A,0))</f>
        <v>0</v>
      </c>
      <c r="U42">
        <v>720</v>
      </c>
      <c r="V42">
        <v>720</v>
      </c>
      <c r="W42">
        <v>720</v>
      </c>
      <c r="X42">
        <v>720</v>
      </c>
      <c r="Y42">
        <v>720</v>
      </c>
      <c r="Z42">
        <v>9406.4</v>
      </c>
      <c r="AA42">
        <f t="shared" si="7"/>
        <v>9.9707840000000001</v>
      </c>
      <c r="AB42">
        <v>180614.64</v>
      </c>
      <c r="AC42">
        <v>683660.68</v>
      </c>
      <c r="AD42">
        <v>2400000</v>
      </c>
      <c r="AE42">
        <v>8</v>
      </c>
      <c r="AF42">
        <v>40</v>
      </c>
      <c r="AG42">
        <v>0.1</v>
      </c>
      <c r="AH42">
        <v>24</v>
      </c>
      <c r="AI42">
        <v>12</v>
      </c>
      <c r="AJ42">
        <v>37</v>
      </c>
      <c r="AK42">
        <v>37</v>
      </c>
      <c r="AL42" t="s">
        <v>451</v>
      </c>
      <c r="AM42" t="e">
        <f>NA()</f>
        <v>#N/A</v>
      </c>
      <c r="AN42" t="s">
        <v>462</v>
      </c>
      <c r="AO42">
        <f t="shared" si="8"/>
        <v>2000</v>
      </c>
      <c r="AQ42" s="20" t="str">
        <f t="shared" si="9"/>
        <v>RB-T1</v>
      </c>
      <c r="AR42" t="str">
        <f t="shared" si="0"/>
        <v>IPP Steam Turbine</v>
      </c>
      <c r="AT42" s="4" t="s">
        <v>714</v>
      </c>
      <c r="AU42" s="20" t="str">
        <f t="shared" si="1"/>
        <v>RB-T1</v>
      </c>
      <c r="AV42" t="str">
        <f t="shared" si="10"/>
        <v>CAC</v>
      </c>
      <c r="AX42" s="4" t="s">
        <v>715</v>
      </c>
      <c r="AY42" s="20" t="str">
        <f t="shared" si="11"/>
        <v>RB-T1</v>
      </c>
      <c r="AZ42" t="str">
        <f t="shared" si="12"/>
        <v>W GAS</v>
      </c>
      <c r="BB42" s="4" t="s">
        <v>716</v>
      </c>
      <c r="BC42" s="20" t="s">
        <v>718</v>
      </c>
      <c r="BD42" s="20" t="str">
        <f t="shared" si="13"/>
        <v>RB-T1</v>
      </c>
      <c r="BF42" s="4" t="s">
        <v>716</v>
      </c>
      <c r="BG42" s="4" t="s">
        <v>719</v>
      </c>
      <c r="BH42" s="20" t="str">
        <f t="shared" si="2"/>
        <v>RB-T1</v>
      </c>
      <c r="BJ42" s="4" t="s">
        <v>716</v>
      </c>
      <c r="BK42" s="4" t="s">
        <v>720</v>
      </c>
      <c r="BL42" s="20" t="str">
        <f t="shared" si="14"/>
        <v>RB-T1</v>
      </c>
      <c r="BN42" s="4" t="s">
        <v>717</v>
      </c>
      <c r="BO42" s="20" t="str">
        <f t="shared" si="15"/>
        <v>Gas</v>
      </c>
      <c r="BP42" s="20" t="str">
        <f t="shared" si="16"/>
        <v>RB-T1</v>
      </c>
    </row>
    <row r="43" spans="1:68">
      <c r="A43" t="s">
        <v>40</v>
      </c>
      <c r="B43" t="str">
        <f t="shared" si="3"/>
        <v>RB-T2</v>
      </c>
      <c r="C43" t="e">
        <v>#N/A</v>
      </c>
      <c r="D43" t="s">
        <v>377</v>
      </c>
      <c r="E43" t="str">
        <f t="shared" si="4"/>
        <v>CAC</v>
      </c>
      <c r="F43" t="s">
        <v>379</v>
      </c>
      <c r="G43" t="str">
        <f>INDEX(PLEXOScat_idx!$B:$B,MATCH($F43,PLEXOScat_idx!$A:$A,0))</f>
        <v>IPP Steam Turbine</v>
      </c>
      <c r="H43" t="s">
        <v>671</v>
      </c>
      <c r="I43" t="str">
        <f t="shared" si="5"/>
        <v>Gas</v>
      </c>
      <c r="J43" t="s">
        <v>758</v>
      </c>
      <c r="K43" t="s">
        <v>414</v>
      </c>
      <c r="L43" t="str">
        <f>INDEX(idxFuel!$B:$B,MATCH($K43,idxFuel!$A:$A,0))</f>
        <v>W GAS</v>
      </c>
      <c r="M43" t="s">
        <v>427</v>
      </c>
      <c r="N43">
        <v>220</v>
      </c>
      <c r="O43">
        <f t="shared" si="6"/>
        <v>0.30555555555555558</v>
      </c>
      <c r="P43">
        <f>INDEX(Units_Allyear!C:C,MATCH($A43,Units_Allyear!$A:$A,0))</f>
        <v>1</v>
      </c>
      <c r="Q43">
        <f>INDEX(Units_Allyear!D:D,MATCH($A43,Units_Allyear!$A:$A,0))</f>
        <v>1</v>
      </c>
      <c r="R43">
        <f>INDEX(Units_Allyear!E:E,MATCH($A43,Units_Allyear!$A:$A,0))</f>
        <v>0</v>
      </c>
      <c r="S43">
        <f>INDEX(Units_Allyear!F:F,MATCH($A43,Units_Allyear!$A:$A,0))</f>
        <v>0</v>
      </c>
      <c r="T43">
        <f>INDEX(Units_Allyear!G:G,MATCH($A43,Units_Allyear!$A:$A,0))</f>
        <v>0</v>
      </c>
      <c r="U43">
        <v>720</v>
      </c>
      <c r="V43">
        <v>720</v>
      </c>
      <c r="W43">
        <v>720</v>
      </c>
      <c r="X43">
        <v>720</v>
      </c>
      <c r="Y43">
        <v>720</v>
      </c>
      <c r="Z43">
        <v>9406.4</v>
      </c>
      <c r="AA43">
        <f t="shared" si="7"/>
        <v>9.9707840000000001</v>
      </c>
      <c r="AB43">
        <v>180614.64</v>
      </c>
      <c r="AC43">
        <v>683660.68</v>
      </c>
      <c r="AD43">
        <v>2400000</v>
      </c>
      <c r="AE43">
        <v>8</v>
      </c>
      <c r="AF43">
        <v>40</v>
      </c>
      <c r="AG43">
        <v>0.1</v>
      </c>
      <c r="AH43">
        <v>24</v>
      </c>
      <c r="AI43">
        <v>12</v>
      </c>
      <c r="AJ43">
        <v>37</v>
      </c>
      <c r="AK43">
        <v>37</v>
      </c>
      <c r="AL43" t="s">
        <v>451</v>
      </c>
      <c r="AM43" t="e">
        <f>NA()</f>
        <v>#N/A</v>
      </c>
      <c r="AN43" t="s">
        <v>463</v>
      </c>
      <c r="AO43">
        <f t="shared" si="8"/>
        <v>2000</v>
      </c>
      <c r="AQ43" s="20" t="str">
        <f t="shared" si="9"/>
        <v>RB-T2</v>
      </c>
      <c r="AR43" t="str">
        <f t="shared" si="0"/>
        <v>IPP Steam Turbine</v>
      </c>
      <c r="AT43" s="4" t="s">
        <v>714</v>
      </c>
      <c r="AU43" s="20" t="str">
        <f t="shared" si="1"/>
        <v>RB-T2</v>
      </c>
      <c r="AV43" t="str">
        <f t="shared" si="10"/>
        <v>CAC</v>
      </c>
      <c r="AX43" s="4" t="s">
        <v>715</v>
      </c>
      <c r="AY43" s="20" t="str">
        <f t="shared" si="11"/>
        <v>RB-T2</v>
      </c>
      <c r="AZ43" t="str">
        <f t="shared" si="12"/>
        <v>W GAS</v>
      </c>
      <c r="BB43" s="4" t="s">
        <v>716</v>
      </c>
      <c r="BC43" s="20" t="s">
        <v>718</v>
      </c>
      <c r="BD43" s="20" t="str">
        <f t="shared" si="13"/>
        <v>RB-T2</v>
      </c>
      <c r="BF43" s="4" t="s">
        <v>716</v>
      </c>
      <c r="BG43" s="4" t="s">
        <v>719</v>
      </c>
      <c r="BH43" s="20" t="str">
        <f t="shared" si="2"/>
        <v>RB-T2</v>
      </c>
      <c r="BJ43" s="4" t="s">
        <v>716</v>
      </c>
      <c r="BK43" s="4" t="s">
        <v>720</v>
      </c>
      <c r="BL43" s="20" t="str">
        <f t="shared" si="14"/>
        <v>RB-T2</v>
      </c>
      <c r="BN43" s="4" t="s">
        <v>717</v>
      </c>
      <c r="BO43" s="20" t="str">
        <f t="shared" si="15"/>
        <v>Gas</v>
      </c>
      <c r="BP43" s="20" t="str">
        <f t="shared" si="16"/>
        <v>RB-T2</v>
      </c>
    </row>
    <row r="44" spans="1:68">
      <c r="A44" t="s">
        <v>41</v>
      </c>
      <c r="B44" t="str">
        <f t="shared" si="3"/>
        <v>MMRP-T2</v>
      </c>
      <c r="C44" t="e">
        <v>#N/A</v>
      </c>
      <c r="D44" t="s">
        <v>368</v>
      </c>
      <c r="E44" t="str">
        <f t="shared" si="4"/>
        <v>NAC</v>
      </c>
      <c r="F44" t="s">
        <v>366</v>
      </c>
      <c r="G44" t="str">
        <f>INDEX(PLEXOScat_idx!$B:$B,MATCH($F44,PLEXOScat_idx!$A:$A,0))</f>
        <v>EGAT Steam Turbine</v>
      </c>
      <c r="H44" s="10" t="s">
        <v>672</v>
      </c>
      <c r="I44" t="str">
        <f t="shared" si="5"/>
        <v>Coal</v>
      </c>
      <c r="J44" t="s">
        <v>758</v>
      </c>
      <c r="K44" t="s">
        <v>410</v>
      </c>
      <c r="L44" t="str">
        <f>INDEX(idxFuel!$B:$B,MATCH($K44,idxFuel!$A:$A,0))</f>
        <v>LIGNITE MM</v>
      </c>
      <c r="M44" t="s">
        <v>427</v>
      </c>
      <c r="N44">
        <v>180</v>
      </c>
      <c r="O44">
        <f t="shared" si="6"/>
        <v>0.3</v>
      </c>
      <c r="P44">
        <f>INDEX(Units_Allyear!C:C,MATCH($A44,Units_Allyear!$A:$A,0))</f>
        <v>0</v>
      </c>
      <c r="Q44">
        <f>INDEX(Units_Allyear!D:D,MATCH($A44,Units_Allyear!$A:$A,0))</f>
        <v>0</v>
      </c>
      <c r="R44">
        <f>INDEX(Units_Allyear!E:E,MATCH($A44,Units_Allyear!$A:$A,0))</f>
        <v>1</v>
      </c>
      <c r="S44">
        <f>INDEX(Units_Allyear!F:F,MATCH($A44,Units_Allyear!$A:$A,0))</f>
        <v>1</v>
      </c>
      <c r="T44">
        <f>INDEX(Units_Allyear!G:G,MATCH($A44,Units_Allyear!$A:$A,0))</f>
        <v>1</v>
      </c>
      <c r="U44">
        <v>600</v>
      </c>
      <c r="V44">
        <v>600</v>
      </c>
      <c r="W44">
        <v>600</v>
      </c>
      <c r="X44">
        <v>600</v>
      </c>
      <c r="Y44">
        <v>600</v>
      </c>
      <c r="Z44">
        <v>10581.22292</v>
      </c>
      <c r="AA44">
        <f t="shared" si="7"/>
        <v>11.2160962952</v>
      </c>
      <c r="AB44">
        <v>1181789.3400000001</v>
      </c>
      <c r="AC44">
        <v>2115256.1800000002</v>
      </c>
      <c r="AD44">
        <v>3189250.98</v>
      </c>
      <c r="AE44">
        <v>8</v>
      </c>
      <c r="AF44">
        <v>40</v>
      </c>
      <c r="AG44">
        <v>0.1</v>
      </c>
      <c r="AH44">
        <v>2</v>
      </c>
      <c r="AI44">
        <v>2</v>
      </c>
      <c r="AJ44">
        <v>12</v>
      </c>
      <c r="AK44">
        <v>12</v>
      </c>
      <c r="AL44" t="s">
        <v>440</v>
      </c>
      <c r="AM44" t="e">
        <f>NA()</f>
        <v>#N/A</v>
      </c>
      <c r="AN44" t="s">
        <v>464</v>
      </c>
      <c r="AO44">
        <f t="shared" si="8"/>
        <v>2026</v>
      </c>
      <c r="AQ44" s="20" t="str">
        <f t="shared" si="9"/>
        <v>MMRP-T2</v>
      </c>
      <c r="AR44" t="str">
        <f t="shared" si="0"/>
        <v>EGAT Steam Turbine</v>
      </c>
      <c r="AT44" s="4" t="s">
        <v>714</v>
      </c>
      <c r="AU44" s="20" t="str">
        <f t="shared" si="1"/>
        <v>MMRP-T2</v>
      </c>
      <c r="AV44" t="str">
        <f t="shared" si="10"/>
        <v>NAC</v>
      </c>
      <c r="AX44" s="4" t="s">
        <v>715</v>
      </c>
      <c r="AY44" s="20" t="str">
        <f t="shared" si="11"/>
        <v>MMRP-T2</v>
      </c>
      <c r="AZ44" t="str">
        <f t="shared" si="12"/>
        <v>LIGNITE MM</v>
      </c>
      <c r="BB44" s="4" t="s">
        <v>716</v>
      </c>
      <c r="BC44" s="20" t="s">
        <v>718</v>
      </c>
      <c r="BD44" s="20" t="str">
        <f t="shared" si="13"/>
        <v>MMRP-T2</v>
      </c>
      <c r="BF44" s="4" t="s">
        <v>716</v>
      </c>
      <c r="BG44" s="4" t="s">
        <v>719</v>
      </c>
      <c r="BH44" s="20" t="str">
        <f t="shared" si="2"/>
        <v>MMRP-T2</v>
      </c>
      <c r="BJ44" s="4" t="s">
        <v>716</v>
      </c>
      <c r="BK44" s="4" t="s">
        <v>720</v>
      </c>
      <c r="BL44" s="20" t="str">
        <f t="shared" si="14"/>
        <v>MMRP-T2</v>
      </c>
      <c r="BN44" s="4" t="s">
        <v>717</v>
      </c>
      <c r="BO44" s="20" t="str">
        <f t="shared" si="15"/>
        <v>Coal</v>
      </c>
      <c r="BP44" s="20" t="str">
        <f t="shared" si="16"/>
        <v>MMRP-T2</v>
      </c>
    </row>
    <row r="45" spans="1:68">
      <c r="A45" t="s">
        <v>42</v>
      </c>
      <c r="B45" t="str">
        <f t="shared" si="3"/>
        <v>Ther1</v>
      </c>
      <c r="C45" t="e">
        <v>#N/A</v>
      </c>
      <c r="D45" t="s">
        <v>365</v>
      </c>
      <c r="E45" t="str">
        <f t="shared" si="4"/>
        <v>CAC</v>
      </c>
      <c r="F45" t="s">
        <v>392</v>
      </c>
      <c r="G45" t="str">
        <f>INDEX(PLEXOScat_idx!$B:$B,MATCH($F45,PLEXOScat_idx!$A:$A,0))</f>
        <v>Coal-New</v>
      </c>
      <c r="H45" s="12" t="s">
        <v>675</v>
      </c>
      <c r="I45" t="str">
        <f t="shared" si="5"/>
        <v>Coal</v>
      </c>
      <c r="J45" t="s">
        <v>758</v>
      </c>
      <c r="K45" t="s">
        <v>415</v>
      </c>
      <c r="L45" t="str">
        <f>INDEX(idxFuel!$B:$B,MATCH($K45,idxFuel!$A:$A,0))</f>
        <v>Coal BLCP</v>
      </c>
      <c r="M45" t="s">
        <v>427</v>
      </c>
      <c r="N45">
        <v>400</v>
      </c>
      <c r="O45">
        <f t="shared" si="6"/>
        <v>0.4</v>
      </c>
      <c r="P45">
        <f>INDEX(Units_Allyear!C:C,MATCH($A45,Units_Allyear!$A:$A,0))</f>
        <v>0</v>
      </c>
      <c r="Q45">
        <f>INDEX(Units_Allyear!D:D,MATCH($A45,Units_Allyear!$A:$A,0))</f>
        <v>0</v>
      </c>
      <c r="R45">
        <f>INDEX(Units_Allyear!E:E,MATCH($A45,Units_Allyear!$A:$A,0))</f>
        <v>0</v>
      </c>
      <c r="S45">
        <f>INDEX(Units_Allyear!F:F,MATCH($A45,Units_Allyear!$A:$A,0))</f>
        <v>0</v>
      </c>
      <c r="T45">
        <f>INDEX(Units_Allyear!G:G,MATCH($A45,Units_Allyear!$A:$A,0))</f>
        <v>0</v>
      </c>
      <c r="U45">
        <v>1000</v>
      </c>
      <c r="V45">
        <v>1000</v>
      </c>
      <c r="W45">
        <v>1000</v>
      </c>
      <c r="X45">
        <v>1000</v>
      </c>
      <c r="Y45">
        <v>1000</v>
      </c>
      <c r="Z45">
        <v>9085.9</v>
      </c>
      <c r="AA45">
        <f t="shared" si="7"/>
        <v>9.6310540000000007</v>
      </c>
      <c r="AB45">
        <v>127901.52</v>
      </c>
      <c r="AC45">
        <v>228927.84</v>
      </c>
      <c r="AD45">
        <v>345163.08</v>
      </c>
      <c r="AE45">
        <v>8</v>
      </c>
      <c r="AF45">
        <v>40</v>
      </c>
      <c r="AG45">
        <v>0.1</v>
      </c>
      <c r="AH45">
        <v>2</v>
      </c>
      <c r="AI45">
        <v>2</v>
      </c>
      <c r="AJ45">
        <v>20</v>
      </c>
      <c r="AK45">
        <v>20</v>
      </c>
      <c r="AL45" t="s">
        <v>453</v>
      </c>
      <c r="AM45" t="e">
        <f>NA()</f>
        <v>#N/A</v>
      </c>
      <c r="AN45" t="s">
        <v>465</v>
      </c>
      <c r="AO45">
        <f t="shared" si="8"/>
        <v>2033</v>
      </c>
      <c r="AQ45" s="20" t="str">
        <f t="shared" si="9"/>
        <v>Ther1</v>
      </c>
      <c r="AR45" t="str">
        <f t="shared" si="0"/>
        <v>Coal-New</v>
      </c>
      <c r="AT45" s="4" t="s">
        <v>714</v>
      </c>
      <c r="AU45" s="20" t="str">
        <f t="shared" si="1"/>
        <v>Ther1</v>
      </c>
      <c r="AV45" t="str">
        <f t="shared" si="10"/>
        <v>CAC</v>
      </c>
      <c r="AX45" s="4" t="s">
        <v>715</v>
      </c>
      <c r="AY45" s="20" t="str">
        <f t="shared" si="11"/>
        <v>Ther1</v>
      </c>
      <c r="AZ45" t="str">
        <f t="shared" si="12"/>
        <v>Coal BLCP</v>
      </c>
      <c r="BB45" s="4" t="s">
        <v>716</v>
      </c>
      <c r="BC45" s="20" t="s">
        <v>718</v>
      </c>
      <c r="BD45" s="20" t="str">
        <f t="shared" si="13"/>
        <v>Ther1</v>
      </c>
      <c r="BF45" s="4" t="s">
        <v>716</v>
      </c>
      <c r="BG45" s="4" t="s">
        <v>719</v>
      </c>
      <c r="BH45" s="20" t="str">
        <f t="shared" si="2"/>
        <v>Ther1</v>
      </c>
      <c r="BJ45" s="4" t="s">
        <v>716</v>
      </c>
      <c r="BK45" s="4" t="s">
        <v>720</v>
      </c>
      <c r="BL45" s="20" t="str">
        <f t="shared" si="14"/>
        <v>Ther1</v>
      </c>
      <c r="BN45" s="4" t="s">
        <v>717</v>
      </c>
      <c r="BO45" s="20" t="str">
        <f t="shared" si="15"/>
        <v>Coal</v>
      </c>
      <c r="BP45" s="20" t="str">
        <f t="shared" si="16"/>
        <v>Ther1</v>
      </c>
    </row>
    <row r="46" spans="1:68">
      <c r="A46" t="s">
        <v>43</v>
      </c>
      <c r="B46" t="str">
        <f t="shared" si="3"/>
        <v>Ther2</v>
      </c>
      <c r="C46" t="e">
        <v>#N/A</v>
      </c>
      <c r="D46" t="s">
        <v>367</v>
      </c>
      <c r="E46" t="str">
        <f t="shared" si="4"/>
        <v>SAC</v>
      </c>
      <c r="F46" t="s">
        <v>392</v>
      </c>
      <c r="G46" t="str">
        <f>INDEX(PLEXOScat_idx!$B:$B,MATCH($F46,PLEXOScat_idx!$A:$A,0))</f>
        <v>Coal-New</v>
      </c>
      <c r="H46" s="12" t="s">
        <v>675</v>
      </c>
      <c r="I46" t="str">
        <f t="shared" si="5"/>
        <v>Coal</v>
      </c>
      <c r="J46" t="s">
        <v>758</v>
      </c>
      <c r="K46" t="s">
        <v>415</v>
      </c>
      <c r="L46" t="str">
        <f>INDEX(idxFuel!$B:$B,MATCH($K46,idxFuel!$A:$A,0))</f>
        <v>Coal BLCP</v>
      </c>
      <c r="M46" t="s">
        <v>427</v>
      </c>
      <c r="N46">
        <v>400</v>
      </c>
      <c r="O46">
        <f t="shared" si="6"/>
        <v>0.4</v>
      </c>
      <c r="P46">
        <f>INDEX(Units_Allyear!C:C,MATCH($A46,Units_Allyear!$A:$A,0))</f>
        <v>0</v>
      </c>
      <c r="Q46">
        <f>INDEX(Units_Allyear!D:D,MATCH($A46,Units_Allyear!$A:$A,0))</f>
        <v>0</v>
      </c>
      <c r="R46">
        <f>INDEX(Units_Allyear!E:E,MATCH($A46,Units_Allyear!$A:$A,0))</f>
        <v>0</v>
      </c>
      <c r="S46">
        <f>INDEX(Units_Allyear!F:F,MATCH($A46,Units_Allyear!$A:$A,0))</f>
        <v>0</v>
      </c>
      <c r="T46">
        <f>INDEX(Units_Allyear!G:G,MATCH($A46,Units_Allyear!$A:$A,0))</f>
        <v>0</v>
      </c>
      <c r="U46">
        <v>1000</v>
      </c>
      <c r="V46">
        <v>1000</v>
      </c>
      <c r="W46">
        <v>1000</v>
      </c>
      <c r="X46">
        <v>1000</v>
      </c>
      <c r="Y46">
        <v>1000</v>
      </c>
      <c r="Z46">
        <v>9085.9</v>
      </c>
      <c r="AA46">
        <f t="shared" si="7"/>
        <v>9.6310540000000007</v>
      </c>
      <c r="AB46">
        <v>127901.52</v>
      </c>
      <c r="AC46">
        <v>228927.84</v>
      </c>
      <c r="AD46">
        <v>345163.08</v>
      </c>
      <c r="AE46">
        <v>8</v>
      </c>
      <c r="AF46">
        <v>40</v>
      </c>
      <c r="AG46">
        <v>0.1</v>
      </c>
      <c r="AH46">
        <v>2</v>
      </c>
      <c r="AI46">
        <v>2</v>
      </c>
      <c r="AJ46">
        <v>20</v>
      </c>
      <c r="AK46">
        <v>20</v>
      </c>
      <c r="AL46" t="s">
        <v>453</v>
      </c>
      <c r="AM46" t="e">
        <f>NA()</f>
        <v>#N/A</v>
      </c>
      <c r="AN46" t="s">
        <v>466</v>
      </c>
      <c r="AO46">
        <f t="shared" si="8"/>
        <v>2034</v>
      </c>
      <c r="AQ46" s="20" t="str">
        <f t="shared" si="9"/>
        <v>Ther2</v>
      </c>
      <c r="AR46" t="str">
        <f t="shared" si="0"/>
        <v>Coal-New</v>
      </c>
      <c r="AT46" s="4" t="s">
        <v>714</v>
      </c>
      <c r="AU46" s="20" t="str">
        <f t="shared" si="1"/>
        <v>Ther2</v>
      </c>
      <c r="AV46" t="str">
        <f t="shared" si="10"/>
        <v>SAC</v>
      </c>
      <c r="AX46" s="4" t="s">
        <v>715</v>
      </c>
      <c r="AY46" s="20" t="str">
        <f t="shared" si="11"/>
        <v>Ther2</v>
      </c>
      <c r="AZ46" t="str">
        <f t="shared" si="12"/>
        <v>Coal BLCP</v>
      </c>
      <c r="BB46" s="4" t="s">
        <v>716</v>
      </c>
      <c r="BC46" s="20" t="s">
        <v>718</v>
      </c>
      <c r="BD46" s="20" t="str">
        <f t="shared" si="13"/>
        <v>Ther2</v>
      </c>
      <c r="BF46" s="4" t="s">
        <v>716</v>
      </c>
      <c r="BG46" s="4" t="s">
        <v>719</v>
      </c>
      <c r="BH46" s="20" t="str">
        <f t="shared" si="2"/>
        <v>Ther2</v>
      </c>
      <c r="BJ46" s="4" t="s">
        <v>716</v>
      </c>
      <c r="BK46" s="4" t="s">
        <v>720</v>
      </c>
      <c r="BL46" s="20" t="str">
        <f t="shared" si="14"/>
        <v>Ther2</v>
      </c>
      <c r="BN46" s="4" t="s">
        <v>717</v>
      </c>
      <c r="BO46" s="20" t="str">
        <f t="shared" si="15"/>
        <v>Coal</v>
      </c>
      <c r="BP46" s="20" t="str">
        <f t="shared" si="16"/>
        <v>Ther2</v>
      </c>
    </row>
    <row r="47" spans="1:68">
      <c r="A47" t="s">
        <v>44</v>
      </c>
      <c r="B47" t="str">
        <f t="shared" si="3"/>
        <v>SB-C1</v>
      </c>
      <c r="C47" t="e">
        <v>#N/A</v>
      </c>
      <c r="D47" t="s">
        <v>371</v>
      </c>
      <c r="E47" t="str">
        <f t="shared" si="4"/>
        <v>MAC</v>
      </c>
      <c r="F47" t="s">
        <v>370</v>
      </c>
      <c r="G47" t="str">
        <f>INDEX(PLEXOScat_idx!$B:$B,MATCH($F47,PLEXOScat_idx!$A:$A,0))</f>
        <v>EGAT CC_OCmode</v>
      </c>
      <c r="H47" s="10" t="s">
        <v>676</v>
      </c>
      <c r="I47" t="str">
        <f t="shared" si="5"/>
        <v>Gas</v>
      </c>
      <c r="J47" t="s">
        <v>759</v>
      </c>
      <c r="K47" t="s">
        <v>408</v>
      </c>
      <c r="L47" t="str">
        <f>INDEX(idxFuel!$B:$B,MATCH($K47,idxFuel!$A:$A,0))</f>
        <v>E EGAT GAS</v>
      </c>
      <c r="M47" t="s">
        <v>427</v>
      </c>
      <c r="N47">
        <v>142</v>
      </c>
      <c r="O47">
        <f t="shared" si="6"/>
        <v>0.44936708860759494</v>
      </c>
      <c r="P47">
        <f>INDEX(Units_Allyear!C:C,MATCH($A47,Units_Allyear!$A:$A,0))</f>
        <v>0</v>
      </c>
      <c r="Q47">
        <f>INDEX(Units_Allyear!D:D,MATCH($A47,Units_Allyear!$A:$A,0))</f>
        <v>0</v>
      </c>
      <c r="R47">
        <f>INDEX(Units_Allyear!E:E,MATCH($A47,Units_Allyear!$A:$A,0))</f>
        <v>0</v>
      </c>
      <c r="S47">
        <f>INDEX(Units_Allyear!F:F,MATCH($A47,Units_Allyear!$A:$A,0))</f>
        <v>0</v>
      </c>
      <c r="T47">
        <f>INDEX(Units_Allyear!G:G,MATCH($A47,Units_Allyear!$A:$A,0))</f>
        <v>0</v>
      </c>
      <c r="U47">
        <v>316</v>
      </c>
      <c r="V47">
        <v>316</v>
      </c>
      <c r="W47">
        <v>316</v>
      </c>
      <c r="X47">
        <v>316</v>
      </c>
      <c r="Y47">
        <v>316</v>
      </c>
      <c r="Z47">
        <v>7896.6</v>
      </c>
      <c r="AA47">
        <f t="shared" si="7"/>
        <v>8.3703960000000013</v>
      </c>
      <c r="AB47">
        <v>497914.7</v>
      </c>
      <c r="AC47">
        <v>741811.5</v>
      </c>
      <c r="AD47">
        <v>950000</v>
      </c>
      <c r="AE47">
        <v>8</v>
      </c>
      <c r="AF47">
        <v>40</v>
      </c>
      <c r="AG47">
        <v>0.1</v>
      </c>
      <c r="AH47">
        <v>2</v>
      </c>
      <c r="AI47">
        <v>2</v>
      </c>
      <c r="AJ47">
        <v>18</v>
      </c>
      <c r="AK47">
        <v>18</v>
      </c>
      <c r="AL47" t="s">
        <v>440</v>
      </c>
      <c r="AM47" t="e">
        <f>NA()</f>
        <v>#N/A</v>
      </c>
      <c r="AN47" t="s">
        <v>467</v>
      </c>
      <c r="AO47">
        <f t="shared" si="8"/>
        <v>1994</v>
      </c>
      <c r="AQ47" s="20" t="str">
        <f t="shared" si="9"/>
        <v>SB-C1</v>
      </c>
      <c r="AR47" t="str">
        <f t="shared" si="0"/>
        <v>EGAT CC_OCmode</v>
      </c>
      <c r="AT47" s="4" t="s">
        <v>714</v>
      </c>
      <c r="AU47" s="20" t="str">
        <f t="shared" si="1"/>
        <v>SB-C1</v>
      </c>
      <c r="AV47" t="str">
        <f t="shared" si="10"/>
        <v>MAC</v>
      </c>
      <c r="AX47" s="4" t="s">
        <v>715</v>
      </c>
      <c r="AY47" s="20" t="str">
        <f t="shared" si="11"/>
        <v>SB-C1</v>
      </c>
      <c r="AZ47" t="str">
        <f t="shared" si="12"/>
        <v>E EGAT GAS</v>
      </c>
      <c r="BB47" s="4" t="s">
        <v>716</v>
      </c>
      <c r="BC47" s="20" t="s">
        <v>718</v>
      </c>
      <c r="BD47" s="20" t="str">
        <f t="shared" si="13"/>
        <v>SB-C1</v>
      </c>
      <c r="BF47" s="4" t="s">
        <v>716</v>
      </c>
      <c r="BG47" s="4" t="s">
        <v>719</v>
      </c>
      <c r="BH47" s="20" t="str">
        <f t="shared" si="2"/>
        <v>SB-C1</v>
      </c>
      <c r="BJ47" s="4" t="s">
        <v>716</v>
      </c>
      <c r="BK47" s="4" t="s">
        <v>720</v>
      </c>
      <c r="BL47" s="20" t="str">
        <f t="shared" si="14"/>
        <v>SB-C1</v>
      </c>
      <c r="BN47" s="4" t="s">
        <v>717</v>
      </c>
      <c r="BO47" s="20" t="str">
        <f t="shared" si="15"/>
        <v>Gas</v>
      </c>
      <c r="BP47" s="20" t="str">
        <f t="shared" si="16"/>
        <v>SB-C1</v>
      </c>
    </row>
    <row r="48" spans="1:68">
      <c r="A48" t="s">
        <v>45</v>
      </c>
      <c r="B48" t="str">
        <f t="shared" si="3"/>
        <v>SB-C2</v>
      </c>
      <c r="C48" t="e">
        <v>#N/A</v>
      </c>
      <c r="D48" t="s">
        <v>371</v>
      </c>
      <c r="E48" t="str">
        <f t="shared" si="4"/>
        <v>MAC</v>
      </c>
      <c r="F48" t="s">
        <v>370</v>
      </c>
      <c r="G48" t="str">
        <f>INDEX(PLEXOScat_idx!$B:$B,MATCH($F48,PLEXOScat_idx!$A:$A,0))</f>
        <v>EGAT CC_OCmode</v>
      </c>
      <c r="H48" s="10" t="s">
        <v>676</v>
      </c>
      <c r="I48" t="str">
        <f t="shared" si="5"/>
        <v>Gas</v>
      </c>
      <c r="J48" t="s">
        <v>759</v>
      </c>
      <c r="K48" t="s">
        <v>412</v>
      </c>
      <c r="L48" t="str">
        <f>INDEX(idxFuel!$B:$B,MATCH($K48,idxFuel!$A:$A,0))</f>
        <v>LNG</v>
      </c>
      <c r="M48" t="s">
        <v>427</v>
      </c>
      <c r="N48">
        <v>210</v>
      </c>
      <c r="O48">
        <f t="shared" si="6"/>
        <v>0.37366548042704628</v>
      </c>
      <c r="P48">
        <f>INDEX(Units_Allyear!C:C,MATCH($A48,Units_Allyear!$A:$A,0))</f>
        <v>1</v>
      </c>
      <c r="Q48">
        <f>INDEX(Units_Allyear!D:D,MATCH($A48,Units_Allyear!$A:$A,0))</f>
        <v>0</v>
      </c>
      <c r="R48">
        <f>INDEX(Units_Allyear!E:E,MATCH($A48,Units_Allyear!$A:$A,0))</f>
        <v>0</v>
      </c>
      <c r="S48">
        <f>INDEX(Units_Allyear!F:F,MATCH($A48,Units_Allyear!$A:$A,0))</f>
        <v>0</v>
      </c>
      <c r="T48">
        <f>INDEX(Units_Allyear!G:G,MATCH($A48,Units_Allyear!$A:$A,0))</f>
        <v>0</v>
      </c>
      <c r="U48">
        <v>562</v>
      </c>
      <c r="V48">
        <v>562</v>
      </c>
      <c r="W48">
        <v>562</v>
      </c>
      <c r="X48">
        <v>562</v>
      </c>
      <c r="Y48">
        <v>562</v>
      </c>
      <c r="Z48">
        <v>7529.1</v>
      </c>
      <c r="AA48">
        <f t="shared" si="7"/>
        <v>7.9808459999999997</v>
      </c>
      <c r="AB48">
        <v>741227.2</v>
      </c>
      <c r="AC48">
        <v>1104638.75</v>
      </c>
      <c r="AD48">
        <v>1420000</v>
      </c>
      <c r="AE48">
        <v>8</v>
      </c>
      <c r="AF48">
        <v>40</v>
      </c>
      <c r="AG48">
        <v>0.1</v>
      </c>
      <c r="AH48">
        <v>5</v>
      </c>
      <c r="AI48">
        <v>4</v>
      </c>
      <c r="AJ48">
        <v>18</v>
      </c>
      <c r="AK48">
        <v>18</v>
      </c>
      <c r="AL48" t="s">
        <v>440</v>
      </c>
      <c r="AM48" t="e">
        <f>NA()</f>
        <v>#N/A</v>
      </c>
      <c r="AN48" t="s">
        <v>468</v>
      </c>
      <c r="AO48">
        <f t="shared" si="8"/>
        <v>1997</v>
      </c>
      <c r="AQ48" s="20" t="str">
        <f t="shared" si="9"/>
        <v>SB-C2</v>
      </c>
      <c r="AR48" t="str">
        <f t="shared" si="0"/>
        <v>EGAT CC_OCmode</v>
      </c>
      <c r="AT48" s="4" t="s">
        <v>714</v>
      </c>
      <c r="AU48" s="20" t="str">
        <f t="shared" si="1"/>
        <v>SB-C2</v>
      </c>
      <c r="AV48" t="str">
        <f t="shared" si="10"/>
        <v>MAC</v>
      </c>
      <c r="AX48" s="4" t="s">
        <v>715</v>
      </c>
      <c r="AY48" s="20" t="str">
        <f t="shared" si="11"/>
        <v>SB-C2</v>
      </c>
      <c r="AZ48" t="str">
        <f t="shared" si="12"/>
        <v>LNG</v>
      </c>
      <c r="BB48" s="4" t="s">
        <v>716</v>
      </c>
      <c r="BC48" s="20" t="s">
        <v>718</v>
      </c>
      <c r="BD48" s="20" t="str">
        <f t="shared" si="13"/>
        <v>SB-C2</v>
      </c>
      <c r="BF48" s="4" t="s">
        <v>716</v>
      </c>
      <c r="BG48" s="4" t="s">
        <v>719</v>
      </c>
      <c r="BH48" s="20" t="str">
        <f t="shared" si="2"/>
        <v>SB-C2</v>
      </c>
      <c r="BJ48" s="4" t="s">
        <v>716</v>
      </c>
      <c r="BK48" s="4" t="s">
        <v>720</v>
      </c>
      <c r="BL48" s="20" t="str">
        <f t="shared" si="14"/>
        <v>SB-C2</v>
      </c>
      <c r="BN48" s="4" t="s">
        <v>717</v>
      </c>
      <c r="BO48" s="20" t="str">
        <f t="shared" si="15"/>
        <v>Gas</v>
      </c>
      <c r="BP48" s="20" t="str">
        <f t="shared" si="16"/>
        <v>SB-C2</v>
      </c>
    </row>
    <row r="49" spans="1:68">
      <c r="A49" t="s">
        <v>46</v>
      </c>
      <c r="B49" t="str">
        <f t="shared" si="3"/>
        <v>NPO-C1</v>
      </c>
      <c r="C49" t="e">
        <v>#N/A</v>
      </c>
      <c r="D49" t="s">
        <v>369</v>
      </c>
      <c r="E49" t="str">
        <f t="shared" si="4"/>
        <v>NEC</v>
      </c>
      <c r="F49" t="s">
        <v>370</v>
      </c>
      <c r="G49" t="str">
        <f>INDEX(PLEXOScat_idx!$B:$B,MATCH($F49,PLEXOScat_idx!$A:$A,0))</f>
        <v>EGAT CC_OCmode</v>
      </c>
      <c r="H49" s="10" t="s">
        <v>676</v>
      </c>
      <c r="I49" t="str">
        <f t="shared" si="5"/>
        <v>Gas</v>
      </c>
      <c r="J49" t="s">
        <v>759</v>
      </c>
      <c r="K49" t="s">
        <v>411</v>
      </c>
      <c r="L49" t="str">
        <f>INDEX(idxFuel!$B:$B,MATCH($K49,idxFuel!$A:$A,0))</f>
        <v>N GAS</v>
      </c>
      <c r="M49" t="s">
        <v>427</v>
      </c>
      <c r="N49">
        <v>120</v>
      </c>
      <c r="O49">
        <f t="shared" si="6"/>
        <v>0.36923076923076925</v>
      </c>
      <c r="P49">
        <f>INDEX(Units_Allyear!C:C,MATCH($A49,Units_Allyear!$A:$A,0))</f>
        <v>1</v>
      </c>
      <c r="Q49">
        <f>INDEX(Units_Allyear!D:D,MATCH($A49,Units_Allyear!$A:$A,0))</f>
        <v>0</v>
      </c>
      <c r="R49">
        <f>INDEX(Units_Allyear!E:E,MATCH($A49,Units_Allyear!$A:$A,0))</f>
        <v>0</v>
      </c>
      <c r="S49">
        <f>INDEX(Units_Allyear!F:F,MATCH($A49,Units_Allyear!$A:$A,0))</f>
        <v>0</v>
      </c>
      <c r="T49">
        <f>INDEX(Units_Allyear!G:G,MATCH($A49,Units_Allyear!$A:$A,0))</f>
        <v>0</v>
      </c>
      <c r="U49">
        <v>325</v>
      </c>
      <c r="V49">
        <v>325</v>
      </c>
      <c r="W49">
        <v>325</v>
      </c>
      <c r="X49">
        <v>325</v>
      </c>
      <c r="Y49">
        <v>325</v>
      </c>
      <c r="Z49">
        <v>8309.1</v>
      </c>
      <c r="AA49">
        <f t="shared" si="7"/>
        <v>8.8076460000000001</v>
      </c>
      <c r="AB49">
        <v>387731.26</v>
      </c>
      <c r="AC49">
        <v>577936</v>
      </c>
      <c r="AD49">
        <v>1072133.3700000001</v>
      </c>
      <c r="AE49">
        <v>8</v>
      </c>
      <c r="AF49">
        <v>40</v>
      </c>
      <c r="AG49">
        <v>0.1</v>
      </c>
      <c r="AH49">
        <v>5</v>
      </c>
      <c r="AI49">
        <v>4</v>
      </c>
      <c r="AJ49">
        <v>8</v>
      </c>
      <c r="AK49">
        <v>8</v>
      </c>
      <c r="AL49" t="s">
        <v>440</v>
      </c>
      <c r="AM49" t="e">
        <f>NA()</f>
        <v>#N/A</v>
      </c>
      <c r="AN49" t="s">
        <v>469</v>
      </c>
      <c r="AO49">
        <f t="shared" si="8"/>
        <v>1992</v>
      </c>
      <c r="AQ49" s="20" t="str">
        <f t="shared" si="9"/>
        <v>NPO-C1</v>
      </c>
      <c r="AR49" t="str">
        <f t="shared" si="0"/>
        <v>EGAT CC_OCmode</v>
      </c>
      <c r="AT49" s="4" t="s">
        <v>714</v>
      </c>
      <c r="AU49" s="20" t="str">
        <f t="shared" si="1"/>
        <v>NPO-C1</v>
      </c>
      <c r="AV49" t="str">
        <f t="shared" si="10"/>
        <v>NEC</v>
      </c>
      <c r="AX49" s="4" t="s">
        <v>715</v>
      </c>
      <c r="AY49" s="20" t="str">
        <f t="shared" si="11"/>
        <v>NPO-C1</v>
      </c>
      <c r="AZ49" t="str">
        <f t="shared" si="12"/>
        <v>N GAS</v>
      </c>
      <c r="BB49" s="4" t="s">
        <v>716</v>
      </c>
      <c r="BC49" s="20" t="s">
        <v>718</v>
      </c>
      <c r="BD49" s="20" t="str">
        <f t="shared" si="13"/>
        <v>NPO-C1</v>
      </c>
      <c r="BF49" s="4" t="s">
        <v>716</v>
      </c>
      <c r="BG49" s="4" t="s">
        <v>719</v>
      </c>
      <c r="BH49" s="20" t="str">
        <f t="shared" si="2"/>
        <v>NPO-C1</v>
      </c>
      <c r="BJ49" s="4" t="s">
        <v>716</v>
      </c>
      <c r="BK49" s="4" t="s">
        <v>720</v>
      </c>
      <c r="BL49" s="20" t="str">
        <f t="shared" si="14"/>
        <v>NPO-C1</v>
      </c>
      <c r="BN49" s="4" t="s">
        <v>717</v>
      </c>
      <c r="BO49" s="20" t="str">
        <f t="shared" si="15"/>
        <v>Gas</v>
      </c>
      <c r="BP49" s="20" t="str">
        <f t="shared" si="16"/>
        <v>NPO-C1</v>
      </c>
    </row>
    <row r="50" spans="1:68">
      <c r="A50" t="s">
        <v>47</v>
      </c>
      <c r="B50" t="str">
        <f t="shared" si="3"/>
        <v>NPO-C2</v>
      </c>
      <c r="C50" t="e">
        <v>#N/A</v>
      </c>
      <c r="D50" t="s">
        <v>369</v>
      </c>
      <c r="E50" t="str">
        <f t="shared" si="4"/>
        <v>NEC</v>
      </c>
      <c r="F50" t="s">
        <v>370</v>
      </c>
      <c r="G50" t="str">
        <f>INDEX(PLEXOScat_idx!$B:$B,MATCH($F50,PLEXOScat_idx!$A:$A,0))</f>
        <v>EGAT CC_OCmode</v>
      </c>
      <c r="H50" s="10" t="s">
        <v>676</v>
      </c>
      <c r="I50" t="str">
        <f t="shared" si="5"/>
        <v>Gas</v>
      </c>
      <c r="J50" t="s">
        <v>759</v>
      </c>
      <c r="K50" t="s">
        <v>411</v>
      </c>
      <c r="L50" t="str">
        <f>INDEX(idxFuel!$B:$B,MATCH($K50,idxFuel!$A:$A,0))</f>
        <v>N GAS</v>
      </c>
      <c r="M50" t="s">
        <v>427</v>
      </c>
      <c r="N50">
        <v>120</v>
      </c>
      <c r="O50">
        <f t="shared" si="6"/>
        <v>0.36923076923076925</v>
      </c>
      <c r="P50">
        <f>INDEX(Units_Allyear!C:C,MATCH($A50,Units_Allyear!$A:$A,0))</f>
        <v>1</v>
      </c>
      <c r="Q50">
        <f>INDEX(Units_Allyear!D:D,MATCH($A50,Units_Allyear!$A:$A,0))</f>
        <v>0</v>
      </c>
      <c r="R50">
        <f>INDEX(Units_Allyear!E:E,MATCH($A50,Units_Allyear!$A:$A,0))</f>
        <v>0</v>
      </c>
      <c r="S50">
        <f>INDEX(Units_Allyear!F:F,MATCH($A50,Units_Allyear!$A:$A,0))</f>
        <v>0</v>
      </c>
      <c r="T50">
        <f>INDEX(Units_Allyear!G:G,MATCH($A50,Units_Allyear!$A:$A,0))</f>
        <v>0</v>
      </c>
      <c r="U50">
        <v>325</v>
      </c>
      <c r="V50">
        <v>325</v>
      </c>
      <c r="W50">
        <v>325</v>
      </c>
      <c r="X50">
        <v>325</v>
      </c>
      <c r="Y50">
        <v>325</v>
      </c>
      <c r="Z50">
        <v>8301.5</v>
      </c>
      <c r="AA50">
        <f t="shared" si="7"/>
        <v>8.7995900000000002</v>
      </c>
      <c r="AB50">
        <v>387731.26</v>
      </c>
      <c r="AC50">
        <v>577936</v>
      </c>
      <c r="AD50">
        <v>1072133.3700000001</v>
      </c>
      <c r="AE50">
        <v>8</v>
      </c>
      <c r="AF50">
        <v>40</v>
      </c>
      <c r="AG50">
        <v>0.1</v>
      </c>
      <c r="AH50">
        <v>5</v>
      </c>
      <c r="AI50">
        <v>4</v>
      </c>
      <c r="AJ50">
        <v>8</v>
      </c>
      <c r="AK50">
        <v>8</v>
      </c>
      <c r="AL50" t="s">
        <v>440</v>
      </c>
      <c r="AM50" t="e">
        <f>NA()</f>
        <v>#N/A</v>
      </c>
      <c r="AN50" t="s">
        <v>470</v>
      </c>
      <c r="AO50">
        <f t="shared" si="8"/>
        <v>1994</v>
      </c>
      <c r="AQ50" s="20" t="str">
        <f t="shared" si="9"/>
        <v>NPO-C2</v>
      </c>
      <c r="AR50" t="str">
        <f t="shared" si="0"/>
        <v>EGAT CC_OCmode</v>
      </c>
      <c r="AT50" s="4" t="s">
        <v>714</v>
      </c>
      <c r="AU50" s="20" t="str">
        <f t="shared" si="1"/>
        <v>NPO-C2</v>
      </c>
      <c r="AV50" t="str">
        <f t="shared" si="10"/>
        <v>NEC</v>
      </c>
      <c r="AX50" s="4" t="s">
        <v>715</v>
      </c>
      <c r="AY50" s="20" t="str">
        <f t="shared" si="11"/>
        <v>NPO-C2</v>
      </c>
      <c r="AZ50" t="str">
        <f t="shared" si="12"/>
        <v>N GAS</v>
      </c>
      <c r="BB50" s="4" t="s">
        <v>716</v>
      </c>
      <c r="BC50" s="20" t="s">
        <v>718</v>
      </c>
      <c r="BD50" s="20" t="str">
        <f t="shared" si="13"/>
        <v>NPO-C2</v>
      </c>
      <c r="BF50" s="4" t="s">
        <v>716</v>
      </c>
      <c r="BG50" s="4" t="s">
        <v>719</v>
      </c>
      <c r="BH50" s="20" t="str">
        <f t="shared" si="2"/>
        <v>NPO-C2</v>
      </c>
      <c r="BJ50" s="4" t="s">
        <v>716</v>
      </c>
      <c r="BK50" s="4" t="s">
        <v>720</v>
      </c>
      <c r="BL50" s="20" t="str">
        <f t="shared" si="14"/>
        <v>NPO-C2</v>
      </c>
      <c r="BN50" s="4" t="s">
        <v>717</v>
      </c>
      <c r="BO50" s="20" t="str">
        <f t="shared" si="15"/>
        <v>Gas</v>
      </c>
      <c r="BP50" s="20" t="str">
        <f t="shared" si="16"/>
        <v>NPO-C2</v>
      </c>
    </row>
    <row r="51" spans="1:68">
      <c r="A51" t="s">
        <v>48</v>
      </c>
      <c r="B51" t="str">
        <f t="shared" si="3"/>
        <v>WN-C3</v>
      </c>
      <c r="C51" t="e">
        <v>#N/A</v>
      </c>
      <c r="D51" t="s">
        <v>372</v>
      </c>
      <c r="E51" t="str">
        <f t="shared" si="4"/>
        <v>CAC</v>
      </c>
      <c r="F51" t="s">
        <v>370</v>
      </c>
      <c r="G51" t="str">
        <f>INDEX(PLEXOScat_idx!$B:$B,MATCH($F51,PLEXOScat_idx!$A:$A,0))</f>
        <v>EGAT CC_OCmode</v>
      </c>
      <c r="H51" s="10" t="s">
        <v>676</v>
      </c>
      <c r="I51" t="str">
        <f t="shared" si="5"/>
        <v>Gas</v>
      </c>
      <c r="J51" t="s">
        <v>759</v>
      </c>
      <c r="K51" t="s">
        <v>408</v>
      </c>
      <c r="L51" t="str">
        <f>INDEX(idxFuel!$B:$B,MATCH($K51,idxFuel!$A:$A,0))</f>
        <v>E EGAT GAS</v>
      </c>
      <c r="M51" t="s">
        <v>427</v>
      </c>
      <c r="N51">
        <v>170</v>
      </c>
      <c r="O51">
        <f t="shared" si="6"/>
        <v>0.24781341107871721</v>
      </c>
      <c r="P51">
        <f>INDEX(Units_Allyear!C:C,MATCH($A51,Units_Allyear!$A:$A,0))</f>
        <v>1</v>
      </c>
      <c r="Q51">
        <f>INDEX(Units_Allyear!D:D,MATCH($A51,Units_Allyear!$A:$A,0))</f>
        <v>0</v>
      </c>
      <c r="R51">
        <f>INDEX(Units_Allyear!E:E,MATCH($A51,Units_Allyear!$A:$A,0))</f>
        <v>0</v>
      </c>
      <c r="S51">
        <f>INDEX(Units_Allyear!F:F,MATCH($A51,Units_Allyear!$A:$A,0))</f>
        <v>0</v>
      </c>
      <c r="T51">
        <f>INDEX(Units_Allyear!G:G,MATCH($A51,Units_Allyear!$A:$A,0))</f>
        <v>0</v>
      </c>
      <c r="U51">
        <v>686</v>
      </c>
      <c r="V51">
        <v>686</v>
      </c>
      <c r="W51">
        <v>686</v>
      </c>
      <c r="X51">
        <v>686</v>
      </c>
      <c r="Y51">
        <v>686</v>
      </c>
      <c r="Z51">
        <v>7281.4</v>
      </c>
      <c r="AA51">
        <f t="shared" si="7"/>
        <v>7.7182839999999997</v>
      </c>
      <c r="AB51">
        <v>842205</v>
      </c>
      <c r="AC51">
        <v>1255103.2</v>
      </c>
      <c r="AD51">
        <v>1610000</v>
      </c>
      <c r="AE51">
        <v>8</v>
      </c>
      <c r="AF51">
        <v>40</v>
      </c>
      <c r="AG51">
        <v>0.1</v>
      </c>
      <c r="AH51">
        <v>5</v>
      </c>
      <c r="AI51">
        <v>2.5</v>
      </c>
      <c r="AJ51">
        <v>35</v>
      </c>
      <c r="AK51">
        <v>35</v>
      </c>
      <c r="AL51" t="s">
        <v>440</v>
      </c>
      <c r="AM51" t="e">
        <f>NA()</f>
        <v>#N/A</v>
      </c>
      <c r="AN51" t="s">
        <v>471</v>
      </c>
      <c r="AO51">
        <f t="shared" si="8"/>
        <v>1998</v>
      </c>
      <c r="AQ51" s="20" t="str">
        <f t="shared" si="9"/>
        <v>WN-C3</v>
      </c>
      <c r="AR51" t="str">
        <f t="shared" si="0"/>
        <v>EGAT CC_OCmode</v>
      </c>
      <c r="AT51" s="4" t="s">
        <v>714</v>
      </c>
      <c r="AU51" s="20" t="str">
        <f t="shared" si="1"/>
        <v>WN-C3</v>
      </c>
      <c r="AV51" t="str">
        <f t="shared" si="10"/>
        <v>CAC</v>
      </c>
      <c r="AX51" s="4" t="s">
        <v>715</v>
      </c>
      <c r="AY51" s="20" t="str">
        <f t="shared" si="11"/>
        <v>WN-C3</v>
      </c>
      <c r="AZ51" t="str">
        <f t="shared" si="12"/>
        <v>E EGAT GAS</v>
      </c>
      <c r="BB51" s="4" t="s">
        <v>716</v>
      </c>
      <c r="BC51" s="20" t="s">
        <v>718</v>
      </c>
      <c r="BD51" s="20" t="str">
        <f t="shared" si="13"/>
        <v>WN-C3</v>
      </c>
      <c r="BF51" s="4" t="s">
        <v>716</v>
      </c>
      <c r="BG51" s="4" t="s">
        <v>719</v>
      </c>
      <c r="BH51" s="20" t="str">
        <f t="shared" si="2"/>
        <v>WN-C3</v>
      </c>
      <c r="BJ51" s="4" t="s">
        <v>716</v>
      </c>
      <c r="BK51" s="4" t="s">
        <v>720</v>
      </c>
      <c r="BL51" s="20" t="str">
        <f t="shared" si="14"/>
        <v>WN-C3</v>
      </c>
      <c r="BN51" s="4" t="s">
        <v>717</v>
      </c>
      <c r="BO51" s="20" t="str">
        <f t="shared" si="15"/>
        <v>Gas</v>
      </c>
      <c r="BP51" s="20" t="str">
        <f t="shared" si="16"/>
        <v>WN-C3</v>
      </c>
    </row>
    <row r="52" spans="1:68">
      <c r="A52" t="s">
        <v>49</v>
      </c>
      <c r="B52" t="str">
        <f t="shared" si="3"/>
        <v>RB-C1</v>
      </c>
      <c r="C52" t="e">
        <v>#N/A</v>
      </c>
      <c r="D52" t="s">
        <v>377</v>
      </c>
      <c r="E52" t="str">
        <f t="shared" si="4"/>
        <v>CAC</v>
      </c>
      <c r="F52" t="s">
        <v>380</v>
      </c>
      <c r="G52" t="str">
        <f>INDEX(PLEXOScat_idx!$B:$B,MATCH($F52,PLEXOScat_idx!$A:$A,0))</f>
        <v>IPP CC_OCmode</v>
      </c>
      <c r="H52" s="10" t="s">
        <v>676</v>
      </c>
      <c r="I52" t="str">
        <f t="shared" si="5"/>
        <v>Gas</v>
      </c>
      <c r="J52" t="s">
        <v>759</v>
      </c>
      <c r="K52" t="s">
        <v>414</v>
      </c>
      <c r="L52" t="str">
        <f>INDEX(idxFuel!$B:$B,MATCH($K52,idxFuel!$A:$A,0))</f>
        <v>W GAS</v>
      </c>
      <c r="M52" t="s">
        <v>427</v>
      </c>
      <c r="N52">
        <v>240</v>
      </c>
      <c r="O52">
        <f t="shared" si="6"/>
        <v>0.35036496350364965</v>
      </c>
      <c r="P52">
        <f>INDEX(Units_Allyear!C:C,MATCH($A52,Units_Allyear!$A:$A,0))</f>
        <v>1</v>
      </c>
      <c r="Q52">
        <f>INDEX(Units_Allyear!D:D,MATCH($A52,Units_Allyear!$A:$A,0))</f>
        <v>1</v>
      </c>
      <c r="R52">
        <f>INDEX(Units_Allyear!E:E,MATCH($A52,Units_Allyear!$A:$A,0))</f>
        <v>0</v>
      </c>
      <c r="S52">
        <f>INDEX(Units_Allyear!F:F,MATCH($A52,Units_Allyear!$A:$A,0))</f>
        <v>0</v>
      </c>
      <c r="T52">
        <f>INDEX(Units_Allyear!G:G,MATCH($A52,Units_Allyear!$A:$A,0))</f>
        <v>0</v>
      </c>
      <c r="U52">
        <v>685</v>
      </c>
      <c r="V52">
        <v>685</v>
      </c>
      <c r="W52">
        <v>685</v>
      </c>
      <c r="X52">
        <v>685</v>
      </c>
      <c r="Y52">
        <v>685</v>
      </c>
      <c r="Z52">
        <v>7045</v>
      </c>
      <c r="AA52">
        <f t="shared" si="7"/>
        <v>7.4676999999999998</v>
      </c>
      <c r="AB52">
        <v>931006.75</v>
      </c>
      <c r="AC52">
        <v>1386542.76</v>
      </c>
      <c r="AD52">
        <v>3100000</v>
      </c>
      <c r="AE52">
        <v>8</v>
      </c>
      <c r="AF52">
        <v>40</v>
      </c>
      <c r="AG52">
        <v>0.1</v>
      </c>
      <c r="AH52">
        <v>120</v>
      </c>
      <c r="AI52">
        <v>300</v>
      </c>
      <c r="AJ52">
        <v>9</v>
      </c>
      <c r="AK52">
        <v>9</v>
      </c>
      <c r="AL52" t="s">
        <v>451</v>
      </c>
      <c r="AM52" t="e">
        <f>NA()</f>
        <v>#N/A</v>
      </c>
      <c r="AN52" t="s">
        <v>472</v>
      </c>
      <c r="AO52">
        <f t="shared" si="8"/>
        <v>2002</v>
      </c>
      <c r="AQ52" s="20" t="str">
        <f t="shared" si="9"/>
        <v>RB-C1</v>
      </c>
      <c r="AR52" t="str">
        <f t="shared" si="0"/>
        <v>IPP CC_OCmode</v>
      </c>
      <c r="AT52" s="4" t="s">
        <v>714</v>
      </c>
      <c r="AU52" s="20" t="str">
        <f t="shared" si="1"/>
        <v>RB-C1</v>
      </c>
      <c r="AV52" t="str">
        <f t="shared" si="10"/>
        <v>CAC</v>
      </c>
      <c r="AX52" s="4" t="s">
        <v>715</v>
      </c>
      <c r="AY52" s="20" t="str">
        <f t="shared" si="11"/>
        <v>RB-C1</v>
      </c>
      <c r="AZ52" t="str">
        <f t="shared" si="12"/>
        <v>W GAS</v>
      </c>
      <c r="BB52" s="4" t="s">
        <v>716</v>
      </c>
      <c r="BC52" s="20" t="s">
        <v>718</v>
      </c>
      <c r="BD52" s="20" t="str">
        <f t="shared" si="13"/>
        <v>RB-C1</v>
      </c>
      <c r="BF52" s="4" t="s">
        <v>716</v>
      </c>
      <c r="BG52" s="4" t="s">
        <v>719</v>
      </c>
      <c r="BH52" s="20" t="str">
        <f t="shared" si="2"/>
        <v>RB-C1</v>
      </c>
      <c r="BJ52" s="4" t="s">
        <v>716</v>
      </c>
      <c r="BK52" s="4" t="s">
        <v>720</v>
      </c>
      <c r="BL52" s="20" t="str">
        <f t="shared" si="14"/>
        <v>RB-C1</v>
      </c>
      <c r="BN52" s="4" t="s">
        <v>717</v>
      </c>
      <c r="BO52" s="20" t="str">
        <f t="shared" si="15"/>
        <v>Gas</v>
      </c>
      <c r="BP52" s="20" t="str">
        <f t="shared" si="16"/>
        <v>RB-C1</v>
      </c>
    </row>
    <row r="53" spans="1:68">
      <c r="A53" t="s">
        <v>50</v>
      </c>
      <c r="B53" t="str">
        <f t="shared" si="3"/>
        <v>RB-C2</v>
      </c>
      <c r="C53" t="e">
        <v>#N/A</v>
      </c>
      <c r="D53" t="s">
        <v>377</v>
      </c>
      <c r="E53" t="str">
        <f t="shared" si="4"/>
        <v>CAC</v>
      </c>
      <c r="F53" t="s">
        <v>380</v>
      </c>
      <c r="G53" t="str">
        <f>INDEX(PLEXOScat_idx!$B:$B,MATCH($F53,PLEXOScat_idx!$A:$A,0))</f>
        <v>IPP CC_OCmode</v>
      </c>
      <c r="H53" s="10" t="s">
        <v>676</v>
      </c>
      <c r="I53" t="str">
        <f t="shared" si="5"/>
        <v>Gas</v>
      </c>
      <c r="J53" t="s">
        <v>759</v>
      </c>
      <c r="K53" t="s">
        <v>414</v>
      </c>
      <c r="L53" t="str">
        <f>INDEX(idxFuel!$B:$B,MATCH($K53,idxFuel!$A:$A,0))</f>
        <v>W GAS</v>
      </c>
      <c r="M53" t="s">
        <v>427</v>
      </c>
      <c r="N53">
        <v>240</v>
      </c>
      <c r="O53">
        <f t="shared" si="6"/>
        <v>0.35555555555555557</v>
      </c>
      <c r="P53">
        <f>INDEX(Units_Allyear!C:C,MATCH($A53,Units_Allyear!$A:$A,0))</f>
        <v>1</v>
      </c>
      <c r="Q53">
        <f>INDEX(Units_Allyear!D:D,MATCH($A53,Units_Allyear!$A:$A,0))</f>
        <v>1</v>
      </c>
      <c r="R53">
        <f>INDEX(Units_Allyear!E:E,MATCH($A53,Units_Allyear!$A:$A,0))</f>
        <v>0</v>
      </c>
      <c r="S53">
        <f>INDEX(Units_Allyear!F:F,MATCH($A53,Units_Allyear!$A:$A,0))</f>
        <v>0</v>
      </c>
      <c r="T53">
        <f>INDEX(Units_Allyear!G:G,MATCH($A53,Units_Allyear!$A:$A,0))</f>
        <v>0</v>
      </c>
      <c r="U53">
        <v>675</v>
      </c>
      <c r="V53">
        <v>675</v>
      </c>
      <c r="W53">
        <v>675</v>
      </c>
      <c r="X53">
        <v>675</v>
      </c>
      <c r="Y53">
        <v>675</v>
      </c>
      <c r="Z53">
        <v>7035.8</v>
      </c>
      <c r="AA53">
        <f t="shared" si="7"/>
        <v>7.4579480000000009</v>
      </c>
      <c r="AB53">
        <v>931006.75</v>
      </c>
      <c r="AC53">
        <v>1386542.76</v>
      </c>
      <c r="AD53">
        <v>3100000</v>
      </c>
      <c r="AE53">
        <v>8</v>
      </c>
      <c r="AF53">
        <v>40</v>
      </c>
      <c r="AG53">
        <v>0.1</v>
      </c>
      <c r="AH53">
        <v>120</v>
      </c>
      <c r="AI53">
        <v>300</v>
      </c>
      <c r="AJ53">
        <v>9</v>
      </c>
      <c r="AK53">
        <v>9</v>
      </c>
      <c r="AL53" t="s">
        <v>451</v>
      </c>
      <c r="AM53" t="e">
        <f>NA()</f>
        <v>#N/A</v>
      </c>
      <c r="AN53" t="s">
        <v>472</v>
      </c>
      <c r="AO53">
        <f t="shared" si="8"/>
        <v>2002</v>
      </c>
      <c r="AQ53" s="20" t="str">
        <f t="shared" si="9"/>
        <v>RB-C2</v>
      </c>
      <c r="AR53" t="str">
        <f t="shared" si="0"/>
        <v>IPP CC_OCmode</v>
      </c>
      <c r="AT53" s="4" t="s">
        <v>714</v>
      </c>
      <c r="AU53" s="20" t="str">
        <f t="shared" si="1"/>
        <v>RB-C2</v>
      </c>
      <c r="AV53" t="str">
        <f t="shared" si="10"/>
        <v>CAC</v>
      </c>
      <c r="AX53" s="4" t="s">
        <v>715</v>
      </c>
      <c r="AY53" s="20" t="str">
        <f t="shared" si="11"/>
        <v>RB-C2</v>
      </c>
      <c r="AZ53" t="str">
        <f t="shared" si="12"/>
        <v>W GAS</v>
      </c>
      <c r="BB53" s="4" t="s">
        <v>716</v>
      </c>
      <c r="BC53" s="20" t="s">
        <v>718</v>
      </c>
      <c r="BD53" s="20" t="str">
        <f t="shared" si="13"/>
        <v>RB-C2</v>
      </c>
      <c r="BF53" s="4" t="s">
        <v>716</v>
      </c>
      <c r="BG53" s="4" t="s">
        <v>719</v>
      </c>
      <c r="BH53" s="20" t="str">
        <f t="shared" si="2"/>
        <v>RB-C2</v>
      </c>
      <c r="BJ53" s="4" t="s">
        <v>716</v>
      </c>
      <c r="BK53" s="4" t="s">
        <v>720</v>
      </c>
      <c r="BL53" s="20" t="str">
        <f t="shared" si="14"/>
        <v>RB-C2</v>
      </c>
      <c r="BN53" s="4" t="s">
        <v>717</v>
      </c>
      <c r="BO53" s="20" t="str">
        <f t="shared" si="15"/>
        <v>Gas</v>
      </c>
      <c r="BP53" s="20" t="str">
        <f t="shared" si="16"/>
        <v>RB-C2</v>
      </c>
    </row>
    <row r="54" spans="1:68">
      <c r="A54" t="s">
        <v>51</v>
      </c>
      <c r="B54" t="str">
        <f t="shared" si="3"/>
        <v>RB-C3</v>
      </c>
      <c r="C54" t="e">
        <v>#N/A</v>
      </c>
      <c r="D54" t="s">
        <v>377</v>
      </c>
      <c r="E54" t="str">
        <f t="shared" si="4"/>
        <v>CAC</v>
      </c>
      <c r="F54" t="s">
        <v>380</v>
      </c>
      <c r="G54" t="str">
        <f>INDEX(PLEXOScat_idx!$B:$B,MATCH($F54,PLEXOScat_idx!$A:$A,0))</f>
        <v>IPP CC_OCmode</v>
      </c>
      <c r="H54" s="10" t="s">
        <v>676</v>
      </c>
      <c r="I54" t="str">
        <f t="shared" si="5"/>
        <v>Gas</v>
      </c>
      <c r="J54" t="s">
        <v>759</v>
      </c>
      <c r="K54" t="s">
        <v>414</v>
      </c>
      <c r="L54" t="str">
        <f>INDEX(idxFuel!$B:$B,MATCH($K54,idxFuel!$A:$A,0))</f>
        <v>W GAS</v>
      </c>
      <c r="M54" t="s">
        <v>427</v>
      </c>
      <c r="N54">
        <v>240</v>
      </c>
      <c r="O54">
        <f t="shared" si="6"/>
        <v>0.3524229074889868</v>
      </c>
      <c r="P54">
        <f>INDEX(Units_Allyear!C:C,MATCH($A54,Units_Allyear!$A:$A,0))</f>
        <v>1</v>
      </c>
      <c r="Q54">
        <f>INDEX(Units_Allyear!D:D,MATCH($A54,Units_Allyear!$A:$A,0))</f>
        <v>1</v>
      </c>
      <c r="R54">
        <f>INDEX(Units_Allyear!E:E,MATCH($A54,Units_Allyear!$A:$A,0))</f>
        <v>0</v>
      </c>
      <c r="S54">
        <f>INDEX(Units_Allyear!F:F,MATCH($A54,Units_Allyear!$A:$A,0))</f>
        <v>0</v>
      </c>
      <c r="T54">
        <f>INDEX(Units_Allyear!G:G,MATCH($A54,Units_Allyear!$A:$A,0))</f>
        <v>0</v>
      </c>
      <c r="U54">
        <v>681</v>
      </c>
      <c r="V54">
        <v>681</v>
      </c>
      <c r="W54">
        <v>681</v>
      </c>
      <c r="X54">
        <v>681</v>
      </c>
      <c r="Y54">
        <v>681</v>
      </c>
      <c r="Z54">
        <v>7014.9</v>
      </c>
      <c r="AA54">
        <f t="shared" si="7"/>
        <v>7.4357939999999996</v>
      </c>
      <c r="AB54">
        <v>931006.75</v>
      </c>
      <c r="AC54">
        <v>1386542.76</v>
      </c>
      <c r="AD54">
        <v>3.1</v>
      </c>
      <c r="AE54">
        <v>8</v>
      </c>
      <c r="AF54">
        <v>40</v>
      </c>
      <c r="AG54">
        <v>0.1</v>
      </c>
      <c r="AH54">
        <v>120</v>
      </c>
      <c r="AI54">
        <v>300</v>
      </c>
      <c r="AJ54">
        <v>9</v>
      </c>
      <c r="AK54">
        <v>9</v>
      </c>
      <c r="AL54" t="s">
        <v>451</v>
      </c>
      <c r="AM54" t="e">
        <f>NA()</f>
        <v>#N/A</v>
      </c>
      <c r="AN54" t="s">
        <v>473</v>
      </c>
      <c r="AO54">
        <f t="shared" si="8"/>
        <v>2002</v>
      </c>
      <c r="AQ54" s="20" t="str">
        <f t="shared" si="9"/>
        <v>RB-C3</v>
      </c>
      <c r="AR54" t="str">
        <f t="shared" si="0"/>
        <v>IPP CC_OCmode</v>
      </c>
      <c r="AT54" s="4" t="s">
        <v>714</v>
      </c>
      <c r="AU54" s="20" t="str">
        <f t="shared" si="1"/>
        <v>RB-C3</v>
      </c>
      <c r="AV54" t="str">
        <f t="shared" si="10"/>
        <v>CAC</v>
      </c>
      <c r="AX54" s="4" t="s">
        <v>715</v>
      </c>
      <c r="AY54" s="20" t="str">
        <f t="shared" si="11"/>
        <v>RB-C3</v>
      </c>
      <c r="AZ54" t="str">
        <f t="shared" si="12"/>
        <v>W GAS</v>
      </c>
      <c r="BB54" s="4" t="s">
        <v>716</v>
      </c>
      <c r="BC54" s="20" t="s">
        <v>718</v>
      </c>
      <c r="BD54" s="20" t="str">
        <f t="shared" si="13"/>
        <v>RB-C3</v>
      </c>
      <c r="BF54" s="4" t="s">
        <v>716</v>
      </c>
      <c r="BG54" s="4" t="s">
        <v>719</v>
      </c>
      <c r="BH54" s="20" t="str">
        <f t="shared" si="2"/>
        <v>RB-C3</v>
      </c>
      <c r="BJ54" s="4" t="s">
        <v>716</v>
      </c>
      <c r="BK54" s="4" t="s">
        <v>720</v>
      </c>
      <c r="BL54" s="20" t="str">
        <f t="shared" si="14"/>
        <v>RB-C3</v>
      </c>
      <c r="BN54" s="4" t="s">
        <v>717</v>
      </c>
      <c r="BO54" s="20" t="str">
        <f t="shared" si="15"/>
        <v>Gas</v>
      </c>
      <c r="BP54" s="20" t="str">
        <f t="shared" si="16"/>
        <v>RB-C3</v>
      </c>
    </row>
    <row r="55" spans="1:68">
      <c r="A55" t="s">
        <v>52</v>
      </c>
      <c r="B55" t="str">
        <f t="shared" si="3"/>
        <v>BPK-C5</v>
      </c>
      <c r="C55" t="e">
        <v>#N/A</v>
      </c>
      <c r="D55" t="s">
        <v>365</v>
      </c>
      <c r="E55" t="str">
        <f t="shared" si="4"/>
        <v>CAC</v>
      </c>
      <c r="F55" t="s">
        <v>373</v>
      </c>
      <c r="G55" t="str">
        <f>INDEX(PLEXOScat_idx!$B:$B,MATCH($F55,PLEXOScat_idx!$A:$A,0))</f>
        <v>EGAT 2GT + ST</v>
      </c>
      <c r="H55" s="10" t="s">
        <v>678</v>
      </c>
      <c r="I55" t="str">
        <f t="shared" si="5"/>
        <v>Gas</v>
      </c>
      <c r="J55" t="s">
        <v>759</v>
      </c>
      <c r="K55" t="s">
        <v>408</v>
      </c>
      <c r="L55" t="str">
        <f>INDEX(idxFuel!$B:$B,MATCH($K55,idxFuel!$A:$A,0))</f>
        <v>E EGAT GAS</v>
      </c>
      <c r="M55" t="s">
        <v>427</v>
      </c>
      <c r="N55">
        <v>200</v>
      </c>
      <c r="O55">
        <f t="shared" si="6"/>
        <v>0.28169014084507044</v>
      </c>
      <c r="P55">
        <f>INDEX(Units_Allyear!C:C,MATCH($A55,Units_Allyear!$A:$A,0))</f>
        <v>1</v>
      </c>
      <c r="Q55">
        <f>INDEX(Units_Allyear!D:D,MATCH($A55,Units_Allyear!$A:$A,0))</f>
        <v>1</v>
      </c>
      <c r="R55">
        <f>INDEX(Units_Allyear!E:E,MATCH($A55,Units_Allyear!$A:$A,0))</f>
        <v>1</v>
      </c>
      <c r="S55">
        <f>INDEX(Units_Allyear!F:F,MATCH($A55,Units_Allyear!$A:$A,0))</f>
        <v>0</v>
      </c>
      <c r="T55">
        <f>INDEX(Units_Allyear!G:G,MATCH($A55,Units_Allyear!$A:$A,0))</f>
        <v>0</v>
      </c>
      <c r="U55">
        <v>710</v>
      </c>
      <c r="V55">
        <v>710</v>
      </c>
      <c r="W55">
        <v>710</v>
      </c>
      <c r="X55">
        <v>710</v>
      </c>
      <c r="Y55">
        <v>710</v>
      </c>
      <c r="Z55">
        <v>6933.7</v>
      </c>
      <c r="AA55">
        <f t="shared" si="7"/>
        <v>7.3497219999999999</v>
      </c>
      <c r="AB55">
        <v>548947.17000000004</v>
      </c>
      <c r="AC55">
        <v>731571.33</v>
      </c>
      <c r="AD55">
        <v>1100000</v>
      </c>
      <c r="AE55">
        <v>8</v>
      </c>
      <c r="AF55">
        <v>40</v>
      </c>
      <c r="AG55">
        <v>0.1</v>
      </c>
      <c r="AH55">
        <v>1</v>
      </c>
      <c r="AI55">
        <v>1</v>
      </c>
      <c r="AJ55">
        <v>25</v>
      </c>
      <c r="AK55">
        <v>25</v>
      </c>
      <c r="AL55" t="s">
        <v>440</v>
      </c>
      <c r="AM55" t="e">
        <f>NA()</f>
        <v>#N/A</v>
      </c>
      <c r="AN55" t="s">
        <v>474</v>
      </c>
      <c r="AO55">
        <f t="shared" si="8"/>
        <v>2009</v>
      </c>
      <c r="AQ55" s="20" t="str">
        <f t="shared" si="9"/>
        <v>BPK-C5</v>
      </c>
      <c r="AR55" t="str">
        <f t="shared" si="0"/>
        <v>EGAT 2GT + ST</v>
      </c>
      <c r="AT55" s="4" t="s">
        <v>714</v>
      </c>
      <c r="AU55" s="20" t="str">
        <f t="shared" si="1"/>
        <v>BPK-C5</v>
      </c>
      <c r="AV55" t="str">
        <f t="shared" si="10"/>
        <v>CAC</v>
      </c>
      <c r="AX55" s="4" t="s">
        <v>715</v>
      </c>
      <c r="AY55" s="20" t="str">
        <f t="shared" si="11"/>
        <v>BPK-C5</v>
      </c>
      <c r="AZ55" t="str">
        <f t="shared" si="12"/>
        <v>E EGAT GAS</v>
      </c>
      <c r="BB55" s="4" t="s">
        <v>716</v>
      </c>
      <c r="BC55" s="20" t="s">
        <v>718</v>
      </c>
      <c r="BD55" s="20" t="str">
        <f t="shared" si="13"/>
        <v>BPK-C5</v>
      </c>
      <c r="BF55" s="4" t="s">
        <v>716</v>
      </c>
      <c r="BG55" s="4" t="s">
        <v>719</v>
      </c>
      <c r="BH55" s="20" t="str">
        <f t="shared" si="2"/>
        <v>BPK-C5</v>
      </c>
      <c r="BJ55" s="4" t="s">
        <v>716</v>
      </c>
      <c r="BK55" s="4" t="s">
        <v>720</v>
      </c>
      <c r="BL55" s="20" t="str">
        <f t="shared" si="14"/>
        <v>BPK-C5</v>
      </c>
      <c r="BN55" s="4" t="s">
        <v>717</v>
      </c>
      <c r="BO55" s="20" t="str">
        <f t="shared" si="15"/>
        <v>Gas</v>
      </c>
      <c r="BP55" s="20" t="str">
        <f t="shared" si="16"/>
        <v>BPK-C5</v>
      </c>
    </row>
    <row r="56" spans="1:68">
      <c r="A56" t="s">
        <v>53</v>
      </c>
      <c r="B56" t="str">
        <f t="shared" si="3"/>
        <v>SB-C3</v>
      </c>
      <c r="C56" t="e">
        <v>#N/A</v>
      </c>
      <c r="D56" t="s">
        <v>371</v>
      </c>
      <c r="E56" t="str">
        <f t="shared" si="4"/>
        <v>MAC</v>
      </c>
      <c r="F56" t="s">
        <v>373</v>
      </c>
      <c r="G56" t="str">
        <f>INDEX(PLEXOScat_idx!$B:$B,MATCH($F56,PLEXOScat_idx!$A:$A,0))</f>
        <v>EGAT 2GT + ST</v>
      </c>
      <c r="H56" s="10" t="s">
        <v>678</v>
      </c>
      <c r="I56" t="str">
        <f t="shared" si="5"/>
        <v>Gas</v>
      </c>
      <c r="J56" t="s">
        <v>759</v>
      </c>
      <c r="K56" t="s">
        <v>412</v>
      </c>
      <c r="L56" t="str">
        <f>INDEX(idxFuel!$B:$B,MATCH($K56,idxFuel!$A:$A,0))</f>
        <v>LNG</v>
      </c>
      <c r="M56" t="s">
        <v>427</v>
      </c>
      <c r="N56">
        <v>220</v>
      </c>
      <c r="O56">
        <f t="shared" si="6"/>
        <v>0.30985915492957744</v>
      </c>
      <c r="P56">
        <f>INDEX(Units_Allyear!C:C,MATCH($A56,Units_Allyear!$A:$A,0))</f>
        <v>1</v>
      </c>
      <c r="Q56">
        <f>INDEX(Units_Allyear!D:D,MATCH($A56,Units_Allyear!$A:$A,0))</f>
        <v>1</v>
      </c>
      <c r="R56">
        <f>INDEX(Units_Allyear!E:E,MATCH($A56,Units_Allyear!$A:$A,0))</f>
        <v>1</v>
      </c>
      <c r="S56">
        <f>INDEX(Units_Allyear!F:F,MATCH($A56,Units_Allyear!$A:$A,0))</f>
        <v>0</v>
      </c>
      <c r="T56">
        <f>INDEX(Units_Allyear!G:G,MATCH($A56,Units_Allyear!$A:$A,0))</f>
        <v>0</v>
      </c>
      <c r="U56">
        <v>710</v>
      </c>
      <c r="V56">
        <v>710</v>
      </c>
      <c r="W56">
        <v>710</v>
      </c>
      <c r="X56">
        <v>710</v>
      </c>
      <c r="Y56">
        <v>710</v>
      </c>
      <c r="Z56">
        <v>7076</v>
      </c>
      <c r="AA56">
        <f t="shared" si="7"/>
        <v>7.5005600000000001</v>
      </c>
      <c r="AB56">
        <v>544456.56999999995</v>
      </c>
      <c r="AC56">
        <v>726264.25</v>
      </c>
      <c r="AD56">
        <v>1100000</v>
      </c>
      <c r="AE56">
        <v>8</v>
      </c>
      <c r="AF56">
        <v>40</v>
      </c>
      <c r="AG56">
        <v>0.1</v>
      </c>
      <c r="AH56">
        <v>1</v>
      </c>
      <c r="AI56">
        <v>2</v>
      </c>
      <c r="AJ56">
        <v>32</v>
      </c>
      <c r="AK56">
        <v>32</v>
      </c>
      <c r="AL56" t="s">
        <v>440</v>
      </c>
      <c r="AM56" t="e">
        <f>NA()</f>
        <v>#N/A</v>
      </c>
      <c r="AN56" t="s">
        <v>475</v>
      </c>
      <c r="AO56">
        <f t="shared" si="8"/>
        <v>2009</v>
      </c>
      <c r="AQ56" s="20" t="str">
        <f t="shared" si="9"/>
        <v>SB-C3</v>
      </c>
      <c r="AR56" t="str">
        <f t="shared" si="0"/>
        <v>EGAT 2GT + ST</v>
      </c>
      <c r="AT56" s="4" t="s">
        <v>714</v>
      </c>
      <c r="AU56" s="20" t="str">
        <f t="shared" si="1"/>
        <v>SB-C3</v>
      </c>
      <c r="AV56" t="str">
        <f t="shared" si="10"/>
        <v>MAC</v>
      </c>
      <c r="AX56" s="4" t="s">
        <v>715</v>
      </c>
      <c r="AY56" s="20" t="str">
        <f t="shared" si="11"/>
        <v>SB-C3</v>
      </c>
      <c r="AZ56" t="str">
        <f t="shared" si="12"/>
        <v>LNG</v>
      </c>
      <c r="BB56" s="4" t="s">
        <v>716</v>
      </c>
      <c r="BC56" s="20" t="s">
        <v>718</v>
      </c>
      <c r="BD56" s="20" t="str">
        <f t="shared" si="13"/>
        <v>SB-C3</v>
      </c>
      <c r="BF56" s="4" t="s">
        <v>716</v>
      </c>
      <c r="BG56" s="4" t="s">
        <v>719</v>
      </c>
      <c r="BH56" s="20" t="str">
        <f t="shared" si="2"/>
        <v>SB-C3</v>
      </c>
      <c r="BJ56" s="4" t="s">
        <v>716</v>
      </c>
      <c r="BK56" s="4" t="s">
        <v>720</v>
      </c>
      <c r="BL56" s="20" t="str">
        <f t="shared" si="14"/>
        <v>SB-C3</v>
      </c>
      <c r="BN56" s="4" t="s">
        <v>717</v>
      </c>
      <c r="BO56" s="20" t="str">
        <f t="shared" si="15"/>
        <v>Gas</v>
      </c>
      <c r="BP56" s="20" t="str">
        <f t="shared" si="16"/>
        <v>SB-C3</v>
      </c>
    </row>
    <row r="57" spans="1:68">
      <c r="A57" t="s">
        <v>54</v>
      </c>
      <c r="B57" t="str">
        <f t="shared" si="3"/>
        <v>WN-C4</v>
      </c>
      <c r="C57" t="e">
        <v>#N/A</v>
      </c>
      <c r="D57" t="s">
        <v>372</v>
      </c>
      <c r="E57" t="str">
        <f t="shared" si="4"/>
        <v>CAC</v>
      </c>
      <c r="F57" t="s">
        <v>373</v>
      </c>
      <c r="G57" t="str">
        <f>INDEX(PLEXOScat_idx!$B:$B,MATCH($F57,PLEXOScat_idx!$A:$A,0))</f>
        <v>EGAT 2GT + ST</v>
      </c>
      <c r="H57" s="10" t="s">
        <v>678</v>
      </c>
      <c r="I57" t="str">
        <f t="shared" si="5"/>
        <v>Gas</v>
      </c>
      <c r="J57" t="s">
        <v>759</v>
      </c>
      <c r="K57" t="s">
        <v>408</v>
      </c>
      <c r="L57" t="str">
        <f>INDEX(idxFuel!$B:$B,MATCH($K57,idxFuel!$A:$A,0))</f>
        <v>E EGAT GAS</v>
      </c>
      <c r="M57" t="s">
        <v>427</v>
      </c>
      <c r="N57">
        <v>220</v>
      </c>
      <c r="O57">
        <f t="shared" si="6"/>
        <v>0.29333333333333333</v>
      </c>
      <c r="P57">
        <f>INDEX(Units_Allyear!C:C,MATCH($A57,Units_Allyear!$A:$A,0))</f>
        <v>1</v>
      </c>
      <c r="Q57">
        <f>INDEX(Units_Allyear!D:D,MATCH($A57,Units_Allyear!$A:$A,0))</f>
        <v>1</v>
      </c>
      <c r="R57">
        <f>INDEX(Units_Allyear!E:E,MATCH($A57,Units_Allyear!$A:$A,0))</f>
        <v>1</v>
      </c>
      <c r="S57">
        <f>INDEX(Units_Allyear!F:F,MATCH($A57,Units_Allyear!$A:$A,0))</f>
        <v>1</v>
      </c>
      <c r="T57">
        <f>INDEX(Units_Allyear!G:G,MATCH($A57,Units_Allyear!$A:$A,0))</f>
        <v>0</v>
      </c>
      <c r="U57">
        <v>750</v>
      </c>
      <c r="V57">
        <v>750</v>
      </c>
      <c r="W57">
        <v>750</v>
      </c>
      <c r="X57">
        <v>750</v>
      </c>
      <c r="Y57">
        <v>750</v>
      </c>
      <c r="Z57">
        <v>6690.1</v>
      </c>
      <c r="AA57">
        <f t="shared" si="7"/>
        <v>7.0915060000000008</v>
      </c>
      <c r="AB57">
        <v>457766.27</v>
      </c>
      <c r="AC57">
        <v>624300.69999999995</v>
      </c>
      <c r="AD57">
        <v>1900000</v>
      </c>
      <c r="AE57">
        <v>8</v>
      </c>
      <c r="AF57">
        <v>40</v>
      </c>
      <c r="AG57">
        <v>0.1</v>
      </c>
      <c r="AH57">
        <v>1</v>
      </c>
      <c r="AI57">
        <v>1</v>
      </c>
      <c r="AJ57">
        <v>26</v>
      </c>
      <c r="AK57">
        <v>26</v>
      </c>
      <c r="AL57" t="s">
        <v>440</v>
      </c>
      <c r="AM57" t="e">
        <f>NA()</f>
        <v>#N/A</v>
      </c>
      <c r="AN57" t="s">
        <v>476</v>
      </c>
      <c r="AO57">
        <f t="shared" si="8"/>
        <v>2014</v>
      </c>
      <c r="AQ57" s="20" t="str">
        <f t="shared" si="9"/>
        <v>WN-C4</v>
      </c>
      <c r="AR57" t="str">
        <f t="shared" si="0"/>
        <v>EGAT 2GT + ST</v>
      </c>
      <c r="AT57" s="4" t="s">
        <v>714</v>
      </c>
      <c r="AU57" s="20" t="str">
        <f t="shared" si="1"/>
        <v>WN-C4</v>
      </c>
      <c r="AV57" t="str">
        <f t="shared" si="10"/>
        <v>CAC</v>
      </c>
      <c r="AX57" s="4" t="s">
        <v>715</v>
      </c>
      <c r="AY57" s="20" t="str">
        <f t="shared" si="11"/>
        <v>WN-C4</v>
      </c>
      <c r="AZ57" t="str">
        <f t="shared" si="12"/>
        <v>E EGAT GAS</v>
      </c>
      <c r="BB57" s="4" t="s">
        <v>716</v>
      </c>
      <c r="BC57" s="20" t="s">
        <v>718</v>
      </c>
      <c r="BD57" s="20" t="str">
        <f t="shared" si="13"/>
        <v>WN-C4</v>
      </c>
      <c r="BF57" s="4" t="s">
        <v>716</v>
      </c>
      <c r="BG57" s="4" t="s">
        <v>719</v>
      </c>
      <c r="BH57" s="20" t="str">
        <f t="shared" si="2"/>
        <v>WN-C4</v>
      </c>
      <c r="BJ57" s="4" t="s">
        <v>716</v>
      </c>
      <c r="BK57" s="4" t="s">
        <v>720</v>
      </c>
      <c r="BL57" s="20" t="str">
        <f t="shared" si="14"/>
        <v>WN-C4</v>
      </c>
      <c r="BN57" s="4" t="s">
        <v>717</v>
      </c>
      <c r="BO57" s="20" t="str">
        <f t="shared" si="15"/>
        <v>Gas</v>
      </c>
      <c r="BP57" s="20" t="str">
        <f t="shared" si="16"/>
        <v>WN-C4</v>
      </c>
    </row>
    <row r="58" spans="1:68">
      <c r="A58" t="s">
        <v>55</v>
      </c>
      <c r="B58" t="str">
        <f t="shared" si="3"/>
        <v>CHN-C1</v>
      </c>
      <c r="C58" t="e">
        <v>#N/A</v>
      </c>
      <c r="D58" t="s">
        <v>367</v>
      </c>
      <c r="E58" t="str">
        <f t="shared" si="4"/>
        <v>SAC</v>
      </c>
      <c r="F58" t="s">
        <v>373</v>
      </c>
      <c r="G58" t="str">
        <f>INDEX(PLEXOScat_idx!$B:$B,MATCH($F58,PLEXOScat_idx!$A:$A,0))</f>
        <v>EGAT 2GT + ST</v>
      </c>
      <c r="H58" s="10" t="s">
        <v>678</v>
      </c>
      <c r="I58" t="str">
        <f t="shared" si="5"/>
        <v>Gas</v>
      </c>
      <c r="J58" t="s">
        <v>759</v>
      </c>
      <c r="K58" t="s">
        <v>413</v>
      </c>
      <c r="L58" t="str">
        <f>INDEX(idxFuel!$B:$B,MATCH($K58,idxFuel!$A:$A,0))</f>
        <v>J GAS</v>
      </c>
      <c r="M58" t="s">
        <v>427</v>
      </c>
      <c r="N58">
        <v>200</v>
      </c>
      <c r="O58">
        <f t="shared" si="6"/>
        <v>0.28169014084507044</v>
      </c>
      <c r="P58">
        <f>INDEX(Units_Allyear!C:C,MATCH($A58,Units_Allyear!$A:$A,0))</f>
        <v>1</v>
      </c>
      <c r="Q58">
        <f>INDEX(Units_Allyear!D:D,MATCH($A58,Units_Allyear!$A:$A,0))</f>
        <v>1</v>
      </c>
      <c r="R58">
        <f>INDEX(Units_Allyear!E:E,MATCH($A58,Units_Allyear!$A:$A,0))</f>
        <v>1</v>
      </c>
      <c r="S58">
        <f>INDEX(Units_Allyear!F:F,MATCH($A58,Units_Allyear!$A:$A,0))</f>
        <v>0</v>
      </c>
      <c r="T58">
        <f>INDEX(Units_Allyear!G:G,MATCH($A58,Units_Allyear!$A:$A,0))</f>
        <v>0</v>
      </c>
      <c r="U58">
        <v>710</v>
      </c>
      <c r="V58">
        <v>710</v>
      </c>
      <c r="W58">
        <v>710</v>
      </c>
      <c r="X58">
        <v>710</v>
      </c>
      <c r="Y58">
        <v>710</v>
      </c>
      <c r="Z58">
        <v>7075</v>
      </c>
      <c r="AA58">
        <f t="shared" si="7"/>
        <v>7.4995000000000003</v>
      </c>
      <c r="AB58">
        <v>553739.64</v>
      </c>
      <c r="AC58">
        <v>737235.15</v>
      </c>
      <c r="AD58">
        <v>1100000</v>
      </c>
      <c r="AE58">
        <v>8</v>
      </c>
      <c r="AF58">
        <v>40</v>
      </c>
      <c r="AG58">
        <v>0.1</v>
      </c>
      <c r="AH58">
        <v>1</v>
      </c>
      <c r="AI58">
        <v>1</v>
      </c>
      <c r="AJ58">
        <v>26</v>
      </c>
      <c r="AK58">
        <v>26</v>
      </c>
      <c r="AL58" t="s">
        <v>440</v>
      </c>
      <c r="AM58" t="e">
        <f>NA()</f>
        <v>#N/A</v>
      </c>
      <c r="AN58" t="s">
        <v>477</v>
      </c>
      <c r="AO58">
        <f t="shared" si="8"/>
        <v>2008</v>
      </c>
      <c r="AQ58" s="20" t="str">
        <f t="shared" si="9"/>
        <v>CHN-C1</v>
      </c>
      <c r="AR58" t="str">
        <f t="shared" si="0"/>
        <v>EGAT 2GT + ST</v>
      </c>
      <c r="AT58" s="4" t="s">
        <v>714</v>
      </c>
      <c r="AU58" s="20" t="str">
        <f t="shared" si="1"/>
        <v>CHN-C1</v>
      </c>
      <c r="AV58" t="str">
        <f t="shared" si="10"/>
        <v>SAC</v>
      </c>
      <c r="AX58" s="4" t="s">
        <v>715</v>
      </c>
      <c r="AY58" s="20" t="str">
        <f t="shared" si="11"/>
        <v>CHN-C1</v>
      </c>
      <c r="AZ58" t="str">
        <f t="shared" si="12"/>
        <v>J GAS</v>
      </c>
      <c r="BB58" s="4" t="s">
        <v>716</v>
      </c>
      <c r="BC58" s="20" t="s">
        <v>718</v>
      </c>
      <c r="BD58" s="20" t="str">
        <f t="shared" si="13"/>
        <v>CHN-C1</v>
      </c>
      <c r="BF58" s="4" t="s">
        <v>716</v>
      </c>
      <c r="BG58" s="4" t="s">
        <v>719</v>
      </c>
      <c r="BH58" s="20" t="str">
        <f t="shared" si="2"/>
        <v>CHN-C1</v>
      </c>
      <c r="BJ58" s="4" t="s">
        <v>716</v>
      </c>
      <c r="BK58" s="4" t="s">
        <v>720</v>
      </c>
      <c r="BL58" s="20" t="str">
        <f t="shared" si="14"/>
        <v>CHN-C1</v>
      </c>
      <c r="BN58" s="4" t="s">
        <v>717</v>
      </c>
      <c r="BO58" s="20" t="str">
        <f t="shared" si="15"/>
        <v>Gas</v>
      </c>
      <c r="BP58" s="20" t="str">
        <f t="shared" si="16"/>
        <v>CHN-C1</v>
      </c>
    </row>
    <row r="59" spans="1:68">
      <c r="A59" t="s">
        <v>56</v>
      </c>
      <c r="B59" t="str">
        <f t="shared" si="3"/>
        <v>NB-C1</v>
      </c>
      <c r="C59" t="e">
        <v>#N/A</v>
      </c>
      <c r="D59" t="s">
        <v>371</v>
      </c>
      <c r="E59" t="str">
        <f t="shared" si="4"/>
        <v>MAC</v>
      </c>
      <c r="F59" t="s">
        <v>373</v>
      </c>
      <c r="G59" t="str">
        <f>INDEX(PLEXOScat_idx!$B:$B,MATCH($F59,PLEXOScat_idx!$A:$A,0))</f>
        <v>EGAT 2GT + ST</v>
      </c>
      <c r="H59" s="10" t="s">
        <v>678</v>
      </c>
      <c r="I59" t="str">
        <f t="shared" si="5"/>
        <v>Gas</v>
      </c>
      <c r="J59" t="s">
        <v>759</v>
      </c>
      <c r="K59" t="s">
        <v>412</v>
      </c>
      <c r="L59" t="str">
        <f>INDEX(idxFuel!$B:$B,MATCH($K59,idxFuel!$A:$A,0))</f>
        <v>LNG</v>
      </c>
      <c r="M59" t="s">
        <v>427</v>
      </c>
      <c r="N59">
        <v>210</v>
      </c>
      <c r="O59">
        <f t="shared" si="6"/>
        <v>0.31343283582089554</v>
      </c>
      <c r="P59">
        <f>INDEX(Units_Allyear!C:C,MATCH($A59,Units_Allyear!$A:$A,0))</f>
        <v>1</v>
      </c>
      <c r="Q59">
        <f>INDEX(Units_Allyear!D:D,MATCH($A59,Units_Allyear!$A:$A,0))</f>
        <v>1</v>
      </c>
      <c r="R59">
        <f>INDEX(Units_Allyear!E:E,MATCH($A59,Units_Allyear!$A:$A,0))</f>
        <v>1</v>
      </c>
      <c r="S59">
        <f>INDEX(Units_Allyear!F:F,MATCH($A59,Units_Allyear!$A:$A,0))</f>
        <v>0</v>
      </c>
      <c r="T59">
        <f>INDEX(Units_Allyear!G:G,MATCH($A59,Units_Allyear!$A:$A,0))</f>
        <v>0</v>
      </c>
      <c r="U59">
        <v>670</v>
      </c>
      <c r="V59">
        <v>670</v>
      </c>
      <c r="W59">
        <v>670</v>
      </c>
      <c r="X59">
        <v>670</v>
      </c>
      <c r="Y59">
        <v>670</v>
      </c>
      <c r="Z59">
        <v>7090.2858210000004</v>
      </c>
      <c r="AA59">
        <f t="shared" si="7"/>
        <v>7.5157029702600004</v>
      </c>
      <c r="AB59">
        <v>553894.13</v>
      </c>
      <c r="AC59">
        <v>737417.73</v>
      </c>
      <c r="AD59">
        <v>1100000</v>
      </c>
      <c r="AE59">
        <v>8</v>
      </c>
      <c r="AF59">
        <v>40</v>
      </c>
      <c r="AG59">
        <v>0.1</v>
      </c>
      <c r="AH59">
        <v>1</v>
      </c>
      <c r="AI59">
        <v>1</v>
      </c>
      <c r="AJ59">
        <v>30</v>
      </c>
      <c r="AK59">
        <v>30</v>
      </c>
      <c r="AL59" t="s">
        <v>440</v>
      </c>
      <c r="AM59" t="e">
        <f>NA()</f>
        <v>#N/A</v>
      </c>
      <c r="AN59" t="s">
        <v>478</v>
      </c>
      <c r="AO59">
        <f t="shared" si="8"/>
        <v>2010</v>
      </c>
      <c r="AQ59" s="20" t="str">
        <f t="shared" si="9"/>
        <v>NB-C1</v>
      </c>
      <c r="AR59" t="str">
        <f t="shared" si="0"/>
        <v>EGAT 2GT + ST</v>
      </c>
      <c r="AT59" s="4" t="s">
        <v>714</v>
      </c>
      <c r="AU59" s="20" t="str">
        <f t="shared" si="1"/>
        <v>NB-C1</v>
      </c>
      <c r="AV59" t="str">
        <f t="shared" si="10"/>
        <v>MAC</v>
      </c>
      <c r="AX59" s="4" t="s">
        <v>715</v>
      </c>
      <c r="AY59" s="20" t="str">
        <f t="shared" si="11"/>
        <v>NB-C1</v>
      </c>
      <c r="AZ59" t="str">
        <f t="shared" si="12"/>
        <v>LNG</v>
      </c>
      <c r="BB59" s="4" t="s">
        <v>716</v>
      </c>
      <c r="BC59" s="20" t="s">
        <v>718</v>
      </c>
      <c r="BD59" s="20" t="str">
        <f t="shared" si="13"/>
        <v>NB-C1</v>
      </c>
      <c r="BF59" s="4" t="s">
        <v>716</v>
      </c>
      <c r="BG59" s="4" t="s">
        <v>719</v>
      </c>
      <c r="BH59" s="20" t="str">
        <f t="shared" si="2"/>
        <v>NB-C1</v>
      </c>
      <c r="BJ59" s="4" t="s">
        <v>716</v>
      </c>
      <c r="BK59" s="4" t="s">
        <v>720</v>
      </c>
      <c r="BL59" s="20" t="str">
        <f t="shared" si="14"/>
        <v>NB-C1</v>
      </c>
      <c r="BN59" s="4" t="s">
        <v>717</v>
      </c>
      <c r="BO59" s="20" t="str">
        <f t="shared" si="15"/>
        <v>Gas</v>
      </c>
      <c r="BP59" s="20" t="str">
        <f t="shared" si="16"/>
        <v>NB-C1</v>
      </c>
    </row>
    <row r="60" spans="1:68">
      <c r="A60" t="s">
        <v>57</v>
      </c>
      <c r="B60" t="str">
        <f t="shared" si="3"/>
        <v>GPS-C1</v>
      </c>
      <c r="C60" t="e">
        <v>#N/A</v>
      </c>
      <c r="D60" t="s">
        <v>365</v>
      </c>
      <c r="E60" t="str">
        <f t="shared" si="4"/>
        <v>CAC</v>
      </c>
      <c r="F60" t="s">
        <v>381</v>
      </c>
      <c r="G60" t="str">
        <f>INDEX(PLEXOScat_idx!$B:$B,MATCH($F60,PLEXOScat_idx!$A:$A,0))</f>
        <v>IPP 2GT +ST</v>
      </c>
      <c r="H60" s="10" t="s">
        <v>678</v>
      </c>
      <c r="I60" t="str">
        <f t="shared" si="5"/>
        <v>Gas</v>
      </c>
      <c r="J60" t="s">
        <v>759</v>
      </c>
      <c r="K60" t="s">
        <v>417</v>
      </c>
      <c r="L60" t="str">
        <f>INDEX(idxFuel!$B:$B,MATCH($K60,idxFuel!$A:$A,0))</f>
        <v>E IPP GAS</v>
      </c>
      <c r="M60" t="s">
        <v>427</v>
      </c>
      <c r="N60">
        <v>180</v>
      </c>
      <c r="O60">
        <f t="shared" si="6"/>
        <v>0.25714285714285712</v>
      </c>
      <c r="P60">
        <f>INDEX(Units_Allyear!C:C,MATCH($A60,Units_Allyear!$A:$A,0))</f>
        <v>1</v>
      </c>
      <c r="Q60">
        <f>INDEX(Units_Allyear!D:D,MATCH($A60,Units_Allyear!$A:$A,0))</f>
        <v>1</v>
      </c>
      <c r="R60">
        <f>INDEX(Units_Allyear!E:E,MATCH($A60,Units_Allyear!$A:$A,0))</f>
        <v>0</v>
      </c>
      <c r="S60">
        <f>INDEX(Units_Allyear!F:F,MATCH($A60,Units_Allyear!$A:$A,0))</f>
        <v>0</v>
      </c>
      <c r="T60">
        <f>INDEX(Units_Allyear!G:G,MATCH($A60,Units_Allyear!$A:$A,0))</f>
        <v>0</v>
      </c>
      <c r="U60">
        <v>700</v>
      </c>
      <c r="V60">
        <v>700</v>
      </c>
      <c r="W60">
        <v>700</v>
      </c>
      <c r="X60">
        <v>700</v>
      </c>
      <c r="Y60">
        <v>700</v>
      </c>
      <c r="Z60">
        <v>7126.1</v>
      </c>
      <c r="AA60">
        <f t="shared" si="7"/>
        <v>7.5536660000000007</v>
      </c>
      <c r="AB60">
        <v>1015421.2</v>
      </c>
      <c r="AC60">
        <v>1292373.2</v>
      </c>
      <c r="AD60">
        <v>1800000</v>
      </c>
      <c r="AE60">
        <v>8</v>
      </c>
      <c r="AF60">
        <v>40</v>
      </c>
      <c r="AG60">
        <v>0.1</v>
      </c>
      <c r="AH60">
        <v>1</v>
      </c>
      <c r="AI60">
        <v>2</v>
      </c>
      <c r="AJ60">
        <v>15</v>
      </c>
      <c r="AK60">
        <v>15</v>
      </c>
      <c r="AL60" t="s">
        <v>451</v>
      </c>
      <c r="AM60" t="e">
        <f>NA()</f>
        <v>#N/A</v>
      </c>
      <c r="AN60" t="s">
        <v>479</v>
      </c>
      <c r="AO60">
        <f t="shared" si="8"/>
        <v>2000</v>
      </c>
      <c r="AQ60" s="20" t="str">
        <f t="shared" si="9"/>
        <v>GPS-C1</v>
      </c>
      <c r="AR60" t="str">
        <f t="shared" si="0"/>
        <v>IPP 2GT +ST</v>
      </c>
      <c r="AT60" s="4" t="s">
        <v>714</v>
      </c>
      <c r="AU60" s="20" t="str">
        <f t="shared" si="1"/>
        <v>GPS-C1</v>
      </c>
      <c r="AV60" t="str">
        <f t="shared" si="10"/>
        <v>CAC</v>
      </c>
      <c r="AX60" s="4" t="s">
        <v>715</v>
      </c>
      <c r="AY60" s="20" t="str">
        <f t="shared" si="11"/>
        <v>GPS-C1</v>
      </c>
      <c r="AZ60" t="str">
        <f t="shared" si="12"/>
        <v>E IPP GAS</v>
      </c>
      <c r="BB60" s="4" t="s">
        <v>716</v>
      </c>
      <c r="BC60" s="20" t="s">
        <v>718</v>
      </c>
      <c r="BD60" s="20" t="str">
        <f t="shared" si="13"/>
        <v>GPS-C1</v>
      </c>
      <c r="BF60" s="4" t="s">
        <v>716</v>
      </c>
      <c r="BG60" s="4" t="s">
        <v>719</v>
      </c>
      <c r="BH60" s="20" t="str">
        <f t="shared" si="2"/>
        <v>GPS-C1</v>
      </c>
      <c r="BJ60" s="4" t="s">
        <v>716</v>
      </c>
      <c r="BK60" s="4" t="s">
        <v>720</v>
      </c>
      <c r="BL60" s="20" t="str">
        <f t="shared" si="14"/>
        <v>GPS-C1</v>
      </c>
      <c r="BN60" s="4" t="s">
        <v>717</v>
      </c>
      <c r="BO60" s="20" t="str">
        <f t="shared" si="15"/>
        <v>Gas</v>
      </c>
      <c r="BP60" s="20" t="str">
        <f t="shared" si="16"/>
        <v>GPS-C1</v>
      </c>
    </row>
    <row r="61" spans="1:68">
      <c r="A61" t="s">
        <v>58</v>
      </c>
      <c r="B61" t="str">
        <f t="shared" si="3"/>
        <v>GPG-C1</v>
      </c>
      <c r="C61" t="e">
        <v>#N/A</v>
      </c>
      <c r="D61" t="s">
        <v>372</v>
      </c>
      <c r="E61" t="str">
        <f t="shared" si="4"/>
        <v>CAC</v>
      </c>
      <c r="F61" t="s">
        <v>381</v>
      </c>
      <c r="G61" t="str">
        <f>INDEX(PLEXOScat_idx!$B:$B,MATCH($F61,PLEXOScat_idx!$A:$A,0))</f>
        <v>IPP 2GT +ST</v>
      </c>
      <c r="H61" s="10" t="s">
        <v>678</v>
      </c>
      <c r="I61" t="str">
        <f t="shared" si="5"/>
        <v>Gas</v>
      </c>
      <c r="J61" t="s">
        <v>759</v>
      </c>
      <c r="K61" t="s">
        <v>417</v>
      </c>
      <c r="L61" t="str">
        <f>INDEX(idxFuel!$B:$B,MATCH($K61,idxFuel!$A:$A,0))</f>
        <v>E IPP GAS</v>
      </c>
      <c r="M61" t="s">
        <v>427</v>
      </c>
      <c r="N61">
        <v>200</v>
      </c>
      <c r="O61">
        <f t="shared" si="6"/>
        <v>0.27247956403269757</v>
      </c>
      <c r="P61">
        <f>INDEX(Units_Allyear!C:C,MATCH($A61,Units_Allyear!$A:$A,0))</f>
        <v>1</v>
      </c>
      <c r="Q61">
        <f>INDEX(Units_Allyear!D:D,MATCH($A61,Units_Allyear!$A:$A,0))</f>
        <v>1</v>
      </c>
      <c r="R61">
        <f>INDEX(Units_Allyear!E:E,MATCH($A61,Units_Allyear!$A:$A,0))</f>
        <v>1</v>
      </c>
      <c r="S61">
        <f>INDEX(Units_Allyear!F:F,MATCH($A61,Units_Allyear!$A:$A,0))</f>
        <v>0</v>
      </c>
      <c r="T61">
        <f>INDEX(Units_Allyear!G:G,MATCH($A61,Units_Allyear!$A:$A,0))</f>
        <v>0</v>
      </c>
      <c r="U61">
        <v>734</v>
      </c>
      <c r="V61">
        <v>734</v>
      </c>
      <c r="W61">
        <v>734</v>
      </c>
      <c r="X61">
        <v>734</v>
      </c>
      <c r="Y61">
        <v>734</v>
      </c>
      <c r="Z61">
        <v>7090</v>
      </c>
      <c r="AA61">
        <f t="shared" si="7"/>
        <v>7.5154000000000005</v>
      </c>
      <c r="AB61">
        <v>677213.23</v>
      </c>
      <c r="AC61">
        <v>903728.36</v>
      </c>
      <c r="AD61">
        <v>1.0980000000000001</v>
      </c>
      <c r="AE61">
        <v>8</v>
      </c>
      <c r="AF61">
        <v>40</v>
      </c>
      <c r="AG61">
        <v>0.1</v>
      </c>
      <c r="AH61">
        <v>2</v>
      </c>
      <c r="AI61">
        <v>1</v>
      </c>
      <c r="AJ61">
        <v>20</v>
      </c>
      <c r="AK61">
        <v>20</v>
      </c>
      <c r="AL61" t="s">
        <v>451</v>
      </c>
      <c r="AM61" t="e">
        <f>NA()</f>
        <v>#N/A</v>
      </c>
      <c r="AN61" t="s">
        <v>480</v>
      </c>
      <c r="AO61">
        <f t="shared" si="8"/>
        <v>2007</v>
      </c>
      <c r="AQ61" s="20" t="str">
        <f t="shared" si="9"/>
        <v>GPG-C1</v>
      </c>
      <c r="AR61" t="str">
        <f t="shared" si="0"/>
        <v>IPP 2GT +ST</v>
      </c>
      <c r="AT61" s="4" t="s">
        <v>714</v>
      </c>
      <c r="AU61" s="20" t="str">
        <f t="shared" si="1"/>
        <v>GPG-C1</v>
      </c>
      <c r="AV61" t="str">
        <f t="shared" si="10"/>
        <v>CAC</v>
      </c>
      <c r="AX61" s="4" t="s">
        <v>715</v>
      </c>
      <c r="AY61" s="20" t="str">
        <f t="shared" si="11"/>
        <v>GPG-C1</v>
      </c>
      <c r="AZ61" t="str">
        <f t="shared" si="12"/>
        <v>E IPP GAS</v>
      </c>
      <c r="BB61" s="4" t="s">
        <v>716</v>
      </c>
      <c r="BC61" s="20" t="s">
        <v>718</v>
      </c>
      <c r="BD61" s="20" t="str">
        <f t="shared" si="13"/>
        <v>GPG-C1</v>
      </c>
      <c r="BF61" s="4" t="s">
        <v>716</v>
      </c>
      <c r="BG61" s="4" t="s">
        <v>719</v>
      </c>
      <c r="BH61" s="20" t="str">
        <f t="shared" si="2"/>
        <v>GPG-C1</v>
      </c>
      <c r="BJ61" s="4" t="s">
        <v>716</v>
      </c>
      <c r="BK61" s="4" t="s">
        <v>720</v>
      </c>
      <c r="BL61" s="20" t="str">
        <f t="shared" si="14"/>
        <v>GPG-C1</v>
      </c>
      <c r="BN61" s="4" t="s">
        <v>717</v>
      </c>
      <c r="BO61" s="20" t="str">
        <f t="shared" si="15"/>
        <v>Gas</v>
      </c>
      <c r="BP61" s="20" t="str">
        <f t="shared" si="16"/>
        <v>GPG-C1</v>
      </c>
    </row>
    <row r="62" spans="1:68">
      <c r="A62" t="s">
        <v>59</v>
      </c>
      <c r="B62" t="str">
        <f t="shared" si="3"/>
        <v>GPG-C2</v>
      </c>
      <c r="C62" t="e">
        <v>#N/A</v>
      </c>
      <c r="D62" t="s">
        <v>372</v>
      </c>
      <c r="E62" t="str">
        <f t="shared" si="4"/>
        <v>CAC</v>
      </c>
      <c r="F62" t="s">
        <v>381</v>
      </c>
      <c r="G62" t="str">
        <f>INDEX(PLEXOScat_idx!$B:$B,MATCH($F62,PLEXOScat_idx!$A:$A,0))</f>
        <v>IPP 2GT +ST</v>
      </c>
      <c r="H62" s="10" t="s">
        <v>678</v>
      </c>
      <c r="I62" t="str">
        <f t="shared" si="5"/>
        <v>Gas</v>
      </c>
      <c r="J62" t="s">
        <v>759</v>
      </c>
      <c r="K62" t="s">
        <v>417</v>
      </c>
      <c r="L62" t="str">
        <f>INDEX(idxFuel!$B:$B,MATCH($K62,idxFuel!$A:$A,0))</f>
        <v>E IPP GAS</v>
      </c>
      <c r="M62" t="s">
        <v>427</v>
      </c>
      <c r="N62">
        <v>200</v>
      </c>
      <c r="O62">
        <f t="shared" si="6"/>
        <v>0.27247956403269757</v>
      </c>
      <c r="P62">
        <f>INDEX(Units_Allyear!C:C,MATCH($A62,Units_Allyear!$A:$A,0))</f>
        <v>1</v>
      </c>
      <c r="Q62">
        <f>INDEX(Units_Allyear!D:D,MATCH($A62,Units_Allyear!$A:$A,0))</f>
        <v>1</v>
      </c>
      <c r="R62">
        <f>INDEX(Units_Allyear!E:E,MATCH($A62,Units_Allyear!$A:$A,0))</f>
        <v>1</v>
      </c>
      <c r="S62">
        <f>INDEX(Units_Allyear!F:F,MATCH($A62,Units_Allyear!$A:$A,0))</f>
        <v>0</v>
      </c>
      <c r="T62">
        <f>INDEX(Units_Allyear!G:G,MATCH($A62,Units_Allyear!$A:$A,0))</f>
        <v>0</v>
      </c>
      <c r="U62">
        <v>734</v>
      </c>
      <c r="V62">
        <v>734</v>
      </c>
      <c r="W62">
        <v>734</v>
      </c>
      <c r="X62">
        <v>734</v>
      </c>
      <c r="Y62">
        <v>734</v>
      </c>
      <c r="Z62">
        <v>7090</v>
      </c>
      <c r="AA62">
        <f t="shared" si="7"/>
        <v>7.5154000000000005</v>
      </c>
      <c r="AB62">
        <v>677213.23</v>
      </c>
      <c r="AC62">
        <v>903728.36</v>
      </c>
      <c r="AD62">
        <v>1.0980000000000001</v>
      </c>
      <c r="AE62">
        <v>8</v>
      </c>
      <c r="AF62">
        <v>40</v>
      </c>
      <c r="AG62">
        <v>0.1</v>
      </c>
      <c r="AH62">
        <v>2</v>
      </c>
      <c r="AI62">
        <v>1</v>
      </c>
      <c r="AJ62">
        <v>20</v>
      </c>
      <c r="AK62">
        <v>20</v>
      </c>
      <c r="AL62" t="s">
        <v>451</v>
      </c>
      <c r="AM62" t="e">
        <f>NA()</f>
        <v>#N/A</v>
      </c>
      <c r="AN62" t="s">
        <v>481</v>
      </c>
      <c r="AO62">
        <f t="shared" si="8"/>
        <v>2008</v>
      </c>
      <c r="AQ62" s="20" t="str">
        <f t="shared" si="9"/>
        <v>GPG-C2</v>
      </c>
      <c r="AR62" t="str">
        <f t="shared" si="0"/>
        <v>IPP 2GT +ST</v>
      </c>
      <c r="AT62" s="4" t="s">
        <v>714</v>
      </c>
      <c r="AU62" s="20" t="str">
        <f t="shared" si="1"/>
        <v>GPG-C2</v>
      </c>
      <c r="AV62" t="str">
        <f t="shared" si="10"/>
        <v>CAC</v>
      </c>
      <c r="AX62" s="4" t="s">
        <v>715</v>
      </c>
      <c r="AY62" s="20" t="str">
        <f t="shared" si="11"/>
        <v>GPG-C2</v>
      </c>
      <c r="AZ62" t="str">
        <f t="shared" si="12"/>
        <v>E IPP GAS</v>
      </c>
      <c r="BB62" s="4" t="s">
        <v>716</v>
      </c>
      <c r="BC62" s="20" t="s">
        <v>718</v>
      </c>
      <c r="BD62" s="20" t="str">
        <f t="shared" si="13"/>
        <v>GPG-C2</v>
      </c>
      <c r="BF62" s="4" t="s">
        <v>716</v>
      </c>
      <c r="BG62" s="4" t="s">
        <v>719</v>
      </c>
      <c r="BH62" s="20" t="str">
        <f t="shared" si="2"/>
        <v>GPG-C2</v>
      </c>
      <c r="BJ62" s="4" t="s">
        <v>716</v>
      </c>
      <c r="BK62" s="4" t="s">
        <v>720</v>
      </c>
      <c r="BL62" s="20" t="str">
        <f t="shared" si="14"/>
        <v>GPG-C2</v>
      </c>
      <c r="BN62" s="4" t="s">
        <v>717</v>
      </c>
      <c r="BO62" s="20" t="str">
        <f t="shared" si="15"/>
        <v>Gas</v>
      </c>
      <c r="BP62" s="20" t="str">
        <f t="shared" si="16"/>
        <v>GPG-C2</v>
      </c>
    </row>
    <row r="63" spans="1:68">
      <c r="A63" t="s">
        <v>60</v>
      </c>
      <c r="B63" t="str">
        <f t="shared" si="3"/>
        <v>RPCL-C1</v>
      </c>
      <c r="C63" t="e">
        <v>#N/A</v>
      </c>
      <c r="D63" t="s">
        <v>377</v>
      </c>
      <c r="E63" t="str">
        <f t="shared" si="4"/>
        <v>CAC</v>
      </c>
      <c r="F63" t="s">
        <v>381</v>
      </c>
      <c r="G63" t="str">
        <f>INDEX(PLEXOScat_idx!$B:$B,MATCH($F63,PLEXOScat_idx!$A:$A,0))</f>
        <v>IPP 2GT +ST</v>
      </c>
      <c r="H63" s="10" t="s">
        <v>678</v>
      </c>
      <c r="I63" t="str">
        <f t="shared" si="5"/>
        <v>Gas</v>
      </c>
      <c r="J63" t="s">
        <v>759</v>
      </c>
      <c r="K63" t="s">
        <v>414</v>
      </c>
      <c r="L63" t="str">
        <f>INDEX(idxFuel!$B:$B,MATCH($K63,idxFuel!$A:$A,0))</f>
        <v>W GAS</v>
      </c>
      <c r="M63" t="s">
        <v>427</v>
      </c>
      <c r="N63">
        <v>240</v>
      </c>
      <c r="O63">
        <f t="shared" si="6"/>
        <v>0.34285714285714286</v>
      </c>
      <c r="P63">
        <f>INDEX(Units_Allyear!C:C,MATCH($A63,Units_Allyear!$A:$A,0))</f>
        <v>1</v>
      </c>
      <c r="Q63">
        <f>INDEX(Units_Allyear!D:D,MATCH($A63,Units_Allyear!$A:$A,0))</f>
        <v>1</v>
      </c>
      <c r="R63">
        <f>INDEX(Units_Allyear!E:E,MATCH($A63,Units_Allyear!$A:$A,0))</f>
        <v>1</v>
      </c>
      <c r="S63">
        <f>INDEX(Units_Allyear!F:F,MATCH($A63,Units_Allyear!$A:$A,0))</f>
        <v>0</v>
      </c>
      <c r="T63">
        <f>INDEX(Units_Allyear!G:G,MATCH($A63,Units_Allyear!$A:$A,0))</f>
        <v>0</v>
      </c>
      <c r="U63">
        <v>700</v>
      </c>
      <c r="V63">
        <v>700</v>
      </c>
      <c r="W63">
        <v>700</v>
      </c>
      <c r="X63">
        <v>700</v>
      </c>
      <c r="Y63">
        <v>700</v>
      </c>
      <c r="Z63">
        <v>7050.6</v>
      </c>
      <c r="AA63">
        <f t="shared" si="7"/>
        <v>7.4736360000000008</v>
      </c>
      <c r="AB63">
        <v>647732.57999999996</v>
      </c>
      <c r="AC63">
        <v>863616.22</v>
      </c>
      <c r="AD63">
        <v>1050492</v>
      </c>
      <c r="AE63">
        <v>8</v>
      </c>
      <c r="AF63">
        <v>40</v>
      </c>
      <c r="AG63">
        <v>0.1</v>
      </c>
      <c r="AH63">
        <v>1</v>
      </c>
      <c r="AI63">
        <v>2</v>
      </c>
      <c r="AJ63">
        <v>32</v>
      </c>
      <c r="AK63">
        <v>32</v>
      </c>
      <c r="AL63" t="s">
        <v>451</v>
      </c>
      <c r="AM63" t="e">
        <f>NA()</f>
        <v>#N/A</v>
      </c>
      <c r="AN63" t="s">
        <v>481</v>
      </c>
      <c r="AO63">
        <f t="shared" si="8"/>
        <v>2008</v>
      </c>
      <c r="AQ63" s="20" t="str">
        <f t="shared" si="9"/>
        <v>RPCL-C1</v>
      </c>
      <c r="AR63" t="str">
        <f t="shared" si="0"/>
        <v>IPP 2GT +ST</v>
      </c>
      <c r="AT63" s="4" t="s">
        <v>714</v>
      </c>
      <c r="AU63" s="20" t="str">
        <f t="shared" si="1"/>
        <v>RPCL-C1</v>
      </c>
      <c r="AV63" t="str">
        <f t="shared" si="10"/>
        <v>CAC</v>
      </c>
      <c r="AX63" s="4" t="s">
        <v>715</v>
      </c>
      <c r="AY63" s="20" t="str">
        <f t="shared" si="11"/>
        <v>RPCL-C1</v>
      </c>
      <c r="AZ63" t="str">
        <f t="shared" si="12"/>
        <v>W GAS</v>
      </c>
      <c r="BB63" s="4" t="s">
        <v>716</v>
      </c>
      <c r="BC63" s="20" t="s">
        <v>718</v>
      </c>
      <c r="BD63" s="20" t="str">
        <f t="shared" si="13"/>
        <v>RPCL-C1</v>
      </c>
      <c r="BF63" s="4" t="s">
        <v>716</v>
      </c>
      <c r="BG63" s="4" t="s">
        <v>719</v>
      </c>
      <c r="BH63" s="20" t="str">
        <f t="shared" si="2"/>
        <v>RPCL-C1</v>
      </c>
      <c r="BJ63" s="4" t="s">
        <v>716</v>
      </c>
      <c r="BK63" s="4" t="s">
        <v>720</v>
      </c>
      <c r="BL63" s="20" t="str">
        <f t="shared" si="14"/>
        <v>RPCL-C1</v>
      </c>
      <c r="BN63" s="4" t="s">
        <v>717</v>
      </c>
      <c r="BO63" s="20" t="str">
        <f t="shared" si="15"/>
        <v>Gas</v>
      </c>
      <c r="BP63" s="20" t="str">
        <f t="shared" si="16"/>
        <v>RPCL-C1</v>
      </c>
    </row>
    <row r="64" spans="1:68">
      <c r="A64" t="s">
        <v>61</v>
      </c>
      <c r="B64" t="str">
        <f t="shared" si="3"/>
        <v>RPCL-C2</v>
      </c>
      <c r="C64" t="e">
        <v>#N/A</v>
      </c>
      <c r="D64" t="s">
        <v>377</v>
      </c>
      <c r="E64" t="str">
        <f t="shared" si="4"/>
        <v>CAC</v>
      </c>
      <c r="F64" t="s">
        <v>381</v>
      </c>
      <c r="G64" t="str">
        <f>INDEX(PLEXOScat_idx!$B:$B,MATCH($F64,PLEXOScat_idx!$A:$A,0))</f>
        <v>IPP 2GT +ST</v>
      </c>
      <c r="H64" s="10" t="s">
        <v>678</v>
      </c>
      <c r="I64" t="str">
        <f t="shared" si="5"/>
        <v>Gas</v>
      </c>
      <c r="J64" t="s">
        <v>759</v>
      </c>
      <c r="K64" t="s">
        <v>414</v>
      </c>
      <c r="L64" t="str">
        <f>INDEX(idxFuel!$B:$B,MATCH($K64,idxFuel!$A:$A,0))</f>
        <v>W GAS</v>
      </c>
      <c r="M64" t="s">
        <v>427</v>
      </c>
      <c r="N64">
        <v>240</v>
      </c>
      <c r="O64">
        <f t="shared" si="6"/>
        <v>0.34285714285714286</v>
      </c>
      <c r="P64">
        <f>INDEX(Units_Allyear!C:C,MATCH($A64,Units_Allyear!$A:$A,0))</f>
        <v>1</v>
      </c>
      <c r="Q64">
        <f>INDEX(Units_Allyear!D:D,MATCH($A64,Units_Allyear!$A:$A,0))</f>
        <v>1</v>
      </c>
      <c r="R64">
        <f>INDEX(Units_Allyear!E:E,MATCH($A64,Units_Allyear!$A:$A,0))</f>
        <v>1</v>
      </c>
      <c r="S64">
        <f>INDEX(Units_Allyear!F:F,MATCH($A64,Units_Allyear!$A:$A,0))</f>
        <v>0</v>
      </c>
      <c r="T64">
        <f>INDEX(Units_Allyear!G:G,MATCH($A64,Units_Allyear!$A:$A,0))</f>
        <v>0</v>
      </c>
      <c r="U64">
        <v>700</v>
      </c>
      <c r="V64">
        <v>700</v>
      </c>
      <c r="W64">
        <v>700</v>
      </c>
      <c r="X64">
        <v>700</v>
      </c>
      <c r="Y64">
        <v>700</v>
      </c>
      <c r="Z64">
        <v>7050.6</v>
      </c>
      <c r="AA64">
        <f t="shared" si="7"/>
        <v>7.4736360000000008</v>
      </c>
      <c r="AB64">
        <v>647732.57999999996</v>
      </c>
      <c r="AC64">
        <v>863616.22</v>
      </c>
      <c r="AD64">
        <v>1050492</v>
      </c>
      <c r="AE64">
        <v>8</v>
      </c>
      <c r="AF64">
        <v>40</v>
      </c>
      <c r="AG64">
        <v>0.1</v>
      </c>
      <c r="AH64">
        <v>1</v>
      </c>
      <c r="AI64">
        <v>2</v>
      </c>
      <c r="AJ64">
        <v>32</v>
      </c>
      <c r="AK64">
        <v>32</v>
      </c>
      <c r="AL64" t="s">
        <v>451</v>
      </c>
      <c r="AM64" t="e">
        <f>NA()</f>
        <v>#N/A</v>
      </c>
      <c r="AN64" t="s">
        <v>482</v>
      </c>
      <c r="AO64">
        <f t="shared" si="8"/>
        <v>2008</v>
      </c>
      <c r="AQ64" s="20" t="str">
        <f t="shared" si="9"/>
        <v>RPCL-C2</v>
      </c>
      <c r="AR64" t="str">
        <f t="shared" si="0"/>
        <v>IPP 2GT +ST</v>
      </c>
      <c r="AT64" s="4" t="s">
        <v>714</v>
      </c>
      <c r="AU64" s="20" t="str">
        <f t="shared" si="1"/>
        <v>RPCL-C2</v>
      </c>
      <c r="AV64" t="str">
        <f t="shared" si="10"/>
        <v>CAC</v>
      </c>
      <c r="AX64" s="4" t="s">
        <v>715</v>
      </c>
      <c r="AY64" s="20" t="str">
        <f t="shared" si="11"/>
        <v>RPCL-C2</v>
      </c>
      <c r="AZ64" t="str">
        <f t="shared" si="12"/>
        <v>W GAS</v>
      </c>
      <c r="BB64" s="4" t="s">
        <v>716</v>
      </c>
      <c r="BC64" s="20" t="s">
        <v>718</v>
      </c>
      <c r="BD64" s="20" t="str">
        <f t="shared" si="13"/>
        <v>RPCL-C2</v>
      </c>
      <c r="BF64" s="4" t="s">
        <v>716</v>
      </c>
      <c r="BG64" s="4" t="s">
        <v>719</v>
      </c>
      <c r="BH64" s="20" t="str">
        <f t="shared" si="2"/>
        <v>RPCL-C2</v>
      </c>
      <c r="BJ64" s="4" t="s">
        <v>716</v>
      </c>
      <c r="BK64" s="4" t="s">
        <v>720</v>
      </c>
      <c r="BL64" s="20" t="str">
        <f t="shared" si="14"/>
        <v>RPCL-C2</v>
      </c>
      <c r="BN64" s="4" t="s">
        <v>717</v>
      </c>
      <c r="BO64" s="20" t="str">
        <f t="shared" si="15"/>
        <v>Gas</v>
      </c>
      <c r="BP64" s="20" t="str">
        <f t="shared" si="16"/>
        <v>RPCL-C2</v>
      </c>
    </row>
    <row r="65" spans="1:68">
      <c r="A65" t="s">
        <v>62</v>
      </c>
      <c r="B65" t="str">
        <f t="shared" si="3"/>
        <v>GNS-C1</v>
      </c>
      <c r="C65" t="e">
        <v>#N/A</v>
      </c>
      <c r="D65" t="s">
        <v>372</v>
      </c>
      <c r="E65" t="str">
        <f t="shared" si="4"/>
        <v>CAC</v>
      </c>
      <c r="F65" t="s">
        <v>381</v>
      </c>
      <c r="G65" t="str">
        <f>INDEX(PLEXOScat_idx!$B:$B,MATCH($F65,PLEXOScat_idx!$A:$A,0))</f>
        <v>IPP 2GT +ST</v>
      </c>
      <c r="H65" s="10" t="s">
        <v>678</v>
      </c>
      <c r="I65" t="str">
        <f t="shared" si="5"/>
        <v>Gas</v>
      </c>
      <c r="J65" t="s">
        <v>759</v>
      </c>
      <c r="K65" t="s">
        <v>417</v>
      </c>
      <c r="L65" t="str">
        <f>INDEX(idxFuel!$B:$B,MATCH($K65,idxFuel!$A:$A,0))</f>
        <v>E IPP GAS</v>
      </c>
      <c r="M65" t="s">
        <v>427</v>
      </c>
      <c r="N65">
        <v>243</v>
      </c>
      <c r="O65">
        <f t="shared" si="6"/>
        <v>0.30375000000000002</v>
      </c>
      <c r="P65">
        <f>INDEX(Units_Allyear!C:C,MATCH($A65,Units_Allyear!$A:$A,0))</f>
        <v>1</v>
      </c>
      <c r="Q65">
        <f>INDEX(Units_Allyear!D:D,MATCH($A65,Units_Allyear!$A:$A,0))</f>
        <v>1</v>
      </c>
      <c r="R65">
        <f>INDEX(Units_Allyear!E:E,MATCH($A65,Units_Allyear!$A:$A,0))</f>
        <v>1</v>
      </c>
      <c r="S65">
        <f>INDEX(Units_Allyear!F:F,MATCH($A65,Units_Allyear!$A:$A,0))</f>
        <v>1</v>
      </c>
      <c r="T65">
        <f>INDEX(Units_Allyear!G:G,MATCH($A65,Units_Allyear!$A:$A,0))</f>
        <v>0</v>
      </c>
      <c r="U65">
        <v>800</v>
      </c>
      <c r="V65">
        <v>800</v>
      </c>
      <c r="W65">
        <v>800</v>
      </c>
      <c r="X65">
        <v>800</v>
      </c>
      <c r="Y65">
        <v>800</v>
      </c>
      <c r="Z65">
        <v>6700.1312500000004</v>
      </c>
      <c r="AA65">
        <f t="shared" si="7"/>
        <v>7.1021391249999999</v>
      </c>
      <c r="AB65">
        <v>1154887.8799999999</v>
      </c>
      <c r="AC65">
        <v>1282131.26</v>
      </c>
      <c r="AD65">
        <v>1900000</v>
      </c>
      <c r="AE65">
        <v>8</v>
      </c>
      <c r="AF65">
        <v>40</v>
      </c>
      <c r="AG65">
        <v>0.1</v>
      </c>
      <c r="AH65">
        <v>1</v>
      </c>
      <c r="AI65">
        <v>1</v>
      </c>
      <c r="AJ65">
        <v>30</v>
      </c>
      <c r="AK65">
        <v>30</v>
      </c>
      <c r="AL65" t="s">
        <v>451</v>
      </c>
      <c r="AM65" t="e">
        <f>NA()</f>
        <v>#N/A</v>
      </c>
      <c r="AN65" t="s">
        <v>483</v>
      </c>
      <c r="AO65">
        <f t="shared" si="8"/>
        <v>2014</v>
      </c>
      <c r="AQ65" s="20" t="str">
        <f t="shared" si="9"/>
        <v>GNS-C1</v>
      </c>
      <c r="AR65" t="str">
        <f t="shared" si="0"/>
        <v>IPP 2GT +ST</v>
      </c>
      <c r="AT65" s="4" t="s">
        <v>714</v>
      </c>
      <c r="AU65" s="20" t="str">
        <f t="shared" si="1"/>
        <v>GNS-C1</v>
      </c>
      <c r="AV65" t="str">
        <f t="shared" si="10"/>
        <v>CAC</v>
      </c>
      <c r="AX65" s="4" t="s">
        <v>715</v>
      </c>
      <c r="AY65" s="20" t="str">
        <f t="shared" si="11"/>
        <v>GNS-C1</v>
      </c>
      <c r="AZ65" t="str">
        <f t="shared" si="12"/>
        <v>E IPP GAS</v>
      </c>
      <c r="BB65" s="4" t="s">
        <v>716</v>
      </c>
      <c r="BC65" s="20" t="s">
        <v>718</v>
      </c>
      <c r="BD65" s="20" t="str">
        <f t="shared" si="13"/>
        <v>GNS-C1</v>
      </c>
      <c r="BF65" s="4" t="s">
        <v>716</v>
      </c>
      <c r="BG65" s="4" t="s">
        <v>719</v>
      </c>
      <c r="BH65" s="20" t="str">
        <f t="shared" si="2"/>
        <v>GNS-C1</v>
      </c>
      <c r="BJ65" s="4" t="s">
        <v>716</v>
      </c>
      <c r="BK65" s="4" t="s">
        <v>720</v>
      </c>
      <c r="BL65" s="20" t="str">
        <f t="shared" si="14"/>
        <v>GNS-C1</v>
      </c>
      <c r="BN65" s="4" t="s">
        <v>717</v>
      </c>
      <c r="BO65" s="20" t="str">
        <f t="shared" si="15"/>
        <v>Gas</v>
      </c>
      <c r="BP65" s="20" t="str">
        <f t="shared" si="16"/>
        <v>GNS-C1</v>
      </c>
    </row>
    <row r="66" spans="1:68">
      <c r="A66" t="s">
        <v>63</v>
      </c>
      <c r="B66" t="str">
        <f t="shared" si="3"/>
        <v>GNS-C2</v>
      </c>
      <c r="C66" t="e">
        <v>#N/A</v>
      </c>
      <c r="D66" t="s">
        <v>372</v>
      </c>
      <c r="E66" t="str">
        <f t="shared" si="4"/>
        <v>CAC</v>
      </c>
      <c r="F66" t="s">
        <v>381</v>
      </c>
      <c r="G66" t="str">
        <f>INDEX(PLEXOScat_idx!$B:$B,MATCH($F66,PLEXOScat_idx!$A:$A,0))</f>
        <v>IPP 2GT +ST</v>
      </c>
      <c r="H66" s="10" t="s">
        <v>678</v>
      </c>
      <c r="I66" t="str">
        <f t="shared" si="5"/>
        <v>Gas</v>
      </c>
      <c r="J66" t="s">
        <v>759</v>
      </c>
      <c r="K66" t="s">
        <v>417</v>
      </c>
      <c r="L66" t="str">
        <f>INDEX(idxFuel!$B:$B,MATCH($K66,idxFuel!$A:$A,0))</f>
        <v>E IPP GAS</v>
      </c>
      <c r="M66" t="s">
        <v>427</v>
      </c>
      <c r="N66">
        <v>243</v>
      </c>
      <c r="O66">
        <f t="shared" si="6"/>
        <v>0.30375000000000002</v>
      </c>
      <c r="P66">
        <f>INDEX(Units_Allyear!C:C,MATCH($A66,Units_Allyear!$A:$A,0))</f>
        <v>1</v>
      </c>
      <c r="Q66">
        <f>INDEX(Units_Allyear!D:D,MATCH($A66,Units_Allyear!$A:$A,0))</f>
        <v>1</v>
      </c>
      <c r="R66">
        <f>INDEX(Units_Allyear!E:E,MATCH($A66,Units_Allyear!$A:$A,0))</f>
        <v>1</v>
      </c>
      <c r="S66">
        <f>INDEX(Units_Allyear!F:F,MATCH($A66,Units_Allyear!$A:$A,0))</f>
        <v>1</v>
      </c>
      <c r="T66">
        <f>INDEX(Units_Allyear!G:G,MATCH($A66,Units_Allyear!$A:$A,0))</f>
        <v>0</v>
      </c>
      <c r="U66">
        <v>800</v>
      </c>
      <c r="V66">
        <v>800</v>
      </c>
      <c r="W66">
        <v>800</v>
      </c>
      <c r="X66">
        <v>800</v>
      </c>
      <c r="Y66">
        <v>800</v>
      </c>
      <c r="Z66">
        <v>6700.1</v>
      </c>
      <c r="AA66">
        <f t="shared" si="7"/>
        <v>7.102106</v>
      </c>
      <c r="AB66">
        <v>1154887.8799999999</v>
      </c>
      <c r="AC66">
        <v>1282131.26</v>
      </c>
      <c r="AD66">
        <v>1900000</v>
      </c>
      <c r="AE66">
        <v>8</v>
      </c>
      <c r="AF66">
        <v>40</v>
      </c>
      <c r="AG66">
        <v>0.1</v>
      </c>
      <c r="AH66">
        <v>1</v>
      </c>
      <c r="AI66">
        <v>1</v>
      </c>
      <c r="AJ66">
        <v>30</v>
      </c>
      <c r="AK66">
        <v>30</v>
      </c>
      <c r="AL66" t="s">
        <v>451</v>
      </c>
      <c r="AM66" t="e">
        <f>NA()</f>
        <v>#N/A</v>
      </c>
      <c r="AN66" t="s">
        <v>484</v>
      </c>
      <c r="AO66">
        <f t="shared" si="8"/>
        <v>2014</v>
      </c>
      <c r="AQ66" s="20" t="str">
        <f t="shared" si="9"/>
        <v>GNS-C2</v>
      </c>
      <c r="AR66" t="str">
        <f t="shared" si="0"/>
        <v>IPP 2GT +ST</v>
      </c>
      <c r="AT66" s="4" t="s">
        <v>714</v>
      </c>
      <c r="AU66" s="20" t="str">
        <f t="shared" si="1"/>
        <v>GNS-C2</v>
      </c>
      <c r="AV66" t="str">
        <f t="shared" si="10"/>
        <v>CAC</v>
      </c>
      <c r="AX66" s="4" t="s">
        <v>715</v>
      </c>
      <c r="AY66" s="20" t="str">
        <f t="shared" si="11"/>
        <v>GNS-C2</v>
      </c>
      <c r="AZ66" t="str">
        <f t="shared" si="12"/>
        <v>E IPP GAS</v>
      </c>
      <c r="BB66" s="4" t="s">
        <v>716</v>
      </c>
      <c r="BC66" s="20" t="s">
        <v>718</v>
      </c>
      <c r="BD66" s="20" t="str">
        <f t="shared" si="13"/>
        <v>GNS-C2</v>
      </c>
      <c r="BF66" s="4" t="s">
        <v>716</v>
      </c>
      <c r="BG66" s="4" t="s">
        <v>719</v>
      </c>
      <c r="BH66" s="20" t="str">
        <f t="shared" si="2"/>
        <v>GNS-C2</v>
      </c>
      <c r="BJ66" s="4" t="s">
        <v>716</v>
      </c>
      <c r="BK66" s="4" t="s">
        <v>720</v>
      </c>
      <c r="BL66" s="20" t="str">
        <f t="shared" si="14"/>
        <v>GNS-C2</v>
      </c>
      <c r="BN66" s="4" t="s">
        <v>717</v>
      </c>
      <c r="BO66" s="20" t="str">
        <f t="shared" si="15"/>
        <v>Gas</v>
      </c>
      <c r="BP66" s="20" t="str">
        <f t="shared" si="16"/>
        <v>GNS-C2</v>
      </c>
    </row>
    <row r="67" spans="1:68">
      <c r="A67" t="s">
        <v>64</v>
      </c>
      <c r="B67" t="str">
        <f t="shared" si="3"/>
        <v>GUT-C1</v>
      </c>
      <c r="C67" t="e">
        <v>#N/A</v>
      </c>
      <c r="D67" t="s">
        <v>372</v>
      </c>
      <c r="E67" t="str">
        <f t="shared" si="4"/>
        <v>CAC</v>
      </c>
      <c r="F67" t="s">
        <v>381</v>
      </c>
      <c r="G67" t="str">
        <f>INDEX(PLEXOScat_idx!$B:$B,MATCH($F67,PLEXOScat_idx!$A:$A,0))</f>
        <v>IPP 2GT +ST</v>
      </c>
      <c r="H67" s="10" t="s">
        <v>678</v>
      </c>
      <c r="I67" t="str">
        <f t="shared" si="5"/>
        <v>Gas</v>
      </c>
      <c r="J67" t="s">
        <v>759</v>
      </c>
      <c r="K67" t="s">
        <v>417</v>
      </c>
      <c r="L67" t="str">
        <f>INDEX(idxFuel!$B:$B,MATCH($K67,idxFuel!$A:$A,0))</f>
        <v>E IPP GAS</v>
      </c>
      <c r="M67" t="s">
        <v>427</v>
      </c>
      <c r="N67">
        <v>243</v>
      </c>
      <c r="O67">
        <f t="shared" si="6"/>
        <v>0.30375000000000002</v>
      </c>
      <c r="P67">
        <f>INDEX(Units_Allyear!C:C,MATCH($A67,Units_Allyear!$A:$A,0))</f>
        <v>1</v>
      </c>
      <c r="Q67">
        <f>INDEX(Units_Allyear!D:D,MATCH($A67,Units_Allyear!$A:$A,0))</f>
        <v>1</v>
      </c>
      <c r="R67">
        <f>INDEX(Units_Allyear!E:E,MATCH($A67,Units_Allyear!$A:$A,0))</f>
        <v>1</v>
      </c>
      <c r="S67">
        <f>INDEX(Units_Allyear!F:F,MATCH($A67,Units_Allyear!$A:$A,0))</f>
        <v>1</v>
      </c>
      <c r="T67">
        <f>INDEX(Units_Allyear!G:G,MATCH($A67,Units_Allyear!$A:$A,0))</f>
        <v>1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6700.1</v>
      </c>
      <c r="AA67">
        <f t="shared" si="7"/>
        <v>7.102106</v>
      </c>
      <c r="AB67">
        <v>1129816.93</v>
      </c>
      <c r="AC67">
        <v>1264223.44</v>
      </c>
      <c r="AD67">
        <v>1900000</v>
      </c>
      <c r="AE67">
        <v>8</v>
      </c>
      <c r="AF67">
        <v>40</v>
      </c>
      <c r="AG67">
        <v>0.1</v>
      </c>
      <c r="AH67">
        <v>1</v>
      </c>
      <c r="AI67">
        <v>1</v>
      </c>
      <c r="AJ67">
        <v>30</v>
      </c>
      <c r="AK67">
        <v>30</v>
      </c>
      <c r="AL67" t="s">
        <v>451</v>
      </c>
      <c r="AM67" t="e">
        <f>NA()</f>
        <v>#N/A</v>
      </c>
      <c r="AN67" t="s">
        <v>485</v>
      </c>
      <c r="AO67">
        <f t="shared" si="8"/>
        <v>2015</v>
      </c>
      <c r="AQ67" s="20" t="str">
        <f t="shared" si="9"/>
        <v>GUT-C1</v>
      </c>
      <c r="AR67" t="str">
        <f t="shared" si="0"/>
        <v>IPP 2GT +ST</v>
      </c>
      <c r="AT67" s="4" t="s">
        <v>714</v>
      </c>
      <c r="AU67" s="20" t="str">
        <f t="shared" si="1"/>
        <v>GUT-C1</v>
      </c>
      <c r="AV67" t="str">
        <f t="shared" si="10"/>
        <v>CAC</v>
      </c>
      <c r="AX67" s="4" t="s">
        <v>715</v>
      </c>
      <c r="AY67" s="20" t="str">
        <f t="shared" si="11"/>
        <v>GUT-C1</v>
      </c>
      <c r="AZ67" t="str">
        <f t="shared" si="12"/>
        <v>E IPP GAS</v>
      </c>
      <c r="BB67" s="4" t="s">
        <v>716</v>
      </c>
      <c r="BC67" s="20" t="s">
        <v>718</v>
      </c>
      <c r="BD67" s="20" t="str">
        <f t="shared" si="13"/>
        <v>GUT-C1</v>
      </c>
      <c r="BF67" s="4" t="s">
        <v>716</v>
      </c>
      <c r="BG67" s="4" t="s">
        <v>719</v>
      </c>
      <c r="BH67" s="20" t="str">
        <f t="shared" si="2"/>
        <v>GUT-C1</v>
      </c>
      <c r="BJ67" s="4" t="s">
        <v>716</v>
      </c>
      <c r="BK67" s="4" t="s">
        <v>720</v>
      </c>
      <c r="BL67" s="20" t="str">
        <f t="shared" si="14"/>
        <v>GUT-C1</v>
      </c>
      <c r="BN67" s="4" t="s">
        <v>717</v>
      </c>
      <c r="BO67" s="20" t="str">
        <f t="shared" si="15"/>
        <v>Gas</v>
      </c>
      <c r="BP67" s="20" t="str">
        <f t="shared" si="16"/>
        <v>GUT-C1</v>
      </c>
    </row>
    <row r="68" spans="1:68">
      <c r="A68" t="s">
        <v>65</v>
      </c>
      <c r="B68" t="str">
        <f t="shared" si="3"/>
        <v>GUT-C2</v>
      </c>
      <c r="C68" t="e">
        <v>#N/A</v>
      </c>
      <c r="D68" t="s">
        <v>372</v>
      </c>
      <c r="E68" t="str">
        <f t="shared" si="4"/>
        <v>CAC</v>
      </c>
      <c r="F68" t="s">
        <v>381</v>
      </c>
      <c r="G68" t="str">
        <f>INDEX(PLEXOScat_idx!$B:$B,MATCH($F68,PLEXOScat_idx!$A:$A,0))</f>
        <v>IPP 2GT +ST</v>
      </c>
      <c r="H68" s="10" t="s">
        <v>678</v>
      </c>
      <c r="I68" t="str">
        <f t="shared" si="5"/>
        <v>Gas</v>
      </c>
      <c r="J68" t="s">
        <v>759</v>
      </c>
      <c r="K68" t="s">
        <v>417</v>
      </c>
      <c r="L68" t="str">
        <f>INDEX(idxFuel!$B:$B,MATCH($K68,idxFuel!$A:$A,0))</f>
        <v>E IPP GAS</v>
      </c>
      <c r="M68" t="s">
        <v>427</v>
      </c>
      <c r="N68">
        <v>243</v>
      </c>
      <c r="O68">
        <f t="shared" si="6"/>
        <v>0.30375000000000002</v>
      </c>
      <c r="P68">
        <f>INDEX(Units_Allyear!C:C,MATCH($A68,Units_Allyear!$A:$A,0))</f>
        <v>1</v>
      </c>
      <c r="Q68">
        <f>INDEX(Units_Allyear!D:D,MATCH($A68,Units_Allyear!$A:$A,0))</f>
        <v>1</v>
      </c>
      <c r="R68">
        <f>INDEX(Units_Allyear!E:E,MATCH($A68,Units_Allyear!$A:$A,0))</f>
        <v>1</v>
      </c>
      <c r="S68">
        <f>INDEX(Units_Allyear!F:F,MATCH($A68,Units_Allyear!$A:$A,0))</f>
        <v>1</v>
      </c>
      <c r="T68">
        <f>INDEX(Units_Allyear!G:G,MATCH($A68,Units_Allyear!$A:$A,0))</f>
        <v>1</v>
      </c>
      <c r="U68">
        <v>800</v>
      </c>
      <c r="V68">
        <v>800</v>
      </c>
      <c r="W68">
        <v>800</v>
      </c>
      <c r="X68">
        <v>800</v>
      </c>
      <c r="Y68">
        <v>800</v>
      </c>
      <c r="Z68">
        <v>6700.1</v>
      </c>
      <c r="AA68">
        <f t="shared" si="7"/>
        <v>7.102106</v>
      </c>
      <c r="AB68">
        <v>1129816.93</v>
      </c>
      <c r="AC68">
        <v>1264223.44</v>
      </c>
      <c r="AD68">
        <v>1900000</v>
      </c>
      <c r="AE68">
        <v>8</v>
      </c>
      <c r="AF68">
        <v>40</v>
      </c>
      <c r="AG68">
        <v>0.1</v>
      </c>
      <c r="AH68">
        <v>1</v>
      </c>
      <c r="AI68">
        <v>1</v>
      </c>
      <c r="AJ68">
        <v>30</v>
      </c>
      <c r="AK68">
        <v>30</v>
      </c>
      <c r="AL68" t="s">
        <v>451</v>
      </c>
      <c r="AM68" t="e">
        <f>NA()</f>
        <v>#N/A</v>
      </c>
      <c r="AN68" t="s">
        <v>486</v>
      </c>
      <c r="AO68">
        <f t="shared" si="8"/>
        <v>2015</v>
      </c>
      <c r="AQ68" s="20" t="str">
        <f t="shared" si="9"/>
        <v>GUT-C2</v>
      </c>
      <c r="AR68" t="str">
        <f t="shared" ref="AR68:AR131" si="17">IF(AL68="SPP",_xlfn.IFNA(G68&amp;"-"&amp;AM68,G68),G68)</f>
        <v>IPP 2GT +ST</v>
      </c>
      <c r="AT68" s="4" t="s">
        <v>714</v>
      </c>
      <c r="AU68" s="20" t="str">
        <f t="shared" ref="AU68:AU131" si="18">AQ68</f>
        <v>GUT-C2</v>
      </c>
      <c r="AV68" t="str">
        <f t="shared" si="10"/>
        <v>CAC</v>
      </c>
      <c r="AX68" s="4" t="s">
        <v>715</v>
      </c>
      <c r="AY68" s="20" t="str">
        <f t="shared" si="11"/>
        <v>GUT-C2</v>
      </c>
      <c r="AZ68" t="str">
        <f t="shared" si="12"/>
        <v>E IPP GAS</v>
      </c>
      <c r="BB68" s="4" t="s">
        <v>716</v>
      </c>
      <c r="BC68" s="20" t="s">
        <v>718</v>
      </c>
      <c r="BD68" s="20" t="str">
        <f t="shared" si="13"/>
        <v>GUT-C2</v>
      </c>
      <c r="BF68" s="4" t="s">
        <v>716</v>
      </c>
      <c r="BG68" s="4" t="s">
        <v>719</v>
      </c>
      <c r="BH68" s="20" t="str">
        <f t="shared" ref="BH68:BH131" si="19">AU68</f>
        <v>GUT-C2</v>
      </c>
      <c r="BJ68" s="4" t="s">
        <v>716</v>
      </c>
      <c r="BK68" s="4" t="s">
        <v>720</v>
      </c>
      <c r="BL68" s="20" t="str">
        <f t="shared" si="14"/>
        <v>GUT-C2</v>
      </c>
      <c r="BN68" s="4" t="s">
        <v>717</v>
      </c>
      <c r="BO68" s="20" t="str">
        <f t="shared" si="15"/>
        <v>Gas</v>
      </c>
      <c r="BP68" s="20" t="str">
        <f t="shared" si="16"/>
        <v>GUT-C2</v>
      </c>
    </row>
    <row r="69" spans="1:68">
      <c r="A69" t="s">
        <v>66</v>
      </c>
      <c r="B69" t="str">
        <f t="shared" ref="B69:B132" si="20">SUBSTITUTE(A69," ","_")</f>
        <v>TECO-C1</v>
      </c>
      <c r="C69" t="e">
        <v>#N/A</v>
      </c>
      <c r="D69" t="s">
        <v>377</v>
      </c>
      <c r="E69" t="str">
        <f t="shared" ref="E69:E132" si="21">LEFT(D69,3)</f>
        <v>CAC</v>
      </c>
      <c r="F69" t="s">
        <v>381</v>
      </c>
      <c r="G69" t="str">
        <f>INDEX(PLEXOScat_idx!$B:$B,MATCH($F69,PLEXOScat_idx!$A:$A,0))</f>
        <v>IPP 2GT +ST</v>
      </c>
      <c r="H69" s="10" t="s">
        <v>678</v>
      </c>
      <c r="I69" t="str">
        <f t="shared" ref="I69:I132" si="22">LEFT(H69,SEARCH(" ",H69)-1)</f>
        <v>Gas</v>
      </c>
      <c r="J69" t="s">
        <v>759</v>
      </c>
      <c r="K69" t="s">
        <v>414</v>
      </c>
      <c r="L69" t="str">
        <f>INDEX(idxFuel!$B:$B,MATCH($K69,idxFuel!$A:$A,0))</f>
        <v>W GAS</v>
      </c>
      <c r="M69" t="s">
        <v>427</v>
      </c>
      <c r="N69">
        <v>250</v>
      </c>
      <c r="O69">
        <f t="shared" ref="O69:O132" si="23">N69/MAX($U69:$Y69)</f>
        <v>0.35714285714285715</v>
      </c>
      <c r="P69">
        <f>INDEX(Units_Allyear!C:C,MATCH($A69,Units_Allyear!$A:$A,0))</f>
        <v>0</v>
      </c>
      <c r="Q69">
        <f>INDEX(Units_Allyear!D:D,MATCH($A69,Units_Allyear!$A:$A,0))</f>
        <v>0</v>
      </c>
      <c r="R69">
        <f>INDEX(Units_Allyear!E:E,MATCH($A69,Units_Allyear!$A:$A,0))</f>
        <v>0</v>
      </c>
      <c r="S69">
        <f>INDEX(Units_Allyear!F:F,MATCH($A69,Units_Allyear!$A:$A,0))</f>
        <v>0</v>
      </c>
      <c r="T69">
        <f>INDEX(Units_Allyear!G:G,MATCH($A69,Units_Allyear!$A:$A,0))</f>
        <v>0</v>
      </c>
      <c r="U69">
        <v>700</v>
      </c>
      <c r="V69">
        <v>700</v>
      </c>
      <c r="W69">
        <v>700</v>
      </c>
      <c r="X69">
        <v>700</v>
      </c>
      <c r="Y69">
        <v>700</v>
      </c>
      <c r="Z69">
        <v>7157.1</v>
      </c>
      <c r="AA69">
        <f t="shared" ref="AA69:AA132" si="24">Z69*$AA$1*1000</f>
        <v>7.586526000000001</v>
      </c>
      <c r="AB69">
        <v>179293.56</v>
      </c>
      <c r="AC69">
        <v>231669.19</v>
      </c>
      <c r="AD69">
        <v>420000</v>
      </c>
      <c r="AE69">
        <v>8</v>
      </c>
      <c r="AF69">
        <v>40</v>
      </c>
      <c r="AG69">
        <v>0.1</v>
      </c>
      <c r="AH69">
        <v>0</v>
      </c>
      <c r="AI69">
        <v>0.9</v>
      </c>
      <c r="AJ69">
        <v>18.3</v>
      </c>
      <c r="AK69">
        <v>29.7</v>
      </c>
      <c r="AL69" t="s">
        <v>451</v>
      </c>
      <c r="AM69" t="e">
        <f>NA()</f>
        <v>#N/A</v>
      </c>
      <c r="AN69" t="s">
        <v>487</v>
      </c>
      <c r="AO69">
        <f t="shared" ref="AO69:AO132" si="25">_xlfn.NUMBERVALUE(IF(ISNUMBER(SEARCH("/",AN69)),RIGHT(AN69,LEN(AN69)-SEARCH("/",AN69)),AN69))</f>
        <v>2000</v>
      </c>
      <c r="AQ69" s="20" t="str">
        <f t="shared" ref="AQ69:AQ132" si="26">A69</f>
        <v>TECO-C1</v>
      </c>
      <c r="AR69" t="str">
        <f t="shared" si="17"/>
        <v>IPP 2GT +ST</v>
      </c>
      <c r="AT69" s="4" t="s">
        <v>714</v>
      </c>
      <c r="AU69" s="20" t="str">
        <f t="shared" si="18"/>
        <v>TECO-C1</v>
      </c>
      <c r="AV69" t="str">
        <f t="shared" ref="AV69:AV132" si="27">E69</f>
        <v>CAC</v>
      </c>
      <c r="AX69" s="4" t="s">
        <v>715</v>
      </c>
      <c r="AY69" s="20" t="str">
        <f t="shared" ref="AY69:AY132" si="28">AQ69</f>
        <v>TECO-C1</v>
      </c>
      <c r="AZ69" t="str">
        <f t="shared" ref="AZ69:AZ132" si="29">L69</f>
        <v>W GAS</v>
      </c>
      <c r="BB69" s="4" t="s">
        <v>716</v>
      </c>
      <c r="BC69" s="20" t="s">
        <v>718</v>
      </c>
      <c r="BD69" s="20" t="str">
        <f t="shared" ref="BD69:BD132" si="30">IF($M69="Optimal",$AU69,NA())</f>
        <v>TECO-C1</v>
      </c>
      <c r="BF69" s="4" t="s">
        <v>716</v>
      </c>
      <c r="BG69" s="4" t="s">
        <v>719</v>
      </c>
      <c r="BH69" s="20" t="str">
        <f t="shared" si="19"/>
        <v>TECO-C1</v>
      </c>
      <c r="BJ69" s="4" t="s">
        <v>716</v>
      </c>
      <c r="BK69" s="4" t="s">
        <v>720</v>
      </c>
      <c r="BL69" s="20" t="str">
        <f t="shared" ref="BL69:BL132" si="31">IF(M69="Optimal",AU69,NA())</f>
        <v>TECO-C1</v>
      </c>
      <c r="BN69" s="4" t="s">
        <v>717</v>
      </c>
      <c r="BO69" s="20" t="str">
        <f t="shared" ref="BO69:BO132" si="32">I69</f>
        <v>Gas</v>
      </c>
      <c r="BP69" s="20" t="str">
        <f t="shared" ref="BP69:BP132" si="33">AU69</f>
        <v>TECO-C1</v>
      </c>
    </row>
    <row r="70" spans="1:68">
      <c r="A70" t="s">
        <v>67</v>
      </c>
      <c r="B70" t="str">
        <f t="shared" si="20"/>
        <v>CHN-S21</v>
      </c>
      <c r="C70" t="e">
        <v>#N/A</v>
      </c>
      <c r="D70" t="s">
        <v>367</v>
      </c>
      <c r="E70" t="str">
        <f t="shared" si="21"/>
        <v>SAC</v>
      </c>
      <c r="F70" t="s">
        <v>374</v>
      </c>
      <c r="G70" t="str">
        <f>INDEX(PLEXOScat_idx!$B:$B,MATCH($F70,PLEXOScat_idx!$A:$A,0))</f>
        <v>EGAT SingleShaft</v>
      </c>
      <c r="H70" s="10" t="s">
        <v>677</v>
      </c>
      <c r="I70" t="str">
        <f t="shared" si="22"/>
        <v>Gas</v>
      </c>
      <c r="J70" t="s">
        <v>759</v>
      </c>
      <c r="K70" t="s">
        <v>413</v>
      </c>
      <c r="L70" t="str">
        <f>INDEX(idxFuel!$B:$B,MATCH($K70,idxFuel!$A:$A,0))</f>
        <v>J GAS</v>
      </c>
      <c r="M70" t="s">
        <v>427</v>
      </c>
      <c r="N70">
        <v>232</v>
      </c>
      <c r="O70">
        <f t="shared" si="23"/>
        <v>0.60574412532637079</v>
      </c>
      <c r="P70">
        <f>INDEX(Units_Allyear!C:C,MATCH($A70,Units_Allyear!$A:$A,0))</f>
        <v>1</v>
      </c>
      <c r="Q70">
        <f>INDEX(Units_Allyear!D:D,MATCH($A70,Units_Allyear!$A:$A,0))</f>
        <v>1</v>
      </c>
      <c r="R70">
        <f>INDEX(Units_Allyear!E:E,MATCH($A70,Units_Allyear!$A:$A,0))</f>
        <v>1</v>
      </c>
      <c r="S70">
        <f>INDEX(Units_Allyear!F:F,MATCH($A70,Units_Allyear!$A:$A,0))</f>
        <v>1</v>
      </c>
      <c r="T70">
        <f>INDEX(Units_Allyear!G:G,MATCH($A70,Units_Allyear!$A:$A,0))</f>
        <v>0</v>
      </c>
      <c r="U70">
        <v>383</v>
      </c>
      <c r="V70">
        <v>383</v>
      </c>
      <c r="W70">
        <v>383</v>
      </c>
      <c r="X70">
        <v>383</v>
      </c>
      <c r="Y70">
        <v>383</v>
      </c>
      <c r="Z70">
        <v>6690.1</v>
      </c>
      <c r="AA70">
        <f t="shared" si="24"/>
        <v>7.0915060000000008</v>
      </c>
      <c r="AB70">
        <v>1537390.35</v>
      </c>
      <c r="AC70">
        <v>966837.96</v>
      </c>
      <c r="AD70">
        <v>1770000</v>
      </c>
      <c r="AE70">
        <v>8</v>
      </c>
      <c r="AF70">
        <v>40</v>
      </c>
      <c r="AG70">
        <v>0.1</v>
      </c>
      <c r="AH70">
        <v>1</v>
      </c>
      <c r="AI70">
        <v>1</v>
      </c>
      <c r="AJ70">
        <v>13</v>
      </c>
      <c r="AK70">
        <v>13</v>
      </c>
      <c r="AL70" t="s">
        <v>440</v>
      </c>
      <c r="AM70" t="e">
        <f>NA()</f>
        <v>#N/A</v>
      </c>
      <c r="AN70" t="s">
        <v>488</v>
      </c>
      <c r="AO70">
        <f t="shared" si="25"/>
        <v>2014</v>
      </c>
      <c r="AQ70" s="20" t="str">
        <f t="shared" si="26"/>
        <v>CHN-S21</v>
      </c>
      <c r="AR70" t="str">
        <f t="shared" si="17"/>
        <v>EGAT SingleShaft</v>
      </c>
      <c r="AT70" s="4" t="s">
        <v>714</v>
      </c>
      <c r="AU70" s="20" t="str">
        <f t="shared" si="18"/>
        <v>CHN-S21</v>
      </c>
      <c r="AV70" t="str">
        <f t="shared" si="27"/>
        <v>SAC</v>
      </c>
      <c r="AX70" s="4" t="s">
        <v>715</v>
      </c>
      <c r="AY70" s="20" t="str">
        <f t="shared" si="28"/>
        <v>CHN-S21</v>
      </c>
      <c r="AZ70" t="str">
        <f t="shared" si="29"/>
        <v>J GAS</v>
      </c>
      <c r="BB70" s="4" t="s">
        <v>716</v>
      </c>
      <c r="BC70" s="20" t="s">
        <v>718</v>
      </c>
      <c r="BD70" s="20" t="str">
        <f t="shared" si="30"/>
        <v>CHN-S21</v>
      </c>
      <c r="BF70" s="4" t="s">
        <v>716</v>
      </c>
      <c r="BG70" s="4" t="s">
        <v>719</v>
      </c>
      <c r="BH70" s="20" t="str">
        <f t="shared" si="19"/>
        <v>CHN-S21</v>
      </c>
      <c r="BJ70" s="4" t="s">
        <v>716</v>
      </c>
      <c r="BK70" s="4" t="s">
        <v>720</v>
      </c>
      <c r="BL70" s="20" t="str">
        <f t="shared" si="31"/>
        <v>CHN-S21</v>
      </c>
      <c r="BN70" s="4" t="s">
        <v>717</v>
      </c>
      <c r="BO70" s="20" t="str">
        <f t="shared" si="32"/>
        <v>Gas</v>
      </c>
      <c r="BP70" s="20" t="str">
        <f t="shared" si="33"/>
        <v>CHN-S21</v>
      </c>
    </row>
    <row r="71" spans="1:68">
      <c r="A71" t="s">
        <v>68</v>
      </c>
      <c r="B71" t="str">
        <f t="shared" si="20"/>
        <v>CHN-S22</v>
      </c>
      <c r="C71" t="e">
        <v>#N/A</v>
      </c>
      <c r="D71" t="s">
        <v>367</v>
      </c>
      <c r="E71" t="str">
        <f t="shared" si="21"/>
        <v>SAC</v>
      </c>
      <c r="F71" t="s">
        <v>374</v>
      </c>
      <c r="G71" t="str">
        <f>INDEX(PLEXOScat_idx!$B:$B,MATCH($F71,PLEXOScat_idx!$A:$A,0))</f>
        <v>EGAT SingleShaft</v>
      </c>
      <c r="H71" s="10" t="s">
        <v>677</v>
      </c>
      <c r="I71" t="str">
        <f t="shared" si="22"/>
        <v>Gas</v>
      </c>
      <c r="J71" t="s">
        <v>759</v>
      </c>
      <c r="K71" t="s">
        <v>413</v>
      </c>
      <c r="L71" t="str">
        <f>INDEX(idxFuel!$B:$B,MATCH($K71,idxFuel!$A:$A,0))</f>
        <v>J GAS</v>
      </c>
      <c r="M71" t="s">
        <v>427</v>
      </c>
      <c r="N71">
        <v>232</v>
      </c>
      <c r="O71">
        <f t="shared" si="23"/>
        <v>0.60574412532637079</v>
      </c>
      <c r="P71">
        <f>INDEX(Units_Allyear!C:C,MATCH($A71,Units_Allyear!$A:$A,0))</f>
        <v>1</v>
      </c>
      <c r="Q71">
        <f>INDEX(Units_Allyear!D:D,MATCH($A71,Units_Allyear!$A:$A,0))</f>
        <v>1</v>
      </c>
      <c r="R71">
        <f>INDEX(Units_Allyear!E:E,MATCH($A71,Units_Allyear!$A:$A,0))</f>
        <v>1</v>
      </c>
      <c r="S71">
        <f>INDEX(Units_Allyear!F:F,MATCH($A71,Units_Allyear!$A:$A,0))</f>
        <v>1</v>
      </c>
      <c r="T71">
        <f>INDEX(Units_Allyear!G:G,MATCH($A71,Units_Allyear!$A:$A,0))</f>
        <v>0</v>
      </c>
      <c r="U71">
        <v>383</v>
      </c>
      <c r="V71">
        <v>383</v>
      </c>
      <c r="W71">
        <v>383</v>
      </c>
      <c r="X71">
        <v>383</v>
      </c>
      <c r="Y71">
        <v>383</v>
      </c>
      <c r="Z71">
        <v>6690.1</v>
      </c>
      <c r="AA71">
        <f t="shared" si="24"/>
        <v>7.0915060000000008</v>
      </c>
      <c r="AB71">
        <v>1537390.35</v>
      </c>
      <c r="AC71">
        <v>966837.96</v>
      </c>
      <c r="AD71">
        <v>1770000</v>
      </c>
      <c r="AE71">
        <v>8</v>
      </c>
      <c r="AF71">
        <v>40</v>
      </c>
      <c r="AG71">
        <v>0.1</v>
      </c>
      <c r="AH71">
        <v>1</v>
      </c>
      <c r="AI71">
        <v>1</v>
      </c>
      <c r="AJ71">
        <v>13</v>
      </c>
      <c r="AK71">
        <v>13</v>
      </c>
      <c r="AL71" t="s">
        <v>440</v>
      </c>
      <c r="AM71" t="e">
        <f>NA()</f>
        <v>#N/A</v>
      </c>
      <c r="AN71" t="s">
        <v>488</v>
      </c>
      <c r="AO71">
        <f t="shared" si="25"/>
        <v>2014</v>
      </c>
      <c r="AQ71" s="20" t="str">
        <f t="shared" si="26"/>
        <v>CHN-S22</v>
      </c>
      <c r="AR71" t="str">
        <f t="shared" si="17"/>
        <v>EGAT SingleShaft</v>
      </c>
      <c r="AT71" s="4" t="s">
        <v>714</v>
      </c>
      <c r="AU71" s="20" t="str">
        <f t="shared" si="18"/>
        <v>CHN-S22</v>
      </c>
      <c r="AV71" t="str">
        <f t="shared" si="27"/>
        <v>SAC</v>
      </c>
      <c r="AX71" s="4" t="s">
        <v>715</v>
      </c>
      <c r="AY71" s="20" t="str">
        <f t="shared" si="28"/>
        <v>CHN-S22</v>
      </c>
      <c r="AZ71" t="str">
        <f t="shared" si="29"/>
        <v>J GAS</v>
      </c>
      <c r="BB71" s="4" t="s">
        <v>716</v>
      </c>
      <c r="BC71" s="20" t="s">
        <v>718</v>
      </c>
      <c r="BD71" s="20" t="str">
        <f t="shared" si="30"/>
        <v>CHN-S22</v>
      </c>
      <c r="BF71" s="4" t="s">
        <v>716</v>
      </c>
      <c r="BG71" s="4" t="s">
        <v>719</v>
      </c>
      <c r="BH71" s="20" t="str">
        <f t="shared" si="19"/>
        <v>CHN-S22</v>
      </c>
      <c r="BJ71" s="4" t="s">
        <v>716</v>
      </c>
      <c r="BK71" s="4" t="s">
        <v>720</v>
      </c>
      <c r="BL71" s="20" t="str">
        <f t="shared" si="31"/>
        <v>CHN-S22</v>
      </c>
      <c r="BN71" s="4" t="s">
        <v>717</v>
      </c>
      <c r="BO71" s="20" t="str">
        <f t="shared" si="32"/>
        <v>Gas</v>
      </c>
      <c r="BP71" s="20" t="str">
        <f t="shared" si="33"/>
        <v>CHN-S22</v>
      </c>
    </row>
    <row r="72" spans="1:68">
      <c r="A72" t="s">
        <v>69</v>
      </c>
      <c r="B72" t="str">
        <f t="shared" si="20"/>
        <v>NB-S21</v>
      </c>
      <c r="C72" t="e">
        <v>#N/A</v>
      </c>
      <c r="D72" t="s">
        <v>371</v>
      </c>
      <c r="E72" t="str">
        <f t="shared" si="21"/>
        <v>MAC</v>
      </c>
      <c r="F72" t="s">
        <v>374</v>
      </c>
      <c r="G72" t="str">
        <f>INDEX(PLEXOScat_idx!$B:$B,MATCH($F72,PLEXOScat_idx!$A:$A,0))</f>
        <v>EGAT SingleShaft</v>
      </c>
      <c r="H72" s="10" t="s">
        <v>677</v>
      </c>
      <c r="I72" t="str">
        <f t="shared" si="22"/>
        <v>Gas</v>
      </c>
      <c r="J72" t="s">
        <v>759</v>
      </c>
      <c r="K72" t="s">
        <v>412</v>
      </c>
      <c r="L72" t="str">
        <f>INDEX(idxFuel!$B:$B,MATCH($K72,idxFuel!$A:$A,0))</f>
        <v>LNG</v>
      </c>
      <c r="M72" t="s">
        <v>427</v>
      </c>
      <c r="N72">
        <v>254</v>
      </c>
      <c r="O72">
        <f t="shared" si="23"/>
        <v>0.61352657004830913</v>
      </c>
      <c r="P72">
        <f>INDEX(Units_Allyear!C:C,MATCH($A72,Units_Allyear!$A:$A,0))</f>
        <v>1</v>
      </c>
      <c r="Q72">
        <f>INDEX(Units_Allyear!D:D,MATCH($A72,Units_Allyear!$A:$A,0))</f>
        <v>1</v>
      </c>
      <c r="R72">
        <f>INDEX(Units_Allyear!E:E,MATCH($A72,Units_Allyear!$A:$A,0))</f>
        <v>1</v>
      </c>
      <c r="S72">
        <f>INDEX(Units_Allyear!F:F,MATCH($A72,Units_Allyear!$A:$A,0))</f>
        <v>1</v>
      </c>
      <c r="T72">
        <f>INDEX(Units_Allyear!G:G,MATCH($A72,Units_Allyear!$A:$A,0))</f>
        <v>1</v>
      </c>
      <c r="U72">
        <v>414</v>
      </c>
      <c r="V72">
        <v>414</v>
      </c>
      <c r="W72">
        <v>414</v>
      </c>
      <c r="X72">
        <v>414</v>
      </c>
      <c r="Y72">
        <v>414</v>
      </c>
      <c r="Z72">
        <v>6693.2</v>
      </c>
      <c r="AA72">
        <f t="shared" si="24"/>
        <v>7.094792</v>
      </c>
      <c r="AB72">
        <v>726624.52</v>
      </c>
      <c r="AC72">
        <v>857885.34</v>
      </c>
      <c r="AD72">
        <v>1770000</v>
      </c>
      <c r="AE72">
        <v>8</v>
      </c>
      <c r="AF72">
        <v>40</v>
      </c>
      <c r="AG72">
        <v>0.1</v>
      </c>
      <c r="AH72">
        <v>2</v>
      </c>
      <c r="AI72">
        <v>1</v>
      </c>
      <c r="AJ72">
        <v>16.5</v>
      </c>
      <c r="AK72">
        <v>16.5</v>
      </c>
      <c r="AL72" t="s">
        <v>440</v>
      </c>
      <c r="AM72" t="e">
        <f>NA()</f>
        <v>#N/A</v>
      </c>
      <c r="AN72" t="s">
        <v>489</v>
      </c>
      <c r="AO72">
        <f t="shared" si="25"/>
        <v>2016</v>
      </c>
      <c r="AQ72" s="20" t="str">
        <f t="shared" si="26"/>
        <v>NB-S21</v>
      </c>
      <c r="AR72" t="str">
        <f t="shared" si="17"/>
        <v>EGAT SingleShaft</v>
      </c>
      <c r="AT72" s="4" t="s">
        <v>714</v>
      </c>
      <c r="AU72" s="20" t="str">
        <f t="shared" si="18"/>
        <v>NB-S21</v>
      </c>
      <c r="AV72" t="str">
        <f t="shared" si="27"/>
        <v>MAC</v>
      </c>
      <c r="AX72" s="4" t="s">
        <v>715</v>
      </c>
      <c r="AY72" s="20" t="str">
        <f t="shared" si="28"/>
        <v>NB-S21</v>
      </c>
      <c r="AZ72" t="str">
        <f t="shared" si="29"/>
        <v>LNG</v>
      </c>
      <c r="BB72" s="4" t="s">
        <v>716</v>
      </c>
      <c r="BC72" s="20" t="s">
        <v>718</v>
      </c>
      <c r="BD72" s="20" t="str">
        <f t="shared" si="30"/>
        <v>NB-S21</v>
      </c>
      <c r="BF72" s="4" t="s">
        <v>716</v>
      </c>
      <c r="BG72" s="4" t="s">
        <v>719</v>
      </c>
      <c r="BH72" s="20" t="str">
        <f t="shared" si="19"/>
        <v>NB-S21</v>
      </c>
      <c r="BJ72" s="4" t="s">
        <v>716</v>
      </c>
      <c r="BK72" s="4" t="s">
        <v>720</v>
      </c>
      <c r="BL72" s="20" t="str">
        <f t="shared" si="31"/>
        <v>NB-S21</v>
      </c>
      <c r="BN72" s="4" t="s">
        <v>717</v>
      </c>
      <c r="BO72" s="20" t="str">
        <f t="shared" si="32"/>
        <v>Gas</v>
      </c>
      <c r="BP72" s="20" t="str">
        <f t="shared" si="33"/>
        <v>NB-S21</v>
      </c>
    </row>
    <row r="73" spans="1:68">
      <c r="A73" t="s">
        <v>70</v>
      </c>
      <c r="B73" t="str">
        <f t="shared" si="20"/>
        <v>NB-S22</v>
      </c>
      <c r="C73" t="e">
        <v>#N/A</v>
      </c>
      <c r="D73" t="s">
        <v>371</v>
      </c>
      <c r="E73" t="str">
        <f t="shared" si="21"/>
        <v>MAC</v>
      </c>
      <c r="F73" t="s">
        <v>374</v>
      </c>
      <c r="G73" t="str">
        <f>INDEX(PLEXOScat_idx!$B:$B,MATCH($F73,PLEXOScat_idx!$A:$A,0))</f>
        <v>EGAT SingleShaft</v>
      </c>
      <c r="H73" s="10" t="s">
        <v>677</v>
      </c>
      <c r="I73" t="str">
        <f t="shared" si="22"/>
        <v>Gas</v>
      </c>
      <c r="J73" t="s">
        <v>759</v>
      </c>
      <c r="K73" t="s">
        <v>412</v>
      </c>
      <c r="L73" t="str">
        <f>INDEX(idxFuel!$B:$B,MATCH($K73,idxFuel!$A:$A,0))</f>
        <v>LNG</v>
      </c>
      <c r="M73" t="s">
        <v>427</v>
      </c>
      <c r="N73">
        <v>254</v>
      </c>
      <c r="O73">
        <f t="shared" si="23"/>
        <v>0.61352657004830913</v>
      </c>
      <c r="P73">
        <f>INDEX(Units_Allyear!C:C,MATCH($A73,Units_Allyear!$A:$A,0))</f>
        <v>1</v>
      </c>
      <c r="Q73">
        <f>INDEX(Units_Allyear!D:D,MATCH($A73,Units_Allyear!$A:$A,0))</f>
        <v>1</v>
      </c>
      <c r="R73">
        <f>INDEX(Units_Allyear!E:E,MATCH($A73,Units_Allyear!$A:$A,0))</f>
        <v>1</v>
      </c>
      <c r="S73">
        <f>INDEX(Units_Allyear!F:F,MATCH($A73,Units_Allyear!$A:$A,0))</f>
        <v>1</v>
      </c>
      <c r="T73">
        <f>INDEX(Units_Allyear!G:G,MATCH($A73,Units_Allyear!$A:$A,0))</f>
        <v>1</v>
      </c>
      <c r="U73">
        <v>414</v>
      </c>
      <c r="V73">
        <v>414</v>
      </c>
      <c r="W73">
        <v>414</v>
      </c>
      <c r="X73">
        <v>414</v>
      </c>
      <c r="Y73">
        <v>414</v>
      </c>
      <c r="Z73">
        <v>6693.2</v>
      </c>
      <c r="AA73">
        <f t="shared" si="24"/>
        <v>7.094792</v>
      </c>
      <c r="AB73">
        <v>726624.52</v>
      </c>
      <c r="AC73">
        <v>857885.34</v>
      </c>
      <c r="AD73">
        <v>1770000</v>
      </c>
      <c r="AE73">
        <v>8</v>
      </c>
      <c r="AF73">
        <v>40</v>
      </c>
      <c r="AG73">
        <v>0.1</v>
      </c>
      <c r="AH73">
        <v>2</v>
      </c>
      <c r="AI73">
        <v>1</v>
      </c>
      <c r="AJ73">
        <v>16.5</v>
      </c>
      <c r="AK73">
        <v>16.5</v>
      </c>
      <c r="AL73" t="s">
        <v>440</v>
      </c>
      <c r="AM73" t="e">
        <f>NA()</f>
        <v>#N/A</v>
      </c>
      <c r="AN73" t="s">
        <v>489</v>
      </c>
      <c r="AO73">
        <f t="shared" si="25"/>
        <v>2016</v>
      </c>
      <c r="AQ73" s="20" t="str">
        <f t="shared" si="26"/>
        <v>NB-S22</v>
      </c>
      <c r="AR73" t="str">
        <f t="shared" si="17"/>
        <v>EGAT SingleShaft</v>
      </c>
      <c r="AT73" s="4" t="s">
        <v>714</v>
      </c>
      <c r="AU73" s="20" t="str">
        <f t="shared" si="18"/>
        <v>NB-S22</v>
      </c>
      <c r="AV73" t="str">
        <f t="shared" si="27"/>
        <v>MAC</v>
      </c>
      <c r="AX73" s="4" t="s">
        <v>715</v>
      </c>
      <c r="AY73" s="20" t="str">
        <f t="shared" si="28"/>
        <v>NB-S22</v>
      </c>
      <c r="AZ73" t="str">
        <f t="shared" si="29"/>
        <v>LNG</v>
      </c>
      <c r="BB73" s="4" t="s">
        <v>716</v>
      </c>
      <c r="BC73" s="20" t="s">
        <v>718</v>
      </c>
      <c r="BD73" s="20" t="str">
        <f t="shared" si="30"/>
        <v>NB-S22</v>
      </c>
      <c r="BF73" s="4" t="s">
        <v>716</v>
      </c>
      <c r="BG73" s="4" t="s">
        <v>719</v>
      </c>
      <c r="BH73" s="20" t="str">
        <f t="shared" si="19"/>
        <v>NB-S22</v>
      </c>
      <c r="BJ73" s="4" t="s">
        <v>716</v>
      </c>
      <c r="BK73" s="4" t="s">
        <v>720</v>
      </c>
      <c r="BL73" s="20" t="str">
        <f t="shared" si="31"/>
        <v>NB-S22</v>
      </c>
      <c r="BN73" s="4" t="s">
        <v>717</v>
      </c>
      <c r="BO73" s="20" t="str">
        <f t="shared" si="32"/>
        <v>Gas</v>
      </c>
      <c r="BP73" s="20" t="str">
        <f t="shared" si="33"/>
        <v>NB-S22</v>
      </c>
    </row>
    <row r="74" spans="1:68">
      <c r="A74" t="s">
        <v>71</v>
      </c>
      <c r="B74" t="str">
        <f t="shared" si="20"/>
        <v>GLOW1</v>
      </c>
      <c r="C74" t="e">
        <v>#N/A</v>
      </c>
      <c r="D74" t="s">
        <v>365</v>
      </c>
      <c r="E74" t="str">
        <f t="shared" si="21"/>
        <v>CAC</v>
      </c>
      <c r="F74" t="s">
        <v>382</v>
      </c>
      <c r="G74" t="str">
        <f>INDEX(PLEXOScat_idx!$B:$B,MATCH($F74,PLEXOScat_idx!$A:$A,0))</f>
        <v>IPP SingleShaft</v>
      </c>
      <c r="H74" s="10" t="s">
        <v>677</v>
      </c>
      <c r="I74" t="str">
        <f t="shared" si="22"/>
        <v>Gas</v>
      </c>
      <c r="J74" t="s">
        <v>759</v>
      </c>
      <c r="K74" t="s">
        <v>417</v>
      </c>
      <c r="L74" t="str">
        <f>INDEX(idxFuel!$B:$B,MATCH($K74,idxFuel!$A:$A,0))</f>
        <v>E IPP GAS</v>
      </c>
      <c r="M74" t="s">
        <v>427</v>
      </c>
      <c r="N74">
        <v>210</v>
      </c>
      <c r="O74">
        <f t="shared" si="23"/>
        <v>0.5890603085553997</v>
      </c>
      <c r="P74">
        <f>INDEX(Units_Allyear!C:C,MATCH($A74,Units_Allyear!$A:$A,0))</f>
        <v>1</v>
      </c>
      <c r="Q74">
        <f>INDEX(Units_Allyear!D:D,MATCH($A74,Units_Allyear!$A:$A,0))</f>
        <v>1</v>
      </c>
      <c r="R74">
        <f>INDEX(Units_Allyear!E:E,MATCH($A74,Units_Allyear!$A:$A,0))</f>
        <v>0</v>
      </c>
      <c r="S74">
        <f>INDEX(Units_Allyear!F:F,MATCH($A74,Units_Allyear!$A:$A,0))</f>
        <v>0</v>
      </c>
      <c r="T74">
        <f>INDEX(Units_Allyear!G:G,MATCH($A74,Units_Allyear!$A:$A,0))</f>
        <v>0</v>
      </c>
      <c r="U74">
        <v>356.5</v>
      </c>
      <c r="V74">
        <v>356.5</v>
      </c>
      <c r="W74">
        <v>356.5</v>
      </c>
      <c r="X74">
        <v>356.5</v>
      </c>
      <c r="Y74">
        <v>356.5</v>
      </c>
      <c r="Z74">
        <v>7035.5</v>
      </c>
      <c r="AA74">
        <f t="shared" si="24"/>
        <v>7.45763</v>
      </c>
      <c r="AB74">
        <v>244756.83</v>
      </c>
      <c r="AC74">
        <v>270061.59000000003</v>
      </c>
      <c r="AD74">
        <v>460000</v>
      </c>
      <c r="AE74">
        <v>8</v>
      </c>
      <c r="AF74">
        <v>40</v>
      </c>
      <c r="AG74">
        <v>0.1</v>
      </c>
      <c r="AH74">
        <v>4</v>
      </c>
      <c r="AI74">
        <v>2</v>
      </c>
      <c r="AJ74">
        <v>7.5</v>
      </c>
      <c r="AK74">
        <v>7.5</v>
      </c>
      <c r="AL74" t="s">
        <v>451</v>
      </c>
      <c r="AM74" t="e">
        <f>NA()</f>
        <v>#N/A</v>
      </c>
      <c r="AN74" t="s">
        <v>490</v>
      </c>
      <c r="AO74">
        <f t="shared" si="25"/>
        <v>2003</v>
      </c>
      <c r="AQ74" s="20" t="str">
        <f t="shared" si="26"/>
        <v>GLOW1</v>
      </c>
      <c r="AR74" t="str">
        <f t="shared" si="17"/>
        <v>IPP SingleShaft</v>
      </c>
      <c r="AT74" s="4" t="s">
        <v>714</v>
      </c>
      <c r="AU74" s="20" t="str">
        <f t="shared" si="18"/>
        <v>GLOW1</v>
      </c>
      <c r="AV74" t="str">
        <f t="shared" si="27"/>
        <v>CAC</v>
      </c>
      <c r="AX74" s="4" t="s">
        <v>715</v>
      </c>
      <c r="AY74" s="20" t="str">
        <f t="shared" si="28"/>
        <v>GLOW1</v>
      </c>
      <c r="AZ74" t="str">
        <f t="shared" si="29"/>
        <v>E IPP GAS</v>
      </c>
      <c r="BB74" s="4" t="s">
        <v>716</v>
      </c>
      <c r="BC74" s="20" t="s">
        <v>718</v>
      </c>
      <c r="BD74" s="20" t="str">
        <f t="shared" si="30"/>
        <v>GLOW1</v>
      </c>
      <c r="BF74" s="4" t="s">
        <v>716</v>
      </c>
      <c r="BG74" s="4" t="s">
        <v>719</v>
      </c>
      <c r="BH74" s="20" t="str">
        <f t="shared" si="19"/>
        <v>GLOW1</v>
      </c>
      <c r="BJ74" s="4" t="s">
        <v>716</v>
      </c>
      <c r="BK74" s="4" t="s">
        <v>720</v>
      </c>
      <c r="BL74" s="20" t="str">
        <f t="shared" si="31"/>
        <v>GLOW1</v>
      </c>
      <c r="BN74" s="4" t="s">
        <v>717</v>
      </c>
      <c r="BO74" s="20" t="str">
        <f t="shared" si="32"/>
        <v>Gas</v>
      </c>
      <c r="BP74" s="20" t="str">
        <f t="shared" si="33"/>
        <v>GLOW1</v>
      </c>
    </row>
    <row r="75" spans="1:68">
      <c r="A75" t="s">
        <v>72</v>
      </c>
      <c r="B75" t="str">
        <f t="shared" si="20"/>
        <v>GLOW2</v>
      </c>
      <c r="C75" t="e">
        <v>#N/A</v>
      </c>
      <c r="D75" t="s">
        <v>365</v>
      </c>
      <c r="E75" t="str">
        <f t="shared" si="21"/>
        <v>CAC</v>
      </c>
      <c r="F75" t="s">
        <v>382</v>
      </c>
      <c r="G75" t="str">
        <f>INDEX(PLEXOScat_idx!$B:$B,MATCH($F75,PLEXOScat_idx!$A:$A,0))</f>
        <v>IPP SingleShaft</v>
      </c>
      <c r="H75" s="10" t="s">
        <v>677</v>
      </c>
      <c r="I75" t="str">
        <f t="shared" si="22"/>
        <v>Gas</v>
      </c>
      <c r="J75" t="s">
        <v>759</v>
      </c>
      <c r="K75" t="s">
        <v>417</v>
      </c>
      <c r="L75" t="str">
        <f>INDEX(idxFuel!$B:$B,MATCH($K75,idxFuel!$A:$A,0))</f>
        <v>E IPP GAS</v>
      </c>
      <c r="M75" t="s">
        <v>427</v>
      </c>
      <c r="N75">
        <v>210</v>
      </c>
      <c r="O75">
        <f t="shared" si="23"/>
        <v>0.5890603085553997</v>
      </c>
      <c r="P75">
        <f>INDEX(Units_Allyear!C:C,MATCH($A75,Units_Allyear!$A:$A,0))</f>
        <v>1</v>
      </c>
      <c r="Q75">
        <f>INDEX(Units_Allyear!D:D,MATCH($A75,Units_Allyear!$A:$A,0))</f>
        <v>1</v>
      </c>
      <c r="R75">
        <f>INDEX(Units_Allyear!E:E,MATCH($A75,Units_Allyear!$A:$A,0))</f>
        <v>0</v>
      </c>
      <c r="S75">
        <f>INDEX(Units_Allyear!F:F,MATCH($A75,Units_Allyear!$A:$A,0))</f>
        <v>0</v>
      </c>
      <c r="T75">
        <f>INDEX(Units_Allyear!G:G,MATCH($A75,Units_Allyear!$A:$A,0))</f>
        <v>0</v>
      </c>
      <c r="U75">
        <v>356.5</v>
      </c>
      <c r="V75">
        <v>356.5</v>
      </c>
      <c r="W75">
        <v>356.5</v>
      </c>
      <c r="X75">
        <v>356.5</v>
      </c>
      <c r="Y75">
        <v>356.5</v>
      </c>
      <c r="Z75">
        <v>7035.5</v>
      </c>
      <c r="AA75">
        <f t="shared" si="24"/>
        <v>7.45763</v>
      </c>
      <c r="AB75">
        <v>244756.83</v>
      </c>
      <c r="AC75">
        <v>270061.59000000003</v>
      </c>
      <c r="AD75">
        <v>460000</v>
      </c>
      <c r="AE75">
        <v>8</v>
      </c>
      <c r="AF75">
        <v>40</v>
      </c>
      <c r="AG75">
        <v>0.1</v>
      </c>
      <c r="AH75">
        <v>4</v>
      </c>
      <c r="AI75">
        <v>2</v>
      </c>
      <c r="AJ75">
        <v>7.5</v>
      </c>
      <c r="AK75">
        <v>7.5</v>
      </c>
      <c r="AL75" t="s">
        <v>451</v>
      </c>
      <c r="AM75" t="e">
        <f>NA()</f>
        <v>#N/A</v>
      </c>
      <c r="AN75" t="s">
        <v>490</v>
      </c>
      <c r="AO75">
        <f t="shared" si="25"/>
        <v>2003</v>
      </c>
      <c r="AQ75" s="20" t="str">
        <f t="shared" si="26"/>
        <v>GLOW2</v>
      </c>
      <c r="AR75" t="str">
        <f t="shared" si="17"/>
        <v>IPP SingleShaft</v>
      </c>
      <c r="AT75" s="4" t="s">
        <v>714</v>
      </c>
      <c r="AU75" s="20" t="str">
        <f t="shared" si="18"/>
        <v>GLOW2</v>
      </c>
      <c r="AV75" t="str">
        <f t="shared" si="27"/>
        <v>CAC</v>
      </c>
      <c r="AX75" s="4" t="s">
        <v>715</v>
      </c>
      <c r="AY75" s="20" t="str">
        <f t="shared" si="28"/>
        <v>GLOW2</v>
      </c>
      <c r="AZ75" t="str">
        <f t="shared" si="29"/>
        <v>E IPP GAS</v>
      </c>
      <c r="BB75" s="4" t="s">
        <v>716</v>
      </c>
      <c r="BC75" s="20" t="s">
        <v>718</v>
      </c>
      <c r="BD75" s="20" t="str">
        <f t="shared" si="30"/>
        <v>GLOW2</v>
      </c>
      <c r="BF75" s="4" t="s">
        <v>716</v>
      </c>
      <c r="BG75" s="4" t="s">
        <v>719</v>
      </c>
      <c r="BH75" s="20" t="str">
        <f t="shared" si="19"/>
        <v>GLOW2</v>
      </c>
      <c r="BJ75" s="4" t="s">
        <v>716</v>
      </c>
      <c r="BK75" s="4" t="s">
        <v>720</v>
      </c>
      <c r="BL75" s="20" t="str">
        <f t="shared" si="31"/>
        <v>GLOW2</v>
      </c>
      <c r="BN75" s="4" t="s">
        <v>717</v>
      </c>
      <c r="BO75" s="20" t="str">
        <f t="shared" si="32"/>
        <v>Gas</v>
      </c>
      <c r="BP75" s="20" t="str">
        <f t="shared" si="33"/>
        <v>GLOW2</v>
      </c>
    </row>
    <row r="76" spans="1:68">
      <c r="A76" t="s">
        <v>73</v>
      </c>
      <c r="B76" t="str">
        <f t="shared" si="20"/>
        <v>EPEC-S1</v>
      </c>
      <c r="C76" t="e">
        <v>#N/A</v>
      </c>
      <c r="D76" t="s">
        <v>365</v>
      </c>
      <c r="E76" t="str">
        <f t="shared" si="21"/>
        <v>CAC</v>
      </c>
      <c r="F76" t="s">
        <v>382</v>
      </c>
      <c r="G76" t="str">
        <f>INDEX(PLEXOScat_idx!$B:$B,MATCH($F76,PLEXOScat_idx!$A:$A,0))</f>
        <v>IPP SingleShaft</v>
      </c>
      <c r="H76" s="10" t="s">
        <v>677</v>
      </c>
      <c r="I76" t="str">
        <f t="shared" si="22"/>
        <v>Gas</v>
      </c>
      <c r="J76" t="s">
        <v>759</v>
      </c>
      <c r="K76" t="s">
        <v>417</v>
      </c>
      <c r="L76" t="str">
        <f>INDEX(idxFuel!$B:$B,MATCH($K76,idxFuel!$A:$A,0))</f>
        <v>E IPP GAS</v>
      </c>
      <c r="M76" t="s">
        <v>427</v>
      </c>
      <c r="N76">
        <v>200</v>
      </c>
      <c r="O76">
        <f t="shared" si="23"/>
        <v>0.5714285714285714</v>
      </c>
      <c r="P76">
        <f>INDEX(Units_Allyear!C:C,MATCH($A76,Units_Allyear!$A:$A,0))</f>
        <v>1</v>
      </c>
      <c r="Q76">
        <f>INDEX(Units_Allyear!D:D,MATCH($A76,Units_Allyear!$A:$A,0))</f>
        <v>0</v>
      </c>
      <c r="R76">
        <f>INDEX(Units_Allyear!E:E,MATCH($A76,Units_Allyear!$A:$A,0))</f>
        <v>0</v>
      </c>
      <c r="S76">
        <f>INDEX(Units_Allyear!F:F,MATCH($A76,Units_Allyear!$A:$A,0))</f>
        <v>0</v>
      </c>
      <c r="T76">
        <f>INDEX(Units_Allyear!G:G,MATCH($A76,Units_Allyear!$A:$A,0))</f>
        <v>0</v>
      </c>
      <c r="U76">
        <v>350</v>
      </c>
      <c r="V76">
        <v>350</v>
      </c>
      <c r="W76">
        <v>350</v>
      </c>
      <c r="X76">
        <v>350</v>
      </c>
      <c r="Y76">
        <v>350</v>
      </c>
      <c r="Z76">
        <v>6950</v>
      </c>
      <c r="AA76">
        <f t="shared" si="24"/>
        <v>7.367</v>
      </c>
      <c r="AB76">
        <v>455486.85</v>
      </c>
      <c r="AC76">
        <v>651600.98</v>
      </c>
      <c r="AD76">
        <v>670000</v>
      </c>
      <c r="AE76">
        <v>8</v>
      </c>
      <c r="AF76">
        <v>40</v>
      </c>
      <c r="AG76">
        <v>0.1</v>
      </c>
      <c r="AH76">
        <v>4</v>
      </c>
      <c r="AI76">
        <v>2</v>
      </c>
      <c r="AJ76">
        <v>7.5</v>
      </c>
      <c r="AK76">
        <v>7.5</v>
      </c>
      <c r="AL76" t="s">
        <v>451</v>
      </c>
      <c r="AM76" t="e">
        <f>NA()</f>
        <v>#N/A</v>
      </c>
      <c r="AN76" t="s">
        <v>491</v>
      </c>
      <c r="AO76">
        <f t="shared" si="25"/>
        <v>2003</v>
      </c>
      <c r="AQ76" s="20" t="str">
        <f t="shared" si="26"/>
        <v>EPEC-S1</v>
      </c>
      <c r="AR76" t="str">
        <f t="shared" si="17"/>
        <v>IPP SingleShaft</v>
      </c>
      <c r="AT76" s="4" t="s">
        <v>714</v>
      </c>
      <c r="AU76" s="20" t="str">
        <f t="shared" si="18"/>
        <v>EPEC-S1</v>
      </c>
      <c r="AV76" t="str">
        <f t="shared" si="27"/>
        <v>CAC</v>
      </c>
      <c r="AX76" s="4" t="s">
        <v>715</v>
      </c>
      <c r="AY76" s="20" t="str">
        <f t="shared" si="28"/>
        <v>EPEC-S1</v>
      </c>
      <c r="AZ76" t="str">
        <f t="shared" si="29"/>
        <v>E IPP GAS</v>
      </c>
      <c r="BB76" s="4" t="s">
        <v>716</v>
      </c>
      <c r="BC76" s="20" t="s">
        <v>718</v>
      </c>
      <c r="BD76" s="20" t="str">
        <f t="shared" si="30"/>
        <v>EPEC-S1</v>
      </c>
      <c r="BF76" s="4" t="s">
        <v>716</v>
      </c>
      <c r="BG76" s="4" t="s">
        <v>719</v>
      </c>
      <c r="BH76" s="20" t="str">
        <f t="shared" si="19"/>
        <v>EPEC-S1</v>
      </c>
      <c r="BJ76" s="4" t="s">
        <v>716</v>
      </c>
      <c r="BK76" s="4" t="s">
        <v>720</v>
      </c>
      <c r="BL76" s="20" t="str">
        <f t="shared" si="31"/>
        <v>EPEC-S1</v>
      </c>
      <c r="BN76" s="4" t="s">
        <v>717</v>
      </c>
      <c r="BO76" s="20" t="str">
        <f t="shared" si="32"/>
        <v>Gas</v>
      </c>
      <c r="BP76" s="20" t="str">
        <f t="shared" si="33"/>
        <v>EPEC-S1</v>
      </c>
    </row>
    <row r="77" spans="1:68">
      <c r="A77" t="s">
        <v>74</v>
      </c>
      <c r="B77" t="str">
        <f t="shared" si="20"/>
        <v>KN-S21</v>
      </c>
      <c r="C77" t="e">
        <v>#N/A</v>
      </c>
      <c r="D77" t="s">
        <v>367</v>
      </c>
      <c r="E77" t="str">
        <f t="shared" si="21"/>
        <v>SAC</v>
      </c>
      <c r="F77" t="s">
        <v>382</v>
      </c>
      <c r="G77" t="str">
        <f>INDEX(PLEXOScat_idx!$B:$B,MATCH($F77,PLEXOScat_idx!$A:$A,0))</f>
        <v>IPP SingleShaft</v>
      </c>
      <c r="H77" s="10" t="s">
        <v>677</v>
      </c>
      <c r="I77" t="str">
        <f t="shared" si="22"/>
        <v>Gas</v>
      </c>
      <c r="J77" t="s">
        <v>759</v>
      </c>
      <c r="K77" t="s">
        <v>418</v>
      </c>
      <c r="L77" t="str">
        <f>INDEX(idxFuel!$B:$B,MATCH($K77,idxFuel!$A:$A,0))</f>
        <v>K GAS</v>
      </c>
      <c r="M77" t="s">
        <v>427</v>
      </c>
      <c r="N77">
        <v>270</v>
      </c>
      <c r="O77">
        <f t="shared" si="23"/>
        <v>0.58064516129032262</v>
      </c>
      <c r="P77">
        <f>INDEX(Units_Allyear!C:C,MATCH($A77,Units_Allyear!$A:$A,0))</f>
        <v>1</v>
      </c>
      <c r="Q77">
        <f>INDEX(Units_Allyear!D:D,MATCH($A77,Units_Allyear!$A:$A,0))</f>
        <v>1</v>
      </c>
      <c r="R77">
        <f>INDEX(Units_Allyear!E:E,MATCH($A77,Units_Allyear!$A:$A,0))</f>
        <v>1</v>
      </c>
      <c r="S77">
        <f>INDEX(Units_Allyear!F:F,MATCH($A77,Units_Allyear!$A:$A,0))</f>
        <v>1</v>
      </c>
      <c r="T77">
        <f>INDEX(Units_Allyear!G:G,MATCH($A77,Units_Allyear!$A:$A,0))</f>
        <v>1</v>
      </c>
      <c r="U77">
        <v>465</v>
      </c>
      <c r="V77">
        <v>465</v>
      </c>
      <c r="W77">
        <v>465</v>
      </c>
      <c r="X77">
        <v>465</v>
      </c>
      <c r="Y77">
        <v>465</v>
      </c>
      <c r="Z77">
        <v>6600</v>
      </c>
      <c r="AA77">
        <f t="shared" si="24"/>
        <v>6.9960000000000004</v>
      </c>
      <c r="AB77">
        <v>1307300.46</v>
      </c>
      <c r="AC77">
        <v>780614.83</v>
      </c>
      <c r="AD77">
        <v>1309500.5</v>
      </c>
      <c r="AE77">
        <v>8</v>
      </c>
      <c r="AF77">
        <v>40</v>
      </c>
      <c r="AG77">
        <v>0.1</v>
      </c>
      <c r="AH77">
        <v>1</v>
      </c>
      <c r="AI77">
        <v>2</v>
      </c>
      <c r="AJ77">
        <v>15</v>
      </c>
      <c r="AK77">
        <v>5</v>
      </c>
      <c r="AL77" t="s">
        <v>451</v>
      </c>
      <c r="AM77" t="e">
        <f>NA()</f>
        <v>#N/A</v>
      </c>
      <c r="AN77" t="s">
        <v>492</v>
      </c>
      <c r="AO77">
        <f t="shared" si="25"/>
        <v>2016</v>
      </c>
      <c r="AQ77" s="20" t="str">
        <f t="shared" si="26"/>
        <v>KN-S21</v>
      </c>
      <c r="AR77" t="str">
        <f t="shared" si="17"/>
        <v>IPP SingleShaft</v>
      </c>
      <c r="AT77" s="4" t="s">
        <v>714</v>
      </c>
      <c r="AU77" s="20" t="str">
        <f t="shared" si="18"/>
        <v>KN-S21</v>
      </c>
      <c r="AV77" t="str">
        <f t="shared" si="27"/>
        <v>SAC</v>
      </c>
      <c r="AX77" s="4" t="s">
        <v>715</v>
      </c>
      <c r="AY77" s="20" t="str">
        <f t="shared" si="28"/>
        <v>KN-S21</v>
      </c>
      <c r="AZ77" t="str">
        <f t="shared" si="29"/>
        <v>K GAS</v>
      </c>
      <c r="BB77" s="4" t="s">
        <v>716</v>
      </c>
      <c r="BC77" s="20" t="s">
        <v>718</v>
      </c>
      <c r="BD77" s="20" t="str">
        <f t="shared" si="30"/>
        <v>KN-S21</v>
      </c>
      <c r="BF77" s="4" t="s">
        <v>716</v>
      </c>
      <c r="BG77" s="4" t="s">
        <v>719</v>
      </c>
      <c r="BH77" s="20" t="str">
        <f t="shared" si="19"/>
        <v>KN-S21</v>
      </c>
      <c r="BJ77" s="4" t="s">
        <v>716</v>
      </c>
      <c r="BK77" s="4" t="s">
        <v>720</v>
      </c>
      <c r="BL77" s="20" t="str">
        <f t="shared" si="31"/>
        <v>KN-S21</v>
      </c>
      <c r="BN77" s="4" t="s">
        <v>717</v>
      </c>
      <c r="BO77" s="20" t="str">
        <f t="shared" si="32"/>
        <v>Gas</v>
      </c>
      <c r="BP77" s="20" t="str">
        <f t="shared" si="33"/>
        <v>KN-S21</v>
      </c>
    </row>
    <row r="78" spans="1:68">
      <c r="A78" t="s">
        <v>75</v>
      </c>
      <c r="B78" t="str">
        <f t="shared" si="20"/>
        <v>KN-S22</v>
      </c>
      <c r="C78" t="e">
        <v>#N/A</v>
      </c>
      <c r="D78" t="s">
        <v>367</v>
      </c>
      <c r="E78" t="str">
        <f t="shared" si="21"/>
        <v>SAC</v>
      </c>
      <c r="F78" t="s">
        <v>382</v>
      </c>
      <c r="G78" t="str">
        <f>INDEX(PLEXOScat_idx!$B:$B,MATCH($F78,PLEXOScat_idx!$A:$A,0))</f>
        <v>IPP SingleShaft</v>
      </c>
      <c r="H78" s="10" t="s">
        <v>677</v>
      </c>
      <c r="I78" t="str">
        <f t="shared" si="22"/>
        <v>Gas</v>
      </c>
      <c r="J78" t="s">
        <v>759</v>
      </c>
      <c r="K78" t="s">
        <v>418</v>
      </c>
      <c r="L78" t="str">
        <f>INDEX(idxFuel!$B:$B,MATCH($K78,idxFuel!$A:$A,0))</f>
        <v>K GAS</v>
      </c>
      <c r="M78" t="s">
        <v>427</v>
      </c>
      <c r="N78">
        <v>270</v>
      </c>
      <c r="O78">
        <f t="shared" si="23"/>
        <v>0.58064516129032262</v>
      </c>
      <c r="P78">
        <f>INDEX(Units_Allyear!C:C,MATCH($A78,Units_Allyear!$A:$A,0))</f>
        <v>1</v>
      </c>
      <c r="Q78">
        <f>INDEX(Units_Allyear!D:D,MATCH($A78,Units_Allyear!$A:$A,0))</f>
        <v>1</v>
      </c>
      <c r="R78">
        <f>INDEX(Units_Allyear!E:E,MATCH($A78,Units_Allyear!$A:$A,0))</f>
        <v>1</v>
      </c>
      <c r="S78">
        <f>INDEX(Units_Allyear!F:F,MATCH($A78,Units_Allyear!$A:$A,0))</f>
        <v>1</v>
      </c>
      <c r="T78">
        <f>INDEX(Units_Allyear!G:G,MATCH($A78,Units_Allyear!$A:$A,0))</f>
        <v>1</v>
      </c>
      <c r="U78">
        <v>465</v>
      </c>
      <c r="V78">
        <v>465</v>
      </c>
      <c r="W78">
        <v>465</v>
      </c>
      <c r="X78">
        <v>465</v>
      </c>
      <c r="Y78">
        <v>465</v>
      </c>
      <c r="Z78">
        <v>6600</v>
      </c>
      <c r="AA78">
        <f t="shared" si="24"/>
        <v>6.9960000000000004</v>
      </c>
      <c r="AB78">
        <v>1307300.46</v>
      </c>
      <c r="AC78">
        <v>780614.83</v>
      </c>
      <c r="AD78">
        <v>1309500.5</v>
      </c>
      <c r="AE78">
        <v>8</v>
      </c>
      <c r="AF78">
        <v>40</v>
      </c>
      <c r="AG78">
        <v>0.1</v>
      </c>
      <c r="AH78">
        <v>1</v>
      </c>
      <c r="AI78">
        <v>2</v>
      </c>
      <c r="AJ78">
        <v>15</v>
      </c>
      <c r="AK78">
        <v>5</v>
      </c>
      <c r="AL78" t="s">
        <v>451</v>
      </c>
      <c r="AM78" t="e">
        <f>NA()</f>
        <v>#N/A</v>
      </c>
      <c r="AN78" t="s">
        <v>492</v>
      </c>
      <c r="AO78">
        <f t="shared" si="25"/>
        <v>2016</v>
      </c>
      <c r="AQ78" s="20" t="str">
        <f t="shared" si="26"/>
        <v>KN-S22</v>
      </c>
      <c r="AR78" t="str">
        <f t="shared" si="17"/>
        <v>IPP SingleShaft</v>
      </c>
      <c r="AT78" s="4" t="s">
        <v>714</v>
      </c>
      <c r="AU78" s="20" t="str">
        <f t="shared" si="18"/>
        <v>KN-S22</v>
      </c>
      <c r="AV78" t="str">
        <f t="shared" si="27"/>
        <v>SAC</v>
      </c>
      <c r="AX78" s="4" t="s">
        <v>715</v>
      </c>
      <c r="AY78" s="20" t="str">
        <f t="shared" si="28"/>
        <v>KN-S22</v>
      </c>
      <c r="AZ78" t="str">
        <f t="shared" si="29"/>
        <v>K GAS</v>
      </c>
      <c r="BB78" s="4" t="s">
        <v>716</v>
      </c>
      <c r="BC78" s="20" t="s">
        <v>718</v>
      </c>
      <c r="BD78" s="20" t="str">
        <f t="shared" si="30"/>
        <v>KN-S22</v>
      </c>
      <c r="BF78" s="4" t="s">
        <v>716</v>
      </c>
      <c r="BG78" s="4" t="s">
        <v>719</v>
      </c>
      <c r="BH78" s="20" t="str">
        <f t="shared" si="19"/>
        <v>KN-S22</v>
      </c>
      <c r="BJ78" s="4" t="s">
        <v>716</v>
      </c>
      <c r="BK78" s="4" t="s">
        <v>720</v>
      </c>
      <c r="BL78" s="20" t="str">
        <f t="shared" si="31"/>
        <v>KN-S22</v>
      </c>
      <c r="BN78" s="4" t="s">
        <v>717</v>
      </c>
      <c r="BO78" s="20" t="str">
        <f t="shared" si="32"/>
        <v>Gas</v>
      </c>
      <c r="BP78" s="20" t="str">
        <f t="shared" si="33"/>
        <v>KN-S22</v>
      </c>
    </row>
    <row r="79" spans="1:68">
      <c r="A79" t="s">
        <v>76</v>
      </c>
      <c r="B79" t="str">
        <f t="shared" si="20"/>
        <v>BPKRP1-S11</v>
      </c>
      <c r="C79" t="e">
        <v>#N/A</v>
      </c>
      <c r="D79" t="s">
        <v>365</v>
      </c>
      <c r="E79" t="str">
        <f t="shared" si="21"/>
        <v>CAC</v>
      </c>
      <c r="F79" t="s">
        <v>374</v>
      </c>
      <c r="G79" t="str">
        <f>INDEX(PLEXOScat_idx!$B:$B,MATCH($F79,PLEXOScat_idx!$A:$A,0))</f>
        <v>EGAT SingleShaft</v>
      </c>
      <c r="H79" s="10" t="s">
        <v>677</v>
      </c>
      <c r="I79" t="str">
        <f t="shared" si="22"/>
        <v>Gas</v>
      </c>
      <c r="J79" t="s">
        <v>759</v>
      </c>
      <c r="K79" t="s">
        <v>408</v>
      </c>
      <c r="L79" t="str">
        <f>INDEX(idxFuel!$B:$B,MATCH($K79,idxFuel!$A:$A,0))</f>
        <v>E EGAT GAS</v>
      </c>
      <c r="M79" t="s">
        <v>427</v>
      </c>
      <c r="N79">
        <v>389</v>
      </c>
      <c r="O79">
        <f t="shared" si="23"/>
        <v>0.56132756132756134</v>
      </c>
      <c r="P79">
        <f>INDEX(Units_Allyear!C:C,MATCH($A79,Units_Allyear!$A:$A,0))</f>
        <v>0</v>
      </c>
      <c r="Q79">
        <f>INDEX(Units_Allyear!D:D,MATCH($A79,Units_Allyear!$A:$A,0))</f>
        <v>1</v>
      </c>
      <c r="R79">
        <f>INDEX(Units_Allyear!E:E,MATCH($A79,Units_Allyear!$A:$A,0))</f>
        <v>1</v>
      </c>
      <c r="S79">
        <f>INDEX(Units_Allyear!F:F,MATCH($A79,Units_Allyear!$A:$A,0))</f>
        <v>1</v>
      </c>
      <c r="T79">
        <f>INDEX(Units_Allyear!G:G,MATCH($A79,Units_Allyear!$A:$A,0))</f>
        <v>1</v>
      </c>
      <c r="U79">
        <v>693</v>
      </c>
      <c r="V79">
        <v>693</v>
      </c>
      <c r="W79">
        <v>693</v>
      </c>
      <c r="X79">
        <v>693</v>
      </c>
      <c r="Y79">
        <v>693</v>
      </c>
      <c r="Z79">
        <v>6346</v>
      </c>
      <c r="AA79">
        <f t="shared" si="24"/>
        <v>6.7267599999999996</v>
      </c>
      <c r="AB79">
        <v>591458.09259999997</v>
      </c>
      <c r="AC79">
        <v>134432.18520000001</v>
      </c>
      <c r="AD79">
        <v>223980.5478</v>
      </c>
      <c r="AE79">
        <v>8</v>
      </c>
      <c r="AF79">
        <v>40</v>
      </c>
      <c r="AG79">
        <v>0.1</v>
      </c>
      <c r="AH79">
        <v>1</v>
      </c>
      <c r="AI79">
        <v>1</v>
      </c>
      <c r="AJ79">
        <v>35</v>
      </c>
      <c r="AK79">
        <v>35</v>
      </c>
      <c r="AL79" t="s">
        <v>440</v>
      </c>
      <c r="AM79" t="e">
        <f>NA()</f>
        <v>#N/A</v>
      </c>
      <c r="AN79" t="s">
        <v>493</v>
      </c>
      <c r="AO79">
        <f t="shared" si="25"/>
        <v>2022</v>
      </c>
      <c r="AQ79" s="20" t="str">
        <f t="shared" si="26"/>
        <v>BPKRP1-S11</v>
      </c>
      <c r="AR79" t="str">
        <f t="shared" si="17"/>
        <v>EGAT SingleShaft</v>
      </c>
      <c r="AT79" s="4" t="s">
        <v>714</v>
      </c>
      <c r="AU79" s="20" t="str">
        <f t="shared" si="18"/>
        <v>BPKRP1-S11</v>
      </c>
      <c r="AV79" t="str">
        <f t="shared" si="27"/>
        <v>CAC</v>
      </c>
      <c r="AX79" s="4" t="s">
        <v>715</v>
      </c>
      <c r="AY79" s="20" t="str">
        <f t="shared" si="28"/>
        <v>BPKRP1-S11</v>
      </c>
      <c r="AZ79" t="str">
        <f t="shared" si="29"/>
        <v>E EGAT GAS</v>
      </c>
      <c r="BB79" s="4" t="s">
        <v>716</v>
      </c>
      <c r="BC79" s="20" t="s">
        <v>718</v>
      </c>
      <c r="BD79" s="20" t="str">
        <f t="shared" si="30"/>
        <v>BPKRP1-S11</v>
      </c>
      <c r="BF79" s="4" t="s">
        <v>716</v>
      </c>
      <c r="BG79" s="4" t="s">
        <v>719</v>
      </c>
      <c r="BH79" s="20" t="str">
        <f t="shared" si="19"/>
        <v>BPKRP1-S11</v>
      </c>
      <c r="BJ79" s="4" t="s">
        <v>716</v>
      </c>
      <c r="BK79" s="4" t="s">
        <v>720</v>
      </c>
      <c r="BL79" s="20" t="str">
        <f t="shared" si="31"/>
        <v>BPKRP1-S11</v>
      </c>
      <c r="BN79" s="4" t="s">
        <v>717</v>
      </c>
      <c r="BO79" s="20" t="str">
        <f t="shared" si="32"/>
        <v>Gas</v>
      </c>
      <c r="BP79" s="20" t="str">
        <f t="shared" si="33"/>
        <v>BPKRP1-S11</v>
      </c>
    </row>
    <row r="80" spans="1:68">
      <c r="A80" t="s">
        <v>77</v>
      </c>
      <c r="B80" t="str">
        <f t="shared" si="20"/>
        <v>BPKRP1-S12</v>
      </c>
      <c r="C80" t="e">
        <v>#N/A</v>
      </c>
      <c r="D80" t="s">
        <v>365</v>
      </c>
      <c r="E80" t="str">
        <f t="shared" si="21"/>
        <v>CAC</v>
      </c>
      <c r="F80" t="s">
        <v>374</v>
      </c>
      <c r="G80" t="str">
        <f>INDEX(PLEXOScat_idx!$B:$B,MATCH($F80,PLEXOScat_idx!$A:$A,0))</f>
        <v>EGAT SingleShaft</v>
      </c>
      <c r="H80" s="10" t="s">
        <v>677</v>
      </c>
      <c r="I80" t="str">
        <f t="shared" si="22"/>
        <v>Gas</v>
      </c>
      <c r="J80" t="s">
        <v>759</v>
      </c>
      <c r="K80" t="s">
        <v>408</v>
      </c>
      <c r="L80" t="str">
        <f>INDEX(idxFuel!$B:$B,MATCH($K80,idxFuel!$A:$A,0))</f>
        <v>E EGAT GAS</v>
      </c>
      <c r="M80" t="s">
        <v>427</v>
      </c>
      <c r="N80">
        <v>389</v>
      </c>
      <c r="O80">
        <f t="shared" si="23"/>
        <v>0.56132756132756134</v>
      </c>
      <c r="P80">
        <f>INDEX(Units_Allyear!C:C,MATCH($A80,Units_Allyear!$A:$A,0))</f>
        <v>0</v>
      </c>
      <c r="Q80">
        <f>INDEX(Units_Allyear!D:D,MATCH($A80,Units_Allyear!$A:$A,0))</f>
        <v>1</v>
      </c>
      <c r="R80">
        <f>INDEX(Units_Allyear!E:E,MATCH($A80,Units_Allyear!$A:$A,0))</f>
        <v>1</v>
      </c>
      <c r="S80">
        <f>INDEX(Units_Allyear!F:F,MATCH($A80,Units_Allyear!$A:$A,0))</f>
        <v>1</v>
      </c>
      <c r="T80">
        <f>INDEX(Units_Allyear!G:G,MATCH($A80,Units_Allyear!$A:$A,0))</f>
        <v>1</v>
      </c>
      <c r="U80">
        <v>693</v>
      </c>
      <c r="V80">
        <v>693</v>
      </c>
      <c r="W80">
        <v>693</v>
      </c>
      <c r="X80">
        <v>693</v>
      </c>
      <c r="Y80">
        <v>693</v>
      </c>
      <c r="Z80">
        <v>6340</v>
      </c>
      <c r="AA80">
        <f t="shared" si="24"/>
        <v>6.7204000000000006</v>
      </c>
      <c r="AB80">
        <v>591458.09259999997</v>
      </c>
      <c r="AC80">
        <v>134432.18520000001</v>
      </c>
      <c r="AD80">
        <v>223980.5478</v>
      </c>
      <c r="AE80">
        <v>8</v>
      </c>
      <c r="AF80">
        <v>40</v>
      </c>
      <c r="AG80">
        <v>0.1</v>
      </c>
      <c r="AH80">
        <v>1</v>
      </c>
      <c r="AI80">
        <v>1</v>
      </c>
      <c r="AJ80">
        <v>35</v>
      </c>
      <c r="AK80">
        <v>35</v>
      </c>
      <c r="AL80" t="s">
        <v>440</v>
      </c>
      <c r="AM80" t="e">
        <f>NA()</f>
        <v>#N/A</v>
      </c>
      <c r="AN80" t="s">
        <v>494</v>
      </c>
      <c r="AO80">
        <f t="shared" si="25"/>
        <v>2022</v>
      </c>
      <c r="AQ80" s="20" t="str">
        <f t="shared" si="26"/>
        <v>BPKRP1-S12</v>
      </c>
      <c r="AR80" t="str">
        <f t="shared" si="17"/>
        <v>EGAT SingleShaft</v>
      </c>
      <c r="AT80" s="4" t="s">
        <v>714</v>
      </c>
      <c r="AU80" s="20" t="str">
        <f t="shared" si="18"/>
        <v>BPKRP1-S12</v>
      </c>
      <c r="AV80" t="str">
        <f t="shared" si="27"/>
        <v>CAC</v>
      </c>
      <c r="AX80" s="4" t="s">
        <v>715</v>
      </c>
      <c r="AY80" s="20" t="str">
        <f t="shared" si="28"/>
        <v>BPKRP1-S12</v>
      </c>
      <c r="AZ80" t="str">
        <f t="shared" si="29"/>
        <v>E EGAT GAS</v>
      </c>
      <c r="BB80" s="4" t="s">
        <v>716</v>
      </c>
      <c r="BC80" s="20" t="s">
        <v>718</v>
      </c>
      <c r="BD80" s="20" t="str">
        <f t="shared" si="30"/>
        <v>BPKRP1-S12</v>
      </c>
      <c r="BF80" s="4" t="s">
        <v>716</v>
      </c>
      <c r="BG80" s="4" t="s">
        <v>719</v>
      </c>
      <c r="BH80" s="20" t="str">
        <f t="shared" si="19"/>
        <v>BPKRP1-S12</v>
      </c>
      <c r="BJ80" s="4" t="s">
        <v>716</v>
      </c>
      <c r="BK80" s="4" t="s">
        <v>720</v>
      </c>
      <c r="BL80" s="20" t="str">
        <f t="shared" si="31"/>
        <v>BPKRP1-S12</v>
      </c>
      <c r="BN80" s="4" t="s">
        <v>717</v>
      </c>
      <c r="BO80" s="20" t="str">
        <f t="shared" si="32"/>
        <v>Gas</v>
      </c>
      <c r="BP80" s="20" t="str">
        <f t="shared" si="33"/>
        <v>BPKRP1-S12</v>
      </c>
    </row>
    <row r="81" spans="1:68">
      <c r="A81" t="s">
        <v>78</v>
      </c>
      <c r="B81" t="str">
        <f t="shared" si="20"/>
        <v>SBRP1-S11</v>
      </c>
      <c r="C81" t="e">
        <v>#N/A</v>
      </c>
      <c r="D81" t="s">
        <v>371</v>
      </c>
      <c r="E81" t="str">
        <f t="shared" si="21"/>
        <v>MAC</v>
      </c>
      <c r="F81" t="s">
        <v>374</v>
      </c>
      <c r="G81" t="str">
        <f>INDEX(PLEXOScat_idx!$B:$B,MATCH($F81,PLEXOScat_idx!$A:$A,0))</f>
        <v>EGAT SingleShaft</v>
      </c>
      <c r="H81" s="10" t="s">
        <v>677</v>
      </c>
      <c r="I81" t="str">
        <f t="shared" si="22"/>
        <v>Gas</v>
      </c>
      <c r="J81" t="s">
        <v>759</v>
      </c>
      <c r="K81" t="s">
        <v>412</v>
      </c>
      <c r="L81" t="str">
        <f>INDEX(idxFuel!$B:$B,MATCH($K81,idxFuel!$A:$A,0))</f>
        <v>LNG</v>
      </c>
      <c r="M81" t="s">
        <v>427</v>
      </c>
      <c r="N81">
        <v>370</v>
      </c>
      <c r="O81">
        <f t="shared" si="23"/>
        <v>0.60655737704918034</v>
      </c>
      <c r="P81">
        <f>INDEX(Units_Allyear!C:C,MATCH($A81,Units_Allyear!$A:$A,0))</f>
        <v>1</v>
      </c>
      <c r="Q81">
        <f>INDEX(Units_Allyear!D:D,MATCH($A81,Units_Allyear!$A:$A,0))</f>
        <v>1</v>
      </c>
      <c r="R81">
        <f>INDEX(Units_Allyear!E:E,MATCH($A81,Units_Allyear!$A:$A,0))</f>
        <v>1</v>
      </c>
      <c r="S81">
        <f>INDEX(Units_Allyear!F:F,MATCH($A81,Units_Allyear!$A:$A,0))</f>
        <v>1</v>
      </c>
      <c r="T81">
        <f>INDEX(Units_Allyear!G:G,MATCH($A81,Units_Allyear!$A:$A,0))</f>
        <v>1</v>
      </c>
      <c r="U81">
        <v>610</v>
      </c>
      <c r="V81">
        <v>610</v>
      </c>
      <c r="W81">
        <v>610</v>
      </c>
      <c r="X81">
        <v>610</v>
      </c>
      <c r="Y81">
        <v>610</v>
      </c>
      <c r="Z81">
        <v>6318.6316390000002</v>
      </c>
      <c r="AA81">
        <f t="shared" si="24"/>
        <v>6.69774953734</v>
      </c>
      <c r="AB81">
        <v>591458.09259999997</v>
      </c>
      <c r="AC81">
        <v>134432.18520000001</v>
      </c>
      <c r="AD81">
        <v>223980.5478</v>
      </c>
      <c r="AE81">
        <v>8</v>
      </c>
      <c r="AF81">
        <v>40</v>
      </c>
      <c r="AG81">
        <v>0.1</v>
      </c>
      <c r="AH81">
        <v>1</v>
      </c>
      <c r="AI81">
        <v>1</v>
      </c>
      <c r="AJ81">
        <v>25</v>
      </c>
      <c r="AK81">
        <v>30</v>
      </c>
      <c r="AL81" t="s">
        <v>440</v>
      </c>
      <c r="AM81" t="e">
        <f>NA()</f>
        <v>#N/A</v>
      </c>
      <c r="AN81" t="s">
        <v>495</v>
      </c>
      <c r="AO81">
        <f t="shared" si="25"/>
        <v>2019</v>
      </c>
      <c r="AQ81" s="20" t="str">
        <f t="shared" si="26"/>
        <v>SBRP1-S11</v>
      </c>
      <c r="AR81" t="str">
        <f t="shared" si="17"/>
        <v>EGAT SingleShaft</v>
      </c>
      <c r="AT81" s="4" t="s">
        <v>714</v>
      </c>
      <c r="AU81" s="20" t="str">
        <f t="shared" si="18"/>
        <v>SBRP1-S11</v>
      </c>
      <c r="AV81" t="str">
        <f t="shared" si="27"/>
        <v>MAC</v>
      </c>
      <c r="AX81" s="4" t="s">
        <v>715</v>
      </c>
      <c r="AY81" s="20" t="str">
        <f t="shared" si="28"/>
        <v>SBRP1-S11</v>
      </c>
      <c r="AZ81" t="str">
        <f t="shared" si="29"/>
        <v>LNG</v>
      </c>
      <c r="BB81" s="4" t="s">
        <v>716</v>
      </c>
      <c r="BC81" s="20" t="s">
        <v>718</v>
      </c>
      <c r="BD81" s="20" t="str">
        <f t="shared" si="30"/>
        <v>SBRP1-S11</v>
      </c>
      <c r="BF81" s="4" t="s">
        <v>716</v>
      </c>
      <c r="BG81" s="4" t="s">
        <v>719</v>
      </c>
      <c r="BH81" s="20" t="str">
        <f t="shared" si="19"/>
        <v>SBRP1-S11</v>
      </c>
      <c r="BJ81" s="4" t="s">
        <v>716</v>
      </c>
      <c r="BK81" s="4" t="s">
        <v>720</v>
      </c>
      <c r="BL81" s="20" t="str">
        <f t="shared" si="31"/>
        <v>SBRP1-S11</v>
      </c>
      <c r="BN81" s="4" t="s">
        <v>717</v>
      </c>
      <c r="BO81" s="20" t="str">
        <f t="shared" si="32"/>
        <v>Gas</v>
      </c>
      <c r="BP81" s="20" t="str">
        <f t="shared" si="33"/>
        <v>SBRP1-S11</v>
      </c>
    </row>
    <row r="82" spans="1:68">
      <c r="A82" t="s">
        <v>79</v>
      </c>
      <c r="B82" t="str">
        <f t="shared" si="20"/>
        <v>SBRP1-S12</v>
      </c>
      <c r="C82" t="e">
        <v>#N/A</v>
      </c>
      <c r="D82" t="s">
        <v>371</v>
      </c>
      <c r="E82" t="str">
        <f t="shared" si="21"/>
        <v>MAC</v>
      </c>
      <c r="F82" t="s">
        <v>374</v>
      </c>
      <c r="G82" t="str">
        <f>INDEX(PLEXOScat_idx!$B:$B,MATCH($F82,PLEXOScat_idx!$A:$A,0))</f>
        <v>EGAT SingleShaft</v>
      </c>
      <c r="H82" s="10" t="s">
        <v>677</v>
      </c>
      <c r="I82" t="str">
        <f t="shared" si="22"/>
        <v>Gas</v>
      </c>
      <c r="J82" t="s">
        <v>759</v>
      </c>
      <c r="K82" t="s">
        <v>412</v>
      </c>
      <c r="L82" t="str">
        <f>INDEX(idxFuel!$B:$B,MATCH($K82,idxFuel!$A:$A,0))</f>
        <v>LNG</v>
      </c>
      <c r="M82" t="s">
        <v>427</v>
      </c>
      <c r="N82">
        <v>370</v>
      </c>
      <c r="O82">
        <f t="shared" si="23"/>
        <v>0.60655737704918034</v>
      </c>
      <c r="P82">
        <f>INDEX(Units_Allyear!C:C,MATCH($A82,Units_Allyear!$A:$A,0))</f>
        <v>1</v>
      </c>
      <c r="Q82">
        <f>INDEX(Units_Allyear!D:D,MATCH($A82,Units_Allyear!$A:$A,0))</f>
        <v>1</v>
      </c>
      <c r="R82">
        <f>INDEX(Units_Allyear!E:E,MATCH($A82,Units_Allyear!$A:$A,0))</f>
        <v>1</v>
      </c>
      <c r="S82">
        <f>INDEX(Units_Allyear!F:F,MATCH($A82,Units_Allyear!$A:$A,0))</f>
        <v>1</v>
      </c>
      <c r="T82">
        <f>INDEX(Units_Allyear!G:G,MATCH($A82,Units_Allyear!$A:$A,0))</f>
        <v>1</v>
      </c>
      <c r="U82">
        <v>610</v>
      </c>
      <c r="V82">
        <v>610</v>
      </c>
      <c r="W82">
        <v>610</v>
      </c>
      <c r="X82">
        <v>610</v>
      </c>
      <c r="Y82">
        <v>610</v>
      </c>
      <c r="Z82">
        <v>6318.6</v>
      </c>
      <c r="AA82">
        <f t="shared" si="24"/>
        <v>6.6977160000000007</v>
      </c>
      <c r="AB82">
        <v>591458.09259999997</v>
      </c>
      <c r="AC82">
        <v>134432.18520000001</v>
      </c>
      <c r="AD82">
        <v>223980.5478</v>
      </c>
      <c r="AE82">
        <v>8</v>
      </c>
      <c r="AF82">
        <v>40</v>
      </c>
      <c r="AG82">
        <v>0.1</v>
      </c>
      <c r="AH82">
        <v>1</v>
      </c>
      <c r="AI82">
        <v>1</v>
      </c>
      <c r="AJ82">
        <v>25</v>
      </c>
      <c r="AK82">
        <v>30</v>
      </c>
      <c r="AL82" t="s">
        <v>440</v>
      </c>
      <c r="AM82" t="e">
        <f>NA()</f>
        <v>#N/A</v>
      </c>
      <c r="AN82" t="s">
        <v>495</v>
      </c>
      <c r="AO82">
        <f t="shared" si="25"/>
        <v>2019</v>
      </c>
      <c r="AQ82" s="20" t="str">
        <f t="shared" si="26"/>
        <v>SBRP1-S12</v>
      </c>
      <c r="AR82" t="str">
        <f t="shared" si="17"/>
        <v>EGAT SingleShaft</v>
      </c>
      <c r="AT82" s="4" t="s">
        <v>714</v>
      </c>
      <c r="AU82" s="20" t="str">
        <f t="shared" si="18"/>
        <v>SBRP1-S12</v>
      </c>
      <c r="AV82" t="str">
        <f t="shared" si="27"/>
        <v>MAC</v>
      </c>
      <c r="AX82" s="4" t="s">
        <v>715</v>
      </c>
      <c r="AY82" s="20" t="str">
        <f t="shared" si="28"/>
        <v>SBRP1-S12</v>
      </c>
      <c r="AZ82" t="str">
        <f t="shared" si="29"/>
        <v>LNG</v>
      </c>
      <c r="BB82" s="4" t="s">
        <v>716</v>
      </c>
      <c r="BC82" s="20" t="s">
        <v>718</v>
      </c>
      <c r="BD82" s="20" t="str">
        <f t="shared" si="30"/>
        <v>SBRP1-S12</v>
      </c>
      <c r="BF82" s="4" t="s">
        <v>716</v>
      </c>
      <c r="BG82" s="4" t="s">
        <v>719</v>
      </c>
      <c r="BH82" s="20" t="str">
        <f t="shared" si="19"/>
        <v>SBRP1-S12</v>
      </c>
      <c r="BJ82" s="4" t="s">
        <v>716</v>
      </c>
      <c r="BK82" s="4" t="s">
        <v>720</v>
      </c>
      <c r="BL82" s="20" t="str">
        <f t="shared" si="31"/>
        <v>SBRP1-S12</v>
      </c>
      <c r="BN82" s="4" t="s">
        <v>717</v>
      </c>
      <c r="BO82" s="20" t="str">
        <f t="shared" si="32"/>
        <v>Gas</v>
      </c>
      <c r="BP82" s="20" t="str">
        <f t="shared" si="33"/>
        <v>SBRP1-S12</v>
      </c>
    </row>
    <row r="83" spans="1:68">
      <c r="A83" t="s">
        <v>80</v>
      </c>
      <c r="B83" t="str">
        <f t="shared" si="20"/>
        <v>GSRC-S11</v>
      </c>
      <c r="C83" t="e">
        <v>#N/A</v>
      </c>
      <c r="D83" t="s">
        <v>365</v>
      </c>
      <c r="E83" t="str">
        <f t="shared" si="21"/>
        <v>CAC</v>
      </c>
      <c r="F83" t="s">
        <v>382</v>
      </c>
      <c r="G83" t="str">
        <f>INDEX(PLEXOScat_idx!$B:$B,MATCH($F83,PLEXOScat_idx!$A:$A,0))</f>
        <v>IPP SingleShaft</v>
      </c>
      <c r="H83" s="10" t="s">
        <v>677</v>
      </c>
      <c r="I83" t="str">
        <f t="shared" si="22"/>
        <v>Gas</v>
      </c>
      <c r="J83" t="s">
        <v>759</v>
      </c>
      <c r="K83" t="s">
        <v>412</v>
      </c>
      <c r="L83" t="str">
        <f>INDEX(idxFuel!$B:$B,MATCH($K83,idxFuel!$A:$A,0))</f>
        <v>LNG</v>
      </c>
      <c r="M83" t="s">
        <v>427</v>
      </c>
      <c r="N83">
        <v>375</v>
      </c>
      <c r="O83">
        <f t="shared" si="23"/>
        <v>0.6</v>
      </c>
      <c r="P83">
        <f>INDEX(Units_Allyear!C:C,MATCH($A83,Units_Allyear!$A:$A,0))</f>
        <v>1</v>
      </c>
      <c r="Q83">
        <f>INDEX(Units_Allyear!D:D,MATCH($A83,Units_Allyear!$A:$A,0))</f>
        <v>1</v>
      </c>
      <c r="R83">
        <f>INDEX(Units_Allyear!E:E,MATCH($A83,Units_Allyear!$A:$A,0))</f>
        <v>1</v>
      </c>
      <c r="S83">
        <f>INDEX(Units_Allyear!F:F,MATCH($A83,Units_Allyear!$A:$A,0))</f>
        <v>1</v>
      </c>
      <c r="T83">
        <f>INDEX(Units_Allyear!G:G,MATCH($A83,Units_Allyear!$A:$A,0))</f>
        <v>1</v>
      </c>
      <c r="U83">
        <v>625</v>
      </c>
      <c r="V83">
        <v>625</v>
      </c>
      <c r="W83">
        <v>625</v>
      </c>
      <c r="X83">
        <v>625</v>
      </c>
      <c r="Y83">
        <v>625</v>
      </c>
      <c r="Z83">
        <v>6353</v>
      </c>
      <c r="AA83">
        <f t="shared" si="24"/>
        <v>6.7341800000000003</v>
      </c>
      <c r="AB83">
        <v>591458.09259999997</v>
      </c>
      <c r="AC83">
        <v>134432.18520000001</v>
      </c>
      <c r="AD83">
        <v>223980.5478</v>
      </c>
      <c r="AE83">
        <v>8</v>
      </c>
      <c r="AF83">
        <v>40</v>
      </c>
      <c r="AG83">
        <v>0.1</v>
      </c>
      <c r="AH83">
        <v>1</v>
      </c>
      <c r="AI83">
        <v>2</v>
      </c>
      <c r="AJ83">
        <v>25</v>
      </c>
      <c r="AK83">
        <v>25</v>
      </c>
      <c r="AL83" t="s">
        <v>451</v>
      </c>
      <c r="AM83" t="e">
        <f>NA()</f>
        <v>#N/A</v>
      </c>
      <c r="AN83" t="s">
        <v>496</v>
      </c>
      <c r="AO83">
        <f t="shared" si="25"/>
        <v>2021</v>
      </c>
      <c r="AQ83" s="20" t="str">
        <f t="shared" si="26"/>
        <v>GSRC-S11</v>
      </c>
      <c r="AR83" t="str">
        <f t="shared" si="17"/>
        <v>IPP SingleShaft</v>
      </c>
      <c r="AT83" s="4" t="s">
        <v>714</v>
      </c>
      <c r="AU83" s="20" t="str">
        <f t="shared" si="18"/>
        <v>GSRC-S11</v>
      </c>
      <c r="AV83" t="str">
        <f t="shared" si="27"/>
        <v>CAC</v>
      </c>
      <c r="AX83" s="4" t="s">
        <v>715</v>
      </c>
      <c r="AY83" s="20" t="str">
        <f t="shared" si="28"/>
        <v>GSRC-S11</v>
      </c>
      <c r="AZ83" t="str">
        <f t="shared" si="29"/>
        <v>LNG</v>
      </c>
      <c r="BB83" s="4" t="s">
        <v>716</v>
      </c>
      <c r="BC83" s="20" t="s">
        <v>718</v>
      </c>
      <c r="BD83" s="20" t="str">
        <f t="shared" si="30"/>
        <v>GSRC-S11</v>
      </c>
      <c r="BF83" s="4" t="s">
        <v>716</v>
      </c>
      <c r="BG83" s="4" t="s">
        <v>719</v>
      </c>
      <c r="BH83" s="20" t="str">
        <f t="shared" si="19"/>
        <v>GSRC-S11</v>
      </c>
      <c r="BJ83" s="4" t="s">
        <v>716</v>
      </c>
      <c r="BK83" s="4" t="s">
        <v>720</v>
      </c>
      <c r="BL83" s="20" t="str">
        <f t="shared" si="31"/>
        <v>GSRC-S11</v>
      </c>
      <c r="BN83" s="4" t="s">
        <v>717</v>
      </c>
      <c r="BO83" s="20" t="str">
        <f t="shared" si="32"/>
        <v>Gas</v>
      </c>
      <c r="BP83" s="20" t="str">
        <f t="shared" si="33"/>
        <v>GSRC-S11</v>
      </c>
    </row>
    <row r="84" spans="1:68">
      <c r="A84" t="s">
        <v>81</v>
      </c>
      <c r="B84" t="str">
        <f t="shared" si="20"/>
        <v>GSRC-S12</v>
      </c>
      <c r="C84" t="e">
        <v>#N/A</v>
      </c>
      <c r="D84" t="s">
        <v>365</v>
      </c>
      <c r="E84" t="str">
        <f t="shared" si="21"/>
        <v>CAC</v>
      </c>
      <c r="F84" t="s">
        <v>382</v>
      </c>
      <c r="G84" t="str">
        <f>INDEX(PLEXOScat_idx!$B:$B,MATCH($F84,PLEXOScat_idx!$A:$A,0))</f>
        <v>IPP SingleShaft</v>
      </c>
      <c r="H84" s="10" t="s">
        <v>677</v>
      </c>
      <c r="I84" t="str">
        <f t="shared" si="22"/>
        <v>Gas</v>
      </c>
      <c r="J84" t="s">
        <v>759</v>
      </c>
      <c r="K84" t="s">
        <v>412</v>
      </c>
      <c r="L84" t="str">
        <f>INDEX(idxFuel!$B:$B,MATCH($K84,idxFuel!$A:$A,0))</f>
        <v>LNG</v>
      </c>
      <c r="M84" t="s">
        <v>427</v>
      </c>
      <c r="N84">
        <v>375</v>
      </c>
      <c r="O84">
        <f t="shared" si="23"/>
        <v>0.6</v>
      </c>
      <c r="P84">
        <f>INDEX(Units_Allyear!C:C,MATCH($A84,Units_Allyear!$A:$A,0))</f>
        <v>1</v>
      </c>
      <c r="Q84">
        <f>INDEX(Units_Allyear!D:D,MATCH($A84,Units_Allyear!$A:$A,0))</f>
        <v>1</v>
      </c>
      <c r="R84">
        <f>INDEX(Units_Allyear!E:E,MATCH($A84,Units_Allyear!$A:$A,0))</f>
        <v>1</v>
      </c>
      <c r="S84">
        <f>INDEX(Units_Allyear!F:F,MATCH($A84,Units_Allyear!$A:$A,0))</f>
        <v>1</v>
      </c>
      <c r="T84">
        <f>INDEX(Units_Allyear!G:G,MATCH($A84,Units_Allyear!$A:$A,0))</f>
        <v>1</v>
      </c>
      <c r="U84">
        <v>625</v>
      </c>
      <c r="V84">
        <v>625</v>
      </c>
      <c r="W84">
        <v>625</v>
      </c>
      <c r="X84">
        <v>625</v>
      </c>
      <c r="Y84">
        <v>625</v>
      </c>
      <c r="Z84">
        <v>6353</v>
      </c>
      <c r="AA84">
        <f t="shared" si="24"/>
        <v>6.7341800000000003</v>
      </c>
      <c r="AB84">
        <v>591458.09259999997</v>
      </c>
      <c r="AC84">
        <v>134432.18520000001</v>
      </c>
      <c r="AD84">
        <v>223980.5478</v>
      </c>
      <c r="AE84">
        <v>8</v>
      </c>
      <c r="AF84">
        <v>40</v>
      </c>
      <c r="AG84">
        <v>0.1</v>
      </c>
      <c r="AH84">
        <v>1</v>
      </c>
      <c r="AI84">
        <v>2</v>
      </c>
      <c r="AJ84">
        <v>25</v>
      </c>
      <c r="AK84">
        <v>25</v>
      </c>
      <c r="AL84" t="s">
        <v>451</v>
      </c>
      <c r="AM84" t="e">
        <f>NA()</f>
        <v>#N/A</v>
      </c>
      <c r="AN84" t="s">
        <v>497</v>
      </c>
      <c r="AO84">
        <f t="shared" si="25"/>
        <v>2021</v>
      </c>
      <c r="AQ84" s="20" t="str">
        <f t="shared" si="26"/>
        <v>GSRC-S12</v>
      </c>
      <c r="AR84" t="str">
        <f t="shared" si="17"/>
        <v>IPP SingleShaft</v>
      </c>
      <c r="AT84" s="4" t="s">
        <v>714</v>
      </c>
      <c r="AU84" s="20" t="str">
        <f t="shared" si="18"/>
        <v>GSRC-S12</v>
      </c>
      <c r="AV84" t="str">
        <f t="shared" si="27"/>
        <v>CAC</v>
      </c>
      <c r="AX84" s="4" t="s">
        <v>715</v>
      </c>
      <c r="AY84" s="20" t="str">
        <f t="shared" si="28"/>
        <v>GSRC-S12</v>
      </c>
      <c r="AZ84" t="str">
        <f t="shared" si="29"/>
        <v>LNG</v>
      </c>
      <c r="BB84" s="4" t="s">
        <v>716</v>
      </c>
      <c r="BC84" s="20" t="s">
        <v>718</v>
      </c>
      <c r="BD84" s="20" t="str">
        <f t="shared" si="30"/>
        <v>GSRC-S12</v>
      </c>
      <c r="BF84" s="4" t="s">
        <v>716</v>
      </c>
      <c r="BG84" s="4" t="s">
        <v>719</v>
      </c>
      <c r="BH84" s="20" t="str">
        <f t="shared" si="19"/>
        <v>GSRC-S12</v>
      </c>
      <c r="BJ84" s="4" t="s">
        <v>716</v>
      </c>
      <c r="BK84" s="4" t="s">
        <v>720</v>
      </c>
      <c r="BL84" s="20" t="str">
        <f t="shared" si="31"/>
        <v>GSRC-S12</v>
      </c>
      <c r="BN84" s="4" t="s">
        <v>717</v>
      </c>
      <c r="BO84" s="20" t="str">
        <f t="shared" si="32"/>
        <v>Gas</v>
      </c>
      <c r="BP84" s="20" t="str">
        <f t="shared" si="33"/>
        <v>GSRC-S12</v>
      </c>
    </row>
    <row r="85" spans="1:68">
      <c r="A85" t="s">
        <v>82</v>
      </c>
      <c r="B85" t="str">
        <f t="shared" si="20"/>
        <v>GSRC-S21</v>
      </c>
      <c r="C85" t="e">
        <v>#N/A</v>
      </c>
      <c r="D85" t="s">
        <v>365</v>
      </c>
      <c r="E85" t="str">
        <f t="shared" si="21"/>
        <v>CAC</v>
      </c>
      <c r="F85" t="s">
        <v>382</v>
      </c>
      <c r="G85" t="str">
        <f>INDEX(PLEXOScat_idx!$B:$B,MATCH($F85,PLEXOScat_idx!$A:$A,0))</f>
        <v>IPP SingleShaft</v>
      </c>
      <c r="H85" s="10" t="s">
        <v>677</v>
      </c>
      <c r="I85" t="str">
        <f t="shared" si="22"/>
        <v>Gas</v>
      </c>
      <c r="J85" t="s">
        <v>759</v>
      </c>
      <c r="K85" t="s">
        <v>412</v>
      </c>
      <c r="L85" t="str">
        <f>INDEX(idxFuel!$B:$B,MATCH($K85,idxFuel!$A:$A,0))</f>
        <v>LNG</v>
      </c>
      <c r="M85" t="s">
        <v>427</v>
      </c>
      <c r="N85">
        <v>375</v>
      </c>
      <c r="O85">
        <f t="shared" si="23"/>
        <v>0.6</v>
      </c>
      <c r="P85">
        <f>INDEX(Units_Allyear!C:C,MATCH($A85,Units_Allyear!$A:$A,0))</f>
        <v>0</v>
      </c>
      <c r="Q85">
        <f>INDEX(Units_Allyear!D:D,MATCH($A85,Units_Allyear!$A:$A,0))</f>
        <v>1</v>
      </c>
      <c r="R85">
        <f>INDEX(Units_Allyear!E:E,MATCH($A85,Units_Allyear!$A:$A,0))</f>
        <v>1</v>
      </c>
      <c r="S85">
        <f>INDEX(Units_Allyear!F:F,MATCH($A85,Units_Allyear!$A:$A,0))</f>
        <v>1</v>
      </c>
      <c r="T85">
        <f>INDEX(Units_Allyear!G:G,MATCH($A85,Units_Allyear!$A:$A,0))</f>
        <v>1</v>
      </c>
      <c r="U85">
        <v>625</v>
      </c>
      <c r="V85">
        <v>625</v>
      </c>
      <c r="W85">
        <v>625</v>
      </c>
      <c r="X85">
        <v>625</v>
      </c>
      <c r="Y85">
        <v>625</v>
      </c>
      <c r="Z85">
        <v>6353</v>
      </c>
      <c r="AA85">
        <f t="shared" si="24"/>
        <v>6.7341800000000003</v>
      </c>
      <c r="AB85">
        <v>591458.09259999997</v>
      </c>
      <c r="AC85">
        <v>134432.18520000001</v>
      </c>
      <c r="AD85">
        <v>223980.5478</v>
      </c>
      <c r="AE85">
        <v>8</v>
      </c>
      <c r="AF85">
        <v>40</v>
      </c>
      <c r="AG85">
        <v>0.1</v>
      </c>
      <c r="AH85">
        <v>1</v>
      </c>
      <c r="AI85">
        <v>2</v>
      </c>
      <c r="AJ85">
        <v>25</v>
      </c>
      <c r="AK85">
        <v>25</v>
      </c>
      <c r="AL85" t="s">
        <v>451</v>
      </c>
      <c r="AM85" t="e">
        <f>NA()</f>
        <v>#N/A</v>
      </c>
      <c r="AN85" t="s">
        <v>498</v>
      </c>
      <c r="AO85">
        <f t="shared" si="25"/>
        <v>2022</v>
      </c>
      <c r="AQ85" s="20" t="str">
        <f t="shared" si="26"/>
        <v>GSRC-S21</v>
      </c>
      <c r="AR85" t="str">
        <f t="shared" si="17"/>
        <v>IPP SingleShaft</v>
      </c>
      <c r="AT85" s="4" t="s">
        <v>714</v>
      </c>
      <c r="AU85" s="20" t="str">
        <f t="shared" si="18"/>
        <v>GSRC-S21</v>
      </c>
      <c r="AV85" t="str">
        <f t="shared" si="27"/>
        <v>CAC</v>
      </c>
      <c r="AX85" s="4" t="s">
        <v>715</v>
      </c>
      <c r="AY85" s="20" t="str">
        <f t="shared" si="28"/>
        <v>GSRC-S21</v>
      </c>
      <c r="AZ85" t="str">
        <f t="shared" si="29"/>
        <v>LNG</v>
      </c>
      <c r="BB85" s="4" t="s">
        <v>716</v>
      </c>
      <c r="BC85" s="20" t="s">
        <v>718</v>
      </c>
      <c r="BD85" s="20" t="str">
        <f t="shared" si="30"/>
        <v>GSRC-S21</v>
      </c>
      <c r="BF85" s="4" t="s">
        <v>716</v>
      </c>
      <c r="BG85" s="4" t="s">
        <v>719</v>
      </c>
      <c r="BH85" s="20" t="str">
        <f t="shared" si="19"/>
        <v>GSRC-S21</v>
      </c>
      <c r="BJ85" s="4" t="s">
        <v>716</v>
      </c>
      <c r="BK85" s="4" t="s">
        <v>720</v>
      </c>
      <c r="BL85" s="20" t="str">
        <f t="shared" si="31"/>
        <v>GSRC-S21</v>
      </c>
      <c r="BN85" s="4" t="s">
        <v>717</v>
      </c>
      <c r="BO85" s="20" t="str">
        <f t="shared" si="32"/>
        <v>Gas</v>
      </c>
      <c r="BP85" s="20" t="str">
        <f t="shared" si="33"/>
        <v>GSRC-S21</v>
      </c>
    </row>
    <row r="86" spans="1:68">
      <c r="A86" t="s">
        <v>83</v>
      </c>
      <c r="B86" t="str">
        <f t="shared" si="20"/>
        <v>GSRC-S22</v>
      </c>
      <c r="C86" t="e">
        <v>#N/A</v>
      </c>
      <c r="D86" t="s">
        <v>365</v>
      </c>
      <c r="E86" t="str">
        <f t="shared" si="21"/>
        <v>CAC</v>
      </c>
      <c r="F86" t="s">
        <v>382</v>
      </c>
      <c r="G86" t="str">
        <f>INDEX(PLEXOScat_idx!$B:$B,MATCH($F86,PLEXOScat_idx!$A:$A,0))</f>
        <v>IPP SingleShaft</v>
      </c>
      <c r="H86" s="10" t="s">
        <v>677</v>
      </c>
      <c r="I86" t="str">
        <f t="shared" si="22"/>
        <v>Gas</v>
      </c>
      <c r="J86" t="s">
        <v>759</v>
      </c>
      <c r="K86" t="s">
        <v>412</v>
      </c>
      <c r="L86" t="str">
        <f>INDEX(idxFuel!$B:$B,MATCH($K86,idxFuel!$A:$A,0))</f>
        <v>LNG</v>
      </c>
      <c r="M86" t="s">
        <v>427</v>
      </c>
      <c r="N86">
        <v>375</v>
      </c>
      <c r="O86">
        <f t="shared" si="23"/>
        <v>0.6</v>
      </c>
      <c r="P86">
        <f>INDEX(Units_Allyear!C:C,MATCH($A86,Units_Allyear!$A:$A,0))</f>
        <v>0</v>
      </c>
      <c r="Q86">
        <f>INDEX(Units_Allyear!D:D,MATCH($A86,Units_Allyear!$A:$A,0))</f>
        <v>1</v>
      </c>
      <c r="R86">
        <f>INDEX(Units_Allyear!E:E,MATCH($A86,Units_Allyear!$A:$A,0))</f>
        <v>1</v>
      </c>
      <c r="S86">
        <f>INDEX(Units_Allyear!F:F,MATCH($A86,Units_Allyear!$A:$A,0))</f>
        <v>1</v>
      </c>
      <c r="T86">
        <f>INDEX(Units_Allyear!G:G,MATCH($A86,Units_Allyear!$A:$A,0))</f>
        <v>1</v>
      </c>
      <c r="U86">
        <v>625</v>
      </c>
      <c r="V86">
        <v>625</v>
      </c>
      <c r="W86">
        <v>625</v>
      </c>
      <c r="X86">
        <v>625</v>
      </c>
      <c r="Y86">
        <v>625</v>
      </c>
      <c r="Z86">
        <v>6353</v>
      </c>
      <c r="AA86">
        <f t="shared" si="24"/>
        <v>6.7341800000000003</v>
      </c>
      <c r="AB86">
        <v>591458.09259999997</v>
      </c>
      <c r="AC86">
        <v>134432.18520000001</v>
      </c>
      <c r="AD86">
        <v>223980.5478</v>
      </c>
      <c r="AE86">
        <v>8</v>
      </c>
      <c r="AF86">
        <v>40</v>
      </c>
      <c r="AG86">
        <v>0.1</v>
      </c>
      <c r="AH86">
        <v>1</v>
      </c>
      <c r="AI86">
        <v>2</v>
      </c>
      <c r="AJ86">
        <v>25</v>
      </c>
      <c r="AK86">
        <v>25</v>
      </c>
      <c r="AL86" t="s">
        <v>451</v>
      </c>
      <c r="AM86" t="e">
        <f>NA()</f>
        <v>#N/A</v>
      </c>
      <c r="AN86" t="s">
        <v>499</v>
      </c>
      <c r="AO86">
        <f t="shared" si="25"/>
        <v>2022</v>
      </c>
      <c r="AQ86" s="20" t="str">
        <f t="shared" si="26"/>
        <v>GSRC-S22</v>
      </c>
      <c r="AR86" t="str">
        <f t="shared" si="17"/>
        <v>IPP SingleShaft</v>
      </c>
      <c r="AT86" s="4" t="s">
        <v>714</v>
      </c>
      <c r="AU86" s="20" t="str">
        <f t="shared" si="18"/>
        <v>GSRC-S22</v>
      </c>
      <c r="AV86" t="str">
        <f t="shared" si="27"/>
        <v>CAC</v>
      </c>
      <c r="AX86" s="4" t="s">
        <v>715</v>
      </c>
      <c r="AY86" s="20" t="str">
        <f t="shared" si="28"/>
        <v>GSRC-S22</v>
      </c>
      <c r="AZ86" t="str">
        <f t="shared" si="29"/>
        <v>LNG</v>
      </c>
      <c r="BB86" s="4" t="s">
        <v>716</v>
      </c>
      <c r="BC86" s="20" t="s">
        <v>718</v>
      </c>
      <c r="BD86" s="20" t="str">
        <f t="shared" si="30"/>
        <v>GSRC-S22</v>
      </c>
      <c r="BF86" s="4" t="s">
        <v>716</v>
      </c>
      <c r="BG86" s="4" t="s">
        <v>719</v>
      </c>
      <c r="BH86" s="20" t="str">
        <f t="shared" si="19"/>
        <v>GSRC-S22</v>
      </c>
      <c r="BJ86" s="4" t="s">
        <v>716</v>
      </c>
      <c r="BK86" s="4" t="s">
        <v>720</v>
      </c>
      <c r="BL86" s="20" t="str">
        <f t="shared" si="31"/>
        <v>GSRC-S22</v>
      </c>
      <c r="BN86" s="4" t="s">
        <v>717</v>
      </c>
      <c r="BO86" s="20" t="str">
        <f t="shared" si="32"/>
        <v>Gas</v>
      </c>
      <c r="BP86" s="20" t="str">
        <f t="shared" si="33"/>
        <v>GSRC-S22</v>
      </c>
    </row>
    <row r="87" spans="1:68">
      <c r="A87" t="s">
        <v>84</v>
      </c>
      <c r="B87" t="str">
        <f t="shared" si="20"/>
        <v>GPD-S11</v>
      </c>
      <c r="C87" t="e">
        <v>#N/A</v>
      </c>
      <c r="D87" t="s">
        <v>365</v>
      </c>
      <c r="E87" t="str">
        <f t="shared" si="21"/>
        <v>CAC</v>
      </c>
      <c r="F87" t="s">
        <v>382</v>
      </c>
      <c r="G87" t="str">
        <f>INDEX(PLEXOScat_idx!$B:$B,MATCH($F87,PLEXOScat_idx!$A:$A,0))</f>
        <v>IPP SingleShaft</v>
      </c>
      <c r="H87" s="10" t="s">
        <v>677</v>
      </c>
      <c r="I87" t="str">
        <f t="shared" si="22"/>
        <v>Gas</v>
      </c>
      <c r="J87" t="s">
        <v>759</v>
      </c>
      <c r="K87" t="s">
        <v>412</v>
      </c>
      <c r="L87" t="str">
        <f>INDEX(idxFuel!$B:$B,MATCH($K87,idxFuel!$A:$A,0))</f>
        <v>LNG</v>
      </c>
      <c r="M87" t="s">
        <v>427</v>
      </c>
      <c r="N87">
        <v>375</v>
      </c>
      <c r="O87">
        <f t="shared" si="23"/>
        <v>0.6</v>
      </c>
      <c r="P87">
        <f>INDEX(Units_Allyear!C:C,MATCH($A87,Units_Allyear!$A:$A,0))</f>
        <v>0</v>
      </c>
      <c r="Q87">
        <f>INDEX(Units_Allyear!D:D,MATCH($A87,Units_Allyear!$A:$A,0))</f>
        <v>1</v>
      </c>
      <c r="R87">
        <f>INDEX(Units_Allyear!E:E,MATCH($A87,Units_Allyear!$A:$A,0))</f>
        <v>1</v>
      </c>
      <c r="S87">
        <f>INDEX(Units_Allyear!F:F,MATCH($A87,Units_Allyear!$A:$A,0))</f>
        <v>1</v>
      </c>
      <c r="T87">
        <f>INDEX(Units_Allyear!G:G,MATCH($A87,Units_Allyear!$A:$A,0))</f>
        <v>1</v>
      </c>
      <c r="U87">
        <v>625</v>
      </c>
      <c r="V87">
        <v>625</v>
      </c>
      <c r="W87">
        <v>625</v>
      </c>
      <c r="X87">
        <v>625</v>
      </c>
      <c r="Y87">
        <v>625</v>
      </c>
      <c r="Z87">
        <v>6353</v>
      </c>
      <c r="AA87">
        <f t="shared" si="24"/>
        <v>6.7341800000000003</v>
      </c>
      <c r="AB87">
        <v>591458.09259999997</v>
      </c>
      <c r="AC87">
        <v>134432.18520000001</v>
      </c>
      <c r="AD87">
        <v>223980.5478</v>
      </c>
      <c r="AE87">
        <v>8</v>
      </c>
      <c r="AF87">
        <v>40</v>
      </c>
      <c r="AG87">
        <v>0.1</v>
      </c>
      <c r="AH87">
        <v>1</v>
      </c>
      <c r="AI87">
        <v>2</v>
      </c>
      <c r="AJ87">
        <v>25</v>
      </c>
      <c r="AK87">
        <v>25</v>
      </c>
      <c r="AL87" t="s">
        <v>451</v>
      </c>
      <c r="AM87" t="e">
        <f>NA()</f>
        <v>#N/A</v>
      </c>
      <c r="AN87" t="s">
        <v>500</v>
      </c>
      <c r="AO87">
        <f t="shared" si="25"/>
        <v>2023</v>
      </c>
      <c r="AQ87" s="20" t="str">
        <f t="shared" si="26"/>
        <v>GPD-S11</v>
      </c>
      <c r="AR87" t="str">
        <f t="shared" si="17"/>
        <v>IPP SingleShaft</v>
      </c>
      <c r="AT87" s="4" t="s">
        <v>714</v>
      </c>
      <c r="AU87" s="20" t="str">
        <f t="shared" si="18"/>
        <v>GPD-S11</v>
      </c>
      <c r="AV87" t="str">
        <f t="shared" si="27"/>
        <v>CAC</v>
      </c>
      <c r="AX87" s="4" t="s">
        <v>715</v>
      </c>
      <c r="AY87" s="20" t="str">
        <f t="shared" si="28"/>
        <v>GPD-S11</v>
      </c>
      <c r="AZ87" t="str">
        <f t="shared" si="29"/>
        <v>LNG</v>
      </c>
      <c r="BB87" s="4" t="s">
        <v>716</v>
      </c>
      <c r="BC87" s="20" t="s">
        <v>718</v>
      </c>
      <c r="BD87" s="20" t="str">
        <f t="shared" si="30"/>
        <v>GPD-S11</v>
      </c>
      <c r="BF87" s="4" t="s">
        <v>716</v>
      </c>
      <c r="BG87" s="4" t="s">
        <v>719</v>
      </c>
      <c r="BH87" s="20" t="str">
        <f t="shared" si="19"/>
        <v>GPD-S11</v>
      </c>
      <c r="BJ87" s="4" t="s">
        <v>716</v>
      </c>
      <c r="BK87" s="4" t="s">
        <v>720</v>
      </c>
      <c r="BL87" s="20" t="str">
        <f t="shared" si="31"/>
        <v>GPD-S11</v>
      </c>
      <c r="BN87" s="4" t="s">
        <v>717</v>
      </c>
      <c r="BO87" s="20" t="str">
        <f t="shared" si="32"/>
        <v>Gas</v>
      </c>
      <c r="BP87" s="20" t="str">
        <f t="shared" si="33"/>
        <v>GPD-S11</v>
      </c>
    </row>
    <row r="88" spans="1:68">
      <c r="A88" t="s">
        <v>85</v>
      </c>
      <c r="B88" t="str">
        <f t="shared" si="20"/>
        <v>GPD-S12</v>
      </c>
      <c r="C88" t="e">
        <v>#N/A</v>
      </c>
      <c r="D88" t="s">
        <v>365</v>
      </c>
      <c r="E88" t="str">
        <f t="shared" si="21"/>
        <v>CAC</v>
      </c>
      <c r="F88" t="s">
        <v>382</v>
      </c>
      <c r="G88" t="str">
        <f>INDEX(PLEXOScat_idx!$B:$B,MATCH($F88,PLEXOScat_idx!$A:$A,0))</f>
        <v>IPP SingleShaft</v>
      </c>
      <c r="H88" s="10" t="s">
        <v>677</v>
      </c>
      <c r="I88" t="str">
        <f t="shared" si="22"/>
        <v>Gas</v>
      </c>
      <c r="J88" t="s">
        <v>759</v>
      </c>
      <c r="K88" t="s">
        <v>412</v>
      </c>
      <c r="L88" t="str">
        <f>INDEX(idxFuel!$B:$B,MATCH($K88,idxFuel!$A:$A,0))</f>
        <v>LNG</v>
      </c>
      <c r="M88" t="s">
        <v>427</v>
      </c>
      <c r="N88">
        <v>375</v>
      </c>
      <c r="O88">
        <f t="shared" si="23"/>
        <v>0.6</v>
      </c>
      <c r="P88">
        <f>INDEX(Units_Allyear!C:C,MATCH($A88,Units_Allyear!$A:$A,0))</f>
        <v>0</v>
      </c>
      <c r="Q88">
        <f>INDEX(Units_Allyear!D:D,MATCH($A88,Units_Allyear!$A:$A,0))</f>
        <v>1</v>
      </c>
      <c r="R88">
        <f>INDEX(Units_Allyear!E:E,MATCH($A88,Units_Allyear!$A:$A,0))</f>
        <v>1</v>
      </c>
      <c r="S88">
        <f>INDEX(Units_Allyear!F:F,MATCH($A88,Units_Allyear!$A:$A,0))</f>
        <v>1</v>
      </c>
      <c r="T88">
        <f>INDEX(Units_Allyear!G:G,MATCH($A88,Units_Allyear!$A:$A,0))</f>
        <v>1</v>
      </c>
      <c r="U88">
        <v>625</v>
      </c>
      <c r="V88">
        <v>625</v>
      </c>
      <c r="W88">
        <v>625</v>
      </c>
      <c r="X88">
        <v>625</v>
      </c>
      <c r="Y88">
        <v>625</v>
      </c>
      <c r="Z88">
        <v>6353</v>
      </c>
      <c r="AA88">
        <f t="shared" si="24"/>
        <v>6.7341800000000003</v>
      </c>
      <c r="AB88">
        <v>591458.09259999997</v>
      </c>
      <c r="AC88">
        <v>134432.18520000001</v>
      </c>
      <c r="AD88">
        <v>223980.5478</v>
      </c>
      <c r="AE88">
        <v>8</v>
      </c>
      <c r="AF88">
        <v>40</v>
      </c>
      <c r="AG88">
        <v>0.1</v>
      </c>
      <c r="AH88">
        <v>1</v>
      </c>
      <c r="AI88">
        <v>2</v>
      </c>
      <c r="AJ88">
        <v>25</v>
      </c>
      <c r="AK88">
        <v>25</v>
      </c>
      <c r="AL88" t="s">
        <v>451</v>
      </c>
      <c r="AM88" t="e">
        <f>NA()</f>
        <v>#N/A</v>
      </c>
      <c r="AN88" t="s">
        <v>501</v>
      </c>
      <c r="AO88">
        <f t="shared" si="25"/>
        <v>2023</v>
      </c>
      <c r="AQ88" s="20" t="str">
        <f t="shared" si="26"/>
        <v>GPD-S12</v>
      </c>
      <c r="AR88" t="str">
        <f t="shared" si="17"/>
        <v>IPP SingleShaft</v>
      </c>
      <c r="AT88" s="4" t="s">
        <v>714</v>
      </c>
      <c r="AU88" s="20" t="str">
        <f t="shared" si="18"/>
        <v>GPD-S12</v>
      </c>
      <c r="AV88" t="str">
        <f t="shared" si="27"/>
        <v>CAC</v>
      </c>
      <c r="AX88" s="4" t="s">
        <v>715</v>
      </c>
      <c r="AY88" s="20" t="str">
        <f t="shared" si="28"/>
        <v>GPD-S12</v>
      </c>
      <c r="AZ88" t="str">
        <f t="shared" si="29"/>
        <v>LNG</v>
      </c>
      <c r="BB88" s="4" t="s">
        <v>716</v>
      </c>
      <c r="BC88" s="20" t="s">
        <v>718</v>
      </c>
      <c r="BD88" s="20" t="str">
        <f t="shared" si="30"/>
        <v>GPD-S12</v>
      </c>
      <c r="BF88" s="4" t="s">
        <v>716</v>
      </c>
      <c r="BG88" s="4" t="s">
        <v>719</v>
      </c>
      <c r="BH88" s="20" t="str">
        <f t="shared" si="19"/>
        <v>GPD-S12</v>
      </c>
      <c r="BJ88" s="4" t="s">
        <v>716</v>
      </c>
      <c r="BK88" s="4" t="s">
        <v>720</v>
      </c>
      <c r="BL88" s="20" t="str">
        <f t="shared" si="31"/>
        <v>GPD-S12</v>
      </c>
      <c r="BN88" s="4" t="s">
        <v>717</v>
      </c>
      <c r="BO88" s="20" t="str">
        <f t="shared" si="32"/>
        <v>Gas</v>
      </c>
      <c r="BP88" s="20" t="str">
        <f t="shared" si="33"/>
        <v>GPD-S12</v>
      </c>
    </row>
    <row r="89" spans="1:68">
      <c r="A89" t="s">
        <v>86</v>
      </c>
      <c r="B89" t="str">
        <f t="shared" si="20"/>
        <v>GPD-S21</v>
      </c>
      <c r="C89" t="e">
        <v>#N/A</v>
      </c>
      <c r="D89" t="s">
        <v>365</v>
      </c>
      <c r="E89" t="str">
        <f t="shared" si="21"/>
        <v>CAC</v>
      </c>
      <c r="F89" t="s">
        <v>382</v>
      </c>
      <c r="G89" t="str">
        <f>INDEX(PLEXOScat_idx!$B:$B,MATCH($F89,PLEXOScat_idx!$A:$A,0))</f>
        <v>IPP SingleShaft</v>
      </c>
      <c r="H89" s="10" t="s">
        <v>677</v>
      </c>
      <c r="I89" t="str">
        <f t="shared" si="22"/>
        <v>Gas</v>
      </c>
      <c r="J89" t="s">
        <v>759</v>
      </c>
      <c r="K89" t="s">
        <v>412</v>
      </c>
      <c r="L89" t="str">
        <f>INDEX(idxFuel!$B:$B,MATCH($K89,idxFuel!$A:$A,0))</f>
        <v>LNG</v>
      </c>
      <c r="M89" t="s">
        <v>427</v>
      </c>
      <c r="N89">
        <v>375</v>
      </c>
      <c r="O89">
        <f t="shared" si="23"/>
        <v>0.6</v>
      </c>
      <c r="P89">
        <f>INDEX(Units_Allyear!C:C,MATCH($A89,Units_Allyear!$A:$A,0))</f>
        <v>0</v>
      </c>
      <c r="Q89">
        <f>INDEX(Units_Allyear!D:D,MATCH($A89,Units_Allyear!$A:$A,0))</f>
        <v>1</v>
      </c>
      <c r="R89">
        <f>INDEX(Units_Allyear!E:E,MATCH($A89,Units_Allyear!$A:$A,0))</f>
        <v>1</v>
      </c>
      <c r="S89">
        <f>INDEX(Units_Allyear!F:F,MATCH($A89,Units_Allyear!$A:$A,0))</f>
        <v>1</v>
      </c>
      <c r="T89">
        <f>INDEX(Units_Allyear!G:G,MATCH($A89,Units_Allyear!$A:$A,0))</f>
        <v>1</v>
      </c>
      <c r="U89">
        <v>625</v>
      </c>
      <c r="V89">
        <v>625</v>
      </c>
      <c r="W89">
        <v>625</v>
      </c>
      <c r="X89">
        <v>625</v>
      </c>
      <c r="Y89">
        <v>625</v>
      </c>
      <c r="Z89">
        <v>6353</v>
      </c>
      <c r="AA89">
        <f t="shared" si="24"/>
        <v>6.7341800000000003</v>
      </c>
      <c r="AB89">
        <v>591458.09259999997</v>
      </c>
      <c r="AC89">
        <v>134432.18520000001</v>
      </c>
      <c r="AD89">
        <v>223980.5478</v>
      </c>
      <c r="AE89">
        <v>8</v>
      </c>
      <c r="AF89">
        <v>40</v>
      </c>
      <c r="AG89">
        <v>0.1</v>
      </c>
      <c r="AH89">
        <v>1</v>
      </c>
      <c r="AI89">
        <v>2</v>
      </c>
      <c r="AJ89">
        <v>25</v>
      </c>
      <c r="AK89">
        <v>25</v>
      </c>
      <c r="AL89" t="s">
        <v>451</v>
      </c>
      <c r="AM89" t="e">
        <f>NA()</f>
        <v>#N/A</v>
      </c>
      <c r="AN89" t="s">
        <v>502</v>
      </c>
      <c r="AO89">
        <f t="shared" si="25"/>
        <v>2024</v>
      </c>
      <c r="AQ89" s="20" t="str">
        <f t="shared" si="26"/>
        <v>GPD-S21</v>
      </c>
      <c r="AR89" t="str">
        <f t="shared" si="17"/>
        <v>IPP SingleShaft</v>
      </c>
      <c r="AT89" s="4" t="s">
        <v>714</v>
      </c>
      <c r="AU89" s="20" t="str">
        <f t="shared" si="18"/>
        <v>GPD-S21</v>
      </c>
      <c r="AV89" t="str">
        <f t="shared" si="27"/>
        <v>CAC</v>
      </c>
      <c r="AX89" s="4" t="s">
        <v>715</v>
      </c>
      <c r="AY89" s="20" t="str">
        <f t="shared" si="28"/>
        <v>GPD-S21</v>
      </c>
      <c r="AZ89" t="str">
        <f t="shared" si="29"/>
        <v>LNG</v>
      </c>
      <c r="BB89" s="4" t="s">
        <v>716</v>
      </c>
      <c r="BC89" s="20" t="s">
        <v>718</v>
      </c>
      <c r="BD89" s="20" t="str">
        <f t="shared" si="30"/>
        <v>GPD-S21</v>
      </c>
      <c r="BF89" s="4" t="s">
        <v>716</v>
      </c>
      <c r="BG89" s="4" t="s">
        <v>719</v>
      </c>
      <c r="BH89" s="20" t="str">
        <f t="shared" si="19"/>
        <v>GPD-S21</v>
      </c>
      <c r="BJ89" s="4" t="s">
        <v>716</v>
      </c>
      <c r="BK89" s="4" t="s">
        <v>720</v>
      </c>
      <c r="BL89" s="20" t="str">
        <f t="shared" si="31"/>
        <v>GPD-S21</v>
      </c>
      <c r="BN89" s="4" t="s">
        <v>717</v>
      </c>
      <c r="BO89" s="20" t="str">
        <f t="shared" si="32"/>
        <v>Gas</v>
      </c>
      <c r="BP89" s="20" t="str">
        <f t="shared" si="33"/>
        <v>GPD-S21</v>
      </c>
    </row>
    <row r="90" spans="1:68">
      <c r="A90" t="s">
        <v>87</v>
      </c>
      <c r="B90" t="str">
        <f t="shared" si="20"/>
        <v>GPD-S22</v>
      </c>
      <c r="C90" t="e">
        <v>#N/A</v>
      </c>
      <c r="D90" t="s">
        <v>365</v>
      </c>
      <c r="E90" t="str">
        <f t="shared" si="21"/>
        <v>CAC</v>
      </c>
      <c r="F90" t="s">
        <v>382</v>
      </c>
      <c r="G90" t="str">
        <f>INDEX(PLEXOScat_idx!$B:$B,MATCH($F90,PLEXOScat_idx!$A:$A,0))</f>
        <v>IPP SingleShaft</v>
      </c>
      <c r="H90" s="10" t="s">
        <v>677</v>
      </c>
      <c r="I90" t="str">
        <f t="shared" si="22"/>
        <v>Gas</v>
      </c>
      <c r="J90" t="s">
        <v>759</v>
      </c>
      <c r="K90" t="s">
        <v>412</v>
      </c>
      <c r="L90" t="str">
        <f>INDEX(idxFuel!$B:$B,MATCH($K90,idxFuel!$A:$A,0))</f>
        <v>LNG</v>
      </c>
      <c r="M90" t="s">
        <v>427</v>
      </c>
      <c r="N90">
        <v>375</v>
      </c>
      <c r="O90">
        <f t="shared" si="23"/>
        <v>0.6</v>
      </c>
      <c r="P90">
        <f>INDEX(Units_Allyear!C:C,MATCH($A90,Units_Allyear!$A:$A,0))</f>
        <v>0</v>
      </c>
      <c r="Q90">
        <f>INDEX(Units_Allyear!D:D,MATCH($A90,Units_Allyear!$A:$A,0))</f>
        <v>1</v>
      </c>
      <c r="R90">
        <f>INDEX(Units_Allyear!E:E,MATCH($A90,Units_Allyear!$A:$A,0))</f>
        <v>1</v>
      </c>
      <c r="S90">
        <f>INDEX(Units_Allyear!F:F,MATCH($A90,Units_Allyear!$A:$A,0))</f>
        <v>1</v>
      </c>
      <c r="T90">
        <f>INDEX(Units_Allyear!G:G,MATCH($A90,Units_Allyear!$A:$A,0))</f>
        <v>1</v>
      </c>
      <c r="U90">
        <v>625</v>
      </c>
      <c r="V90">
        <v>625</v>
      </c>
      <c r="W90">
        <v>625</v>
      </c>
      <c r="X90">
        <v>625</v>
      </c>
      <c r="Y90">
        <v>625</v>
      </c>
      <c r="Z90">
        <v>6353</v>
      </c>
      <c r="AA90">
        <f t="shared" si="24"/>
        <v>6.7341800000000003</v>
      </c>
      <c r="AB90">
        <v>591458.09259999997</v>
      </c>
      <c r="AC90">
        <v>134432.18520000001</v>
      </c>
      <c r="AD90">
        <v>223980.5478</v>
      </c>
      <c r="AE90">
        <v>8</v>
      </c>
      <c r="AF90">
        <v>40</v>
      </c>
      <c r="AG90">
        <v>0.1</v>
      </c>
      <c r="AH90">
        <v>1</v>
      </c>
      <c r="AI90">
        <v>2</v>
      </c>
      <c r="AJ90">
        <v>25</v>
      </c>
      <c r="AK90">
        <v>25</v>
      </c>
      <c r="AL90" t="s">
        <v>451</v>
      </c>
      <c r="AM90" t="e">
        <f>NA()</f>
        <v>#N/A</v>
      </c>
      <c r="AN90" t="s">
        <v>503</v>
      </c>
      <c r="AO90">
        <f t="shared" si="25"/>
        <v>2024</v>
      </c>
      <c r="AQ90" s="20" t="str">
        <f t="shared" si="26"/>
        <v>GPD-S22</v>
      </c>
      <c r="AR90" t="str">
        <f t="shared" si="17"/>
        <v>IPP SingleShaft</v>
      </c>
      <c r="AT90" s="4" t="s">
        <v>714</v>
      </c>
      <c r="AU90" s="20" t="str">
        <f t="shared" si="18"/>
        <v>GPD-S22</v>
      </c>
      <c r="AV90" t="str">
        <f t="shared" si="27"/>
        <v>CAC</v>
      </c>
      <c r="AX90" s="4" t="s">
        <v>715</v>
      </c>
      <c r="AY90" s="20" t="str">
        <f t="shared" si="28"/>
        <v>GPD-S22</v>
      </c>
      <c r="AZ90" t="str">
        <f t="shared" si="29"/>
        <v>LNG</v>
      </c>
      <c r="BB90" s="4" t="s">
        <v>716</v>
      </c>
      <c r="BC90" s="20" t="s">
        <v>718</v>
      </c>
      <c r="BD90" s="20" t="str">
        <f t="shared" si="30"/>
        <v>GPD-S22</v>
      </c>
      <c r="BF90" s="4" t="s">
        <v>716</v>
      </c>
      <c r="BG90" s="4" t="s">
        <v>719</v>
      </c>
      <c r="BH90" s="20" t="str">
        <f t="shared" si="19"/>
        <v>GPD-S22</v>
      </c>
      <c r="BJ90" s="4" t="s">
        <v>716</v>
      </c>
      <c r="BK90" s="4" t="s">
        <v>720</v>
      </c>
      <c r="BL90" s="20" t="str">
        <f t="shared" si="31"/>
        <v>GPD-S22</v>
      </c>
      <c r="BN90" s="4" t="s">
        <v>717</v>
      </c>
      <c r="BO90" s="20" t="str">
        <f t="shared" si="32"/>
        <v>Gas</v>
      </c>
      <c r="BP90" s="20" t="str">
        <f t="shared" si="33"/>
        <v>GPD-S22</v>
      </c>
    </row>
    <row r="91" spans="1:68">
      <c r="A91" t="s">
        <v>88</v>
      </c>
      <c r="B91" t="str">
        <f t="shared" si="20"/>
        <v>HK-S1</v>
      </c>
      <c r="C91" t="e">
        <v>#N/A</v>
      </c>
      <c r="D91" t="s">
        <v>377</v>
      </c>
      <c r="E91" t="str">
        <f t="shared" si="21"/>
        <v>CAC</v>
      </c>
      <c r="F91" t="s">
        <v>382</v>
      </c>
      <c r="G91" t="str">
        <f>INDEX(PLEXOScat_idx!$B:$B,MATCH($F91,PLEXOScat_idx!$A:$A,0))</f>
        <v>IPP SingleShaft</v>
      </c>
      <c r="H91" s="10" t="s">
        <v>677</v>
      </c>
      <c r="I91" t="str">
        <f t="shared" si="22"/>
        <v>Gas</v>
      </c>
      <c r="J91" t="s">
        <v>759</v>
      </c>
      <c r="K91" t="s">
        <v>412</v>
      </c>
      <c r="L91" t="str">
        <f>INDEX(idxFuel!$B:$B,MATCH($K91,idxFuel!$A:$A,0))</f>
        <v>LNG</v>
      </c>
      <c r="M91" t="s">
        <v>427</v>
      </c>
      <c r="N91">
        <v>420</v>
      </c>
      <c r="O91">
        <f t="shared" si="23"/>
        <v>0.6</v>
      </c>
      <c r="P91">
        <f>INDEX(Units_Allyear!C:C,MATCH($A91,Units_Allyear!$A:$A,0))</f>
        <v>0</v>
      </c>
      <c r="Q91">
        <f>INDEX(Units_Allyear!D:D,MATCH($A91,Units_Allyear!$A:$A,0))</f>
        <v>1</v>
      </c>
      <c r="R91">
        <f>INDEX(Units_Allyear!E:E,MATCH($A91,Units_Allyear!$A:$A,0))</f>
        <v>1</v>
      </c>
      <c r="S91">
        <f>INDEX(Units_Allyear!F:F,MATCH($A91,Units_Allyear!$A:$A,0))</f>
        <v>1</v>
      </c>
      <c r="T91">
        <f>INDEX(Units_Allyear!G:G,MATCH($A91,Units_Allyear!$A:$A,0))</f>
        <v>1</v>
      </c>
      <c r="U91">
        <v>700</v>
      </c>
      <c r="V91">
        <v>700</v>
      </c>
      <c r="W91">
        <v>700</v>
      </c>
      <c r="X91">
        <v>700</v>
      </c>
      <c r="Y91">
        <v>700</v>
      </c>
      <c r="Z91">
        <v>6236.2132860000002</v>
      </c>
      <c r="AA91">
        <f t="shared" si="24"/>
        <v>6.6103860831599999</v>
      </c>
      <c r="AB91">
        <v>591458.09259999997</v>
      </c>
      <c r="AC91">
        <v>134432.18520000001</v>
      </c>
      <c r="AD91">
        <v>223980.5478</v>
      </c>
      <c r="AE91">
        <v>8</v>
      </c>
      <c r="AF91">
        <v>40</v>
      </c>
      <c r="AG91">
        <v>0.1</v>
      </c>
      <c r="AH91">
        <v>1</v>
      </c>
      <c r="AI91">
        <v>2</v>
      </c>
      <c r="AJ91">
        <v>25</v>
      </c>
      <c r="AK91">
        <v>25</v>
      </c>
      <c r="AL91" t="s">
        <v>451</v>
      </c>
      <c r="AM91" t="e">
        <f>NA()</f>
        <v>#N/A</v>
      </c>
      <c r="AN91" t="s">
        <v>504</v>
      </c>
      <c r="AO91">
        <f t="shared" si="25"/>
        <v>2024</v>
      </c>
      <c r="AQ91" s="20" t="str">
        <f t="shared" si="26"/>
        <v>HK-S1</v>
      </c>
      <c r="AR91" t="str">
        <f t="shared" si="17"/>
        <v>IPP SingleShaft</v>
      </c>
      <c r="AT91" s="4" t="s">
        <v>714</v>
      </c>
      <c r="AU91" s="20" t="str">
        <f t="shared" si="18"/>
        <v>HK-S1</v>
      </c>
      <c r="AV91" t="str">
        <f t="shared" si="27"/>
        <v>CAC</v>
      </c>
      <c r="AX91" s="4" t="s">
        <v>715</v>
      </c>
      <c r="AY91" s="20" t="str">
        <f t="shared" si="28"/>
        <v>HK-S1</v>
      </c>
      <c r="AZ91" t="str">
        <f t="shared" si="29"/>
        <v>LNG</v>
      </c>
      <c r="BB91" s="4" t="s">
        <v>716</v>
      </c>
      <c r="BC91" s="20" t="s">
        <v>718</v>
      </c>
      <c r="BD91" s="20" t="str">
        <f t="shared" si="30"/>
        <v>HK-S1</v>
      </c>
      <c r="BF91" s="4" t="s">
        <v>716</v>
      </c>
      <c r="BG91" s="4" t="s">
        <v>719</v>
      </c>
      <c r="BH91" s="20" t="str">
        <f t="shared" si="19"/>
        <v>HK-S1</v>
      </c>
      <c r="BJ91" s="4" t="s">
        <v>716</v>
      </c>
      <c r="BK91" s="4" t="s">
        <v>720</v>
      </c>
      <c r="BL91" s="20" t="str">
        <f t="shared" si="31"/>
        <v>HK-S1</v>
      </c>
      <c r="BN91" s="4" t="s">
        <v>717</v>
      </c>
      <c r="BO91" s="20" t="str">
        <f t="shared" si="32"/>
        <v>Gas</v>
      </c>
      <c r="BP91" s="20" t="str">
        <f t="shared" si="33"/>
        <v>HK-S1</v>
      </c>
    </row>
    <row r="92" spans="1:68">
      <c r="A92" t="s">
        <v>89</v>
      </c>
      <c r="B92" t="str">
        <f t="shared" si="20"/>
        <v>HK-S2</v>
      </c>
      <c r="C92" t="e">
        <v>#N/A</v>
      </c>
      <c r="D92" t="s">
        <v>377</v>
      </c>
      <c r="E92" t="str">
        <f t="shared" si="21"/>
        <v>CAC</v>
      </c>
      <c r="F92" t="s">
        <v>382</v>
      </c>
      <c r="G92" t="str">
        <f>INDEX(PLEXOScat_idx!$B:$B,MATCH($F92,PLEXOScat_idx!$A:$A,0))</f>
        <v>IPP SingleShaft</v>
      </c>
      <c r="H92" s="10" t="s">
        <v>677</v>
      </c>
      <c r="I92" t="str">
        <f t="shared" si="22"/>
        <v>Gas</v>
      </c>
      <c r="J92" t="s">
        <v>759</v>
      </c>
      <c r="K92" t="s">
        <v>412</v>
      </c>
      <c r="L92" t="str">
        <f>INDEX(idxFuel!$B:$B,MATCH($K92,idxFuel!$A:$A,0))</f>
        <v>LNG</v>
      </c>
      <c r="M92" t="s">
        <v>427</v>
      </c>
      <c r="N92">
        <v>420</v>
      </c>
      <c r="O92">
        <f t="shared" si="23"/>
        <v>0.6</v>
      </c>
      <c r="P92">
        <f>INDEX(Units_Allyear!C:C,MATCH($A92,Units_Allyear!$A:$A,0))</f>
        <v>0</v>
      </c>
      <c r="Q92">
        <f>INDEX(Units_Allyear!D:D,MATCH($A92,Units_Allyear!$A:$A,0))</f>
        <v>1</v>
      </c>
      <c r="R92">
        <f>INDEX(Units_Allyear!E:E,MATCH($A92,Units_Allyear!$A:$A,0))</f>
        <v>1</v>
      </c>
      <c r="S92">
        <f>INDEX(Units_Allyear!F:F,MATCH($A92,Units_Allyear!$A:$A,0))</f>
        <v>1</v>
      </c>
      <c r="T92">
        <f>INDEX(Units_Allyear!G:G,MATCH($A92,Units_Allyear!$A:$A,0))</f>
        <v>1</v>
      </c>
      <c r="U92">
        <v>700</v>
      </c>
      <c r="V92">
        <v>700</v>
      </c>
      <c r="W92">
        <v>700</v>
      </c>
      <c r="X92">
        <v>700</v>
      </c>
      <c r="Y92">
        <v>700</v>
      </c>
      <c r="Z92">
        <v>6236.2132860000002</v>
      </c>
      <c r="AA92">
        <f t="shared" si="24"/>
        <v>6.6103860831599999</v>
      </c>
      <c r="AB92">
        <v>591458.09259999997</v>
      </c>
      <c r="AC92">
        <v>134432.18520000001</v>
      </c>
      <c r="AD92">
        <v>223980.5478</v>
      </c>
      <c r="AE92">
        <v>8</v>
      </c>
      <c r="AF92">
        <v>40</v>
      </c>
      <c r="AG92">
        <v>0.1</v>
      </c>
      <c r="AH92">
        <v>1</v>
      </c>
      <c r="AI92">
        <v>2</v>
      </c>
      <c r="AJ92">
        <v>25</v>
      </c>
      <c r="AK92">
        <v>25</v>
      </c>
      <c r="AL92" t="s">
        <v>451</v>
      </c>
      <c r="AM92" t="e">
        <f>NA()</f>
        <v>#N/A</v>
      </c>
      <c r="AN92" t="s">
        <v>505</v>
      </c>
      <c r="AO92">
        <f t="shared" si="25"/>
        <v>2025</v>
      </c>
      <c r="AQ92" s="20" t="str">
        <f t="shared" si="26"/>
        <v>HK-S2</v>
      </c>
      <c r="AR92" t="str">
        <f t="shared" si="17"/>
        <v>IPP SingleShaft</v>
      </c>
      <c r="AT92" s="4" t="s">
        <v>714</v>
      </c>
      <c r="AU92" s="20" t="str">
        <f t="shared" si="18"/>
        <v>HK-S2</v>
      </c>
      <c r="AV92" t="str">
        <f t="shared" si="27"/>
        <v>CAC</v>
      </c>
      <c r="AX92" s="4" t="s">
        <v>715</v>
      </c>
      <c r="AY92" s="20" t="str">
        <f t="shared" si="28"/>
        <v>HK-S2</v>
      </c>
      <c r="AZ92" t="str">
        <f t="shared" si="29"/>
        <v>LNG</v>
      </c>
      <c r="BB92" s="4" t="s">
        <v>716</v>
      </c>
      <c r="BC92" s="20" t="s">
        <v>718</v>
      </c>
      <c r="BD92" s="20" t="str">
        <f t="shared" si="30"/>
        <v>HK-S2</v>
      </c>
      <c r="BF92" s="4" t="s">
        <v>716</v>
      </c>
      <c r="BG92" s="4" t="s">
        <v>719</v>
      </c>
      <c r="BH92" s="20" t="str">
        <f t="shared" si="19"/>
        <v>HK-S2</v>
      </c>
      <c r="BJ92" s="4" t="s">
        <v>716</v>
      </c>
      <c r="BK92" s="4" t="s">
        <v>720</v>
      </c>
      <c r="BL92" s="20" t="str">
        <f t="shared" si="31"/>
        <v>HK-S2</v>
      </c>
      <c r="BN92" s="4" t="s">
        <v>717</v>
      </c>
      <c r="BO92" s="20" t="str">
        <f t="shared" si="32"/>
        <v>Gas</v>
      </c>
      <c r="BP92" s="20" t="str">
        <f t="shared" si="33"/>
        <v>HK-S2</v>
      </c>
    </row>
    <row r="93" spans="1:68">
      <c r="A93" t="s">
        <v>90</v>
      </c>
      <c r="B93" t="str">
        <f t="shared" si="20"/>
        <v>NPO-RP1</v>
      </c>
      <c r="C93" t="e">
        <v>#N/A</v>
      </c>
      <c r="D93" t="s">
        <v>369</v>
      </c>
      <c r="E93" t="str">
        <f t="shared" si="21"/>
        <v>NEC</v>
      </c>
      <c r="F93" t="s">
        <v>374</v>
      </c>
      <c r="G93" t="str">
        <f>INDEX(PLEXOScat_idx!$B:$B,MATCH($F93,PLEXOScat_idx!$A:$A,0))</f>
        <v>EGAT SingleShaft</v>
      </c>
      <c r="H93" s="10" t="s">
        <v>677</v>
      </c>
      <c r="I93" t="str">
        <f t="shared" si="22"/>
        <v>Gas</v>
      </c>
      <c r="J93" t="s">
        <v>759</v>
      </c>
      <c r="K93" t="s">
        <v>411</v>
      </c>
      <c r="L93" t="str">
        <f>INDEX(idxFuel!$B:$B,MATCH($K93,idxFuel!$A:$A,0))</f>
        <v>N GAS</v>
      </c>
      <c r="M93" t="s">
        <v>427</v>
      </c>
      <c r="N93">
        <v>390</v>
      </c>
      <c r="O93">
        <f t="shared" si="23"/>
        <v>0.6</v>
      </c>
      <c r="P93">
        <f>INDEX(Units_Allyear!C:C,MATCH($A93,Units_Allyear!$A:$A,0))</f>
        <v>0</v>
      </c>
      <c r="Q93">
        <f>INDEX(Units_Allyear!D:D,MATCH($A93,Units_Allyear!$A:$A,0))</f>
        <v>1</v>
      </c>
      <c r="R93">
        <f>INDEX(Units_Allyear!E:E,MATCH($A93,Units_Allyear!$A:$A,0))</f>
        <v>1</v>
      </c>
      <c r="S93">
        <f>INDEX(Units_Allyear!F:F,MATCH($A93,Units_Allyear!$A:$A,0))</f>
        <v>1</v>
      </c>
      <c r="T93">
        <f>INDEX(Units_Allyear!G:G,MATCH($A93,Units_Allyear!$A:$A,0))</f>
        <v>1</v>
      </c>
      <c r="U93">
        <v>650</v>
      </c>
      <c r="V93">
        <v>650</v>
      </c>
      <c r="W93">
        <v>650</v>
      </c>
      <c r="X93">
        <v>650</v>
      </c>
      <c r="Y93">
        <v>650</v>
      </c>
      <c r="Z93">
        <v>6300</v>
      </c>
      <c r="AA93">
        <f t="shared" si="24"/>
        <v>6.6779999999999999</v>
      </c>
      <c r="AB93">
        <v>591458.09259999997</v>
      </c>
      <c r="AC93">
        <v>134432.18520000001</v>
      </c>
      <c r="AD93">
        <v>223980.5478</v>
      </c>
      <c r="AE93">
        <v>8</v>
      </c>
      <c r="AF93">
        <v>40</v>
      </c>
      <c r="AG93">
        <v>0.1</v>
      </c>
      <c r="AH93">
        <v>1</v>
      </c>
      <c r="AI93">
        <v>2</v>
      </c>
      <c r="AJ93">
        <v>25</v>
      </c>
      <c r="AK93">
        <v>25</v>
      </c>
      <c r="AL93" t="s">
        <v>440</v>
      </c>
      <c r="AM93" t="e">
        <f>NA()</f>
        <v>#N/A</v>
      </c>
      <c r="AN93" t="s">
        <v>505</v>
      </c>
      <c r="AO93">
        <f t="shared" si="25"/>
        <v>2025</v>
      </c>
      <c r="AQ93" s="20" t="str">
        <f t="shared" si="26"/>
        <v>NPO-RP1</v>
      </c>
      <c r="AR93" t="str">
        <f t="shared" si="17"/>
        <v>EGAT SingleShaft</v>
      </c>
      <c r="AT93" s="4" t="s">
        <v>714</v>
      </c>
      <c r="AU93" s="20" t="str">
        <f t="shared" si="18"/>
        <v>NPO-RP1</v>
      </c>
      <c r="AV93" t="str">
        <f t="shared" si="27"/>
        <v>NEC</v>
      </c>
      <c r="AX93" s="4" t="s">
        <v>715</v>
      </c>
      <c r="AY93" s="20" t="str">
        <f t="shared" si="28"/>
        <v>NPO-RP1</v>
      </c>
      <c r="AZ93" t="str">
        <f t="shared" si="29"/>
        <v>N GAS</v>
      </c>
      <c r="BB93" s="4" t="s">
        <v>716</v>
      </c>
      <c r="BC93" s="20" t="s">
        <v>718</v>
      </c>
      <c r="BD93" s="20" t="str">
        <f t="shared" si="30"/>
        <v>NPO-RP1</v>
      </c>
      <c r="BF93" s="4" t="s">
        <v>716</v>
      </c>
      <c r="BG93" s="4" t="s">
        <v>719</v>
      </c>
      <c r="BH93" s="20" t="str">
        <f t="shared" si="19"/>
        <v>NPO-RP1</v>
      </c>
      <c r="BJ93" s="4" t="s">
        <v>716</v>
      </c>
      <c r="BK93" s="4" t="s">
        <v>720</v>
      </c>
      <c r="BL93" s="20" t="str">
        <f t="shared" si="31"/>
        <v>NPO-RP1</v>
      </c>
      <c r="BN93" s="4" t="s">
        <v>717</v>
      </c>
      <c r="BO93" s="20" t="str">
        <f t="shared" si="32"/>
        <v>Gas</v>
      </c>
      <c r="BP93" s="20" t="str">
        <f t="shared" si="33"/>
        <v>NPO-RP1</v>
      </c>
    </row>
    <row r="94" spans="1:68">
      <c r="A94" t="s">
        <v>91</v>
      </c>
      <c r="B94" t="str">
        <f t="shared" si="20"/>
        <v>SB1</v>
      </c>
      <c r="C94" t="e">
        <v>#N/A</v>
      </c>
      <c r="D94" t="s">
        <v>371</v>
      </c>
      <c r="E94" t="str">
        <f t="shared" si="21"/>
        <v>MAC</v>
      </c>
      <c r="F94" t="s">
        <v>374</v>
      </c>
      <c r="G94" t="str">
        <f>INDEX(PLEXOScat_idx!$B:$B,MATCH($F94,PLEXOScat_idx!$A:$A,0))</f>
        <v>EGAT SingleShaft</v>
      </c>
      <c r="H94" s="10" t="s">
        <v>677</v>
      </c>
      <c r="I94" t="str">
        <f t="shared" si="22"/>
        <v>Gas</v>
      </c>
      <c r="J94" t="s">
        <v>759</v>
      </c>
      <c r="K94" t="s">
        <v>412</v>
      </c>
      <c r="L94" t="str">
        <f>INDEX(idxFuel!$B:$B,MATCH($K94,idxFuel!$A:$A,0))</f>
        <v>LNG</v>
      </c>
      <c r="M94" t="s">
        <v>427</v>
      </c>
      <c r="N94">
        <v>420</v>
      </c>
      <c r="O94">
        <f t="shared" si="23"/>
        <v>0.6</v>
      </c>
      <c r="P94">
        <f>INDEX(Units_Allyear!C:C,MATCH($A94,Units_Allyear!$A:$A,0))</f>
        <v>0</v>
      </c>
      <c r="Q94">
        <f>INDEX(Units_Allyear!D:D,MATCH($A94,Units_Allyear!$A:$A,0))</f>
        <v>0</v>
      </c>
      <c r="R94">
        <f>INDEX(Units_Allyear!E:E,MATCH($A94,Units_Allyear!$A:$A,0))</f>
        <v>1</v>
      </c>
      <c r="S94">
        <f>INDEX(Units_Allyear!F:F,MATCH($A94,Units_Allyear!$A:$A,0))</f>
        <v>1</v>
      </c>
      <c r="T94">
        <f>INDEX(Units_Allyear!G:G,MATCH($A94,Units_Allyear!$A:$A,0))</f>
        <v>1</v>
      </c>
      <c r="U94">
        <v>700</v>
      </c>
      <c r="V94">
        <v>700</v>
      </c>
      <c r="W94">
        <v>700</v>
      </c>
      <c r="X94">
        <v>700</v>
      </c>
      <c r="Y94">
        <v>700</v>
      </c>
      <c r="Z94">
        <v>6300</v>
      </c>
      <c r="AA94">
        <f t="shared" si="24"/>
        <v>6.6779999999999999</v>
      </c>
      <c r="AB94">
        <v>591458.09259999997</v>
      </c>
      <c r="AC94">
        <v>134432.18520000001</v>
      </c>
      <c r="AD94">
        <v>223980.5478</v>
      </c>
      <c r="AE94">
        <v>8</v>
      </c>
      <c r="AF94">
        <v>40</v>
      </c>
      <c r="AG94">
        <v>0.1</v>
      </c>
      <c r="AH94">
        <v>1</v>
      </c>
      <c r="AI94">
        <v>2</v>
      </c>
      <c r="AJ94">
        <v>25</v>
      </c>
      <c r="AK94">
        <v>25</v>
      </c>
      <c r="AL94" t="s">
        <v>440</v>
      </c>
      <c r="AM94" t="e">
        <f>NA()</f>
        <v>#N/A</v>
      </c>
      <c r="AN94" t="s">
        <v>464</v>
      </c>
      <c r="AO94">
        <f t="shared" si="25"/>
        <v>2026</v>
      </c>
      <c r="AQ94" s="20" t="str">
        <f t="shared" si="26"/>
        <v>SB1</v>
      </c>
      <c r="AR94" t="str">
        <f t="shared" si="17"/>
        <v>EGAT SingleShaft</v>
      </c>
      <c r="AT94" s="4" t="s">
        <v>714</v>
      </c>
      <c r="AU94" s="20" t="str">
        <f t="shared" si="18"/>
        <v>SB1</v>
      </c>
      <c r="AV94" t="str">
        <f t="shared" si="27"/>
        <v>MAC</v>
      </c>
      <c r="AX94" s="4" t="s">
        <v>715</v>
      </c>
      <c r="AY94" s="20" t="str">
        <f t="shared" si="28"/>
        <v>SB1</v>
      </c>
      <c r="AZ94" t="str">
        <f t="shared" si="29"/>
        <v>LNG</v>
      </c>
      <c r="BB94" s="4" t="s">
        <v>716</v>
      </c>
      <c r="BC94" s="20" t="s">
        <v>718</v>
      </c>
      <c r="BD94" s="20" t="str">
        <f t="shared" si="30"/>
        <v>SB1</v>
      </c>
      <c r="BF94" s="4" t="s">
        <v>716</v>
      </c>
      <c r="BG94" s="4" t="s">
        <v>719</v>
      </c>
      <c r="BH94" s="20" t="str">
        <f t="shared" si="19"/>
        <v>SB1</v>
      </c>
      <c r="BJ94" s="4" t="s">
        <v>716</v>
      </c>
      <c r="BK94" s="4" t="s">
        <v>720</v>
      </c>
      <c r="BL94" s="20" t="str">
        <f t="shared" si="31"/>
        <v>SB1</v>
      </c>
      <c r="BN94" s="4" t="s">
        <v>717</v>
      </c>
      <c r="BO94" s="20" t="str">
        <f t="shared" si="32"/>
        <v>Gas</v>
      </c>
      <c r="BP94" s="20" t="str">
        <f t="shared" si="33"/>
        <v>SB1</v>
      </c>
    </row>
    <row r="95" spans="1:68">
      <c r="A95" t="s">
        <v>92</v>
      </c>
      <c r="B95" t="str">
        <f t="shared" si="20"/>
        <v>SRT1</v>
      </c>
      <c r="C95" t="e">
        <v>#N/A</v>
      </c>
      <c r="D95" t="s">
        <v>367</v>
      </c>
      <c r="E95" t="str">
        <f t="shared" si="21"/>
        <v>SAC</v>
      </c>
      <c r="F95" t="s">
        <v>374</v>
      </c>
      <c r="G95" t="str">
        <f>INDEX(PLEXOScat_idx!$B:$B,MATCH($F95,PLEXOScat_idx!$A:$A,0))</f>
        <v>EGAT SingleShaft</v>
      </c>
      <c r="H95" s="10" t="s">
        <v>677</v>
      </c>
      <c r="I95" t="str">
        <f t="shared" si="22"/>
        <v>Gas</v>
      </c>
      <c r="J95" t="s">
        <v>759</v>
      </c>
      <c r="K95" t="s">
        <v>412</v>
      </c>
      <c r="L95" t="str">
        <f>INDEX(idxFuel!$B:$B,MATCH($K95,idxFuel!$A:$A,0))</f>
        <v>LNG</v>
      </c>
      <c r="M95" t="s">
        <v>427</v>
      </c>
      <c r="N95">
        <v>420</v>
      </c>
      <c r="O95">
        <f t="shared" si="23"/>
        <v>0.6</v>
      </c>
      <c r="P95">
        <f>INDEX(Units_Allyear!C:C,MATCH($A95,Units_Allyear!$A:$A,0))</f>
        <v>0</v>
      </c>
      <c r="Q95">
        <f>INDEX(Units_Allyear!D:D,MATCH($A95,Units_Allyear!$A:$A,0))</f>
        <v>0</v>
      </c>
      <c r="R95">
        <f>INDEX(Units_Allyear!E:E,MATCH($A95,Units_Allyear!$A:$A,0))</f>
        <v>1</v>
      </c>
      <c r="S95">
        <f>INDEX(Units_Allyear!F:F,MATCH($A95,Units_Allyear!$A:$A,0))</f>
        <v>1</v>
      </c>
      <c r="T95">
        <f>INDEX(Units_Allyear!G:G,MATCH($A95,Units_Allyear!$A:$A,0))</f>
        <v>1</v>
      </c>
      <c r="U95">
        <v>700</v>
      </c>
      <c r="V95">
        <v>700</v>
      </c>
      <c r="W95">
        <v>700</v>
      </c>
      <c r="X95">
        <v>700</v>
      </c>
      <c r="Y95">
        <v>700</v>
      </c>
      <c r="Z95">
        <v>6200</v>
      </c>
      <c r="AA95">
        <f t="shared" si="24"/>
        <v>6.5720000000000001</v>
      </c>
      <c r="AB95">
        <v>591458.09259999997</v>
      </c>
      <c r="AC95">
        <v>134432.18520000001</v>
      </c>
      <c r="AD95">
        <v>223980.5478</v>
      </c>
      <c r="AE95">
        <v>8</v>
      </c>
      <c r="AF95">
        <v>40</v>
      </c>
      <c r="AG95">
        <v>0.1</v>
      </c>
      <c r="AH95">
        <v>1</v>
      </c>
      <c r="AI95">
        <v>2</v>
      </c>
      <c r="AJ95">
        <v>25</v>
      </c>
      <c r="AK95">
        <v>25</v>
      </c>
      <c r="AL95" t="s">
        <v>440</v>
      </c>
      <c r="AM95" t="e">
        <f>NA()</f>
        <v>#N/A</v>
      </c>
      <c r="AN95" t="s">
        <v>506</v>
      </c>
      <c r="AO95">
        <f t="shared" si="25"/>
        <v>2027</v>
      </c>
      <c r="AQ95" s="20" t="str">
        <f t="shared" si="26"/>
        <v>SRT1</v>
      </c>
      <c r="AR95" t="str">
        <f t="shared" si="17"/>
        <v>EGAT SingleShaft</v>
      </c>
      <c r="AT95" s="4" t="s">
        <v>714</v>
      </c>
      <c r="AU95" s="20" t="str">
        <f t="shared" si="18"/>
        <v>SRT1</v>
      </c>
      <c r="AV95" t="str">
        <f t="shared" si="27"/>
        <v>SAC</v>
      </c>
      <c r="AX95" s="4" t="s">
        <v>715</v>
      </c>
      <c r="AY95" s="20" t="str">
        <f t="shared" si="28"/>
        <v>SRT1</v>
      </c>
      <c r="AZ95" t="str">
        <f t="shared" si="29"/>
        <v>LNG</v>
      </c>
      <c r="BB95" s="4" t="s">
        <v>716</v>
      </c>
      <c r="BC95" s="20" t="s">
        <v>718</v>
      </c>
      <c r="BD95" s="20" t="str">
        <f t="shared" si="30"/>
        <v>SRT1</v>
      </c>
      <c r="BF95" s="4" t="s">
        <v>716</v>
      </c>
      <c r="BG95" s="4" t="s">
        <v>719</v>
      </c>
      <c r="BH95" s="20" t="str">
        <f t="shared" si="19"/>
        <v>SRT1</v>
      </c>
      <c r="BJ95" s="4" t="s">
        <v>716</v>
      </c>
      <c r="BK95" s="4" t="s">
        <v>720</v>
      </c>
      <c r="BL95" s="20" t="str">
        <f t="shared" si="31"/>
        <v>SRT1</v>
      </c>
      <c r="BN95" s="4" t="s">
        <v>717</v>
      </c>
      <c r="BO95" s="20" t="str">
        <f t="shared" si="32"/>
        <v>Gas</v>
      </c>
      <c r="BP95" s="20" t="str">
        <f t="shared" si="33"/>
        <v>SRT1</v>
      </c>
    </row>
    <row r="96" spans="1:68">
      <c r="A96" t="s">
        <v>93</v>
      </c>
      <c r="B96" t="str">
        <f t="shared" si="20"/>
        <v>SB2</v>
      </c>
      <c r="C96" t="e">
        <v>#N/A</v>
      </c>
      <c r="D96" t="s">
        <v>371</v>
      </c>
      <c r="E96" t="str">
        <f t="shared" si="21"/>
        <v>MAC</v>
      </c>
      <c r="F96" t="s">
        <v>374</v>
      </c>
      <c r="G96" t="str">
        <f>INDEX(PLEXOScat_idx!$B:$B,MATCH($F96,PLEXOScat_idx!$A:$A,0))</f>
        <v>EGAT SingleShaft</v>
      </c>
      <c r="H96" s="10" t="s">
        <v>677</v>
      </c>
      <c r="I96" t="str">
        <f t="shared" si="22"/>
        <v>Gas</v>
      </c>
      <c r="J96" t="s">
        <v>759</v>
      </c>
      <c r="K96" t="s">
        <v>412</v>
      </c>
      <c r="L96" t="str">
        <f>INDEX(idxFuel!$B:$B,MATCH($K96,idxFuel!$A:$A,0))</f>
        <v>LNG</v>
      </c>
      <c r="M96" t="s">
        <v>427</v>
      </c>
      <c r="N96">
        <v>420</v>
      </c>
      <c r="O96">
        <f t="shared" si="23"/>
        <v>0.6</v>
      </c>
      <c r="P96">
        <f>INDEX(Units_Allyear!C:C,MATCH($A96,Units_Allyear!$A:$A,0))</f>
        <v>0</v>
      </c>
      <c r="Q96">
        <f>INDEX(Units_Allyear!D:D,MATCH($A96,Units_Allyear!$A:$A,0))</f>
        <v>0</v>
      </c>
      <c r="R96">
        <f>INDEX(Units_Allyear!E:E,MATCH($A96,Units_Allyear!$A:$A,0))</f>
        <v>1</v>
      </c>
      <c r="S96">
        <f>INDEX(Units_Allyear!F:F,MATCH($A96,Units_Allyear!$A:$A,0))</f>
        <v>1</v>
      </c>
      <c r="T96">
        <f>INDEX(Units_Allyear!G:G,MATCH($A96,Units_Allyear!$A:$A,0))</f>
        <v>1</v>
      </c>
      <c r="U96">
        <v>700</v>
      </c>
      <c r="V96">
        <v>700</v>
      </c>
      <c r="W96">
        <v>700</v>
      </c>
      <c r="X96">
        <v>700</v>
      </c>
      <c r="Y96">
        <v>700</v>
      </c>
      <c r="Z96">
        <v>6300</v>
      </c>
      <c r="AA96">
        <f t="shared" si="24"/>
        <v>6.6779999999999999</v>
      </c>
      <c r="AB96">
        <v>591458.09259999997</v>
      </c>
      <c r="AC96">
        <v>134432.18520000001</v>
      </c>
      <c r="AD96">
        <v>223980.5478</v>
      </c>
      <c r="AE96">
        <v>8</v>
      </c>
      <c r="AF96">
        <v>40</v>
      </c>
      <c r="AG96">
        <v>0.1</v>
      </c>
      <c r="AH96">
        <v>1</v>
      </c>
      <c r="AI96">
        <v>2</v>
      </c>
      <c r="AJ96">
        <v>25</v>
      </c>
      <c r="AK96">
        <v>25</v>
      </c>
      <c r="AL96" t="s">
        <v>440</v>
      </c>
      <c r="AM96" t="e">
        <f>NA()</f>
        <v>#N/A</v>
      </c>
      <c r="AN96" t="s">
        <v>506</v>
      </c>
      <c r="AO96">
        <f t="shared" si="25"/>
        <v>2027</v>
      </c>
      <c r="AQ96" s="20" t="str">
        <f t="shared" si="26"/>
        <v>SB2</v>
      </c>
      <c r="AR96" t="str">
        <f t="shared" si="17"/>
        <v>EGAT SingleShaft</v>
      </c>
      <c r="AT96" s="4" t="s">
        <v>714</v>
      </c>
      <c r="AU96" s="20" t="str">
        <f t="shared" si="18"/>
        <v>SB2</v>
      </c>
      <c r="AV96" t="str">
        <f t="shared" si="27"/>
        <v>MAC</v>
      </c>
      <c r="AX96" s="4" t="s">
        <v>715</v>
      </c>
      <c r="AY96" s="20" t="str">
        <f t="shared" si="28"/>
        <v>SB2</v>
      </c>
      <c r="AZ96" t="str">
        <f t="shared" si="29"/>
        <v>LNG</v>
      </c>
      <c r="BB96" s="4" t="s">
        <v>716</v>
      </c>
      <c r="BC96" s="20" t="s">
        <v>718</v>
      </c>
      <c r="BD96" s="20" t="str">
        <f t="shared" si="30"/>
        <v>SB2</v>
      </c>
      <c r="BF96" s="4" t="s">
        <v>716</v>
      </c>
      <c r="BG96" s="4" t="s">
        <v>719</v>
      </c>
      <c r="BH96" s="20" t="str">
        <f t="shared" si="19"/>
        <v>SB2</v>
      </c>
      <c r="BJ96" s="4" t="s">
        <v>716</v>
      </c>
      <c r="BK96" s="4" t="s">
        <v>720</v>
      </c>
      <c r="BL96" s="20" t="str">
        <f t="shared" si="31"/>
        <v>SB2</v>
      </c>
      <c r="BN96" s="4" t="s">
        <v>717</v>
      </c>
      <c r="BO96" s="20" t="str">
        <f t="shared" si="32"/>
        <v>Gas</v>
      </c>
      <c r="BP96" s="20" t="str">
        <f t="shared" si="33"/>
        <v>SB2</v>
      </c>
    </row>
    <row r="97" spans="1:68">
      <c r="A97" t="s">
        <v>94</v>
      </c>
      <c r="B97" t="str">
        <f t="shared" si="20"/>
        <v>SB3</v>
      </c>
      <c r="C97" t="e">
        <v>#N/A</v>
      </c>
      <c r="D97" t="s">
        <v>371</v>
      </c>
      <c r="E97" t="str">
        <f t="shared" si="21"/>
        <v>MAC</v>
      </c>
      <c r="F97" t="s">
        <v>374</v>
      </c>
      <c r="G97" t="str">
        <f>INDEX(PLEXOScat_idx!$B:$B,MATCH($F97,PLEXOScat_idx!$A:$A,0))</f>
        <v>EGAT SingleShaft</v>
      </c>
      <c r="H97" s="10" t="s">
        <v>677</v>
      </c>
      <c r="I97" t="str">
        <f t="shared" si="22"/>
        <v>Gas</v>
      </c>
      <c r="J97" t="s">
        <v>759</v>
      </c>
      <c r="K97" t="s">
        <v>412</v>
      </c>
      <c r="L97" t="str">
        <f>INDEX(idxFuel!$B:$B,MATCH($K97,idxFuel!$A:$A,0))</f>
        <v>LNG</v>
      </c>
      <c r="M97" t="s">
        <v>427</v>
      </c>
      <c r="N97">
        <v>420</v>
      </c>
      <c r="O97">
        <f t="shared" si="23"/>
        <v>0.6</v>
      </c>
      <c r="P97">
        <f>INDEX(Units_Allyear!C:C,MATCH($A97,Units_Allyear!$A:$A,0))</f>
        <v>0</v>
      </c>
      <c r="Q97">
        <f>INDEX(Units_Allyear!D:D,MATCH($A97,Units_Allyear!$A:$A,0))</f>
        <v>0</v>
      </c>
      <c r="R97">
        <f>INDEX(Units_Allyear!E:E,MATCH($A97,Units_Allyear!$A:$A,0))</f>
        <v>1</v>
      </c>
      <c r="S97">
        <f>INDEX(Units_Allyear!F:F,MATCH($A97,Units_Allyear!$A:$A,0))</f>
        <v>1</v>
      </c>
      <c r="T97">
        <f>INDEX(Units_Allyear!G:G,MATCH($A97,Units_Allyear!$A:$A,0))</f>
        <v>1</v>
      </c>
      <c r="U97">
        <v>700</v>
      </c>
      <c r="V97">
        <v>700</v>
      </c>
      <c r="W97">
        <v>700</v>
      </c>
      <c r="X97">
        <v>700</v>
      </c>
      <c r="Y97">
        <v>700</v>
      </c>
      <c r="Z97">
        <v>6300</v>
      </c>
      <c r="AA97">
        <f t="shared" si="24"/>
        <v>6.6779999999999999</v>
      </c>
      <c r="AB97">
        <v>591458.09259999997</v>
      </c>
      <c r="AC97">
        <v>134432.18520000001</v>
      </c>
      <c r="AD97">
        <v>223980.5478</v>
      </c>
      <c r="AE97">
        <v>8</v>
      </c>
      <c r="AF97">
        <v>40</v>
      </c>
      <c r="AG97">
        <v>0.1</v>
      </c>
      <c r="AH97">
        <v>1</v>
      </c>
      <c r="AI97">
        <v>2</v>
      </c>
      <c r="AJ97">
        <v>25</v>
      </c>
      <c r="AK97">
        <v>25</v>
      </c>
      <c r="AL97" t="s">
        <v>440</v>
      </c>
      <c r="AM97" t="e">
        <f>NA()</f>
        <v>#N/A</v>
      </c>
      <c r="AN97" t="s">
        <v>506</v>
      </c>
      <c r="AO97">
        <f t="shared" si="25"/>
        <v>2027</v>
      </c>
      <c r="AQ97" s="20" t="str">
        <f t="shared" si="26"/>
        <v>SB3</v>
      </c>
      <c r="AR97" t="str">
        <f t="shared" si="17"/>
        <v>EGAT SingleShaft</v>
      </c>
      <c r="AT97" s="4" t="s">
        <v>714</v>
      </c>
      <c r="AU97" s="20" t="str">
        <f t="shared" si="18"/>
        <v>SB3</v>
      </c>
      <c r="AV97" t="str">
        <f t="shared" si="27"/>
        <v>MAC</v>
      </c>
      <c r="AX97" s="4" t="s">
        <v>715</v>
      </c>
      <c r="AY97" s="20" t="str">
        <f t="shared" si="28"/>
        <v>SB3</v>
      </c>
      <c r="AZ97" t="str">
        <f t="shared" si="29"/>
        <v>LNG</v>
      </c>
      <c r="BB97" s="4" t="s">
        <v>716</v>
      </c>
      <c r="BC97" s="20" t="s">
        <v>718</v>
      </c>
      <c r="BD97" s="20" t="str">
        <f t="shared" si="30"/>
        <v>SB3</v>
      </c>
      <c r="BF97" s="4" t="s">
        <v>716</v>
      </c>
      <c r="BG97" s="4" t="s">
        <v>719</v>
      </c>
      <c r="BH97" s="20" t="str">
        <f t="shared" si="19"/>
        <v>SB3</v>
      </c>
      <c r="BJ97" s="4" t="s">
        <v>716</v>
      </c>
      <c r="BK97" s="4" t="s">
        <v>720</v>
      </c>
      <c r="BL97" s="20" t="str">
        <f t="shared" si="31"/>
        <v>SB3</v>
      </c>
      <c r="BN97" s="4" t="s">
        <v>717</v>
      </c>
      <c r="BO97" s="20" t="str">
        <f t="shared" si="32"/>
        <v>Gas</v>
      </c>
      <c r="BP97" s="20" t="str">
        <f t="shared" si="33"/>
        <v>SB3</v>
      </c>
    </row>
    <row r="98" spans="1:68">
      <c r="A98" t="s">
        <v>95</v>
      </c>
      <c r="B98" t="str">
        <f t="shared" si="20"/>
        <v>NB</v>
      </c>
      <c r="C98" t="e">
        <v>#N/A</v>
      </c>
      <c r="D98" t="s">
        <v>371</v>
      </c>
      <c r="E98" t="str">
        <f t="shared" si="21"/>
        <v>MAC</v>
      </c>
      <c r="F98" t="s">
        <v>374</v>
      </c>
      <c r="G98" t="str">
        <f>INDEX(PLEXOScat_idx!$B:$B,MATCH($F98,PLEXOScat_idx!$A:$A,0))</f>
        <v>EGAT SingleShaft</v>
      </c>
      <c r="H98" s="10" t="s">
        <v>677</v>
      </c>
      <c r="I98" t="str">
        <f t="shared" si="22"/>
        <v>Gas</v>
      </c>
      <c r="J98" t="s">
        <v>759</v>
      </c>
      <c r="K98" t="s">
        <v>412</v>
      </c>
      <c r="L98" t="str">
        <f>INDEX(idxFuel!$B:$B,MATCH($K98,idxFuel!$A:$A,0))</f>
        <v>LNG</v>
      </c>
      <c r="M98" t="s">
        <v>427</v>
      </c>
      <c r="N98">
        <v>420</v>
      </c>
      <c r="O98">
        <f t="shared" si="23"/>
        <v>0.6</v>
      </c>
      <c r="P98">
        <f>INDEX(Units_Allyear!C:C,MATCH($A98,Units_Allyear!$A:$A,0))</f>
        <v>0</v>
      </c>
      <c r="Q98">
        <f>INDEX(Units_Allyear!D:D,MATCH($A98,Units_Allyear!$A:$A,0))</f>
        <v>0</v>
      </c>
      <c r="R98">
        <f>INDEX(Units_Allyear!E:E,MATCH($A98,Units_Allyear!$A:$A,0))</f>
        <v>1</v>
      </c>
      <c r="S98">
        <f>INDEX(Units_Allyear!F:F,MATCH($A98,Units_Allyear!$A:$A,0))</f>
        <v>1</v>
      </c>
      <c r="T98">
        <f>INDEX(Units_Allyear!G:G,MATCH($A98,Units_Allyear!$A:$A,0))</f>
        <v>1</v>
      </c>
      <c r="U98">
        <v>700</v>
      </c>
      <c r="V98">
        <v>700</v>
      </c>
      <c r="W98">
        <v>700</v>
      </c>
      <c r="X98">
        <v>700</v>
      </c>
      <c r="Y98">
        <v>700</v>
      </c>
      <c r="Z98">
        <v>6300</v>
      </c>
      <c r="AA98">
        <f t="shared" si="24"/>
        <v>6.6779999999999999</v>
      </c>
      <c r="AB98">
        <v>591458.09259999997</v>
      </c>
      <c r="AC98">
        <v>134432.18520000001</v>
      </c>
      <c r="AD98">
        <v>223980.5478</v>
      </c>
      <c r="AE98">
        <v>8</v>
      </c>
      <c r="AF98">
        <v>40</v>
      </c>
      <c r="AG98">
        <v>0.1</v>
      </c>
      <c r="AH98">
        <v>1</v>
      </c>
      <c r="AI98">
        <v>2</v>
      </c>
      <c r="AJ98">
        <v>25</v>
      </c>
      <c r="AK98">
        <v>25</v>
      </c>
      <c r="AL98" t="s">
        <v>440</v>
      </c>
      <c r="AM98" t="e">
        <f>NA()</f>
        <v>#N/A</v>
      </c>
      <c r="AN98" t="s">
        <v>507</v>
      </c>
      <c r="AO98">
        <f t="shared" si="25"/>
        <v>2028</v>
      </c>
      <c r="AQ98" s="20" t="str">
        <f t="shared" si="26"/>
        <v>NB</v>
      </c>
      <c r="AR98" t="str">
        <f t="shared" si="17"/>
        <v>EGAT SingleShaft</v>
      </c>
      <c r="AT98" s="4" t="s">
        <v>714</v>
      </c>
      <c r="AU98" s="20" t="str">
        <f t="shared" si="18"/>
        <v>NB</v>
      </c>
      <c r="AV98" t="str">
        <f t="shared" si="27"/>
        <v>MAC</v>
      </c>
      <c r="AX98" s="4" t="s">
        <v>715</v>
      </c>
      <c r="AY98" s="20" t="str">
        <f t="shared" si="28"/>
        <v>NB</v>
      </c>
      <c r="AZ98" t="str">
        <f t="shared" si="29"/>
        <v>LNG</v>
      </c>
      <c r="BB98" s="4" t="s">
        <v>716</v>
      </c>
      <c r="BC98" s="20" t="s">
        <v>718</v>
      </c>
      <c r="BD98" s="20" t="str">
        <f t="shared" si="30"/>
        <v>NB</v>
      </c>
      <c r="BF98" s="4" t="s">
        <v>716</v>
      </c>
      <c r="BG98" s="4" t="s">
        <v>719</v>
      </c>
      <c r="BH98" s="20" t="str">
        <f t="shared" si="19"/>
        <v>NB</v>
      </c>
      <c r="BJ98" s="4" t="s">
        <v>716</v>
      </c>
      <c r="BK98" s="4" t="s">
        <v>720</v>
      </c>
      <c r="BL98" s="20" t="str">
        <f t="shared" si="31"/>
        <v>NB</v>
      </c>
      <c r="BN98" s="4" t="s">
        <v>717</v>
      </c>
      <c r="BO98" s="20" t="str">
        <f t="shared" si="32"/>
        <v>Gas</v>
      </c>
      <c r="BP98" s="20" t="str">
        <f t="shared" si="33"/>
        <v>NB</v>
      </c>
    </row>
    <row r="99" spans="1:68">
      <c r="A99" t="s">
        <v>96</v>
      </c>
      <c r="B99" t="str">
        <f t="shared" si="20"/>
        <v>SRT2</v>
      </c>
      <c r="C99" t="e">
        <v>#N/A</v>
      </c>
      <c r="D99" t="s">
        <v>367</v>
      </c>
      <c r="E99" t="str">
        <f t="shared" si="21"/>
        <v>SAC</v>
      </c>
      <c r="F99" t="s">
        <v>374</v>
      </c>
      <c r="G99" t="str">
        <f>INDEX(PLEXOScat_idx!$B:$B,MATCH($F99,PLEXOScat_idx!$A:$A,0))</f>
        <v>EGAT SingleShaft</v>
      </c>
      <c r="H99" s="10" t="s">
        <v>677</v>
      </c>
      <c r="I99" t="str">
        <f t="shared" si="22"/>
        <v>Gas</v>
      </c>
      <c r="J99" t="s">
        <v>759</v>
      </c>
      <c r="K99" t="s">
        <v>412</v>
      </c>
      <c r="L99" t="str">
        <f>INDEX(idxFuel!$B:$B,MATCH($K99,idxFuel!$A:$A,0))</f>
        <v>LNG</v>
      </c>
      <c r="M99" t="s">
        <v>427</v>
      </c>
      <c r="N99">
        <v>420</v>
      </c>
      <c r="O99">
        <f t="shared" si="23"/>
        <v>0.6</v>
      </c>
      <c r="P99">
        <f>INDEX(Units_Allyear!C:C,MATCH($A99,Units_Allyear!$A:$A,0))</f>
        <v>0</v>
      </c>
      <c r="Q99">
        <f>INDEX(Units_Allyear!D:D,MATCH($A99,Units_Allyear!$A:$A,0))</f>
        <v>0</v>
      </c>
      <c r="R99">
        <f>INDEX(Units_Allyear!E:E,MATCH($A99,Units_Allyear!$A:$A,0))</f>
        <v>1</v>
      </c>
      <c r="S99">
        <f>INDEX(Units_Allyear!F:F,MATCH($A99,Units_Allyear!$A:$A,0))</f>
        <v>1</v>
      </c>
      <c r="T99">
        <f>INDEX(Units_Allyear!G:G,MATCH($A99,Units_Allyear!$A:$A,0))</f>
        <v>1</v>
      </c>
      <c r="U99">
        <v>700</v>
      </c>
      <c r="V99">
        <v>700</v>
      </c>
      <c r="W99">
        <v>700</v>
      </c>
      <c r="X99">
        <v>700</v>
      </c>
      <c r="Y99">
        <v>700</v>
      </c>
      <c r="Z99">
        <v>6200</v>
      </c>
      <c r="AA99">
        <f t="shared" si="24"/>
        <v>6.5720000000000001</v>
      </c>
      <c r="AB99">
        <v>591458.09259999997</v>
      </c>
      <c r="AC99">
        <v>134432.18520000001</v>
      </c>
      <c r="AD99">
        <v>223980.5478</v>
      </c>
      <c r="AE99">
        <v>8</v>
      </c>
      <c r="AF99">
        <v>40</v>
      </c>
      <c r="AG99">
        <v>0.1</v>
      </c>
      <c r="AH99">
        <v>1</v>
      </c>
      <c r="AI99">
        <v>2</v>
      </c>
      <c r="AJ99">
        <v>25</v>
      </c>
      <c r="AK99">
        <v>25</v>
      </c>
      <c r="AL99" t="s">
        <v>440</v>
      </c>
      <c r="AM99" t="e">
        <f>NA()</f>
        <v>#N/A</v>
      </c>
      <c r="AN99" t="s">
        <v>508</v>
      </c>
      <c r="AO99">
        <f t="shared" si="25"/>
        <v>2029</v>
      </c>
      <c r="AQ99" s="20" t="str">
        <f t="shared" si="26"/>
        <v>SRT2</v>
      </c>
      <c r="AR99" t="str">
        <f t="shared" si="17"/>
        <v>EGAT SingleShaft</v>
      </c>
      <c r="AT99" s="4" t="s">
        <v>714</v>
      </c>
      <c r="AU99" s="20" t="str">
        <f t="shared" si="18"/>
        <v>SRT2</v>
      </c>
      <c r="AV99" t="str">
        <f t="shared" si="27"/>
        <v>SAC</v>
      </c>
      <c r="AX99" s="4" t="s">
        <v>715</v>
      </c>
      <c r="AY99" s="20" t="str">
        <f t="shared" si="28"/>
        <v>SRT2</v>
      </c>
      <c r="AZ99" t="str">
        <f t="shared" si="29"/>
        <v>LNG</v>
      </c>
      <c r="BB99" s="4" t="s">
        <v>716</v>
      </c>
      <c r="BC99" s="20" t="s">
        <v>718</v>
      </c>
      <c r="BD99" s="20" t="str">
        <f t="shared" si="30"/>
        <v>SRT2</v>
      </c>
      <c r="BF99" s="4" t="s">
        <v>716</v>
      </c>
      <c r="BG99" s="4" t="s">
        <v>719</v>
      </c>
      <c r="BH99" s="20" t="str">
        <f t="shared" si="19"/>
        <v>SRT2</v>
      </c>
      <c r="BJ99" s="4" t="s">
        <v>716</v>
      </c>
      <c r="BK99" s="4" t="s">
        <v>720</v>
      </c>
      <c r="BL99" s="20" t="str">
        <f t="shared" si="31"/>
        <v>SRT2</v>
      </c>
      <c r="BN99" s="4" t="s">
        <v>717</v>
      </c>
      <c r="BO99" s="20" t="str">
        <f t="shared" si="32"/>
        <v>Gas</v>
      </c>
      <c r="BP99" s="20" t="str">
        <f t="shared" si="33"/>
        <v>SRT2</v>
      </c>
    </row>
    <row r="100" spans="1:68">
      <c r="A100" t="s">
        <v>97</v>
      </c>
      <c r="B100" t="str">
        <f t="shared" si="20"/>
        <v>NPS</v>
      </c>
      <c r="C100" t="e">
        <v>#N/A</v>
      </c>
      <c r="D100" t="s">
        <v>365</v>
      </c>
      <c r="E100" t="str">
        <f t="shared" si="21"/>
        <v>CAC</v>
      </c>
      <c r="F100" t="s">
        <v>382</v>
      </c>
      <c r="G100" t="str">
        <f>INDEX(PLEXOScat_idx!$B:$B,MATCH($F100,PLEXOScat_idx!$A:$A,0))</f>
        <v>IPP SingleShaft</v>
      </c>
      <c r="H100" s="10" t="s">
        <v>677</v>
      </c>
      <c r="I100" t="str">
        <f t="shared" si="22"/>
        <v>Gas</v>
      </c>
      <c r="J100" t="s">
        <v>759</v>
      </c>
      <c r="K100" t="s">
        <v>412</v>
      </c>
      <c r="L100" t="str">
        <f>INDEX(idxFuel!$B:$B,MATCH($K100,idxFuel!$A:$A,0))</f>
        <v>LNG</v>
      </c>
      <c r="M100" t="s">
        <v>427</v>
      </c>
      <c r="N100">
        <v>324</v>
      </c>
      <c r="O100">
        <f t="shared" si="23"/>
        <v>0.6</v>
      </c>
      <c r="P100">
        <f>INDEX(Units_Allyear!C:C,MATCH($A100,Units_Allyear!$A:$A,0))</f>
        <v>0</v>
      </c>
      <c r="Q100">
        <f>INDEX(Units_Allyear!D:D,MATCH($A100,Units_Allyear!$A:$A,0))</f>
        <v>0</v>
      </c>
      <c r="R100">
        <f>INDEX(Units_Allyear!E:E,MATCH($A100,Units_Allyear!$A:$A,0))</f>
        <v>1</v>
      </c>
      <c r="S100">
        <f>INDEX(Units_Allyear!F:F,MATCH($A100,Units_Allyear!$A:$A,0))</f>
        <v>1</v>
      </c>
      <c r="T100">
        <f>INDEX(Units_Allyear!G:G,MATCH($A100,Units_Allyear!$A:$A,0))</f>
        <v>1</v>
      </c>
      <c r="U100">
        <v>540</v>
      </c>
      <c r="V100">
        <v>540</v>
      </c>
      <c r="W100">
        <v>540</v>
      </c>
      <c r="X100">
        <v>540</v>
      </c>
      <c r="Y100">
        <v>540</v>
      </c>
      <c r="Z100">
        <v>6259.6</v>
      </c>
      <c r="AA100">
        <f t="shared" si="24"/>
        <v>6.6351760000000004</v>
      </c>
      <c r="AB100">
        <v>591458.09259999997</v>
      </c>
      <c r="AC100">
        <v>134432.18520000001</v>
      </c>
      <c r="AD100">
        <v>223980.5478</v>
      </c>
      <c r="AE100">
        <v>8</v>
      </c>
      <c r="AF100">
        <v>40</v>
      </c>
      <c r="AG100">
        <v>0.1</v>
      </c>
      <c r="AH100">
        <v>1</v>
      </c>
      <c r="AI100">
        <v>2</v>
      </c>
      <c r="AJ100">
        <v>23</v>
      </c>
      <c r="AK100">
        <v>23</v>
      </c>
      <c r="AL100" t="s">
        <v>451</v>
      </c>
      <c r="AM100" t="e">
        <f>NA()</f>
        <v>#N/A</v>
      </c>
      <c r="AN100" t="s">
        <v>509</v>
      </c>
      <c r="AO100">
        <f t="shared" si="25"/>
        <v>2027</v>
      </c>
      <c r="AQ100" s="20" t="str">
        <f t="shared" si="26"/>
        <v>NPS</v>
      </c>
      <c r="AR100" t="str">
        <f t="shared" si="17"/>
        <v>IPP SingleShaft</v>
      </c>
      <c r="AT100" s="4" t="s">
        <v>714</v>
      </c>
      <c r="AU100" s="20" t="str">
        <f t="shared" si="18"/>
        <v>NPS</v>
      </c>
      <c r="AV100" t="str">
        <f t="shared" si="27"/>
        <v>CAC</v>
      </c>
      <c r="AX100" s="4" t="s">
        <v>715</v>
      </c>
      <c r="AY100" s="20" t="str">
        <f t="shared" si="28"/>
        <v>NPS</v>
      </c>
      <c r="AZ100" t="str">
        <f t="shared" si="29"/>
        <v>LNG</v>
      </c>
      <c r="BB100" s="4" t="s">
        <v>716</v>
      </c>
      <c r="BC100" s="20" t="s">
        <v>718</v>
      </c>
      <c r="BD100" s="20" t="str">
        <f t="shared" si="30"/>
        <v>NPS</v>
      </c>
      <c r="BF100" s="4" t="s">
        <v>716</v>
      </c>
      <c r="BG100" s="4" t="s">
        <v>719</v>
      </c>
      <c r="BH100" s="20" t="str">
        <f t="shared" si="19"/>
        <v>NPS</v>
      </c>
      <c r="BJ100" s="4" t="s">
        <v>716</v>
      </c>
      <c r="BK100" s="4" t="s">
        <v>720</v>
      </c>
      <c r="BL100" s="20" t="str">
        <f t="shared" si="31"/>
        <v>NPS</v>
      </c>
      <c r="BN100" s="4" t="s">
        <v>717</v>
      </c>
      <c r="BO100" s="20" t="str">
        <f t="shared" si="32"/>
        <v>Gas</v>
      </c>
      <c r="BP100" s="20" t="str">
        <f t="shared" si="33"/>
        <v>NPS</v>
      </c>
    </row>
    <row r="101" spans="1:68">
      <c r="A101" t="s">
        <v>98</v>
      </c>
      <c r="B101" t="str">
        <f t="shared" si="20"/>
        <v>UNK1</v>
      </c>
      <c r="C101" t="e">
        <v>#N/A</v>
      </c>
      <c r="D101" t="s">
        <v>369</v>
      </c>
      <c r="E101" t="str">
        <f t="shared" si="21"/>
        <v>NEC</v>
      </c>
      <c r="F101" t="s">
        <v>391</v>
      </c>
      <c r="G101" t="str">
        <f>INDEX(PLEXOScat_idx!$B:$B,MATCH($F101,PLEXOScat_idx!$A:$A,0))</f>
        <v>CCGT-New</v>
      </c>
      <c r="H101" s="10" t="s">
        <v>677</v>
      </c>
      <c r="I101" t="str">
        <f t="shared" si="22"/>
        <v>Gas</v>
      </c>
      <c r="J101" t="s">
        <v>759</v>
      </c>
      <c r="K101" t="s">
        <v>412</v>
      </c>
      <c r="L101" t="str">
        <f>INDEX(idxFuel!$B:$B,MATCH($K101,idxFuel!$A:$A,0))</f>
        <v>LNG</v>
      </c>
      <c r="M101" t="s">
        <v>427</v>
      </c>
      <c r="N101">
        <v>420</v>
      </c>
      <c r="O101">
        <f t="shared" si="23"/>
        <v>0.6</v>
      </c>
      <c r="P101">
        <f>INDEX(Units_Allyear!C:C,MATCH($A101,Units_Allyear!$A:$A,0))</f>
        <v>0</v>
      </c>
      <c r="Q101">
        <f>INDEX(Units_Allyear!D:D,MATCH($A101,Units_Allyear!$A:$A,0))</f>
        <v>0</v>
      </c>
      <c r="R101">
        <f>INDEX(Units_Allyear!E:E,MATCH($A101,Units_Allyear!$A:$A,0))</f>
        <v>1</v>
      </c>
      <c r="S101">
        <f>INDEX(Units_Allyear!F:F,MATCH($A101,Units_Allyear!$A:$A,0))</f>
        <v>1</v>
      </c>
      <c r="T101">
        <f>INDEX(Units_Allyear!G:G,MATCH($A101,Units_Allyear!$A:$A,0))</f>
        <v>1</v>
      </c>
      <c r="U101">
        <v>700</v>
      </c>
      <c r="V101">
        <v>700</v>
      </c>
      <c r="W101">
        <v>700</v>
      </c>
      <c r="X101">
        <v>700</v>
      </c>
      <c r="Y101">
        <v>700</v>
      </c>
      <c r="Z101">
        <v>6200</v>
      </c>
      <c r="AA101">
        <f t="shared" si="24"/>
        <v>6.5720000000000001</v>
      </c>
      <c r="AB101">
        <v>591458.09259999997</v>
      </c>
      <c r="AC101">
        <v>134432.18520000001</v>
      </c>
      <c r="AD101">
        <v>223980.5478</v>
      </c>
      <c r="AE101">
        <v>8</v>
      </c>
      <c r="AF101">
        <v>40</v>
      </c>
      <c r="AG101">
        <v>0.1</v>
      </c>
      <c r="AH101">
        <v>1</v>
      </c>
      <c r="AI101">
        <v>2</v>
      </c>
      <c r="AJ101">
        <v>25</v>
      </c>
      <c r="AK101">
        <v>25</v>
      </c>
      <c r="AL101" t="s">
        <v>453</v>
      </c>
      <c r="AM101" t="e">
        <f>NA()</f>
        <v>#N/A</v>
      </c>
      <c r="AN101" t="s">
        <v>510</v>
      </c>
      <c r="AO101">
        <f t="shared" si="25"/>
        <v>2030</v>
      </c>
      <c r="AQ101" s="20" t="str">
        <f t="shared" si="26"/>
        <v>UNK1</v>
      </c>
      <c r="AR101" t="str">
        <f t="shared" si="17"/>
        <v>CCGT-New</v>
      </c>
      <c r="AT101" s="4" t="s">
        <v>714</v>
      </c>
      <c r="AU101" s="20" t="str">
        <f t="shared" si="18"/>
        <v>UNK1</v>
      </c>
      <c r="AV101" t="str">
        <f t="shared" si="27"/>
        <v>NEC</v>
      </c>
      <c r="AX101" s="4" t="s">
        <v>715</v>
      </c>
      <c r="AY101" s="20" t="str">
        <f t="shared" si="28"/>
        <v>UNK1</v>
      </c>
      <c r="AZ101" t="str">
        <f t="shared" si="29"/>
        <v>LNG</v>
      </c>
      <c r="BB101" s="4" t="s">
        <v>716</v>
      </c>
      <c r="BC101" s="20" t="s">
        <v>718</v>
      </c>
      <c r="BD101" s="20" t="str">
        <f t="shared" si="30"/>
        <v>UNK1</v>
      </c>
      <c r="BF101" s="4" t="s">
        <v>716</v>
      </c>
      <c r="BG101" s="4" t="s">
        <v>719</v>
      </c>
      <c r="BH101" s="20" t="str">
        <f t="shared" si="19"/>
        <v>UNK1</v>
      </c>
      <c r="BJ101" s="4" t="s">
        <v>716</v>
      </c>
      <c r="BK101" s="4" t="s">
        <v>720</v>
      </c>
      <c r="BL101" s="20" t="str">
        <f t="shared" si="31"/>
        <v>UNK1</v>
      </c>
      <c r="BN101" s="4" t="s">
        <v>717</v>
      </c>
      <c r="BO101" s="20" t="str">
        <f t="shared" si="32"/>
        <v>Gas</v>
      </c>
      <c r="BP101" s="20" t="str">
        <f t="shared" si="33"/>
        <v>UNK1</v>
      </c>
    </row>
    <row r="102" spans="1:68">
      <c r="A102" t="s">
        <v>99</v>
      </c>
      <c r="B102" t="str">
        <f t="shared" si="20"/>
        <v>UNK2</v>
      </c>
      <c r="C102" t="e">
        <v>#N/A</v>
      </c>
      <c r="D102" t="s">
        <v>369</v>
      </c>
      <c r="E102" t="str">
        <f t="shared" si="21"/>
        <v>NEC</v>
      </c>
      <c r="F102" t="s">
        <v>391</v>
      </c>
      <c r="G102" t="str">
        <f>INDEX(PLEXOScat_idx!$B:$B,MATCH($F102,PLEXOScat_idx!$A:$A,0))</f>
        <v>CCGT-New</v>
      </c>
      <c r="H102" s="10" t="s">
        <v>677</v>
      </c>
      <c r="I102" t="str">
        <f t="shared" si="22"/>
        <v>Gas</v>
      </c>
      <c r="J102" t="s">
        <v>759</v>
      </c>
      <c r="K102" t="s">
        <v>412</v>
      </c>
      <c r="L102" t="str">
        <f>INDEX(idxFuel!$B:$B,MATCH($K102,idxFuel!$A:$A,0))</f>
        <v>LNG</v>
      </c>
      <c r="M102" t="s">
        <v>427</v>
      </c>
      <c r="N102">
        <v>420</v>
      </c>
      <c r="O102">
        <f t="shared" si="23"/>
        <v>0.6</v>
      </c>
      <c r="P102">
        <f>INDEX(Units_Allyear!C:C,MATCH($A102,Units_Allyear!$A:$A,0))</f>
        <v>0</v>
      </c>
      <c r="Q102">
        <f>INDEX(Units_Allyear!D:D,MATCH($A102,Units_Allyear!$A:$A,0))</f>
        <v>0</v>
      </c>
      <c r="R102">
        <f>INDEX(Units_Allyear!E:E,MATCH($A102,Units_Allyear!$A:$A,0))</f>
        <v>0</v>
      </c>
      <c r="S102">
        <f>INDEX(Units_Allyear!F:F,MATCH($A102,Units_Allyear!$A:$A,0))</f>
        <v>1</v>
      </c>
      <c r="T102">
        <f>INDEX(Units_Allyear!G:G,MATCH($A102,Units_Allyear!$A:$A,0))</f>
        <v>1</v>
      </c>
      <c r="U102">
        <v>700</v>
      </c>
      <c r="V102">
        <v>700</v>
      </c>
      <c r="W102">
        <v>700</v>
      </c>
      <c r="X102">
        <v>700</v>
      </c>
      <c r="Y102">
        <v>700</v>
      </c>
      <c r="Z102">
        <v>6200</v>
      </c>
      <c r="AA102">
        <f t="shared" si="24"/>
        <v>6.5720000000000001</v>
      </c>
      <c r="AB102">
        <v>591458.09259999997</v>
      </c>
      <c r="AC102">
        <v>134432.18520000001</v>
      </c>
      <c r="AD102">
        <v>223980.5478</v>
      </c>
      <c r="AE102">
        <v>8</v>
      </c>
      <c r="AF102">
        <v>40</v>
      </c>
      <c r="AG102">
        <v>0.1</v>
      </c>
      <c r="AH102">
        <v>1</v>
      </c>
      <c r="AI102">
        <v>2</v>
      </c>
      <c r="AJ102">
        <v>25</v>
      </c>
      <c r="AK102">
        <v>25</v>
      </c>
      <c r="AL102" t="s">
        <v>453</v>
      </c>
      <c r="AM102" t="e">
        <f>NA()</f>
        <v>#N/A</v>
      </c>
      <c r="AN102" t="s">
        <v>511</v>
      </c>
      <c r="AO102">
        <f t="shared" si="25"/>
        <v>2032</v>
      </c>
      <c r="AQ102" s="20" t="str">
        <f t="shared" si="26"/>
        <v>UNK2</v>
      </c>
      <c r="AR102" t="str">
        <f t="shared" si="17"/>
        <v>CCGT-New</v>
      </c>
      <c r="AT102" s="4" t="s">
        <v>714</v>
      </c>
      <c r="AU102" s="20" t="str">
        <f t="shared" si="18"/>
        <v>UNK2</v>
      </c>
      <c r="AV102" t="str">
        <f t="shared" si="27"/>
        <v>NEC</v>
      </c>
      <c r="AX102" s="4" t="s">
        <v>715</v>
      </c>
      <c r="AY102" s="20" t="str">
        <f t="shared" si="28"/>
        <v>UNK2</v>
      </c>
      <c r="AZ102" t="str">
        <f t="shared" si="29"/>
        <v>LNG</v>
      </c>
      <c r="BB102" s="4" t="s">
        <v>716</v>
      </c>
      <c r="BC102" s="20" t="s">
        <v>718</v>
      </c>
      <c r="BD102" s="20" t="str">
        <f t="shared" si="30"/>
        <v>UNK2</v>
      </c>
      <c r="BF102" s="4" t="s">
        <v>716</v>
      </c>
      <c r="BG102" s="4" t="s">
        <v>719</v>
      </c>
      <c r="BH102" s="20" t="str">
        <f t="shared" si="19"/>
        <v>UNK2</v>
      </c>
      <c r="BJ102" s="4" t="s">
        <v>716</v>
      </c>
      <c r="BK102" s="4" t="s">
        <v>720</v>
      </c>
      <c r="BL102" s="20" t="str">
        <f t="shared" si="31"/>
        <v>UNK2</v>
      </c>
      <c r="BN102" s="4" t="s">
        <v>717</v>
      </c>
      <c r="BO102" s="20" t="str">
        <f t="shared" si="32"/>
        <v>Gas</v>
      </c>
      <c r="BP102" s="20" t="str">
        <f t="shared" si="33"/>
        <v>UNK2</v>
      </c>
    </row>
    <row r="103" spans="1:68">
      <c r="A103" t="s">
        <v>100</v>
      </c>
      <c r="B103" t="str">
        <f t="shared" si="20"/>
        <v>UNK3</v>
      </c>
      <c r="C103" t="e">
        <v>#N/A</v>
      </c>
      <c r="D103" t="s">
        <v>372</v>
      </c>
      <c r="E103" t="str">
        <f t="shared" si="21"/>
        <v>CAC</v>
      </c>
      <c r="F103" t="s">
        <v>391</v>
      </c>
      <c r="G103" t="str">
        <f>INDEX(PLEXOScat_idx!$B:$B,MATCH($F103,PLEXOScat_idx!$A:$A,0))</f>
        <v>CCGT-New</v>
      </c>
      <c r="H103" s="10" t="s">
        <v>677</v>
      </c>
      <c r="I103" t="str">
        <f t="shared" si="22"/>
        <v>Gas</v>
      </c>
      <c r="J103" t="s">
        <v>759</v>
      </c>
      <c r="K103" t="s">
        <v>412</v>
      </c>
      <c r="L103" t="str">
        <f>INDEX(idxFuel!$B:$B,MATCH($K103,idxFuel!$A:$A,0))</f>
        <v>LNG</v>
      </c>
      <c r="M103" t="s">
        <v>427</v>
      </c>
      <c r="N103">
        <v>420</v>
      </c>
      <c r="O103">
        <f t="shared" si="23"/>
        <v>0.6</v>
      </c>
      <c r="P103">
        <f>INDEX(Units_Allyear!C:C,MATCH($A103,Units_Allyear!$A:$A,0))</f>
        <v>0</v>
      </c>
      <c r="Q103">
        <f>INDEX(Units_Allyear!D:D,MATCH($A103,Units_Allyear!$A:$A,0))</f>
        <v>0</v>
      </c>
      <c r="R103">
        <f>INDEX(Units_Allyear!E:E,MATCH($A103,Units_Allyear!$A:$A,0))</f>
        <v>0</v>
      </c>
      <c r="S103">
        <f>INDEX(Units_Allyear!F:F,MATCH($A103,Units_Allyear!$A:$A,0))</f>
        <v>2</v>
      </c>
      <c r="T103">
        <f>INDEX(Units_Allyear!G:G,MATCH($A103,Units_Allyear!$A:$A,0))</f>
        <v>2</v>
      </c>
      <c r="U103">
        <v>700</v>
      </c>
      <c r="V103">
        <v>700</v>
      </c>
      <c r="W103">
        <v>700</v>
      </c>
      <c r="X103">
        <v>700</v>
      </c>
      <c r="Y103">
        <v>700</v>
      </c>
      <c r="Z103">
        <v>6200</v>
      </c>
      <c r="AA103">
        <f t="shared" si="24"/>
        <v>6.5720000000000001</v>
      </c>
      <c r="AB103">
        <v>591458.09259999997</v>
      </c>
      <c r="AC103">
        <v>134432.18520000001</v>
      </c>
      <c r="AD103">
        <v>223980.5478</v>
      </c>
      <c r="AE103">
        <v>8</v>
      </c>
      <c r="AF103">
        <v>40</v>
      </c>
      <c r="AG103">
        <v>0.1</v>
      </c>
      <c r="AH103">
        <v>1</v>
      </c>
      <c r="AI103">
        <v>2</v>
      </c>
      <c r="AJ103">
        <v>25</v>
      </c>
      <c r="AK103">
        <v>25</v>
      </c>
      <c r="AL103" t="s">
        <v>453</v>
      </c>
      <c r="AM103" t="e">
        <f>NA()</f>
        <v>#N/A</v>
      </c>
      <c r="AN103" t="s">
        <v>511</v>
      </c>
      <c r="AO103">
        <f t="shared" si="25"/>
        <v>2032</v>
      </c>
      <c r="AQ103" s="20" t="str">
        <f t="shared" si="26"/>
        <v>UNK3</v>
      </c>
      <c r="AR103" t="str">
        <f t="shared" si="17"/>
        <v>CCGT-New</v>
      </c>
      <c r="AT103" s="4" t="s">
        <v>714</v>
      </c>
      <c r="AU103" s="20" t="str">
        <f t="shared" si="18"/>
        <v>UNK3</v>
      </c>
      <c r="AV103" t="str">
        <f t="shared" si="27"/>
        <v>CAC</v>
      </c>
      <c r="AX103" s="4" t="s">
        <v>715</v>
      </c>
      <c r="AY103" s="20" t="str">
        <f t="shared" si="28"/>
        <v>UNK3</v>
      </c>
      <c r="AZ103" t="str">
        <f t="shared" si="29"/>
        <v>LNG</v>
      </c>
      <c r="BB103" s="4" t="s">
        <v>716</v>
      </c>
      <c r="BC103" s="20" t="s">
        <v>718</v>
      </c>
      <c r="BD103" s="20" t="str">
        <f t="shared" si="30"/>
        <v>UNK3</v>
      </c>
      <c r="BF103" s="4" t="s">
        <v>716</v>
      </c>
      <c r="BG103" s="4" t="s">
        <v>719</v>
      </c>
      <c r="BH103" s="20" t="str">
        <f t="shared" si="19"/>
        <v>UNK3</v>
      </c>
      <c r="BJ103" s="4" t="s">
        <v>716</v>
      </c>
      <c r="BK103" s="4" t="s">
        <v>720</v>
      </c>
      <c r="BL103" s="20" t="str">
        <f t="shared" si="31"/>
        <v>UNK3</v>
      </c>
      <c r="BN103" s="4" t="s">
        <v>717</v>
      </c>
      <c r="BO103" s="20" t="str">
        <f t="shared" si="32"/>
        <v>Gas</v>
      </c>
      <c r="BP103" s="20" t="str">
        <f t="shared" si="33"/>
        <v>UNK3</v>
      </c>
    </row>
    <row r="104" spans="1:68">
      <c r="A104" t="s">
        <v>101</v>
      </c>
      <c r="B104" t="str">
        <f t="shared" si="20"/>
        <v>UNK4</v>
      </c>
      <c r="C104" t="e">
        <v>#N/A</v>
      </c>
      <c r="D104" t="s">
        <v>367</v>
      </c>
      <c r="E104" t="str">
        <f t="shared" si="21"/>
        <v>SAC</v>
      </c>
      <c r="F104" t="s">
        <v>391</v>
      </c>
      <c r="G104" t="str">
        <f>INDEX(PLEXOScat_idx!$B:$B,MATCH($F104,PLEXOScat_idx!$A:$A,0))</f>
        <v>CCGT-New</v>
      </c>
      <c r="H104" s="10" t="s">
        <v>677</v>
      </c>
      <c r="I104" t="str">
        <f t="shared" si="22"/>
        <v>Gas</v>
      </c>
      <c r="J104" t="s">
        <v>759</v>
      </c>
      <c r="K104" t="s">
        <v>412</v>
      </c>
      <c r="L104" t="str">
        <f>INDEX(idxFuel!$B:$B,MATCH($K104,idxFuel!$A:$A,0))</f>
        <v>LNG</v>
      </c>
      <c r="M104" t="s">
        <v>427</v>
      </c>
      <c r="N104">
        <v>420</v>
      </c>
      <c r="O104">
        <f t="shared" si="23"/>
        <v>0.6</v>
      </c>
      <c r="P104">
        <f>INDEX(Units_Allyear!C:C,MATCH($A104,Units_Allyear!$A:$A,0))</f>
        <v>0</v>
      </c>
      <c r="Q104">
        <f>INDEX(Units_Allyear!D:D,MATCH($A104,Units_Allyear!$A:$A,0))</f>
        <v>0</v>
      </c>
      <c r="R104">
        <f>INDEX(Units_Allyear!E:E,MATCH($A104,Units_Allyear!$A:$A,0))</f>
        <v>0</v>
      </c>
      <c r="S104">
        <f>INDEX(Units_Allyear!F:F,MATCH($A104,Units_Allyear!$A:$A,0))</f>
        <v>1</v>
      </c>
      <c r="T104">
        <f>INDEX(Units_Allyear!G:G,MATCH($A104,Units_Allyear!$A:$A,0))</f>
        <v>1</v>
      </c>
      <c r="U104">
        <v>700</v>
      </c>
      <c r="V104">
        <v>700</v>
      </c>
      <c r="W104">
        <v>700</v>
      </c>
      <c r="X104">
        <v>700</v>
      </c>
      <c r="Y104">
        <v>700</v>
      </c>
      <c r="Z104">
        <v>6200</v>
      </c>
      <c r="AA104">
        <f t="shared" si="24"/>
        <v>6.5720000000000001</v>
      </c>
      <c r="AB104">
        <v>591458.09259999997</v>
      </c>
      <c r="AC104">
        <v>134432.18520000001</v>
      </c>
      <c r="AD104">
        <v>223980.5478</v>
      </c>
      <c r="AE104">
        <v>8</v>
      </c>
      <c r="AF104">
        <v>40</v>
      </c>
      <c r="AG104">
        <v>0.1</v>
      </c>
      <c r="AH104">
        <v>1</v>
      </c>
      <c r="AI104">
        <v>2</v>
      </c>
      <c r="AJ104">
        <v>25</v>
      </c>
      <c r="AK104">
        <v>25</v>
      </c>
      <c r="AL104" t="s">
        <v>453</v>
      </c>
      <c r="AM104" t="e">
        <f>NA()</f>
        <v>#N/A</v>
      </c>
      <c r="AN104" t="s">
        <v>512</v>
      </c>
      <c r="AO104">
        <f t="shared" si="25"/>
        <v>2035</v>
      </c>
      <c r="AQ104" s="20" t="str">
        <f t="shared" si="26"/>
        <v>UNK4</v>
      </c>
      <c r="AR104" t="str">
        <f t="shared" si="17"/>
        <v>CCGT-New</v>
      </c>
      <c r="AT104" s="4" t="s">
        <v>714</v>
      </c>
      <c r="AU104" s="20" t="str">
        <f t="shared" si="18"/>
        <v>UNK4</v>
      </c>
      <c r="AV104" t="str">
        <f t="shared" si="27"/>
        <v>SAC</v>
      </c>
      <c r="AX104" s="4" t="s">
        <v>715</v>
      </c>
      <c r="AY104" s="20" t="str">
        <f t="shared" si="28"/>
        <v>UNK4</v>
      </c>
      <c r="AZ104" t="str">
        <f t="shared" si="29"/>
        <v>LNG</v>
      </c>
      <c r="BB104" s="4" t="s">
        <v>716</v>
      </c>
      <c r="BC104" s="20" t="s">
        <v>718</v>
      </c>
      <c r="BD104" s="20" t="str">
        <f t="shared" si="30"/>
        <v>UNK4</v>
      </c>
      <c r="BF104" s="4" t="s">
        <v>716</v>
      </c>
      <c r="BG104" s="4" t="s">
        <v>719</v>
      </c>
      <c r="BH104" s="20" t="str">
        <f t="shared" si="19"/>
        <v>UNK4</v>
      </c>
      <c r="BJ104" s="4" t="s">
        <v>716</v>
      </c>
      <c r="BK104" s="4" t="s">
        <v>720</v>
      </c>
      <c r="BL104" s="20" t="str">
        <f t="shared" si="31"/>
        <v>UNK4</v>
      </c>
      <c r="BN104" s="4" t="s">
        <v>717</v>
      </c>
      <c r="BO104" s="20" t="str">
        <f t="shared" si="32"/>
        <v>Gas</v>
      </c>
      <c r="BP104" s="20" t="str">
        <f t="shared" si="33"/>
        <v>UNK4</v>
      </c>
    </row>
    <row r="105" spans="1:68">
      <c r="A105" t="s">
        <v>102</v>
      </c>
      <c r="B105" t="str">
        <f t="shared" si="20"/>
        <v>UNK5</v>
      </c>
      <c r="C105" t="e">
        <v>#N/A</v>
      </c>
      <c r="D105" t="s">
        <v>371</v>
      </c>
      <c r="E105" t="str">
        <f t="shared" si="21"/>
        <v>MAC</v>
      </c>
      <c r="F105" t="s">
        <v>391</v>
      </c>
      <c r="G105" t="str">
        <f>INDEX(PLEXOScat_idx!$B:$B,MATCH($F105,PLEXOScat_idx!$A:$A,0))</f>
        <v>CCGT-New</v>
      </c>
      <c r="H105" s="10" t="s">
        <v>677</v>
      </c>
      <c r="I105" t="str">
        <f t="shared" si="22"/>
        <v>Gas</v>
      </c>
      <c r="J105" t="s">
        <v>759</v>
      </c>
      <c r="K105" t="s">
        <v>412</v>
      </c>
      <c r="L105" t="str">
        <f>INDEX(idxFuel!$B:$B,MATCH($K105,idxFuel!$A:$A,0))</f>
        <v>LNG</v>
      </c>
      <c r="M105" t="s">
        <v>427</v>
      </c>
      <c r="N105">
        <v>420</v>
      </c>
      <c r="O105">
        <f t="shared" si="23"/>
        <v>0.6</v>
      </c>
      <c r="P105">
        <f>INDEX(Units_Allyear!C:C,MATCH($A105,Units_Allyear!$A:$A,0))</f>
        <v>0</v>
      </c>
      <c r="Q105">
        <f>INDEX(Units_Allyear!D:D,MATCH($A105,Units_Allyear!$A:$A,0))</f>
        <v>0</v>
      </c>
      <c r="R105">
        <f>INDEX(Units_Allyear!E:E,MATCH($A105,Units_Allyear!$A:$A,0))</f>
        <v>0</v>
      </c>
      <c r="S105">
        <f>INDEX(Units_Allyear!F:F,MATCH($A105,Units_Allyear!$A:$A,0))</f>
        <v>1</v>
      </c>
      <c r="T105">
        <f>INDEX(Units_Allyear!G:G,MATCH($A105,Units_Allyear!$A:$A,0))</f>
        <v>1</v>
      </c>
      <c r="U105">
        <v>700</v>
      </c>
      <c r="V105">
        <v>700</v>
      </c>
      <c r="W105">
        <v>700</v>
      </c>
      <c r="X105">
        <v>700</v>
      </c>
      <c r="Y105">
        <v>700</v>
      </c>
      <c r="Z105">
        <v>6200</v>
      </c>
      <c r="AA105">
        <f t="shared" si="24"/>
        <v>6.5720000000000001</v>
      </c>
      <c r="AB105">
        <v>591458.09259999997</v>
      </c>
      <c r="AC105">
        <v>134432.18520000001</v>
      </c>
      <c r="AD105">
        <v>223980.5478</v>
      </c>
      <c r="AE105">
        <v>8</v>
      </c>
      <c r="AF105">
        <v>40</v>
      </c>
      <c r="AG105">
        <v>0.1</v>
      </c>
      <c r="AH105">
        <v>1</v>
      </c>
      <c r="AI105">
        <v>2</v>
      </c>
      <c r="AJ105">
        <v>25</v>
      </c>
      <c r="AK105">
        <v>25</v>
      </c>
      <c r="AL105" t="s">
        <v>453</v>
      </c>
      <c r="AM105" t="e">
        <f>NA()</f>
        <v>#N/A</v>
      </c>
      <c r="AN105" t="s">
        <v>513</v>
      </c>
      <c r="AO105">
        <f t="shared" si="25"/>
        <v>2036</v>
      </c>
      <c r="AQ105" s="20" t="str">
        <f t="shared" si="26"/>
        <v>UNK5</v>
      </c>
      <c r="AR105" t="str">
        <f t="shared" si="17"/>
        <v>CCGT-New</v>
      </c>
      <c r="AT105" s="4" t="s">
        <v>714</v>
      </c>
      <c r="AU105" s="20" t="str">
        <f t="shared" si="18"/>
        <v>UNK5</v>
      </c>
      <c r="AV105" t="str">
        <f t="shared" si="27"/>
        <v>MAC</v>
      </c>
      <c r="AX105" s="4" t="s">
        <v>715</v>
      </c>
      <c r="AY105" s="20" t="str">
        <f t="shared" si="28"/>
        <v>UNK5</v>
      </c>
      <c r="AZ105" t="str">
        <f t="shared" si="29"/>
        <v>LNG</v>
      </c>
      <c r="BB105" s="4" t="s">
        <v>716</v>
      </c>
      <c r="BC105" s="20" t="s">
        <v>718</v>
      </c>
      <c r="BD105" s="20" t="str">
        <f t="shared" si="30"/>
        <v>UNK5</v>
      </c>
      <c r="BF105" s="4" t="s">
        <v>716</v>
      </c>
      <c r="BG105" s="4" t="s">
        <v>719</v>
      </c>
      <c r="BH105" s="20" t="str">
        <f t="shared" si="19"/>
        <v>UNK5</v>
      </c>
      <c r="BJ105" s="4" t="s">
        <v>716</v>
      </c>
      <c r="BK105" s="4" t="s">
        <v>720</v>
      </c>
      <c r="BL105" s="20" t="str">
        <f t="shared" si="31"/>
        <v>UNK5</v>
      </c>
      <c r="BN105" s="4" t="s">
        <v>717</v>
      </c>
      <c r="BO105" s="20" t="str">
        <f t="shared" si="32"/>
        <v>Gas</v>
      </c>
      <c r="BP105" s="20" t="str">
        <f t="shared" si="33"/>
        <v>UNK5</v>
      </c>
    </row>
    <row r="106" spans="1:68">
      <c r="A106" t="s">
        <v>103</v>
      </c>
      <c r="B106" t="str">
        <f t="shared" si="20"/>
        <v>UNK6</v>
      </c>
      <c r="C106" t="e">
        <v>#N/A</v>
      </c>
      <c r="D106" t="s">
        <v>365</v>
      </c>
      <c r="E106" t="str">
        <f t="shared" si="21"/>
        <v>CAC</v>
      </c>
      <c r="F106" t="s">
        <v>391</v>
      </c>
      <c r="G106" t="str">
        <f>INDEX(PLEXOScat_idx!$B:$B,MATCH($F106,PLEXOScat_idx!$A:$A,0))</f>
        <v>CCGT-New</v>
      </c>
      <c r="H106" s="10" t="s">
        <v>677</v>
      </c>
      <c r="I106" t="str">
        <f t="shared" si="22"/>
        <v>Gas</v>
      </c>
      <c r="J106" t="s">
        <v>759</v>
      </c>
      <c r="K106" t="s">
        <v>412</v>
      </c>
      <c r="L106" t="str">
        <f>INDEX(idxFuel!$B:$B,MATCH($K106,idxFuel!$A:$A,0))</f>
        <v>LNG</v>
      </c>
      <c r="M106" t="s">
        <v>427</v>
      </c>
      <c r="N106">
        <v>420</v>
      </c>
      <c r="O106">
        <f t="shared" si="23"/>
        <v>0.6</v>
      </c>
      <c r="P106">
        <f>INDEX(Units_Allyear!C:C,MATCH($A106,Units_Allyear!$A:$A,0))</f>
        <v>0</v>
      </c>
      <c r="Q106">
        <f>INDEX(Units_Allyear!D:D,MATCH($A106,Units_Allyear!$A:$A,0))</f>
        <v>0</v>
      </c>
      <c r="R106">
        <f>INDEX(Units_Allyear!E:E,MATCH($A106,Units_Allyear!$A:$A,0))</f>
        <v>0</v>
      </c>
      <c r="S106">
        <f>INDEX(Units_Allyear!F:F,MATCH($A106,Units_Allyear!$A:$A,0))</f>
        <v>1</v>
      </c>
      <c r="T106">
        <f>INDEX(Units_Allyear!G:G,MATCH($A106,Units_Allyear!$A:$A,0))</f>
        <v>1</v>
      </c>
      <c r="U106">
        <v>700</v>
      </c>
      <c r="V106">
        <v>700</v>
      </c>
      <c r="W106">
        <v>700</v>
      </c>
      <c r="X106">
        <v>700</v>
      </c>
      <c r="Y106">
        <v>700</v>
      </c>
      <c r="Z106">
        <v>6200</v>
      </c>
      <c r="AA106">
        <f t="shared" si="24"/>
        <v>6.5720000000000001</v>
      </c>
      <c r="AB106">
        <v>591458.09259999997</v>
      </c>
      <c r="AC106">
        <v>134432.18520000001</v>
      </c>
      <c r="AD106">
        <v>223980.5478</v>
      </c>
      <c r="AE106">
        <v>8</v>
      </c>
      <c r="AF106">
        <v>40</v>
      </c>
      <c r="AG106">
        <v>0.1</v>
      </c>
      <c r="AH106">
        <v>1</v>
      </c>
      <c r="AI106">
        <v>2</v>
      </c>
      <c r="AJ106">
        <v>25</v>
      </c>
      <c r="AK106">
        <v>25</v>
      </c>
      <c r="AL106" t="s">
        <v>453</v>
      </c>
      <c r="AM106" t="e">
        <f>NA()</f>
        <v>#N/A</v>
      </c>
      <c r="AN106" t="s">
        <v>514</v>
      </c>
      <c r="AO106">
        <f t="shared" si="25"/>
        <v>2037</v>
      </c>
      <c r="AQ106" s="20" t="str">
        <f t="shared" si="26"/>
        <v>UNK6</v>
      </c>
      <c r="AR106" t="str">
        <f t="shared" si="17"/>
        <v>CCGT-New</v>
      </c>
      <c r="AT106" s="4" t="s">
        <v>714</v>
      </c>
      <c r="AU106" s="20" t="str">
        <f t="shared" si="18"/>
        <v>UNK6</v>
      </c>
      <c r="AV106" t="str">
        <f t="shared" si="27"/>
        <v>CAC</v>
      </c>
      <c r="AX106" s="4" t="s">
        <v>715</v>
      </c>
      <c r="AY106" s="20" t="str">
        <f t="shared" si="28"/>
        <v>UNK6</v>
      </c>
      <c r="AZ106" t="str">
        <f t="shared" si="29"/>
        <v>LNG</v>
      </c>
      <c r="BB106" s="4" t="s">
        <v>716</v>
      </c>
      <c r="BC106" s="20" t="s">
        <v>718</v>
      </c>
      <c r="BD106" s="20" t="str">
        <f t="shared" si="30"/>
        <v>UNK6</v>
      </c>
      <c r="BF106" s="4" t="s">
        <v>716</v>
      </c>
      <c r="BG106" s="4" t="s">
        <v>719</v>
      </c>
      <c r="BH106" s="20" t="str">
        <f t="shared" si="19"/>
        <v>UNK6</v>
      </c>
      <c r="BJ106" s="4" t="s">
        <v>716</v>
      </c>
      <c r="BK106" s="4" t="s">
        <v>720</v>
      </c>
      <c r="BL106" s="20" t="str">
        <f t="shared" si="31"/>
        <v>UNK6</v>
      </c>
      <c r="BN106" s="4" t="s">
        <v>717</v>
      </c>
      <c r="BO106" s="20" t="str">
        <f t="shared" si="32"/>
        <v>Gas</v>
      </c>
      <c r="BP106" s="20" t="str">
        <f t="shared" si="33"/>
        <v>UNK6</v>
      </c>
    </row>
    <row r="107" spans="1:68">
      <c r="A107" t="s">
        <v>104</v>
      </c>
      <c r="B107" t="str">
        <f t="shared" si="20"/>
        <v>UNK7</v>
      </c>
      <c r="C107" t="e">
        <v>#N/A</v>
      </c>
      <c r="D107" t="s">
        <v>365</v>
      </c>
      <c r="E107" t="str">
        <f t="shared" si="21"/>
        <v>CAC</v>
      </c>
      <c r="F107" t="s">
        <v>391</v>
      </c>
      <c r="G107" t="str">
        <f>INDEX(PLEXOScat_idx!$B:$B,MATCH($F107,PLEXOScat_idx!$A:$A,0))</f>
        <v>CCGT-New</v>
      </c>
      <c r="H107" s="10" t="s">
        <v>677</v>
      </c>
      <c r="I107" t="str">
        <f t="shared" si="22"/>
        <v>Gas</v>
      </c>
      <c r="J107" t="s">
        <v>759</v>
      </c>
      <c r="K107" t="s">
        <v>412</v>
      </c>
      <c r="L107" t="str">
        <f>INDEX(idxFuel!$B:$B,MATCH($K107,idxFuel!$A:$A,0))</f>
        <v>LNG</v>
      </c>
      <c r="M107" t="s">
        <v>427</v>
      </c>
      <c r="N107">
        <v>420</v>
      </c>
      <c r="O107">
        <f t="shared" si="23"/>
        <v>0.6</v>
      </c>
      <c r="P107">
        <f>INDEX(Units_Allyear!C:C,MATCH($A107,Units_Allyear!$A:$A,0))</f>
        <v>0</v>
      </c>
      <c r="Q107">
        <f>INDEX(Units_Allyear!D:D,MATCH($A107,Units_Allyear!$A:$A,0))</f>
        <v>0</v>
      </c>
      <c r="R107">
        <f>INDEX(Units_Allyear!E:E,MATCH($A107,Units_Allyear!$A:$A,0))</f>
        <v>0</v>
      </c>
      <c r="S107">
        <f>INDEX(Units_Allyear!F:F,MATCH($A107,Units_Allyear!$A:$A,0))</f>
        <v>0</v>
      </c>
      <c r="T107">
        <f>INDEX(Units_Allyear!G:G,MATCH($A107,Units_Allyear!$A:$A,0))</f>
        <v>0</v>
      </c>
      <c r="U107">
        <v>700</v>
      </c>
      <c r="V107">
        <v>700</v>
      </c>
      <c r="W107">
        <v>700</v>
      </c>
      <c r="X107">
        <v>700</v>
      </c>
      <c r="Y107">
        <v>700</v>
      </c>
      <c r="Z107">
        <v>6200</v>
      </c>
      <c r="AA107">
        <f t="shared" si="24"/>
        <v>6.5720000000000001</v>
      </c>
      <c r="AB107">
        <v>591458.09259999997</v>
      </c>
      <c r="AC107">
        <v>134432.18520000001</v>
      </c>
      <c r="AD107">
        <v>223980.5478</v>
      </c>
      <c r="AE107">
        <v>8</v>
      </c>
      <c r="AF107">
        <v>40</v>
      </c>
      <c r="AG107">
        <v>0.1</v>
      </c>
      <c r="AH107">
        <v>1</v>
      </c>
      <c r="AI107">
        <v>2</v>
      </c>
      <c r="AJ107">
        <v>25</v>
      </c>
      <c r="AK107">
        <v>25</v>
      </c>
      <c r="AL107" t="s">
        <v>453</v>
      </c>
      <c r="AM107" t="e">
        <f>NA()</f>
        <v>#N/A</v>
      </c>
      <c r="AN107" t="s">
        <v>514</v>
      </c>
      <c r="AO107">
        <f t="shared" si="25"/>
        <v>2037</v>
      </c>
      <c r="AQ107" s="20" t="str">
        <f t="shared" si="26"/>
        <v>UNK7</v>
      </c>
      <c r="AR107" t="str">
        <f t="shared" si="17"/>
        <v>CCGT-New</v>
      </c>
      <c r="AT107" s="4" t="s">
        <v>714</v>
      </c>
      <c r="AU107" s="20" t="str">
        <f t="shared" si="18"/>
        <v>UNK7</v>
      </c>
      <c r="AV107" t="str">
        <f t="shared" si="27"/>
        <v>CAC</v>
      </c>
      <c r="AX107" s="4" t="s">
        <v>715</v>
      </c>
      <c r="AY107" s="20" t="str">
        <f t="shared" si="28"/>
        <v>UNK7</v>
      </c>
      <c r="AZ107" t="str">
        <f t="shared" si="29"/>
        <v>LNG</v>
      </c>
      <c r="BB107" s="4" t="s">
        <v>716</v>
      </c>
      <c r="BC107" s="20" t="s">
        <v>718</v>
      </c>
      <c r="BD107" s="20" t="str">
        <f t="shared" si="30"/>
        <v>UNK7</v>
      </c>
      <c r="BF107" s="4" t="s">
        <v>716</v>
      </c>
      <c r="BG107" s="4" t="s">
        <v>719</v>
      </c>
      <c r="BH107" s="20" t="str">
        <f t="shared" si="19"/>
        <v>UNK7</v>
      </c>
      <c r="BJ107" s="4" t="s">
        <v>716</v>
      </c>
      <c r="BK107" s="4" t="s">
        <v>720</v>
      </c>
      <c r="BL107" s="20" t="str">
        <f t="shared" si="31"/>
        <v>UNK7</v>
      </c>
      <c r="BN107" s="4" t="s">
        <v>717</v>
      </c>
      <c r="BO107" s="20" t="str">
        <f t="shared" si="32"/>
        <v>Gas</v>
      </c>
      <c r="BP107" s="20" t="str">
        <f t="shared" si="33"/>
        <v>UNK7</v>
      </c>
    </row>
    <row r="108" spans="1:68">
      <c r="A108" t="s">
        <v>105</v>
      </c>
      <c r="B108" t="str">
        <f t="shared" si="20"/>
        <v>NB2</v>
      </c>
      <c r="C108" t="e">
        <v>#N/A</v>
      </c>
      <c r="D108" t="s">
        <v>371</v>
      </c>
      <c r="E108" t="str">
        <f t="shared" si="21"/>
        <v>MAC</v>
      </c>
      <c r="F108" t="s">
        <v>374</v>
      </c>
      <c r="G108" t="str">
        <f>INDEX(PLEXOScat_idx!$B:$B,MATCH($F108,PLEXOScat_idx!$A:$A,0))</f>
        <v>EGAT SingleShaft</v>
      </c>
      <c r="H108" s="10" t="s">
        <v>677</v>
      </c>
      <c r="I108" t="str">
        <f t="shared" si="22"/>
        <v>Gas</v>
      </c>
      <c r="J108" t="s">
        <v>759</v>
      </c>
      <c r="K108" t="s">
        <v>412</v>
      </c>
      <c r="L108" t="str">
        <f>INDEX(idxFuel!$B:$B,MATCH($K108,idxFuel!$A:$A,0))</f>
        <v>LNG</v>
      </c>
      <c r="M108" t="s">
        <v>427</v>
      </c>
      <c r="N108">
        <v>420</v>
      </c>
      <c r="O108">
        <f t="shared" si="23"/>
        <v>0.6</v>
      </c>
      <c r="P108">
        <f>INDEX(Units_Allyear!C:C,MATCH($A108,Units_Allyear!$A:$A,0))</f>
        <v>0</v>
      </c>
      <c r="Q108">
        <f>INDEX(Units_Allyear!D:D,MATCH($A108,Units_Allyear!$A:$A,0))</f>
        <v>0</v>
      </c>
      <c r="R108">
        <f>INDEX(Units_Allyear!E:E,MATCH($A108,Units_Allyear!$A:$A,0))</f>
        <v>0</v>
      </c>
      <c r="S108">
        <f>INDEX(Units_Allyear!F:F,MATCH($A108,Units_Allyear!$A:$A,0))</f>
        <v>1</v>
      </c>
      <c r="T108">
        <f>INDEX(Units_Allyear!G:G,MATCH($A108,Units_Allyear!$A:$A,0))</f>
        <v>1</v>
      </c>
      <c r="U108">
        <v>700</v>
      </c>
      <c r="V108">
        <v>700</v>
      </c>
      <c r="W108">
        <v>700</v>
      </c>
      <c r="X108">
        <v>700</v>
      </c>
      <c r="Y108">
        <v>700</v>
      </c>
      <c r="Z108">
        <v>6300</v>
      </c>
      <c r="AA108">
        <f t="shared" si="24"/>
        <v>6.6779999999999999</v>
      </c>
      <c r="AB108">
        <v>591458.09259999997</v>
      </c>
      <c r="AC108">
        <v>134432.18520000001</v>
      </c>
      <c r="AD108">
        <v>223980.5478</v>
      </c>
      <c r="AE108">
        <v>8</v>
      </c>
      <c r="AF108">
        <v>40</v>
      </c>
      <c r="AG108">
        <v>0.1</v>
      </c>
      <c r="AH108">
        <v>1</v>
      </c>
      <c r="AI108">
        <v>2</v>
      </c>
      <c r="AJ108">
        <v>25</v>
      </c>
      <c r="AK108">
        <v>25</v>
      </c>
      <c r="AL108" t="s">
        <v>440</v>
      </c>
      <c r="AM108" t="e">
        <f>NA()</f>
        <v>#N/A</v>
      </c>
      <c r="AN108" t="s">
        <v>512</v>
      </c>
      <c r="AO108">
        <f t="shared" si="25"/>
        <v>2035</v>
      </c>
      <c r="AQ108" s="20" t="str">
        <f t="shared" si="26"/>
        <v>NB2</v>
      </c>
      <c r="AR108" t="str">
        <f t="shared" si="17"/>
        <v>EGAT SingleShaft</v>
      </c>
      <c r="AT108" s="4" t="s">
        <v>714</v>
      </c>
      <c r="AU108" s="20" t="str">
        <f t="shared" si="18"/>
        <v>NB2</v>
      </c>
      <c r="AV108" t="str">
        <f t="shared" si="27"/>
        <v>MAC</v>
      </c>
      <c r="AX108" s="4" t="s">
        <v>715</v>
      </c>
      <c r="AY108" s="20" t="str">
        <f t="shared" si="28"/>
        <v>NB2</v>
      </c>
      <c r="AZ108" t="str">
        <f t="shared" si="29"/>
        <v>LNG</v>
      </c>
      <c r="BB108" s="4" t="s">
        <v>716</v>
      </c>
      <c r="BC108" s="20" t="s">
        <v>718</v>
      </c>
      <c r="BD108" s="20" t="str">
        <f t="shared" si="30"/>
        <v>NB2</v>
      </c>
      <c r="BF108" s="4" t="s">
        <v>716</v>
      </c>
      <c r="BG108" s="4" t="s">
        <v>719</v>
      </c>
      <c r="BH108" s="20" t="str">
        <f t="shared" si="19"/>
        <v>NB2</v>
      </c>
      <c r="BJ108" s="4" t="s">
        <v>716</v>
      </c>
      <c r="BK108" s="4" t="s">
        <v>720</v>
      </c>
      <c r="BL108" s="20" t="str">
        <f t="shared" si="31"/>
        <v>NB2</v>
      </c>
      <c r="BN108" s="4" t="s">
        <v>717</v>
      </c>
      <c r="BO108" s="20" t="str">
        <f t="shared" si="32"/>
        <v>Gas</v>
      </c>
      <c r="BP108" s="20" t="str">
        <f t="shared" si="33"/>
        <v>NB2</v>
      </c>
    </row>
    <row r="109" spans="1:68">
      <c r="A109" t="s">
        <v>106</v>
      </c>
      <c r="B109" t="str">
        <f t="shared" si="20"/>
        <v>THB-H1</v>
      </c>
      <c r="C109" t="e">
        <v>#N/A</v>
      </c>
      <c r="D109" t="s">
        <v>369</v>
      </c>
      <c r="E109" t="str">
        <f t="shared" si="21"/>
        <v>NEC</v>
      </c>
      <c r="F109" t="s">
        <v>383</v>
      </c>
      <c r="G109" t="str">
        <f>INDEX(PLEXOScat_idx!$B:$B,MATCH($F109,PLEXOScat_idx!$A:$A,0))</f>
        <v>Import Hydro (Reservoir)</v>
      </c>
      <c r="H109" s="10" t="s">
        <v>669</v>
      </c>
      <c r="I109" t="str">
        <f t="shared" si="22"/>
        <v>Hydro</v>
      </c>
      <c r="J109" t="s">
        <v>760</v>
      </c>
      <c r="K109" t="s">
        <v>404</v>
      </c>
      <c r="L109" t="e">
        <f>INDEX(idxFuel!$B:$B,MATCH($K109,idxFuel!$A:$A,0))</f>
        <v>#N/A</v>
      </c>
      <c r="M109" t="s">
        <v>427</v>
      </c>
      <c r="N109">
        <v>60</v>
      </c>
      <c r="O109">
        <f t="shared" si="23"/>
        <v>0.56074766355140182</v>
      </c>
      <c r="P109">
        <f>INDEX(Units_Allyear!C:C,MATCH($A109,Units_Allyear!$A:$A,0))</f>
        <v>1</v>
      </c>
      <c r="Q109">
        <f>INDEX(Units_Allyear!D:D,MATCH($A109,Units_Allyear!$A:$A,0))</f>
        <v>1</v>
      </c>
      <c r="R109">
        <f>INDEX(Units_Allyear!E:E,MATCH($A109,Units_Allyear!$A:$A,0))</f>
        <v>1</v>
      </c>
      <c r="S109">
        <f>INDEX(Units_Allyear!F:F,MATCH($A109,Units_Allyear!$A:$A,0))</f>
        <v>1</v>
      </c>
      <c r="T109">
        <f>INDEX(Units_Allyear!G:G,MATCH($A109,Units_Allyear!$A:$A,0))</f>
        <v>0</v>
      </c>
      <c r="U109">
        <v>107</v>
      </c>
      <c r="V109">
        <v>107</v>
      </c>
      <c r="W109">
        <v>107</v>
      </c>
      <c r="X109">
        <v>107</v>
      </c>
      <c r="Y109">
        <v>107</v>
      </c>
      <c r="Z109" t="e">
        <v>#N/A</v>
      </c>
      <c r="AA109" t="e">
        <f t="shared" si="24"/>
        <v>#N/A</v>
      </c>
      <c r="AB109" t="e">
        <v>#N/A</v>
      </c>
      <c r="AC109" t="e">
        <v>#N/A</v>
      </c>
      <c r="AD109" t="e">
        <v>#N/A</v>
      </c>
      <c r="AE109">
        <v>8</v>
      </c>
      <c r="AF109">
        <v>40</v>
      </c>
      <c r="AG109">
        <v>0.1</v>
      </c>
      <c r="AH109">
        <v>0.5</v>
      </c>
      <c r="AI109">
        <v>0.5</v>
      </c>
      <c r="AJ109">
        <v>30</v>
      </c>
      <c r="AK109">
        <v>30</v>
      </c>
      <c r="AL109" t="s">
        <v>450</v>
      </c>
      <c r="AM109" t="e">
        <f>NA()</f>
        <v>#N/A</v>
      </c>
      <c r="AN109" t="s">
        <v>515</v>
      </c>
      <c r="AO109">
        <f t="shared" si="25"/>
        <v>1998</v>
      </c>
      <c r="AQ109" s="20" t="str">
        <f t="shared" si="26"/>
        <v>THB-H1</v>
      </c>
      <c r="AR109" t="str">
        <f t="shared" si="17"/>
        <v>Import Hydro (Reservoir)</v>
      </c>
      <c r="AT109" s="4" t="s">
        <v>714</v>
      </c>
      <c r="AU109" s="20" t="str">
        <f t="shared" si="18"/>
        <v>THB-H1</v>
      </c>
      <c r="AV109" t="str">
        <f t="shared" si="27"/>
        <v>NEC</v>
      </c>
      <c r="AX109" s="4" t="s">
        <v>715</v>
      </c>
      <c r="AY109" s="20" t="str">
        <f t="shared" si="28"/>
        <v>THB-H1</v>
      </c>
      <c r="AZ109" t="e">
        <f t="shared" si="29"/>
        <v>#N/A</v>
      </c>
      <c r="BB109" s="4" t="s">
        <v>716</v>
      </c>
      <c r="BC109" s="20" t="s">
        <v>718</v>
      </c>
      <c r="BD109" s="20" t="str">
        <f t="shared" si="30"/>
        <v>THB-H1</v>
      </c>
      <c r="BF109" s="4" t="s">
        <v>716</v>
      </c>
      <c r="BG109" s="4" t="s">
        <v>719</v>
      </c>
      <c r="BH109" s="20" t="str">
        <f t="shared" si="19"/>
        <v>THB-H1</v>
      </c>
      <c r="BJ109" s="4" t="s">
        <v>716</v>
      </c>
      <c r="BK109" s="4" t="s">
        <v>720</v>
      </c>
      <c r="BL109" s="20" t="str">
        <f t="shared" si="31"/>
        <v>THB-H1</v>
      </c>
      <c r="BN109" s="4" t="s">
        <v>717</v>
      </c>
      <c r="BO109" s="20" t="str">
        <f t="shared" si="32"/>
        <v>Hydro</v>
      </c>
      <c r="BP109" s="20" t="str">
        <f t="shared" si="33"/>
        <v>THB-H1</v>
      </c>
    </row>
    <row r="110" spans="1:68">
      <c r="A110" t="s">
        <v>107</v>
      </c>
      <c r="B110" t="str">
        <f t="shared" si="20"/>
        <v>THB-H2</v>
      </c>
      <c r="C110" t="e">
        <v>#N/A</v>
      </c>
      <c r="D110" t="s">
        <v>369</v>
      </c>
      <c r="E110" t="str">
        <f t="shared" si="21"/>
        <v>NEC</v>
      </c>
      <c r="F110" t="s">
        <v>383</v>
      </c>
      <c r="G110" t="str">
        <f>INDEX(PLEXOScat_idx!$B:$B,MATCH($F110,PLEXOScat_idx!$A:$A,0))</f>
        <v>Import Hydro (Reservoir)</v>
      </c>
      <c r="H110" s="10" t="s">
        <v>669</v>
      </c>
      <c r="I110" t="str">
        <f t="shared" si="22"/>
        <v>Hydro</v>
      </c>
      <c r="J110" t="s">
        <v>760</v>
      </c>
      <c r="K110" t="s">
        <v>404</v>
      </c>
      <c r="L110" t="e">
        <f>INDEX(idxFuel!$B:$B,MATCH($K110,idxFuel!$A:$A,0))</f>
        <v>#N/A</v>
      </c>
      <c r="M110" t="s">
        <v>427</v>
      </c>
      <c r="N110">
        <v>60</v>
      </c>
      <c r="O110">
        <f t="shared" si="23"/>
        <v>0.56074766355140182</v>
      </c>
      <c r="P110">
        <f>INDEX(Units_Allyear!C:C,MATCH($A110,Units_Allyear!$A:$A,0))</f>
        <v>1</v>
      </c>
      <c r="Q110">
        <f>INDEX(Units_Allyear!D:D,MATCH($A110,Units_Allyear!$A:$A,0))</f>
        <v>1</v>
      </c>
      <c r="R110">
        <f>INDEX(Units_Allyear!E:E,MATCH($A110,Units_Allyear!$A:$A,0))</f>
        <v>1</v>
      </c>
      <c r="S110">
        <f>INDEX(Units_Allyear!F:F,MATCH($A110,Units_Allyear!$A:$A,0))</f>
        <v>1</v>
      </c>
      <c r="T110">
        <f>INDEX(Units_Allyear!G:G,MATCH($A110,Units_Allyear!$A:$A,0))</f>
        <v>0</v>
      </c>
      <c r="U110">
        <v>107</v>
      </c>
      <c r="V110">
        <v>107</v>
      </c>
      <c r="W110">
        <v>107</v>
      </c>
      <c r="X110">
        <v>107</v>
      </c>
      <c r="Y110">
        <v>107</v>
      </c>
      <c r="Z110" t="e">
        <v>#N/A</v>
      </c>
      <c r="AA110" t="e">
        <f t="shared" si="24"/>
        <v>#N/A</v>
      </c>
      <c r="AB110" t="e">
        <v>#N/A</v>
      </c>
      <c r="AC110" t="e">
        <v>#N/A</v>
      </c>
      <c r="AD110" t="e">
        <v>#N/A</v>
      </c>
      <c r="AE110">
        <v>8</v>
      </c>
      <c r="AF110">
        <v>40</v>
      </c>
      <c r="AG110">
        <v>0.1</v>
      </c>
      <c r="AH110">
        <v>0.5</v>
      </c>
      <c r="AI110">
        <v>0.5</v>
      </c>
      <c r="AJ110">
        <v>30</v>
      </c>
      <c r="AK110">
        <v>30</v>
      </c>
      <c r="AL110" t="s">
        <v>450</v>
      </c>
      <c r="AM110" t="e">
        <f>NA()</f>
        <v>#N/A</v>
      </c>
      <c r="AN110" t="s">
        <v>515</v>
      </c>
      <c r="AO110">
        <f t="shared" si="25"/>
        <v>1998</v>
      </c>
      <c r="AQ110" s="20" t="str">
        <f t="shared" si="26"/>
        <v>THB-H2</v>
      </c>
      <c r="AR110" t="str">
        <f t="shared" si="17"/>
        <v>Import Hydro (Reservoir)</v>
      </c>
      <c r="AT110" s="4" t="s">
        <v>714</v>
      </c>
      <c r="AU110" s="20" t="str">
        <f t="shared" si="18"/>
        <v>THB-H2</v>
      </c>
      <c r="AV110" t="str">
        <f t="shared" si="27"/>
        <v>NEC</v>
      </c>
      <c r="AX110" s="4" t="s">
        <v>715</v>
      </c>
      <c r="AY110" s="20" t="str">
        <f t="shared" si="28"/>
        <v>THB-H2</v>
      </c>
      <c r="AZ110" t="e">
        <f t="shared" si="29"/>
        <v>#N/A</v>
      </c>
      <c r="BB110" s="4" t="s">
        <v>716</v>
      </c>
      <c r="BC110" s="20" t="s">
        <v>718</v>
      </c>
      <c r="BD110" s="20" t="str">
        <f t="shared" si="30"/>
        <v>THB-H2</v>
      </c>
      <c r="BF110" s="4" t="s">
        <v>716</v>
      </c>
      <c r="BG110" s="4" t="s">
        <v>719</v>
      </c>
      <c r="BH110" s="20" t="str">
        <f t="shared" si="19"/>
        <v>THB-H2</v>
      </c>
      <c r="BJ110" s="4" t="s">
        <v>716</v>
      </c>
      <c r="BK110" s="4" t="s">
        <v>720</v>
      </c>
      <c r="BL110" s="20" t="str">
        <f t="shared" si="31"/>
        <v>THB-H2</v>
      </c>
      <c r="BN110" s="4" t="s">
        <v>717</v>
      </c>
      <c r="BO110" s="20" t="str">
        <f t="shared" si="32"/>
        <v>Hydro</v>
      </c>
      <c r="BP110" s="20" t="str">
        <f t="shared" si="33"/>
        <v>THB-H2</v>
      </c>
    </row>
    <row r="111" spans="1:68">
      <c r="A111" t="s">
        <v>108</v>
      </c>
      <c r="B111" t="str">
        <f t="shared" si="20"/>
        <v>THB-H3</v>
      </c>
      <c r="C111" t="e">
        <v>#N/A</v>
      </c>
      <c r="D111" t="s">
        <v>369</v>
      </c>
      <c r="E111" t="str">
        <f t="shared" si="21"/>
        <v>NEC</v>
      </c>
      <c r="F111" t="s">
        <v>383</v>
      </c>
      <c r="G111" t="str">
        <f>INDEX(PLEXOScat_idx!$B:$B,MATCH($F111,PLEXOScat_idx!$A:$A,0))</f>
        <v>Import Hydro (Reservoir)</v>
      </c>
      <c r="H111" s="10" t="s">
        <v>669</v>
      </c>
      <c r="I111" t="str">
        <f t="shared" si="22"/>
        <v>Hydro</v>
      </c>
      <c r="J111" t="s">
        <v>760</v>
      </c>
      <c r="K111" t="s">
        <v>404</v>
      </c>
      <c r="L111" t="e">
        <f>INDEX(idxFuel!$B:$B,MATCH($K111,idxFuel!$A:$A,0))</f>
        <v>#N/A</v>
      </c>
      <c r="M111" t="s">
        <v>427</v>
      </c>
      <c r="N111">
        <v>130</v>
      </c>
      <c r="O111">
        <f t="shared" si="23"/>
        <v>0.59090909090909094</v>
      </c>
      <c r="P111">
        <f>INDEX(Units_Allyear!C:C,MATCH($A111,Units_Allyear!$A:$A,0))</f>
        <v>1</v>
      </c>
      <c r="Q111">
        <f>INDEX(Units_Allyear!D:D,MATCH($A111,Units_Allyear!$A:$A,0))</f>
        <v>1</v>
      </c>
      <c r="R111">
        <f>INDEX(Units_Allyear!E:E,MATCH($A111,Units_Allyear!$A:$A,0))</f>
        <v>1</v>
      </c>
      <c r="S111">
        <f>INDEX(Units_Allyear!F:F,MATCH($A111,Units_Allyear!$A:$A,0))</f>
        <v>1</v>
      </c>
      <c r="T111">
        <f>INDEX(Units_Allyear!G:G,MATCH($A111,Units_Allyear!$A:$A,0))</f>
        <v>0</v>
      </c>
      <c r="U111">
        <v>220</v>
      </c>
      <c r="V111">
        <v>220</v>
      </c>
      <c r="W111">
        <v>220</v>
      </c>
      <c r="X111">
        <v>220</v>
      </c>
      <c r="Y111">
        <v>220</v>
      </c>
      <c r="Z111" t="e">
        <v>#N/A</v>
      </c>
      <c r="AA111" t="e">
        <f t="shared" si="24"/>
        <v>#N/A</v>
      </c>
      <c r="AB111" t="e">
        <v>#N/A</v>
      </c>
      <c r="AC111" t="e">
        <v>#N/A</v>
      </c>
      <c r="AD111" t="e">
        <v>#N/A</v>
      </c>
      <c r="AE111">
        <v>8</v>
      </c>
      <c r="AF111">
        <v>40</v>
      </c>
      <c r="AG111">
        <v>0.1</v>
      </c>
      <c r="AH111">
        <v>0.5</v>
      </c>
      <c r="AI111">
        <v>0.5</v>
      </c>
      <c r="AJ111">
        <v>51.8</v>
      </c>
      <c r="AK111">
        <v>51.8</v>
      </c>
      <c r="AL111" t="s">
        <v>450</v>
      </c>
      <c r="AM111" t="e">
        <f>NA()</f>
        <v>#N/A</v>
      </c>
      <c r="AN111" t="s">
        <v>516</v>
      </c>
      <c r="AO111">
        <f t="shared" si="25"/>
        <v>2012</v>
      </c>
      <c r="AQ111" s="20" t="str">
        <f t="shared" si="26"/>
        <v>THB-H3</v>
      </c>
      <c r="AR111" t="str">
        <f t="shared" si="17"/>
        <v>Import Hydro (Reservoir)</v>
      </c>
      <c r="AT111" s="4" t="s">
        <v>714</v>
      </c>
      <c r="AU111" s="20" t="str">
        <f t="shared" si="18"/>
        <v>THB-H3</v>
      </c>
      <c r="AV111" t="str">
        <f t="shared" si="27"/>
        <v>NEC</v>
      </c>
      <c r="AX111" s="4" t="s">
        <v>715</v>
      </c>
      <c r="AY111" s="20" t="str">
        <f t="shared" si="28"/>
        <v>THB-H3</v>
      </c>
      <c r="AZ111" t="e">
        <f t="shared" si="29"/>
        <v>#N/A</v>
      </c>
      <c r="BB111" s="4" t="s">
        <v>716</v>
      </c>
      <c r="BC111" s="20" t="s">
        <v>718</v>
      </c>
      <c r="BD111" s="20" t="str">
        <f t="shared" si="30"/>
        <v>THB-H3</v>
      </c>
      <c r="BF111" s="4" t="s">
        <v>716</v>
      </c>
      <c r="BG111" s="4" t="s">
        <v>719</v>
      </c>
      <c r="BH111" s="20" t="str">
        <f t="shared" si="19"/>
        <v>THB-H3</v>
      </c>
      <c r="BJ111" s="4" t="s">
        <v>716</v>
      </c>
      <c r="BK111" s="4" t="s">
        <v>720</v>
      </c>
      <c r="BL111" s="20" t="str">
        <f t="shared" si="31"/>
        <v>THB-H3</v>
      </c>
      <c r="BN111" s="4" t="s">
        <v>717</v>
      </c>
      <c r="BO111" s="20" t="str">
        <f t="shared" si="32"/>
        <v>Hydro</v>
      </c>
      <c r="BP111" s="20" t="str">
        <f t="shared" si="33"/>
        <v>THB-H3</v>
      </c>
    </row>
    <row r="112" spans="1:68">
      <c r="A112" t="s">
        <v>109</v>
      </c>
      <c r="B112" t="str">
        <f t="shared" si="20"/>
        <v>HHO-H1</v>
      </c>
      <c r="C112" t="e">
        <v>#N/A</v>
      </c>
      <c r="D112" t="s">
        <v>369</v>
      </c>
      <c r="E112" t="str">
        <f t="shared" si="21"/>
        <v>NEC</v>
      </c>
      <c r="F112" t="s">
        <v>383</v>
      </c>
      <c r="G112" t="str">
        <f>INDEX(PLEXOScat_idx!$B:$B,MATCH($F112,PLEXOScat_idx!$A:$A,0))</f>
        <v>Import Hydro (Reservoir)</v>
      </c>
      <c r="H112" s="10" t="s">
        <v>669</v>
      </c>
      <c r="I112" t="str">
        <f t="shared" si="22"/>
        <v>Hydro</v>
      </c>
      <c r="J112" t="s">
        <v>760</v>
      </c>
      <c r="K112" t="s">
        <v>404</v>
      </c>
      <c r="L112" t="e">
        <f>INDEX(idxFuel!$B:$B,MATCH($K112,idxFuel!$A:$A,0))</f>
        <v>#N/A</v>
      </c>
      <c r="M112" t="s">
        <v>427</v>
      </c>
      <c r="N112">
        <v>63</v>
      </c>
      <c r="O112">
        <f t="shared" si="23"/>
        <v>1</v>
      </c>
      <c r="P112">
        <f>INDEX(Units_Allyear!C:C,MATCH($A112,Units_Allyear!$A:$A,0))</f>
        <v>1</v>
      </c>
      <c r="Q112">
        <f>INDEX(Units_Allyear!D:D,MATCH($A112,Units_Allyear!$A:$A,0))</f>
        <v>1</v>
      </c>
      <c r="R112">
        <f>INDEX(Units_Allyear!E:E,MATCH($A112,Units_Allyear!$A:$A,0))</f>
        <v>0</v>
      </c>
      <c r="S112">
        <f>INDEX(Units_Allyear!F:F,MATCH($A112,Units_Allyear!$A:$A,0))</f>
        <v>0</v>
      </c>
      <c r="T112">
        <f>INDEX(Units_Allyear!G:G,MATCH($A112,Units_Allyear!$A:$A,0))</f>
        <v>0</v>
      </c>
      <c r="U112">
        <v>63</v>
      </c>
      <c r="V112">
        <v>63</v>
      </c>
      <c r="W112">
        <v>63</v>
      </c>
      <c r="X112">
        <v>63</v>
      </c>
      <c r="Y112">
        <v>63</v>
      </c>
      <c r="Z112" t="e">
        <v>#N/A</v>
      </c>
      <c r="AA112" t="e">
        <f t="shared" si="24"/>
        <v>#N/A</v>
      </c>
      <c r="AB112" t="e">
        <v>#N/A</v>
      </c>
      <c r="AC112" t="e">
        <v>#N/A</v>
      </c>
      <c r="AD112" t="e">
        <v>#N/A</v>
      </c>
      <c r="AE112">
        <v>8</v>
      </c>
      <c r="AF112">
        <v>40</v>
      </c>
      <c r="AG112">
        <v>0.1</v>
      </c>
      <c r="AH112">
        <v>0.5</v>
      </c>
      <c r="AI112">
        <v>0.5</v>
      </c>
      <c r="AJ112">
        <v>75</v>
      </c>
      <c r="AK112">
        <v>75</v>
      </c>
      <c r="AL112" t="s">
        <v>450</v>
      </c>
      <c r="AM112" t="e">
        <f>NA()</f>
        <v>#N/A</v>
      </c>
      <c r="AN112" t="s">
        <v>517</v>
      </c>
      <c r="AO112">
        <f t="shared" si="25"/>
        <v>1999</v>
      </c>
      <c r="AQ112" s="20" t="str">
        <f t="shared" si="26"/>
        <v>HHO-H1</v>
      </c>
      <c r="AR112" t="str">
        <f t="shared" si="17"/>
        <v>Import Hydro (Reservoir)</v>
      </c>
      <c r="AT112" s="4" t="s">
        <v>714</v>
      </c>
      <c r="AU112" s="20" t="str">
        <f t="shared" si="18"/>
        <v>HHO-H1</v>
      </c>
      <c r="AV112" t="str">
        <f t="shared" si="27"/>
        <v>NEC</v>
      </c>
      <c r="AX112" s="4" t="s">
        <v>715</v>
      </c>
      <c r="AY112" s="20" t="str">
        <f t="shared" si="28"/>
        <v>HHO-H1</v>
      </c>
      <c r="AZ112" t="e">
        <f t="shared" si="29"/>
        <v>#N/A</v>
      </c>
      <c r="BB112" s="4" t="s">
        <v>716</v>
      </c>
      <c r="BC112" s="20" t="s">
        <v>718</v>
      </c>
      <c r="BD112" s="20" t="str">
        <f t="shared" si="30"/>
        <v>HHO-H1</v>
      </c>
      <c r="BF112" s="4" t="s">
        <v>716</v>
      </c>
      <c r="BG112" s="4" t="s">
        <v>719</v>
      </c>
      <c r="BH112" s="20" t="str">
        <f t="shared" si="19"/>
        <v>HHO-H1</v>
      </c>
      <c r="BJ112" s="4" t="s">
        <v>716</v>
      </c>
      <c r="BK112" s="4" t="s">
        <v>720</v>
      </c>
      <c r="BL112" s="20" t="str">
        <f t="shared" si="31"/>
        <v>HHO-H1</v>
      </c>
      <c r="BN112" s="4" t="s">
        <v>717</v>
      </c>
      <c r="BO112" s="20" t="str">
        <f t="shared" si="32"/>
        <v>Hydro</v>
      </c>
      <c r="BP112" s="20" t="str">
        <f t="shared" si="33"/>
        <v>HHO-H1</v>
      </c>
    </row>
    <row r="113" spans="1:68">
      <c r="A113" t="s">
        <v>110</v>
      </c>
      <c r="B113" t="str">
        <f t="shared" si="20"/>
        <v>HHO-H2</v>
      </c>
      <c r="C113" t="e">
        <v>#N/A</v>
      </c>
      <c r="D113" t="s">
        <v>369</v>
      </c>
      <c r="E113" t="str">
        <f t="shared" si="21"/>
        <v>NEC</v>
      </c>
      <c r="F113" t="s">
        <v>383</v>
      </c>
      <c r="G113" t="str">
        <f>INDEX(PLEXOScat_idx!$B:$B,MATCH($F113,PLEXOScat_idx!$A:$A,0))</f>
        <v>Import Hydro (Reservoir)</v>
      </c>
      <c r="H113" s="10" t="s">
        <v>669</v>
      </c>
      <c r="I113" t="str">
        <f t="shared" si="22"/>
        <v>Hydro</v>
      </c>
      <c r="J113" t="s">
        <v>760</v>
      </c>
      <c r="K113" t="s">
        <v>404</v>
      </c>
      <c r="L113" t="e">
        <f>INDEX(idxFuel!$B:$B,MATCH($K113,idxFuel!$A:$A,0))</f>
        <v>#N/A</v>
      </c>
      <c r="M113" t="s">
        <v>427</v>
      </c>
      <c r="N113">
        <v>63</v>
      </c>
      <c r="O113">
        <f t="shared" si="23"/>
        <v>1</v>
      </c>
      <c r="P113">
        <f>INDEX(Units_Allyear!C:C,MATCH($A113,Units_Allyear!$A:$A,0))</f>
        <v>1</v>
      </c>
      <c r="Q113">
        <f>INDEX(Units_Allyear!D:D,MATCH($A113,Units_Allyear!$A:$A,0))</f>
        <v>1</v>
      </c>
      <c r="R113">
        <f>INDEX(Units_Allyear!E:E,MATCH($A113,Units_Allyear!$A:$A,0))</f>
        <v>0</v>
      </c>
      <c r="S113">
        <f>INDEX(Units_Allyear!F:F,MATCH($A113,Units_Allyear!$A:$A,0))</f>
        <v>0</v>
      </c>
      <c r="T113">
        <f>INDEX(Units_Allyear!G:G,MATCH($A113,Units_Allyear!$A:$A,0))</f>
        <v>0</v>
      </c>
      <c r="U113">
        <v>63</v>
      </c>
      <c r="V113">
        <v>63</v>
      </c>
      <c r="W113">
        <v>63</v>
      </c>
      <c r="X113">
        <v>63</v>
      </c>
      <c r="Y113">
        <v>63</v>
      </c>
      <c r="Z113" t="e">
        <v>#N/A</v>
      </c>
      <c r="AA113" t="e">
        <f t="shared" si="24"/>
        <v>#N/A</v>
      </c>
      <c r="AB113" t="e">
        <v>#N/A</v>
      </c>
      <c r="AC113" t="e">
        <v>#N/A</v>
      </c>
      <c r="AD113" t="e">
        <v>#N/A</v>
      </c>
      <c r="AE113">
        <v>8</v>
      </c>
      <c r="AF113">
        <v>40</v>
      </c>
      <c r="AG113">
        <v>0.1</v>
      </c>
      <c r="AH113">
        <v>0.5</v>
      </c>
      <c r="AI113">
        <v>0.5</v>
      </c>
      <c r="AJ113">
        <v>75</v>
      </c>
      <c r="AK113">
        <v>75</v>
      </c>
      <c r="AL113" t="s">
        <v>450</v>
      </c>
      <c r="AM113" t="e">
        <f>NA()</f>
        <v>#N/A</v>
      </c>
      <c r="AN113" t="s">
        <v>517</v>
      </c>
      <c r="AO113">
        <f t="shared" si="25"/>
        <v>1999</v>
      </c>
      <c r="AQ113" s="20" t="str">
        <f t="shared" si="26"/>
        <v>HHO-H2</v>
      </c>
      <c r="AR113" t="str">
        <f t="shared" si="17"/>
        <v>Import Hydro (Reservoir)</v>
      </c>
      <c r="AT113" s="4" t="s">
        <v>714</v>
      </c>
      <c r="AU113" s="20" t="str">
        <f t="shared" si="18"/>
        <v>HHO-H2</v>
      </c>
      <c r="AV113" t="str">
        <f t="shared" si="27"/>
        <v>NEC</v>
      </c>
      <c r="AX113" s="4" t="s">
        <v>715</v>
      </c>
      <c r="AY113" s="20" t="str">
        <f t="shared" si="28"/>
        <v>HHO-H2</v>
      </c>
      <c r="AZ113" t="e">
        <f t="shared" si="29"/>
        <v>#N/A</v>
      </c>
      <c r="BB113" s="4" t="s">
        <v>716</v>
      </c>
      <c r="BC113" s="20" t="s">
        <v>718</v>
      </c>
      <c r="BD113" s="20" t="str">
        <f t="shared" si="30"/>
        <v>HHO-H2</v>
      </c>
      <c r="BF113" s="4" t="s">
        <v>716</v>
      </c>
      <c r="BG113" s="4" t="s">
        <v>719</v>
      </c>
      <c r="BH113" s="20" t="str">
        <f t="shared" si="19"/>
        <v>HHO-H2</v>
      </c>
      <c r="BJ113" s="4" t="s">
        <v>716</v>
      </c>
      <c r="BK113" s="4" t="s">
        <v>720</v>
      </c>
      <c r="BL113" s="20" t="str">
        <f t="shared" si="31"/>
        <v>HHO-H2</v>
      </c>
      <c r="BN113" s="4" t="s">
        <v>717</v>
      </c>
      <c r="BO113" s="20" t="str">
        <f t="shared" si="32"/>
        <v>Hydro</v>
      </c>
      <c r="BP113" s="20" t="str">
        <f t="shared" si="33"/>
        <v>HHO-H2</v>
      </c>
    </row>
    <row r="114" spans="1:68">
      <c r="A114" t="s">
        <v>111</v>
      </c>
      <c r="B114" t="str">
        <f t="shared" si="20"/>
        <v>NTN2-H1</v>
      </c>
      <c r="C114" t="e">
        <v>#N/A</v>
      </c>
      <c r="D114" t="s">
        <v>369</v>
      </c>
      <c r="E114" t="str">
        <f t="shared" si="21"/>
        <v>NEC</v>
      </c>
      <c r="F114" t="s">
        <v>383</v>
      </c>
      <c r="G114" t="str">
        <f>INDEX(PLEXOScat_idx!$B:$B,MATCH($F114,PLEXOScat_idx!$A:$A,0))</f>
        <v>Import Hydro (Reservoir)</v>
      </c>
      <c r="H114" s="10" t="s">
        <v>669</v>
      </c>
      <c r="I114" t="str">
        <f t="shared" si="22"/>
        <v>Hydro</v>
      </c>
      <c r="J114" t="s">
        <v>760</v>
      </c>
      <c r="K114" t="s">
        <v>404</v>
      </c>
      <c r="L114" t="e">
        <f>INDEX(idxFuel!$B:$B,MATCH($K114,idxFuel!$A:$A,0))</f>
        <v>#N/A</v>
      </c>
      <c r="M114" t="s">
        <v>427</v>
      </c>
      <c r="N114">
        <v>123</v>
      </c>
      <c r="O114">
        <f t="shared" si="23"/>
        <v>0.51898734177215189</v>
      </c>
      <c r="P114">
        <f>INDEX(Units_Allyear!C:C,MATCH($A114,Units_Allyear!$A:$A,0))</f>
        <v>1</v>
      </c>
      <c r="Q114">
        <f>INDEX(Units_Allyear!D:D,MATCH($A114,Units_Allyear!$A:$A,0))</f>
        <v>1</v>
      </c>
      <c r="R114">
        <f>INDEX(Units_Allyear!E:E,MATCH($A114,Units_Allyear!$A:$A,0))</f>
        <v>1</v>
      </c>
      <c r="S114">
        <f>INDEX(Units_Allyear!F:F,MATCH($A114,Units_Allyear!$A:$A,0))</f>
        <v>0</v>
      </c>
      <c r="T114">
        <f>INDEX(Units_Allyear!G:G,MATCH($A114,Units_Allyear!$A:$A,0))</f>
        <v>0</v>
      </c>
      <c r="U114">
        <v>237</v>
      </c>
      <c r="V114">
        <v>237</v>
      </c>
      <c r="W114">
        <v>237</v>
      </c>
      <c r="X114">
        <v>237</v>
      </c>
      <c r="Y114">
        <v>237</v>
      </c>
      <c r="Z114" t="e">
        <v>#N/A</v>
      </c>
      <c r="AA114" t="e">
        <f t="shared" si="24"/>
        <v>#N/A</v>
      </c>
      <c r="AB114" t="e">
        <v>#N/A</v>
      </c>
      <c r="AC114" t="e">
        <v>#N/A</v>
      </c>
      <c r="AD114" t="e">
        <v>#N/A</v>
      </c>
      <c r="AE114">
        <v>8</v>
      </c>
      <c r="AF114">
        <v>40</v>
      </c>
      <c r="AG114">
        <v>0.1</v>
      </c>
      <c r="AH114">
        <v>0.5</v>
      </c>
      <c r="AI114">
        <v>0.5</v>
      </c>
      <c r="AJ114">
        <v>90</v>
      </c>
      <c r="AK114">
        <v>90</v>
      </c>
      <c r="AL114" t="s">
        <v>450</v>
      </c>
      <c r="AM114" t="e">
        <f>NA()</f>
        <v>#N/A</v>
      </c>
      <c r="AN114" t="s">
        <v>518</v>
      </c>
      <c r="AO114">
        <f t="shared" si="25"/>
        <v>2010</v>
      </c>
      <c r="AQ114" s="20" t="str">
        <f t="shared" si="26"/>
        <v>NTN2-H1</v>
      </c>
      <c r="AR114" t="str">
        <f t="shared" si="17"/>
        <v>Import Hydro (Reservoir)</v>
      </c>
      <c r="AT114" s="4" t="s">
        <v>714</v>
      </c>
      <c r="AU114" s="20" t="str">
        <f t="shared" si="18"/>
        <v>NTN2-H1</v>
      </c>
      <c r="AV114" t="str">
        <f t="shared" si="27"/>
        <v>NEC</v>
      </c>
      <c r="AX114" s="4" t="s">
        <v>715</v>
      </c>
      <c r="AY114" s="20" t="str">
        <f t="shared" si="28"/>
        <v>NTN2-H1</v>
      </c>
      <c r="AZ114" t="e">
        <f t="shared" si="29"/>
        <v>#N/A</v>
      </c>
      <c r="BB114" s="4" t="s">
        <v>716</v>
      </c>
      <c r="BC114" s="20" t="s">
        <v>718</v>
      </c>
      <c r="BD114" s="20" t="str">
        <f t="shared" si="30"/>
        <v>NTN2-H1</v>
      </c>
      <c r="BF114" s="4" t="s">
        <v>716</v>
      </c>
      <c r="BG114" s="4" t="s">
        <v>719</v>
      </c>
      <c r="BH114" s="20" t="str">
        <f t="shared" si="19"/>
        <v>NTN2-H1</v>
      </c>
      <c r="BJ114" s="4" t="s">
        <v>716</v>
      </c>
      <c r="BK114" s="4" t="s">
        <v>720</v>
      </c>
      <c r="BL114" s="20" t="str">
        <f t="shared" si="31"/>
        <v>NTN2-H1</v>
      </c>
      <c r="BN114" s="4" t="s">
        <v>717</v>
      </c>
      <c r="BO114" s="20" t="str">
        <f t="shared" si="32"/>
        <v>Hydro</v>
      </c>
      <c r="BP114" s="20" t="str">
        <f t="shared" si="33"/>
        <v>NTN2-H1</v>
      </c>
    </row>
    <row r="115" spans="1:68">
      <c r="A115" t="s">
        <v>112</v>
      </c>
      <c r="B115" t="str">
        <f t="shared" si="20"/>
        <v>NTN2-H2</v>
      </c>
      <c r="C115" t="e">
        <v>#N/A</v>
      </c>
      <c r="D115" t="s">
        <v>369</v>
      </c>
      <c r="E115" t="str">
        <f t="shared" si="21"/>
        <v>NEC</v>
      </c>
      <c r="F115" t="s">
        <v>383</v>
      </c>
      <c r="G115" t="str">
        <f>INDEX(PLEXOScat_idx!$B:$B,MATCH($F115,PLEXOScat_idx!$A:$A,0))</f>
        <v>Import Hydro (Reservoir)</v>
      </c>
      <c r="H115" s="10" t="s">
        <v>669</v>
      </c>
      <c r="I115" t="str">
        <f t="shared" si="22"/>
        <v>Hydro</v>
      </c>
      <c r="J115" t="s">
        <v>760</v>
      </c>
      <c r="K115" t="s">
        <v>404</v>
      </c>
      <c r="L115" t="e">
        <f>INDEX(idxFuel!$B:$B,MATCH($K115,idxFuel!$A:$A,0))</f>
        <v>#N/A</v>
      </c>
      <c r="M115" t="s">
        <v>427</v>
      </c>
      <c r="N115">
        <v>123</v>
      </c>
      <c r="O115">
        <f t="shared" si="23"/>
        <v>0.51898734177215189</v>
      </c>
      <c r="P115">
        <f>INDEX(Units_Allyear!C:C,MATCH($A115,Units_Allyear!$A:$A,0))</f>
        <v>1</v>
      </c>
      <c r="Q115">
        <f>INDEX(Units_Allyear!D:D,MATCH($A115,Units_Allyear!$A:$A,0))</f>
        <v>1</v>
      </c>
      <c r="R115">
        <f>INDEX(Units_Allyear!E:E,MATCH($A115,Units_Allyear!$A:$A,0))</f>
        <v>1</v>
      </c>
      <c r="S115">
        <f>INDEX(Units_Allyear!F:F,MATCH($A115,Units_Allyear!$A:$A,0))</f>
        <v>0</v>
      </c>
      <c r="T115">
        <f>INDEX(Units_Allyear!G:G,MATCH($A115,Units_Allyear!$A:$A,0))</f>
        <v>0</v>
      </c>
      <c r="U115">
        <v>237</v>
      </c>
      <c r="V115">
        <v>237</v>
      </c>
      <c r="W115">
        <v>237</v>
      </c>
      <c r="X115">
        <v>237</v>
      </c>
      <c r="Y115">
        <v>237</v>
      </c>
      <c r="Z115" t="e">
        <v>#N/A</v>
      </c>
      <c r="AA115" t="e">
        <f t="shared" si="24"/>
        <v>#N/A</v>
      </c>
      <c r="AB115" t="e">
        <v>#N/A</v>
      </c>
      <c r="AC115" t="e">
        <v>#N/A</v>
      </c>
      <c r="AD115" t="e">
        <v>#N/A</v>
      </c>
      <c r="AE115">
        <v>8</v>
      </c>
      <c r="AF115">
        <v>40</v>
      </c>
      <c r="AG115">
        <v>0.1</v>
      </c>
      <c r="AH115">
        <v>0.5</v>
      </c>
      <c r="AI115">
        <v>0.5</v>
      </c>
      <c r="AJ115">
        <v>90</v>
      </c>
      <c r="AK115">
        <v>90</v>
      </c>
      <c r="AL115" t="s">
        <v>450</v>
      </c>
      <c r="AM115" t="e">
        <f>NA()</f>
        <v>#N/A</v>
      </c>
      <c r="AN115" t="s">
        <v>518</v>
      </c>
      <c r="AO115">
        <f t="shared" si="25"/>
        <v>2010</v>
      </c>
      <c r="AQ115" s="20" t="str">
        <f t="shared" si="26"/>
        <v>NTN2-H2</v>
      </c>
      <c r="AR115" t="str">
        <f t="shared" si="17"/>
        <v>Import Hydro (Reservoir)</v>
      </c>
      <c r="AT115" s="4" t="s">
        <v>714</v>
      </c>
      <c r="AU115" s="20" t="str">
        <f t="shared" si="18"/>
        <v>NTN2-H2</v>
      </c>
      <c r="AV115" t="str">
        <f t="shared" si="27"/>
        <v>NEC</v>
      </c>
      <c r="AX115" s="4" t="s">
        <v>715</v>
      </c>
      <c r="AY115" s="20" t="str">
        <f t="shared" si="28"/>
        <v>NTN2-H2</v>
      </c>
      <c r="AZ115" t="e">
        <f t="shared" si="29"/>
        <v>#N/A</v>
      </c>
      <c r="BB115" s="4" t="s">
        <v>716</v>
      </c>
      <c r="BC115" s="20" t="s">
        <v>718</v>
      </c>
      <c r="BD115" s="20" t="str">
        <f t="shared" si="30"/>
        <v>NTN2-H2</v>
      </c>
      <c r="BF115" s="4" t="s">
        <v>716</v>
      </c>
      <c r="BG115" s="4" t="s">
        <v>719</v>
      </c>
      <c r="BH115" s="20" t="str">
        <f t="shared" si="19"/>
        <v>NTN2-H2</v>
      </c>
      <c r="BJ115" s="4" t="s">
        <v>716</v>
      </c>
      <c r="BK115" s="4" t="s">
        <v>720</v>
      </c>
      <c r="BL115" s="20" t="str">
        <f t="shared" si="31"/>
        <v>NTN2-H2</v>
      </c>
      <c r="BN115" s="4" t="s">
        <v>717</v>
      </c>
      <c r="BO115" s="20" t="str">
        <f t="shared" si="32"/>
        <v>Hydro</v>
      </c>
      <c r="BP115" s="20" t="str">
        <f t="shared" si="33"/>
        <v>NTN2-H2</v>
      </c>
    </row>
    <row r="116" spans="1:68">
      <c r="A116" t="s">
        <v>113</v>
      </c>
      <c r="B116" t="str">
        <f t="shared" si="20"/>
        <v>NTN2-H3</v>
      </c>
      <c r="C116" t="e">
        <v>#N/A</v>
      </c>
      <c r="D116" t="s">
        <v>369</v>
      </c>
      <c r="E116" t="str">
        <f t="shared" si="21"/>
        <v>NEC</v>
      </c>
      <c r="F116" t="s">
        <v>383</v>
      </c>
      <c r="G116" t="str">
        <f>INDEX(PLEXOScat_idx!$B:$B,MATCH($F116,PLEXOScat_idx!$A:$A,0))</f>
        <v>Import Hydro (Reservoir)</v>
      </c>
      <c r="H116" s="10" t="s">
        <v>669</v>
      </c>
      <c r="I116" t="str">
        <f t="shared" si="22"/>
        <v>Hydro</v>
      </c>
      <c r="J116" t="s">
        <v>760</v>
      </c>
      <c r="K116" t="s">
        <v>404</v>
      </c>
      <c r="L116" t="e">
        <f>INDEX(idxFuel!$B:$B,MATCH($K116,idxFuel!$A:$A,0))</f>
        <v>#N/A</v>
      </c>
      <c r="M116" t="s">
        <v>427</v>
      </c>
      <c r="N116">
        <v>138</v>
      </c>
      <c r="O116">
        <f t="shared" si="23"/>
        <v>0.58227848101265822</v>
      </c>
      <c r="P116">
        <f>INDEX(Units_Allyear!C:C,MATCH($A116,Units_Allyear!$A:$A,0))</f>
        <v>1</v>
      </c>
      <c r="Q116">
        <f>INDEX(Units_Allyear!D:D,MATCH($A116,Units_Allyear!$A:$A,0))</f>
        <v>1</v>
      </c>
      <c r="R116">
        <f>INDEX(Units_Allyear!E:E,MATCH($A116,Units_Allyear!$A:$A,0))</f>
        <v>1</v>
      </c>
      <c r="S116">
        <f>INDEX(Units_Allyear!F:F,MATCH($A116,Units_Allyear!$A:$A,0))</f>
        <v>0</v>
      </c>
      <c r="T116">
        <f>INDEX(Units_Allyear!G:G,MATCH($A116,Units_Allyear!$A:$A,0))</f>
        <v>0</v>
      </c>
      <c r="U116">
        <v>237</v>
      </c>
      <c r="V116">
        <v>237</v>
      </c>
      <c r="W116">
        <v>237</v>
      </c>
      <c r="X116">
        <v>237</v>
      </c>
      <c r="Y116">
        <v>237</v>
      </c>
      <c r="Z116" t="e">
        <v>#N/A</v>
      </c>
      <c r="AA116" t="e">
        <f t="shared" si="24"/>
        <v>#N/A</v>
      </c>
      <c r="AB116" t="e">
        <v>#N/A</v>
      </c>
      <c r="AC116" t="e">
        <v>#N/A</v>
      </c>
      <c r="AD116" t="e">
        <v>#N/A</v>
      </c>
      <c r="AE116">
        <v>8</v>
      </c>
      <c r="AF116">
        <v>40</v>
      </c>
      <c r="AG116">
        <v>0.1</v>
      </c>
      <c r="AH116">
        <v>0.5</v>
      </c>
      <c r="AI116">
        <v>0.5</v>
      </c>
      <c r="AJ116">
        <v>90</v>
      </c>
      <c r="AK116">
        <v>90</v>
      </c>
      <c r="AL116" t="s">
        <v>450</v>
      </c>
      <c r="AM116" t="e">
        <f>NA()</f>
        <v>#N/A</v>
      </c>
      <c r="AN116" t="s">
        <v>518</v>
      </c>
      <c r="AO116">
        <f t="shared" si="25"/>
        <v>2010</v>
      </c>
      <c r="AQ116" s="20" t="str">
        <f t="shared" si="26"/>
        <v>NTN2-H3</v>
      </c>
      <c r="AR116" t="str">
        <f t="shared" si="17"/>
        <v>Import Hydro (Reservoir)</v>
      </c>
      <c r="AT116" s="4" t="s">
        <v>714</v>
      </c>
      <c r="AU116" s="20" t="str">
        <f t="shared" si="18"/>
        <v>NTN2-H3</v>
      </c>
      <c r="AV116" t="str">
        <f t="shared" si="27"/>
        <v>NEC</v>
      </c>
      <c r="AX116" s="4" t="s">
        <v>715</v>
      </c>
      <c r="AY116" s="20" t="str">
        <f t="shared" si="28"/>
        <v>NTN2-H3</v>
      </c>
      <c r="AZ116" t="e">
        <f t="shared" si="29"/>
        <v>#N/A</v>
      </c>
      <c r="BB116" s="4" t="s">
        <v>716</v>
      </c>
      <c r="BC116" s="20" t="s">
        <v>718</v>
      </c>
      <c r="BD116" s="20" t="str">
        <f t="shared" si="30"/>
        <v>NTN2-H3</v>
      </c>
      <c r="BF116" s="4" t="s">
        <v>716</v>
      </c>
      <c r="BG116" s="4" t="s">
        <v>719</v>
      </c>
      <c r="BH116" s="20" t="str">
        <f t="shared" si="19"/>
        <v>NTN2-H3</v>
      </c>
      <c r="BJ116" s="4" t="s">
        <v>716</v>
      </c>
      <c r="BK116" s="4" t="s">
        <v>720</v>
      </c>
      <c r="BL116" s="20" t="str">
        <f t="shared" si="31"/>
        <v>NTN2-H3</v>
      </c>
      <c r="BN116" s="4" t="s">
        <v>717</v>
      </c>
      <c r="BO116" s="20" t="str">
        <f t="shared" si="32"/>
        <v>Hydro</v>
      </c>
      <c r="BP116" s="20" t="str">
        <f t="shared" si="33"/>
        <v>NTN2-H3</v>
      </c>
    </row>
    <row r="117" spans="1:68">
      <c r="A117" t="s">
        <v>114</v>
      </c>
      <c r="B117" t="str">
        <f t="shared" si="20"/>
        <v>NTN2-H4</v>
      </c>
      <c r="C117" t="e">
        <v>#N/A</v>
      </c>
      <c r="D117" t="s">
        <v>369</v>
      </c>
      <c r="E117" t="str">
        <f t="shared" si="21"/>
        <v>NEC</v>
      </c>
      <c r="F117" t="s">
        <v>383</v>
      </c>
      <c r="G117" t="str">
        <f>INDEX(PLEXOScat_idx!$B:$B,MATCH($F117,PLEXOScat_idx!$A:$A,0))</f>
        <v>Import Hydro (Reservoir)</v>
      </c>
      <c r="H117" s="10" t="s">
        <v>669</v>
      </c>
      <c r="I117" t="str">
        <f t="shared" si="22"/>
        <v>Hydro</v>
      </c>
      <c r="J117" t="s">
        <v>760</v>
      </c>
      <c r="K117" t="s">
        <v>404</v>
      </c>
      <c r="L117" t="e">
        <f>INDEX(idxFuel!$B:$B,MATCH($K117,idxFuel!$A:$A,0))</f>
        <v>#N/A</v>
      </c>
      <c r="M117" t="s">
        <v>427</v>
      </c>
      <c r="N117">
        <v>150</v>
      </c>
      <c r="O117">
        <f t="shared" si="23"/>
        <v>0.63291139240506333</v>
      </c>
      <c r="P117">
        <f>INDEX(Units_Allyear!C:C,MATCH($A117,Units_Allyear!$A:$A,0))</f>
        <v>1</v>
      </c>
      <c r="Q117">
        <f>INDEX(Units_Allyear!D:D,MATCH($A117,Units_Allyear!$A:$A,0))</f>
        <v>1</v>
      </c>
      <c r="R117">
        <f>INDEX(Units_Allyear!E:E,MATCH($A117,Units_Allyear!$A:$A,0))</f>
        <v>1</v>
      </c>
      <c r="S117">
        <f>INDEX(Units_Allyear!F:F,MATCH($A117,Units_Allyear!$A:$A,0))</f>
        <v>0</v>
      </c>
      <c r="T117">
        <f>INDEX(Units_Allyear!G:G,MATCH($A117,Units_Allyear!$A:$A,0))</f>
        <v>0</v>
      </c>
      <c r="U117">
        <v>237</v>
      </c>
      <c r="V117">
        <v>237</v>
      </c>
      <c r="W117">
        <v>237</v>
      </c>
      <c r="X117">
        <v>237</v>
      </c>
      <c r="Y117">
        <v>237</v>
      </c>
      <c r="Z117" t="e">
        <v>#N/A</v>
      </c>
      <c r="AA117" t="e">
        <f t="shared" si="24"/>
        <v>#N/A</v>
      </c>
      <c r="AB117" t="e">
        <v>#N/A</v>
      </c>
      <c r="AC117" t="e">
        <v>#N/A</v>
      </c>
      <c r="AD117" t="e">
        <v>#N/A</v>
      </c>
      <c r="AE117">
        <v>8</v>
      </c>
      <c r="AF117">
        <v>40</v>
      </c>
      <c r="AG117">
        <v>0.1</v>
      </c>
      <c r="AH117">
        <v>0.5</v>
      </c>
      <c r="AI117">
        <v>0.5</v>
      </c>
      <c r="AJ117">
        <v>90</v>
      </c>
      <c r="AK117">
        <v>90</v>
      </c>
      <c r="AL117" t="s">
        <v>450</v>
      </c>
      <c r="AM117" t="e">
        <f>NA()</f>
        <v>#N/A</v>
      </c>
      <c r="AN117" t="s">
        <v>518</v>
      </c>
      <c r="AO117">
        <f t="shared" si="25"/>
        <v>2010</v>
      </c>
      <c r="AQ117" s="20" t="str">
        <f t="shared" si="26"/>
        <v>NTN2-H4</v>
      </c>
      <c r="AR117" t="str">
        <f t="shared" si="17"/>
        <v>Import Hydro (Reservoir)</v>
      </c>
      <c r="AT117" s="4" t="s">
        <v>714</v>
      </c>
      <c r="AU117" s="20" t="str">
        <f t="shared" si="18"/>
        <v>NTN2-H4</v>
      </c>
      <c r="AV117" t="str">
        <f t="shared" si="27"/>
        <v>NEC</v>
      </c>
      <c r="AX117" s="4" t="s">
        <v>715</v>
      </c>
      <c r="AY117" s="20" t="str">
        <f t="shared" si="28"/>
        <v>NTN2-H4</v>
      </c>
      <c r="AZ117" t="e">
        <f t="shared" si="29"/>
        <v>#N/A</v>
      </c>
      <c r="BB117" s="4" t="s">
        <v>716</v>
      </c>
      <c r="BC117" s="20" t="s">
        <v>718</v>
      </c>
      <c r="BD117" s="20" t="str">
        <f t="shared" si="30"/>
        <v>NTN2-H4</v>
      </c>
      <c r="BF117" s="4" t="s">
        <v>716</v>
      </c>
      <c r="BG117" s="4" t="s">
        <v>719</v>
      </c>
      <c r="BH117" s="20" t="str">
        <f t="shared" si="19"/>
        <v>NTN2-H4</v>
      </c>
      <c r="BJ117" s="4" t="s">
        <v>716</v>
      </c>
      <c r="BK117" s="4" t="s">
        <v>720</v>
      </c>
      <c r="BL117" s="20" t="str">
        <f t="shared" si="31"/>
        <v>NTN2-H4</v>
      </c>
      <c r="BN117" s="4" t="s">
        <v>717</v>
      </c>
      <c r="BO117" s="20" t="str">
        <f t="shared" si="32"/>
        <v>Hydro</v>
      </c>
      <c r="BP117" s="20" t="str">
        <f t="shared" si="33"/>
        <v>NTN2-H4</v>
      </c>
    </row>
    <row r="118" spans="1:68">
      <c r="A118" t="s">
        <v>115</v>
      </c>
      <c r="B118" t="str">
        <f t="shared" si="20"/>
        <v>NNG2-H1</v>
      </c>
      <c r="C118" t="e">
        <v>#N/A</v>
      </c>
      <c r="D118" t="s">
        <v>369</v>
      </c>
      <c r="E118" t="str">
        <f t="shared" si="21"/>
        <v>NEC</v>
      </c>
      <c r="F118" t="s">
        <v>383</v>
      </c>
      <c r="G118" t="str">
        <f>INDEX(PLEXOScat_idx!$B:$B,MATCH($F118,PLEXOScat_idx!$A:$A,0))</f>
        <v>Import Hydro (Reservoir)</v>
      </c>
      <c r="H118" s="10" t="s">
        <v>669</v>
      </c>
      <c r="I118" t="str">
        <f t="shared" si="22"/>
        <v>Hydro</v>
      </c>
      <c r="J118" t="s">
        <v>760</v>
      </c>
      <c r="K118" t="s">
        <v>404</v>
      </c>
      <c r="L118" t="e">
        <f>INDEX(idxFuel!$B:$B,MATCH($K118,idxFuel!$A:$A,0))</f>
        <v>#N/A</v>
      </c>
      <c r="M118" t="s">
        <v>427</v>
      </c>
      <c r="N118">
        <v>125.3</v>
      </c>
      <c r="O118">
        <f t="shared" si="23"/>
        <v>0.63006934282711557</v>
      </c>
      <c r="P118">
        <f>INDEX(Units_Allyear!C:C,MATCH($A118,Units_Allyear!$A:$A,0))</f>
        <v>1</v>
      </c>
      <c r="Q118">
        <f>INDEX(Units_Allyear!D:D,MATCH($A118,Units_Allyear!$A:$A,0))</f>
        <v>1</v>
      </c>
      <c r="R118">
        <f>INDEX(Units_Allyear!E:E,MATCH($A118,Units_Allyear!$A:$A,0))</f>
        <v>1</v>
      </c>
      <c r="S118">
        <f>INDEX(Units_Allyear!F:F,MATCH($A118,Units_Allyear!$A:$A,0))</f>
        <v>1</v>
      </c>
      <c r="T118">
        <f>INDEX(Units_Allyear!G:G,MATCH($A118,Units_Allyear!$A:$A,0))</f>
        <v>0</v>
      </c>
      <c r="U118">
        <v>198.86699999999999</v>
      </c>
      <c r="V118">
        <v>198.86699999999999</v>
      </c>
      <c r="W118">
        <v>198.86699999999999</v>
      </c>
      <c r="X118">
        <v>198.86699999999999</v>
      </c>
      <c r="Y118">
        <v>198.86699999999999</v>
      </c>
      <c r="Z118" t="e">
        <v>#N/A</v>
      </c>
      <c r="AA118" t="e">
        <f t="shared" si="24"/>
        <v>#N/A</v>
      </c>
      <c r="AB118" t="e">
        <v>#N/A</v>
      </c>
      <c r="AC118" t="e">
        <v>#N/A</v>
      </c>
      <c r="AD118" t="e">
        <v>#N/A</v>
      </c>
      <c r="AE118">
        <v>8</v>
      </c>
      <c r="AF118">
        <v>40</v>
      </c>
      <c r="AG118">
        <v>0.1</v>
      </c>
      <c r="AH118">
        <v>0.5</v>
      </c>
      <c r="AI118">
        <v>0.5</v>
      </c>
      <c r="AJ118">
        <v>72</v>
      </c>
      <c r="AK118">
        <v>72</v>
      </c>
      <c r="AL118" t="s">
        <v>450</v>
      </c>
      <c r="AM118" t="e">
        <f>NA()</f>
        <v>#N/A</v>
      </c>
      <c r="AN118" s="6" t="s">
        <v>598</v>
      </c>
      <c r="AO118">
        <f t="shared" si="25"/>
        <v>2013</v>
      </c>
      <c r="AQ118" s="20" t="str">
        <f t="shared" si="26"/>
        <v>NNG2-H1</v>
      </c>
      <c r="AR118" t="str">
        <f t="shared" si="17"/>
        <v>Import Hydro (Reservoir)</v>
      </c>
      <c r="AT118" s="4" t="s">
        <v>714</v>
      </c>
      <c r="AU118" s="20" t="str">
        <f t="shared" si="18"/>
        <v>NNG2-H1</v>
      </c>
      <c r="AV118" t="str">
        <f t="shared" si="27"/>
        <v>NEC</v>
      </c>
      <c r="AX118" s="4" t="s">
        <v>715</v>
      </c>
      <c r="AY118" s="20" t="str">
        <f t="shared" si="28"/>
        <v>NNG2-H1</v>
      </c>
      <c r="AZ118" t="e">
        <f t="shared" si="29"/>
        <v>#N/A</v>
      </c>
      <c r="BB118" s="4" t="s">
        <v>716</v>
      </c>
      <c r="BC118" s="20" t="s">
        <v>718</v>
      </c>
      <c r="BD118" s="20" t="str">
        <f t="shared" si="30"/>
        <v>NNG2-H1</v>
      </c>
      <c r="BF118" s="4" t="s">
        <v>716</v>
      </c>
      <c r="BG118" s="4" t="s">
        <v>719</v>
      </c>
      <c r="BH118" s="20" t="str">
        <f t="shared" si="19"/>
        <v>NNG2-H1</v>
      </c>
      <c r="BJ118" s="4" t="s">
        <v>716</v>
      </c>
      <c r="BK118" s="4" t="s">
        <v>720</v>
      </c>
      <c r="BL118" s="20" t="str">
        <f t="shared" si="31"/>
        <v>NNG2-H1</v>
      </c>
      <c r="BN118" s="4" t="s">
        <v>717</v>
      </c>
      <c r="BO118" s="20" t="str">
        <f t="shared" si="32"/>
        <v>Hydro</v>
      </c>
      <c r="BP118" s="20" t="str">
        <f t="shared" si="33"/>
        <v>NNG2-H1</v>
      </c>
    </row>
    <row r="119" spans="1:68">
      <c r="A119" t="s">
        <v>116</v>
      </c>
      <c r="B119" t="str">
        <f t="shared" si="20"/>
        <v>NNG2-H2</v>
      </c>
      <c r="C119" t="e">
        <v>#N/A</v>
      </c>
      <c r="D119" t="s">
        <v>369</v>
      </c>
      <c r="E119" t="str">
        <f t="shared" si="21"/>
        <v>NEC</v>
      </c>
      <c r="F119" t="s">
        <v>383</v>
      </c>
      <c r="G119" t="str">
        <f>INDEX(PLEXOScat_idx!$B:$B,MATCH($F119,PLEXOScat_idx!$A:$A,0))</f>
        <v>Import Hydro (Reservoir)</v>
      </c>
      <c r="H119" s="10" t="s">
        <v>669</v>
      </c>
      <c r="I119" t="str">
        <f t="shared" si="22"/>
        <v>Hydro</v>
      </c>
      <c r="J119" t="s">
        <v>760</v>
      </c>
      <c r="K119" t="s">
        <v>404</v>
      </c>
      <c r="L119" t="e">
        <f>INDEX(idxFuel!$B:$B,MATCH($K119,idxFuel!$A:$A,0))</f>
        <v>#N/A</v>
      </c>
      <c r="M119" t="s">
        <v>427</v>
      </c>
      <c r="N119">
        <v>123.7</v>
      </c>
      <c r="O119">
        <f t="shared" si="23"/>
        <v>0.6220237646266098</v>
      </c>
      <c r="P119">
        <f>INDEX(Units_Allyear!C:C,MATCH($A119,Units_Allyear!$A:$A,0))</f>
        <v>1</v>
      </c>
      <c r="Q119">
        <f>INDEX(Units_Allyear!D:D,MATCH($A119,Units_Allyear!$A:$A,0))</f>
        <v>1</v>
      </c>
      <c r="R119">
        <f>INDEX(Units_Allyear!E:E,MATCH($A119,Units_Allyear!$A:$A,0))</f>
        <v>1</v>
      </c>
      <c r="S119">
        <f>INDEX(Units_Allyear!F:F,MATCH($A119,Units_Allyear!$A:$A,0))</f>
        <v>1</v>
      </c>
      <c r="T119">
        <f>INDEX(Units_Allyear!G:G,MATCH($A119,Units_Allyear!$A:$A,0))</f>
        <v>0</v>
      </c>
      <c r="U119">
        <v>198.86699999999999</v>
      </c>
      <c r="V119">
        <v>198.86699999999999</v>
      </c>
      <c r="W119">
        <v>198.86699999999999</v>
      </c>
      <c r="X119">
        <v>198.86699999999999</v>
      </c>
      <c r="Y119">
        <v>198.86699999999999</v>
      </c>
      <c r="Z119" t="e">
        <v>#N/A</v>
      </c>
      <c r="AA119" t="e">
        <f t="shared" si="24"/>
        <v>#N/A</v>
      </c>
      <c r="AB119" t="e">
        <v>#N/A</v>
      </c>
      <c r="AC119" t="e">
        <v>#N/A</v>
      </c>
      <c r="AD119" t="e">
        <v>#N/A</v>
      </c>
      <c r="AE119">
        <v>8</v>
      </c>
      <c r="AF119">
        <v>40</v>
      </c>
      <c r="AG119">
        <v>0.1</v>
      </c>
      <c r="AH119">
        <v>0.5</v>
      </c>
      <c r="AI119">
        <v>0.5</v>
      </c>
      <c r="AJ119">
        <v>72</v>
      </c>
      <c r="AK119">
        <v>72</v>
      </c>
      <c r="AL119" t="s">
        <v>450</v>
      </c>
      <c r="AM119" t="e">
        <f>NA()</f>
        <v>#N/A</v>
      </c>
      <c r="AN119" s="6" t="s">
        <v>598</v>
      </c>
      <c r="AO119">
        <f t="shared" si="25"/>
        <v>2013</v>
      </c>
      <c r="AQ119" s="20" t="str">
        <f t="shared" si="26"/>
        <v>NNG2-H2</v>
      </c>
      <c r="AR119" t="str">
        <f t="shared" si="17"/>
        <v>Import Hydro (Reservoir)</v>
      </c>
      <c r="AT119" s="4" t="s">
        <v>714</v>
      </c>
      <c r="AU119" s="20" t="str">
        <f t="shared" si="18"/>
        <v>NNG2-H2</v>
      </c>
      <c r="AV119" t="str">
        <f t="shared" si="27"/>
        <v>NEC</v>
      </c>
      <c r="AX119" s="4" t="s">
        <v>715</v>
      </c>
      <c r="AY119" s="20" t="str">
        <f t="shared" si="28"/>
        <v>NNG2-H2</v>
      </c>
      <c r="AZ119" t="e">
        <f t="shared" si="29"/>
        <v>#N/A</v>
      </c>
      <c r="BB119" s="4" t="s">
        <v>716</v>
      </c>
      <c r="BC119" s="20" t="s">
        <v>718</v>
      </c>
      <c r="BD119" s="20" t="str">
        <f t="shared" si="30"/>
        <v>NNG2-H2</v>
      </c>
      <c r="BF119" s="4" t="s">
        <v>716</v>
      </c>
      <c r="BG119" s="4" t="s">
        <v>719</v>
      </c>
      <c r="BH119" s="20" t="str">
        <f t="shared" si="19"/>
        <v>NNG2-H2</v>
      </c>
      <c r="BJ119" s="4" t="s">
        <v>716</v>
      </c>
      <c r="BK119" s="4" t="s">
        <v>720</v>
      </c>
      <c r="BL119" s="20" t="str">
        <f t="shared" si="31"/>
        <v>NNG2-H2</v>
      </c>
      <c r="BN119" s="4" t="s">
        <v>717</v>
      </c>
      <c r="BO119" s="20" t="str">
        <f t="shared" si="32"/>
        <v>Hydro</v>
      </c>
      <c r="BP119" s="20" t="str">
        <f t="shared" si="33"/>
        <v>NNG2-H2</v>
      </c>
    </row>
    <row r="120" spans="1:68">
      <c r="A120" t="s">
        <v>117</v>
      </c>
      <c r="B120" t="str">
        <f t="shared" si="20"/>
        <v>NNG2-H3</v>
      </c>
      <c r="C120" t="e">
        <v>#N/A</v>
      </c>
      <c r="D120" t="s">
        <v>369</v>
      </c>
      <c r="E120" t="str">
        <f t="shared" si="21"/>
        <v>NEC</v>
      </c>
      <c r="F120" t="s">
        <v>383</v>
      </c>
      <c r="G120" t="str">
        <f>INDEX(PLEXOScat_idx!$B:$B,MATCH($F120,PLEXOScat_idx!$A:$A,0))</f>
        <v>Import Hydro (Reservoir)</v>
      </c>
      <c r="H120" s="10" t="s">
        <v>669</v>
      </c>
      <c r="I120" t="str">
        <f t="shared" si="22"/>
        <v>Hydro</v>
      </c>
      <c r="J120" t="s">
        <v>760</v>
      </c>
      <c r="K120" t="s">
        <v>404</v>
      </c>
      <c r="L120" t="e">
        <f>INDEX(idxFuel!$B:$B,MATCH($K120,idxFuel!$A:$A,0))</f>
        <v>#N/A</v>
      </c>
      <c r="M120" t="s">
        <v>427</v>
      </c>
      <c r="N120">
        <v>122.6</v>
      </c>
      <c r="O120">
        <f t="shared" si="23"/>
        <v>0.61649242961376194</v>
      </c>
      <c r="P120">
        <f>INDEX(Units_Allyear!C:C,MATCH($A120,Units_Allyear!$A:$A,0))</f>
        <v>1</v>
      </c>
      <c r="Q120">
        <f>INDEX(Units_Allyear!D:D,MATCH($A120,Units_Allyear!$A:$A,0))</f>
        <v>1</v>
      </c>
      <c r="R120">
        <f>INDEX(Units_Allyear!E:E,MATCH($A120,Units_Allyear!$A:$A,0))</f>
        <v>1</v>
      </c>
      <c r="S120">
        <f>INDEX(Units_Allyear!F:F,MATCH($A120,Units_Allyear!$A:$A,0))</f>
        <v>1</v>
      </c>
      <c r="T120">
        <f>INDEX(Units_Allyear!G:G,MATCH($A120,Units_Allyear!$A:$A,0))</f>
        <v>0</v>
      </c>
      <c r="U120">
        <v>198.86699999999999</v>
      </c>
      <c r="V120">
        <v>198.86699999999999</v>
      </c>
      <c r="W120">
        <v>198.86699999999999</v>
      </c>
      <c r="X120">
        <v>198.86699999999999</v>
      </c>
      <c r="Y120">
        <v>198.86699999999999</v>
      </c>
      <c r="Z120" t="e">
        <v>#N/A</v>
      </c>
      <c r="AA120" t="e">
        <f t="shared" si="24"/>
        <v>#N/A</v>
      </c>
      <c r="AB120" t="e">
        <v>#N/A</v>
      </c>
      <c r="AC120" t="e">
        <v>#N/A</v>
      </c>
      <c r="AD120" t="e">
        <v>#N/A</v>
      </c>
      <c r="AE120">
        <v>8</v>
      </c>
      <c r="AF120">
        <v>40</v>
      </c>
      <c r="AG120">
        <v>0.1</v>
      </c>
      <c r="AH120">
        <v>0.5</v>
      </c>
      <c r="AI120">
        <v>0.5</v>
      </c>
      <c r="AJ120">
        <v>72</v>
      </c>
      <c r="AK120">
        <v>72</v>
      </c>
      <c r="AL120" t="s">
        <v>450</v>
      </c>
      <c r="AM120" t="e">
        <f>NA()</f>
        <v>#N/A</v>
      </c>
      <c r="AN120" s="6" t="s">
        <v>598</v>
      </c>
      <c r="AO120">
        <f t="shared" si="25"/>
        <v>2013</v>
      </c>
      <c r="AQ120" s="20" t="str">
        <f t="shared" si="26"/>
        <v>NNG2-H3</v>
      </c>
      <c r="AR120" t="str">
        <f t="shared" si="17"/>
        <v>Import Hydro (Reservoir)</v>
      </c>
      <c r="AT120" s="4" t="s">
        <v>714</v>
      </c>
      <c r="AU120" s="20" t="str">
        <f t="shared" si="18"/>
        <v>NNG2-H3</v>
      </c>
      <c r="AV120" t="str">
        <f t="shared" si="27"/>
        <v>NEC</v>
      </c>
      <c r="AX120" s="4" t="s">
        <v>715</v>
      </c>
      <c r="AY120" s="20" t="str">
        <f t="shared" si="28"/>
        <v>NNG2-H3</v>
      </c>
      <c r="AZ120" t="e">
        <f t="shared" si="29"/>
        <v>#N/A</v>
      </c>
      <c r="BB120" s="4" t="s">
        <v>716</v>
      </c>
      <c r="BC120" s="20" t="s">
        <v>718</v>
      </c>
      <c r="BD120" s="20" t="str">
        <f t="shared" si="30"/>
        <v>NNG2-H3</v>
      </c>
      <c r="BF120" s="4" t="s">
        <v>716</v>
      </c>
      <c r="BG120" s="4" t="s">
        <v>719</v>
      </c>
      <c r="BH120" s="20" t="str">
        <f t="shared" si="19"/>
        <v>NNG2-H3</v>
      </c>
      <c r="BJ120" s="4" t="s">
        <v>716</v>
      </c>
      <c r="BK120" s="4" t="s">
        <v>720</v>
      </c>
      <c r="BL120" s="20" t="str">
        <f t="shared" si="31"/>
        <v>NNG2-H3</v>
      </c>
      <c r="BN120" s="4" t="s">
        <v>717</v>
      </c>
      <c r="BO120" s="20" t="str">
        <f t="shared" si="32"/>
        <v>Hydro</v>
      </c>
      <c r="BP120" s="20" t="str">
        <f t="shared" si="33"/>
        <v>NNG2-H3</v>
      </c>
    </row>
    <row r="121" spans="1:68">
      <c r="A121" t="s">
        <v>118</v>
      </c>
      <c r="B121" t="str">
        <f t="shared" si="20"/>
        <v>XP-H</v>
      </c>
      <c r="C121" t="e">
        <v>#N/A</v>
      </c>
      <c r="D121" t="s">
        <v>369</v>
      </c>
      <c r="E121" t="str">
        <f t="shared" si="21"/>
        <v>NEC</v>
      </c>
      <c r="F121" t="s">
        <v>383</v>
      </c>
      <c r="G121" t="str">
        <f>INDEX(PLEXOScat_idx!$B:$B,MATCH($F121,PLEXOScat_idx!$A:$A,0))</f>
        <v>Import Hydro (Reservoir)</v>
      </c>
      <c r="H121" s="10" t="s">
        <v>669</v>
      </c>
      <c r="I121" t="str">
        <f t="shared" si="22"/>
        <v>Hydro</v>
      </c>
      <c r="J121" t="s">
        <v>760</v>
      </c>
      <c r="K121" t="s">
        <v>404</v>
      </c>
      <c r="L121" t="e">
        <f>INDEX(idxFuel!$B:$B,MATCH($K121,idxFuel!$A:$A,0))</f>
        <v>#N/A</v>
      </c>
      <c r="M121" t="s">
        <v>427</v>
      </c>
      <c r="N121">
        <v>52.3</v>
      </c>
      <c r="O121">
        <f t="shared" si="23"/>
        <v>0.14774011299435028</v>
      </c>
      <c r="P121">
        <f>INDEX(Units_Allyear!C:C,MATCH($A121,Units_Allyear!$A:$A,0))</f>
        <v>1</v>
      </c>
      <c r="Q121">
        <f>INDEX(Units_Allyear!D:D,MATCH($A121,Units_Allyear!$A:$A,0))</f>
        <v>1</v>
      </c>
      <c r="R121">
        <f>INDEX(Units_Allyear!E:E,MATCH($A121,Units_Allyear!$A:$A,0))</f>
        <v>1</v>
      </c>
      <c r="S121">
        <f>INDEX(Units_Allyear!F:F,MATCH($A121,Units_Allyear!$A:$A,0))</f>
        <v>1</v>
      </c>
      <c r="T121">
        <f>INDEX(Units_Allyear!G:G,MATCH($A121,Units_Allyear!$A:$A,0))</f>
        <v>1</v>
      </c>
      <c r="U121">
        <v>354</v>
      </c>
      <c r="V121">
        <v>354</v>
      </c>
      <c r="W121">
        <v>354</v>
      </c>
      <c r="X121">
        <v>354</v>
      </c>
      <c r="Y121">
        <v>354</v>
      </c>
      <c r="Z121" t="e">
        <v>#N/A</v>
      </c>
      <c r="AA121" t="e">
        <f t="shared" si="24"/>
        <v>#N/A</v>
      </c>
      <c r="AB121" t="e">
        <v>#N/A</v>
      </c>
      <c r="AC121" t="e">
        <v>#N/A</v>
      </c>
      <c r="AD121" t="e">
        <v>#N/A</v>
      </c>
      <c r="AE121">
        <v>8</v>
      </c>
      <c r="AF121">
        <v>40</v>
      </c>
      <c r="AG121">
        <v>0.1</v>
      </c>
      <c r="AH121">
        <v>0.5</v>
      </c>
      <c r="AI121">
        <v>0.5</v>
      </c>
      <c r="AJ121">
        <v>70</v>
      </c>
      <c r="AK121">
        <v>70</v>
      </c>
      <c r="AL121" t="s">
        <v>450</v>
      </c>
      <c r="AM121" t="e">
        <f>NA()</f>
        <v>#N/A</v>
      </c>
      <c r="AN121" t="s">
        <v>519</v>
      </c>
      <c r="AO121">
        <f t="shared" si="25"/>
        <v>2019</v>
      </c>
      <c r="AQ121" s="20" t="str">
        <f t="shared" si="26"/>
        <v>XP-H</v>
      </c>
      <c r="AR121" t="str">
        <f t="shared" si="17"/>
        <v>Import Hydro (Reservoir)</v>
      </c>
      <c r="AT121" s="4" t="s">
        <v>714</v>
      </c>
      <c r="AU121" s="20" t="str">
        <f t="shared" si="18"/>
        <v>XP-H</v>
      </c>
      <c r="AV121" t="str">
        <f t="shared" si="27"/>
        <v>NEC</v>
      </c>
      <c r="AX121" s="4" t="s">
        <v>715</v>
      </c>
      <c r="AY121" s="20" t="str">
        <f t="shared" si="28"/>
        <v>XP-H</v>
      </c>
      <c r="AZ121" t="e">
        <f t="shared" si="29"/>
        <v>#N/A</v>
      </c>
      <c r="BB121" s="4" t="s">
        <v>716</v>
      </c>
      <c r="BC121" s="20" t="s">
        <v>718</v>
      </c>
      <c r="BD121" s="20" t="str">
        <f t="shared" si="30"/>
        <v>XP-H</v>
      </c>
      <c r="BF121" s="4" t="s">
        <v>716</v>
      </c>
      <c r="BG121" s="4" t="s">
        <v>719</v>
      </c>
      <c r="BH121" s="20" t="str">
        <f t="shared" si="19"/>
        <v>XP-H</v>
      </c>
      <c r="BJ121" s="4" t="s">
        <v>716</v>
      </c>
      <c r="BK121" s="4" t="s">
        <v>720</v>
      </c>
      <c r="BL121" s="20" t="str">
        <f t="shared" si="31"/>
        <v>XP-H</v>
      </c>
      <c r="BN121" s="4" t="s">
        <v>717</v>
      </c>
      <c r="BO121" s="20" t="str">
        <f t="shared" si="32"/>
        <v>Hydro</v>
      </c>
      <c r="BP121" s="20" t="str">
        <f t="shared" si="33"/>
        <v>XP-H</v>
      </c>
    </row>
    <row r="122" spans="1:68">
      <c r="A122" t="s">
        <v>119</v>
      </c>
      <c r="B122" t="str">
        <f t="shared" si="20"/>
        <v>HSA-T1</v>
      </c>
      <c r="C122" t="e">
        <v>#N/A</v>
      </c>
      <c r="D122" t="s">
        <v>368</v>
      </c>
      <c r="E122" t="str">
        <f t="shared" si="21"/>
        <v>NAC</v>
      </c>
      <c r="F122" t="s">
        <v>385</v>
      </c>
      <c r="G122" t="str">
        <f>INDEX(PLEXOScat_idx!$B:$B,MATCH($F122,PLEXOScat_idx!$A:$A,0))</f>
        <v>Import Coal</v>
      </c>
      <c r="H122" s="10" t="s">
        <v>675</v>
      </c>
      <c r="I122" t="str">
        <f t="shared" si="22"/>
        <v>Coal</v>
      </c>
      <c r="J122" t="s">
        <v>758</v>
      </c>
      <c r="K122" t="s">
        <v>419</v>
      </c>
      <c r="L122" t="str">
        <f>INDEX(idxFuel!$B:$B,MATCH($K122,idxFuel!$A:$A,0))</f>
        <v>Lignite HSA</v>
      </c>
      <c r="M122" t="s">
        <v>427</v>
      </c>
      <c r="N122">
        <v>286</v>
      </c>
      <c r="O122">
        <f t="shared" si="23"/>
        <v>0.58248472505091653</v>
      </c>
      <c r="P122">
        <f>INDEX(Units_Allyear!C:C,MATCH($A122,Units_Allyear!$A:$A,0))</f>
        <v>1</v>
      </c>
      <c r="Q122">
        <f>INDEX(Units_Allyear!D:D,MATCH($A122,Units_Allyear!$A:$A,0))</f>
        <v>1</v>
      </c>
      <c r="R122">
        <f>INDEX(Units_Allyear!E:E,MATCH($A122,Units_Allyear!$A:$A,0))</f>
        <v>1</v>
      </c>
      <c r="S122">
        <f>INDEX(Units_Allyear!F:F,MATCH($A122,Units_Allyear!$A:$A,0))</f>
        <v>1</v>
      </c>
      <c r="T122">
        <f>INDEX(Units_Allyear!G:G,MATCH($A122,Units_Allyear!$A:$A,0))</f>
        <v>1</v>
      </c>
      <c r="U122">
        <v>491</v>
      </c>
      <c r="V122">
        <v>491</v>
      </c>
      <c r="W122">
        <v>491</v>
      </c>
      <c r="X122">
        <v>491</v>
      </c>
      <c r="Y122">
        <v>491</v>
      </c>
      <c r="Z122">
        <v>9777.2999999999993</v>
      </c>
      <c r="AA122">
        <f t="shared" si="24"/>
        <v>10.363937999999999</v>
      </c>
      <c r="AB122">
        <v>1260740.5079999999</v>
      </c>
      <c r="AC122">
        <v>2862457.023</v>
      </c>
      <c r="AD122">
        <v>5900000</v>
      </c>
      <c r="AE122">
        <v>8</v>
      </c>
      <c r="AF122">
        <v>40</v>
      </c>
      <c r="AG122">
        <v>0.1</v>
      </c>
      <c r="AH122">
        <v>5</v>
      </c>
      <c r="AI122">
        <v>2</v>
      </c>
      <c r="AJ122">
        <v>15.6</v>
      </c>
      <c r="AK122">
        <v>15.6</v>
      </c>
      <c r="AL122" t="s">
        <v>450</v>
      </c>
      <c r="AM122" t="e">
        <f>NA()</f>
        <v>#N/A</v>
      </c>
      <c r="AN122" t="s">
        <v>485</v>
      </c>
      <c r="AO122">
        <f t="shared" si="25"/>
        <v>2015</v>
      </c>
      <c r="AQ122" s="20" t="str">
        <f t="shared" si="26"/>
        <v>HSA-T1</v>
      </c>
      <c r="AR122" t="str">
        <f t="shared" si="17"/>
        <v>Import Coal</v>
      </c>
      <c r="AT122" s="4" t="s">
        <v>714</v>
      </c>
      <c r="AU122" s="20" t="str">
        <f t="shared" si="18"/>
        <v>HSA-T1</v>
      </c>
      <c r="AV122" t="str">
        <f t="shared" si="27"/>
        <v>NAC</v>
      </c>
      <c r="AX122" s="4" t="s">
        <v>715</v>
      </c>
      <c r="AY122" s="20" t="str">
        <f t="shared" si="28"/>
        <v>HSA-T1</v>
      </c>
      <c r="AZ122" t="str">
        <f t="shared" si="29"/>
        <v>Lignite HSA</v>
      </c>
      <c r="BB122" s="4" t="s">
        <v>716</v>
      </c>
      <c r="BC122" s="20" t="s">
        <v>718</v>
      </c>
      <c r="BD122" s="20" t="str">
        <f t="shared" si="30"/>
        <v>HSA-T1</v>
      </c>
      <c r="BF122" s="4" t="s">
        <v>716</v>
      </c>
      <c r="BG122" s="4" t="s">
        <v>719</v>
      </c>
      <c r="BH122" s="20" t="str">
        <f t="shared" si="19"/>
        <v>HSA-T1</v>
      </c>
      <c r="BJ122" s="4" t="s">
        <v>716</v>
      </c>
      <c r="BK122" s="4" t="s">
        <v>720</v>
      </c>
      <c r="BL122" s="20" t="str">
        <f t="shared" si="31"/>
        <v>HSA-T1</v>
      </c>
      <c r="BN122" s="4" t="s">
        <v>717</v>
      </c>
      <c r="BO122" s="20" t="str">
        <f t="shared" si="32"/>
        <v>Coal</v>
      </c>
      <c r="BP122" s="20" t="str">
        <f t="shared" si="33"/>
        <v>HSA-T1</v>
      </c>
    </row>
    <row r="123" spans="1:68">
      <c r="A123" t="s">
        <v>120</v>
      </c>
      <c r="B123" t="str">
        <f t="shared" si="20"/>
        <v>HSA-T2</v>
      </c>
      <c r="C123" t="e">
        <v>#N/A</v>
      </c>
      <c r="D123" t="s">
        <v>368</v>
      </c>
      <c r="E123" t="str">
        <f t="shared" si="21"/>
        <v>NAC</v>
      </c>
      <c r="F123" t="s">
        <v>385</v>
      </c>
      <c r="G123" t="str">
        <f>INDEX(PLEXOScat_idx!$B:$B,MATCH($F123,PLEXOScat_idx!$A:$A,0))</f>
        <v>Import Coal</v>
      </c>
      <c r="H123" s="10" t="s">
        <v>675</v>
      </c>
      <c r="I123" t="str">
        <f t="shared" si="22"/>
        <v>Coal</v>
      </c>
      <c r="J123" t="s">
        <v>758</v>
      </c>
      <c r="K123" t="s">
        <v>419</v>
      </c>
      <c r="L123" t="str">
        <f>INDEX(idxFuel!$B:$B,MATCH($K123,idxFuel!$A:$A,0))</f>
        <v>Lignite HSA</v>
      </c>
      <c r="M123" t="s">
        <v>427</v>
      </c>
      <c r="N123">
        <v>286</v>
      </c>
      <c r="O123">
        <f t="shared" si="23"/>
        <v>0.58248472505091653</v>
      </c>
      <c r="P123">
        <f>INDEX(Units_Allyear!C:C,MATCH($A123,Units_Allyear!$A:$A,0))</f>
        <v>1</v>
      </c>
      <c r="Q123">
        <f>INDEX(Units_Allyear!D:D,MATCH($A123,Units_Allyear!$A:$A,0))</f>
        <v>1</v>
      </c>
      <c r="R123">
        <f>INDEX(Units_Allyear!E:E,MATCH($A123,Units_Allyear!$A:$A,0))</f>
        <v>1</v>
      </c>
      <c r="S123">
        <f>INDEX(Units_Allyear!F:F,MATCH($A123,Units_Allyear!$A:$A,0))</f>
        <v>1</v>
      </c>
      <c r="T123">
        <f>INDEX(Units_Allyear!G:G,MATCH($A123,Units_Allyear!$A:$A,0))</f>
        <v>1</v>
      </c>
      <c r="U123">
        <v>491</v>
      </c>
      <c r="V123">
        <v>491</v>
      </c>
      <c r="W123">
        <v>491</v>
      </c>
      <c r="X123">
        <v>491</v>
      </c>
      <c r="Y123">
        <v>491</v>
      </c>
      <c r="Z123">
        <v>9777.2999999999993</v>
      </c>
      <c r="AA123">
        <f t="shared" si="24"/>
        <v>10.363937999999999</v>
      </c>
      <c r="AB123">
        <v>1260740.5079999999</v>
      </c>
      <c r="AC123">
        <v>2862457.023</v>
      </c>
      <c r="AD123">
        <v>5900000</v>
      </c>
      <c r="AE123">
        <v>8</v>
      </c>
      <c r="AF123">
        <v>40</v>
      </c>
      <c r="AG123">
        <v>0.1</v>
      </c>
      <c r="AH123">
        <v>5</v>
      </c>
      <c r="AI123">
        <v>2</v>
      </c>
      <c r="AJ123">
        <v>15.6</v>
      </c>
      <c r="AK123">
        <v>15.6</v>
      </c>
      <c r="AL123" t="s">
        <v>450</v>
      </c>
      <c r="AM123" t="e">
        <f>NA()</f>
        <v>#N/A</v>
      </c>
      <c r="AN123" t="s">
        <v>520</v>
      </c>
      <c r="AO123">
        <f t="shared" si="25"/>
        <v>2015</v>
      </c>
      <c r="AQ123" s="20" t="str">
        <f t="shared" si="26"/>
        <v>HSA-T2</v>
      </c>
      <c r="AR123" t="str">
        <f t="shared" si="17"/>
        <v>Import Coal</v>
      </c>
      <c r="AT123" s="4" t="s">
        <v>714</v>
      </c>
      <c r="AU123" s="20" t="str">
        <f t="shared" si="18"/>
        <v>HSA-T2</v>
      </c>
      <c r="AV123" t="str">
        <f t="shared" si="27"/>
        <v>NAC</v>
      </c>
      <c r="AX123" s="4" t="s">
        <v>715</v>
      </c>
      <c r="AY123" s="20" t="str">
        <f t="shared" si="28"/>
        <v>HSA-T2</v>
      </c>
      <c r="AZ123" t="str">
        <f t="shared" si="29"/>
        <v>Lignite HSA</v>
      </c>
      <c r="BB123" s="4" t="s">
        <v>716</v>
      </c>
      <c r="BC123" s="20" t="s">
        <v>718</v>
      </c>
      <c r="BD123" s="20" t="str">
        <f t="shared" si="30"/>
        <v>HSA-T2</v>
      </c>
      <c r="BF123" s="4" t="s">
        <v>716</v>
      </c>
      <c r="BG123" s="4" t="s">
        <v>719</v>
      </c>
      <c r="BH123" s="20" t="str">
        <f t="shared" si="19"/>
        <v>HSA-T2</v>
      </c>
      <c r="BJ123" s="4" t="s">
        <v>716</v>
      </c>
      <c r="BK123" s="4" t="s">
        <v>720</v>
      </c>
      <c r="BL123" s="20" t="str">
        <f t="shared" si="31"/>
        <v>HSA-T2</v>
      </c>
      <c r="BN123" s="4" t="s">
        <v>717</v>
      </c>
      <c r="BO123" s="20" t="str">
        <f t="shared" si="32"/>
        <v>Coal</v>
      </c>
      <c r="BP123" s="20" t="str">
        <f t="shared" si="33"/>
        <v>HSA-T2</v>
      </c>
    </row>
    <row r="124" spans="1:68">
      <c r="A124" t="s">
        <v>121</v>
      </c>
      <c r="B124" t="str">
        <f t="shared" si="20"/>
        <v>HSA-T3</v>
      </c>
      <c r="C124" t="e">
        <v>#N/A</v>
      </c>
      <c r="D124" t="s">
        <v>368</v>
      </c>
      <c r="E124" t="str">
        <f t="shared" si="21"/>
        <v>NAC</v>
      </c>
      <c r="F124" t="s">
        <v>385</v>
      </c>
      <c r="G124" t="str">
        <f>INDEX(PLEXOScat_idx!$B:$B,MATCH($F124,PLEXOScat_idx!$A:$A,0))</f>
        <v>Import Coal</v>
      </c>
      <c r="H124" s="10" t="s">
        <v>675</v>
      </c>
      <c r="I124" t="str">
        <f t="shared" si="22"/>
        <v>Coal</v>
      </c>
      <c r="J124" t="s">
        <v>758</v>
      </c>
      <c r="K124" t="s">
        <v>419</v>
      </c>
      <c r="L124" t="str">
        <f>INDEX(idxFuel!$B:$B,MATCH($K124,idxFuel!$A:$A,0))</f>
        <v>Lignite HSA</v>
      </c>
      <c r="M124" t="s">
        <v>427</v>
      </c>
      <c r="N124">
        <v>286</v>
      </c>
      <c r="O124">
        <f t="shared" si="23"/>
        <v>0.58248472505091653</v>
      </c>
      <c r="P124">
        <f>INDEX(Units_Allyear!C:C,MATCH($A124,Units_Allyear!$A:$A,0))</f>
        <v>1</v>
      </c>
      <c r="Q124">
        <f>INDEX(Units_Allyear!D:D,MATCH($A124,Units_Allyear!$A:$A,0))</f>
        <v>1</v>
      </c>
      <c r="R124">
        <f>INDEX(Units_Allyear!E:E,MATCH($A124,Units_Allyear!$A:$A,0))</f>
        <v>1</v>
      </c>
      <c r="S124">
        <f>INDEX(Units_Allyear!F:F,MATCH($A124,Units_Allyear!$A:$A,0))</f>
        <v>1</v>
      </c>
      <c r="T124">
        <f>INDEX(Units_Allyear!G:G,MATCH($A124,Units_Allyear!$A:$A,0))</f>
        <v>1</v>
      </c>
      <c r="U124">
        <v>491</v>
      </c>
      <c r="V124">
        <v>491</v>
      </c>
      <c r="W124">
        <v>491</v>
      </c>
      <c r="X124">
        <v>491</v>
      </c>
      <c r="Y124">
        <v>491</v>
      </c>
      <c r="Z124">
        <v>9777.2999999999993</v>
      </c>
      <c r="AA124">
        <f t="shared" si="24"/>
        <v>10.363937999999999</v>
      </c>
      <c r="AB124">
        <v>1260740.5079999999</v>
      </c>
      <c r="AC124">
        <v>2862457.023</v>
      </c>
      <c r="AD124">
        <v>5900000</v>
      </c>
      <c r="AE124">
        <v>8</v>
      </c>
      <c r="AF124">
        <v>40</v>
      </c>
      <c r="AG124">
        <v>0.1</v>
      </c>
      <c r="AH124">
        <v>5</v>
      </c>
      <c r="AI124">
        <v>2</v>
      </c>
      <c r="AJ124">
        <v>15.6</v>
      </c>
      <c r="AK124">
        <v>15.6</v>
      </c>
      <c r="AL124" t="s">
        <v>450</v>
      </c>
      <c r="AM124" t="e">
        <f>NA()</f>
        <v>#N/A</v>
      </c>
      <c r="AN124" t="s">
        <v>521</v>
      </c>
      <c r="AO124">
        <f t="shared" si="25"/>
        <v>2016</v>
      </c>
      <c r="AQ124" s="20" t="str">
        <f t="shared" si="26"/>
        <v>HSA-T3</v>
      </c>
      <c r="AR124" t="str">
        <f t="shared" si="17"/>
        <v>Import Coal</v>
      </c>
      <c r="AT124" s="4" t="s">
        <v>714</v>
      </c>
      <c r="AU124" s="20" t="str">
        <f t="shared" si="18"/>
        <v>HSA-T3</v>
      </c>
      <c r="AV124" t="str">
        <f t="shared" si="27"/>
        <v>NAC</v>
      </c>
      <c r="AX124" s="4" t="s">
        <v>715</v>
      </c>
      <c r="AY124" s="20" t="str">
        <f t="shared" si="28"/>
        <v>HSA-T3</v>
      </c>
      <c r="AZ124" t="str">
        <f t="shared" si="29"/>
        <v>Lignite HSA</v>
      </c>
      <c r="BB124" s="4" t="s">
        <v>716</v>
      </c>
      <c r="BC124" s="20" t="s">
        <v>718</v>
      </c>
      <c r="BD124" s="20" t="str">
        <f t="shared" si="30"/>
        <v>HSA-T3</v>
      </c>
      <c r="BF124" s="4" t="s">
        <v>716</v>
      </c>
      <c r="BG124" s="4" t="s">
        <v>719</v>
      </c>
      <c r="BH124" s="20" t="str">
        <f t="shared" si="19"/>
        <v>HSA-T3</v>
      </c>
      <c r="BJ124" s="4" t="s">
        <v>716</v>
      </c>
      <c r="BK124" s="4" t="s">
        <v>720</v>
      </c>
      <c r="BL124" s="20" t="str">
        <f t="shared" si="31"/>
        <v>HSA-T3</v>
      </c>
      <c r="BN124" s="4" t="s">
        <v>717</v>
      </c>
      <c r="BO124" s="20" t="str">
        <f t="shared" si="32"/>
        <v>Coal</v>
      </c>
      <c r="BP124" s="20" t="str">
        <f t="shared" si="33"/>
        <v>HSA-T3</v>
      </c>
    </row>
    <row r="125" spans="1:68">
      <c r="A125" t="s">
        <v>122</v>
      </c>
      <c r="B125" t="str">
        <f t="shared" si="20"/>
        <v>TNB</v>
      </c>
      <c r="C125" t="b">
        <f>TRUE</f>
        <v>1</v>
      </c>
      <c r="D125" t="s">
        <v>367</v>
      </c>
      <c r="E125" s="11" t="str">
        <f t="shared" si="21"/>
        <v>SAC</v>
      </c>
      <c r="F125" t="s">
        <v>386</v>
      </c>
      <c r="G125" t="str">
        <f>INDEX(PLEXOScat_idx!$B:$B,MATCH($F125,PLEXOScat_idx!$A:$A,0))</f>
        <v>HVDC</v>
      </c>
      <c r="H125" s="11" t="s">
        <v>679</v>
      </c>
      <c r="I125" t="e">
        <f t="shared" si="22"/>
        <v>#VALUE!</v>
      </c>
      <c r="J125" t="s">
        <v>386</v>
      </c>
      <c r="K125" t="s">
        <v>386</v>
      </c>
      <c r="L125" t="e">
        <f>INDEX(idxFuel!$B:$B,MATCH($K125,idxFuel!$A:$A,0))</f>
        <v>#N/A</v>
      </c>
      <c r="M125" t="s">
        <v>427</v>
      </c>
      <c r="N125">
        <v>0</v>
      </c>
      <c r="O125">
        <f t="shared" si="23"/>
        <v>0</v>
      </c>
      <c r="P125">
        <f>INDEX(Units_Allyear!C:C,MATCH($A125,Units_Allyear!$A:$A,0))</f>
        <v>1</v>
      </c>
      <c r="Q125">
        <f>INDEX(Units_Allyear!D:D,MATCH($A125,Units_Allyear!$A:$A,0))</f>
        <v>1</v>
      </c>
      <c r="R125">
        <f>INDEX(Units_Allyear!E:E,MATCH($A125,Units_Allyear!$A:$A,0))</f>
        <v>1</v>
      </c>
      <c r="S125">
        <f>INDEX(Units_Allyear!F:F,MATCH($A125,Units_Allyear!$A:$A,0))</f>
        <v>1</v>
      </c>
      <c r="T125">
        <f>INDEX(Units_Allyear!G:G,MATCH($A125,Units_Allyear!$A:$A,0))</f>
        <v>1</v>
      </c>
      <c r="U125">
        <v>300</v>
      </c>
      <c r="V125">
        <v>300</v>
      </c>
      <c r="W125">
        <v>300</v>
      </c>
      <c r="X125">
        <v>300</v>
      </c>
      <c r="Y125">
        <v>300</v>
      </c>
      <c r="Z125" t="e">
        <v>#N/A</v>
      </c>
      <c r="AA125" t="e">
        <f t="shared" si="24"/>
        <v>#N/A</v>
      </c>
      <c r="AB125" t="e">
        <v>#N/A</v>
      </c>
      <c r="AC125" t="e">
        <v>#N/A</v>
      </c>
      <c r="AD125" t="e">
        <v>#N/A</v>
      </c>
      <c r="AE125">
        <v>8</v>
      </c>
      <c r="AF125">
        <v>40</v>
      </c>
      <c r="AG125">
        <v>0.1</v>
      </c>
      <c r="AH125" t="e">
        <v>#N/A</v>
      </c>
      <c r="AI125" t="e">
        <v>#N/A</v>
      </c>
      <c r="AJ125" t="e">
        <v>#N/A</v>
      </c>
      <c r="AK125" t="e">
        <v>#N/A</v>
      </c>
      <c r="AL125" t="s">
        <v>450</v>
      </c>
      <c r="AM125" t="e">
        <f>NA()</f>
        <v>#N/A</v>
      </c>
      <c r="AN125" t="s">
        <v>522</v>
      </c>
      <c r="AO125">
        <f t="shared" si="25"/>
        <v>2002</v>
      </c>
      <c r="AQ125" s="20" t="str">
        <f t="shared" si="26"/>
        <v>TNB</v>
      </c>
      <c r="AR125" t="str">
        <f t="shared" si="17"/>
        <v>HVDC</v>
      </c>
      <c r="AT125" s="4" t="s">
        <v>714</v>
      </c>
      <c r="AU125" s="20" t="str">
        <f t="shared" si="18"/>
        <v>TNB</v>
      </c>
      <c r="AV125" t="str">
        <f t="shared" si="27"/>
        <v>SAC</v>
      </c>
      <c r="AX125" s="4" t="s">
        <v>715</v>
      </c>
      <c r="AY125" s="20" t="str">
        <f t="shared" si="28"/>
        <v>TNB</v>
      </c>
      <c r="AZ125" t="e">
        <f t="shared" si="29"/>
        <v>#N/A</v>
      </c>
      <c r="BB125" s="4" t="s">
        <v>716</v>
      </c>
      <c r="BC125" s="20" t="s">
        <v>718</v>
      </c>
      <c r="BD125" s="20" t="str">
        <f t="shared" si="30"/>
        <v>TNB</v>
      </c>
      <c r="BF125" s="4" t="s">
        <v>716</v>
      </c>
      <c r="BG125" s="4" t="s">
        <v>719</v>
      </c>
      <c r="BH125" s="20" t="str">
        <f t="shared" si="19"/>
        <v>TNB</v>
      </c>
      <c r="BJ125" s="4" t="s">
        <v>716</v>
      </c>
      <c r="BK125" s="4" t="s">
        <v>720</v>
      </c>
      <c r="BL125" s="20" t="str">
        <f t="shared" si="31"/>
        <v>TNB</v>
      </c>
      <c r="BN125" s="4" t="s">
        <v>717</v>
      </c>
      <c r="BO125" s="20" t="e">
        <f t="shared" si="32"/>
        <v>#VALUE!</v>
      </c>
      <c r="BP125" s="20" t="str">
        <f t="shared" si="33"/>
        <v>TNB</v>
      </c>
    </row>
    <row r="126" spans="1:68">
      <c r="A126" t="s">
        <v>123</v>
      </c>
      <c r="B126" t="str">
        <f t="shared" si="20"/>
        <v>NNG-H1</v>
      </c>
      <c r="C126" t="e">
        <v>#N/A</v>
      </c>
      <c r="D126" t="s">
        <v>369</v>
      </c>
      <c r="E126" t="str">
        <f t="shared" si="21"/>
        <v>NEC</v>
      </c>
      <c r="F126" t="s">
        <v>383</v>
      </c>
      <c r="G126" t="str">
        <f>INDEX(PLEXOScat_idx!$B:$B,MATCH($F126,PLEXOScat_idx!$A:$A,0))</f>
        <v>Import Hydro (Reservoir)</v>
      </c>
      <c r="H126" s="10" t="s">
        <v>669</v>
      </c>
      <c r="I126" t="str">
        <f t="shared" si="22"/>
        <v>Hydro</v>
      </c>
      <c r="J126" t="s">
        <v>760</v>
      </c>
      <c r="K126" t="s">
        <v>404</v>
      </c>
      <c r="L126" t="e">
        <f>INDEX(idxFuel!$B:$B,MATCH($K126,idxFuel!$A:$A,0))</f>
        <v>#N/A</v>
      </c>
      <c r="M126" t="s">
        <v>427</v>
      </c>
      <c r="N126" s="4">
        <v>52.8</v>
      </c>
      <c r="O126">
        <f t="shared" si="23"/>
        <v>0.39256505576208178</v>
      </c>
      <c r="P126">
        <f>INDEX(Units_Allyear!C:C,MATCH($A126,Units_Allyear!$A:$A,0))</f>
        <v>1</v>
      </c>
      <c r="Q126">
        <f>INDEX(Units_Allyear!D:D,MATCH($A126,Units_Allyear!$A:$A,0))</f>
        <v>1</v>
      </c>
      <c r="R126">
        <f>INDEX(Units_Allyear!E:E,MATCH($A126,Units_Allyear!$A:$A,0))</f>
        <v>1</v>
      </c>
      <c r="S126">
        <f>INDEX(Units_Allyear!F:F,MATCH($A126,Units_Allyear!$A:$A,0))</f>
        <v>1</v>
      </c>
      <c r="T126">
        <f>INDEX(Units_Allyear!G:G,MATCH($A126,Units_Allyear!$A:$A,0))</f>
        <v>1</v>
      </c>
      <c r="U126">
        <v>134.5</v>
      </c>
      <c r="V126">
        <v>134.5</v>
      </c>
      <c r="W126">
        <v>134.5</v>
      </c>
      <c r="X126">
        <v>134.5</v>
      </c>
      <c r="Y126">
        <v>134.5</v>
      </c>
      <c r="Z126" t="e">
        <v>#N/A</v>
      </c>
      <c r="AA126" t="e">
        <f t="shared" si="24"/>
        <v>#N/A</v>
      </c>
      <c r="AB126" t="e">
        <v>#N/A</v>
      </c>
      <c r="AC126" t="e">
        <v>#N/A</v>
      </c>
      <c r="AD126" t="e">
        <v>#N/A</v>
      </c>
      <c r="AE126">
        <v>8</v>
      </c>
      <c r="AF126">
        <v>40</v>
      </c>
      <c r="AG126">
        <v>0.1</v>
      </c>
      <c r="AH126">
        <v>0.5</v>
      </c>
      <c r="AI126">
        <v>0.5</v>
      </c>
      <c r="AJ126" s="4">
        <v>70</v>
      </c>
      <c r="AK126" s="4">
        <v>70</v>
      </c>
      <c r="AL126" t="s">
        <v>450</v>
      </c>
      <c r="AM126" t="e">
        <f>NA()</f>
        <v>#N/A</v>
      </c>
      <c r="AN126" t="s">
        <v>523</v>
      </c>
      <c r="AO126">
        <f t="shared" si="25"/>
        <v>2013</v>
      </c>
      <c r="AQ126" s="20" t="str">
        <f t="shared" si="26"/>
        <v>NNG-H1</v>
      </c>
      <c r="AR126" t="str">
        <f t="shared" si="17"/>
        <v>Import Hydro (Reservoir)</v>
      </c>
      <c r="AT126" s="4" t="s">
        <v>714</v>
      </c>
      <c r="AU126" s="20" t="str">
        <f t="shared" si="18"/>
        <v>NNG-H1</v>
      </c>
      <c r="AV126" t="str">
        <f t="shared" si="27"/>
        <v>NEC</v>
      </c>
      <c r="AX126" s="4" t="s">
        <v>715</v>
      </c>
      <c r="AY126" s="20" t="str">
        <f t="shared" si="28"/>
        <v>NNG-H1</v>
      </c>
      <c r="AZ126" t="e">
        <f t="shared" si="29"/>
        <v>#N/A</v>
      </c>
      <c r="BB126" s="4" t="s">
        <v>716</v>
      </c>
      <c r="BC126" s="20" t="s">
        <v>718</v>
      </c>
      <c r="BD126" s="20" t="str">
        <f t="shared" si="30"/>
        <v>NNG-H1</v>
      </c>
      <c r="BF126" s="4" t="s">
        <v>716</v>
      </c>
      <c r="BG126" s="4" t="s">
        <v>719</v>
      </c>
      <c r="BH126" s="20" t="str">
        <f t="shared" si="19"/>
        <v>NNG-H1</v>
      </c>
      <c r="BJ126" s="4" t="s">
        <v>716</v>
      </c>
      <c r="BK126" s="4" t="s">
        <v>720</v>
      </c>
      <c r="BL126" s="20" t="str">
        <f t="shared" si="31"/>
        <v>NNG-H1</v>
      </c>
      <c r="BN126" s="4" t="s">
        <v>717</v>
      </c>
      <c r="BO126" s="20" t="str">
        <f t="shared" si="32"/>
        <v>Hydro</v>
      </c>
      <c r="BP126" s="20" t="str">
        <f t="shared" si="33"/>
        <v>NNG-H1</v>
      </c>
    </row>
    <row r="127" spans="1:68">
      <c r="A127" t="s">
        <v>124</v>
      </c>
      <c r="B127" t="str">
        <f t="shared" si="20"/>
        <v>NNG-H2</v>
      </c>
      <c r="C127" t="e">
        <v>#N/A</v>
      </c>
      <c r="D127" t="s">
        <v>369</v>
      </c>
      <c r="E127" t="str">
        <f t="shared" si="21"/>
        <v>NEC</v>
      </c>
      <c r="F127" t="s">
        <v>383</v>
      </c>
      <c r="G127" t="str">
        <f>INDEX(PLEXOScat_idx!$B:$B,MATCH($F127,PLEXOScat_idx!$A:$A,0))</f>
        <v>Import Hydro (Reservoir)</v>
      </c>
      <c r="H127" s="10" t="s">
        <v>669</v>
      </c>
      <c r="I127" t="str">
        <f t="shared" si="22"/>
        <v>Hydro</v>
      </c>
      <c r="J127" t="s">
        <v>760</v>
      </c>
      <c r="K127" t="s">
        <v>404</v>
      </c>
      <c r="L127" t="e">
        <f>INDEX(idxFuel!$B:$B,MATCH($K127,idxFuel!$A:$A,0))</f>
        <v>#N/A</v>
      </c>
      <c r="M127" t="s">
        <v>427</v>
      </c>
      <c r="N127" s="4">
        <v>52.8</v>
      </c>
      <c r="O127">
        <f t="shared" si="23"/>
        <v>0.39256505576208178</v>
      </c>
      <c r="P127">
        <f>INDEX(Units_Allyear!C:C,MATCH($A127,Units_Allyear!$A:$A,0))</f>
        <v>1</v>
      </c>
      <c r="Q127">
        <f>INDEX(Units_Allyear!D:D,MATCH($A127,Units_Allyear!$A:$A,0))</f>
        <v>1</v>
      </c>
      <c r="R127">
        <f>INDEX(Units_Allyear!E:E,MATCH($A127,Units_Allyear!$A:$A,0))</f>
        <v>1</v>
      </c>
      <c r="S127">
        <f>INDEX(Units_Allyear!F:F,MATCH($A127,Units_Allyear!$A:$A,0))</f>
        <v>1</v>
      </c>
      <c r="T127">
        <f>INDEX(Units_Allyear!G:G,MATCH($A127,Units_Allyear!$A:$A,0))</f>
        <v>1</v>
      </c>
      <c r="U127">
        <v>134.5</v>
      </c>
      <c r="V127">
        <v>134.5</v>
      </c>
      <c r="W127">
        <v>134.5</v>
      </c>
      <c r="X127">
        <v>134.5</v>
      </c>
      <c r="Y127">
        <v>134.5</v>
      </c>
      <c r="Z127" t="e">
        <v>#N/A</v>
      </c>
      <c r="AA127" t="e">
        <f t="shared" si="24"/>
        <v>#N/A</v>
      </c>
      <c r="AB127" t="e">
        <v>#N/A</v>
      </c>
      <c r="AC127" t="e">
        <v>#N/A</v>
      </c>
      <c r="AD127" t="e">
        <v>#N/A</v>
      </c>
      <c r="AE127">
        <v>8</v>
      </c>
      <c r="AF127">
        <v>40</v>
      </c>
      <c r="AG127">
        <v>0.1</v>
      </c>
      <c r="AH127">
        <v>0.5</v>
      </c>
      <c r="AI127">
        <v>0.5</v>
      </c>
      <c r="AJ127" s="4">
        <v>70</v>
      </c>
      <c r="AK127" s="4">
        <v>70</v>
      </c>
      <c r="AL127" t="s">
        <v>450</v>
      </c>
      <c r="AM127" t="e">
        <f>NA()</f>
        <v>#N/A</v>
      </c>
      <c r="AN127" t="s">
        <v>523</v>
      </c>
      <c r="AO127">
        <f t="shared" si="25"/>
        <v>2013</v>
      </c>
      <c r="AQ127" s="20" t="str">
        <f t="shared" si="26"/>
        <v>NNG-H2</v>
      </c>
      <c r="AR127" t="str">
        <f t="shared" si="17"/>
        <v>Import Hydro (Reservoir)</v>
      </c>
      <c r="AT127" s="4" t="s">
        <v>714</v>
      </c>
      <c r="AU127" s="20" t="str">
        <f t="shared" si="18"/>
        <v>NNG-H2</v>
      </c>
      <c r="AV127" t="str">
        <f t="shared" si="27"/>
        <v>NEC</v>
      </c>
      <c r="AX127" s="4" t="s">
        <v>715</v>
      </c>
      <c r="AY127" s="20" t="str">
        <f t="shared" si="28"/>
        <v>NNG-H2</v>
      </c>
      <c r="AZ127" t="e">
        <f t="shared" si="29"/>
        <v>#N/A</v>
      </c>
      <c r="BB127" s="4" t="s">
        <v>716</v>
      </c>
      <c r="BC127" s="20" t="s">
        <v>718</v>
      </c>
      <c r="BD127" s="20" t="str">
        <f t="shared" si="30"/>
        <v>NNG-H2</v>
      </c>
      <c r="BF127" s="4" t="s">
        <v>716</v>
      </c>
      <c r="BG127" s="4" t="s">
        <v>719</v>
      </c>
      <c r="BH127" s="20" t="str">
        <f t="shared" si="19"/>
        <v>NNG-H2</v>
      </c>
      <c r="BJ127" s="4" t="s">
        <v>716</v>
      </c>
      <c r="BK127" s="4" t="s">
        <v>720</v>
      </c>
      <c r="BL127" s="20" t="str">
        <f t="shared" si="31"/>
        <v>NNG-H2</v>
      </c>
      <c r="BN127" s="4" t="s">
        <v>717</v>
      </c>
      <c r="BO127" s="20" t="str">
        <f t="shared" si="32"/>
        <v>Hydro</v>
      </c>
      <c r="BP127" s="20" t="str">
        <f t="shared" si="33"/>
        <v>NNG-H2</v>
      </c>
    </row>
    <row r="128" spans="1:68">
      <c r="A128" t="s">
        <v>125</v>
      </c>
      <c r="B128" t="str">
        <f t="shared" si="20"/>
        <v>XYB-H1</v>
      </c>
      <c r="C128" t="e">
        <v>#N/A</v>
      </c>
      <c r="D128" t="s">
        <v>369</v>
      </c>
      <c r="E128" t="str">
        <f t="shared" si="21"/>
        <v>NEC</v>
      </c>
      <c r="F128" t="s">
        <v>384</v>
      </c>
      <c r="G128" t="str">
        <f>INDEX(PLEXOScat_idx!$B:$B,MATCH($F128,PLEXOScat_idx!$A:$A,0))</f>
        <v>Import Hydro (RoR)</v>
      </c>
      <c r="H128" s="10" t="s">
        <v>680</v>
      </c>
      <c r="I128" t="str">
        <f t="shared" si="22"/>
        <v>Hydro</v>
      </c>
      <c r="J128" t="s">
        <v>760</v>
      </c>
      <c r="K128" t="s">
        <v>404</v>
      </c>
      <c r="L128" t="e">
        <f>INDEX(idxFuel!$B:$B,MATCH($K128,idxFuel!$A:$A,0))</f>
        <v>#N/A</v>
      </c>
      <c r="M128" t="s">
        <v>427</v>
      </c>
      <c r="N128">
        <v>85.9</v>
      </c>
      <c r="O128">
        <f t="shared" si="23"/>
        <v>0.49282845668387837</v>
      </c>
      <c r="P128">
        <f>INDEX(Units_Allyear!C:C,MATCH($A128,Units_Allyear!$A:$A,0))</f>
        <v>1</v>
      </c>
      <c r="Q128">
        <f>INDEX(Units_Allyear!D:D,MATCH($A128,Units_Allyear!$A:$A,0))</f>
        <v>1</v>
      </c>
      <c r="R128">
        <f>INDEX(Units_Allyear!E:E,MATCH($A128,Units_Allyear!$A:$A,0))</f>
        <v>1</v>
      </c>
      <c r="S128">
        <f>INDEX(Units_Allyear!F:F,MATCH($A128,Units_Allyear!$A:$A,0))</f>
        <v>1</v>
      </c>
      <c r="T128">
        <f>INDEX(Units_Allyear!G:G,MATCH($A128,Units_Allyear!$A:$A,0))</f>
        <v>1</v>
      </c>
      <c r="U128">
        <v>174.3</v>
      </c>
      <c r="V128">
        <v>174.3</v>
      </c>
      <c r="W128">
        <v>174.3</v>
      </c>
      <c r="X128">
        <v>174.3</v>
      </c>
      <c r="Y128">
        <v>174.3</v>
      </c>
      <c r="Z128" t="e">
        <v>#N/A</v>
      </c>
      <c r="AA128" t="e">
        <f t="shared" si="24"/>
        <v>#N/A</v>
      </c>
      <c r="AB128" t="e">
        <v>#N/A</v>
      </c>
      <c r="AC128" t="e">
        <v>#N/A</v>
      </c>
      <c r="AD128" t="e">
        <v>#N/A</v>
      </c>
      <c r="AE128">
        <v>8</v>
      </c>
      <c r="AF128">
        <v>40</v>
      </c>
      <c r="AG128">
        <v>0.1</v>
      </c>
      <c r="AH128">
        <v>0.5</v>
      </c>
      <c r="AI128">
        <v>0.5</v>
      </c>
      <c r="AJ128">
        <v>25</v>
      </c>
      <c r="AK128">
        <v>25</v>
      </c>
      <c r="AL128" t="s">
        <v>450</v>
      </c>
      <c r="AM128" t="e">
        <f>NA()</f>
        <v>#N/A</v>
      </c>
      <c r="AN128" t="s">
        <v>524</v>
      </c>
      <c r="AO128">
        <f t="shared" si="25"/>
        <v>2019</v>
      </c>
      <c r="AQ128" s="20" t="str">
        <f t="shared" si="26"/>
        <v>XYB-H1</v>
      </c>
      <c r="AR128" t="str">
        <f t="shared" si="17"/>
        <v>Import Hydro (RoR)</v>
      </c>
      <c r="AT128" s="4" t="s">
        <v>714</v>
      </c>
      <c r="AU128" s="20" t="str">
        <f t="shared" si="18"/>
        <v>XYB-H1</v>
      </c>
      <c r="AV128" t="str">
        <f t="shared" si="27"/>
        <v>NEC</v>
      </c>
      <c r="AX128" s="4" t="s">
        <v>715</v>
      </c>
      <c r="AY128" s="20" t="str">
        <f t="shared" si="28"/>
        <v>XYB-H1</v>
      </c>
      <c r="AZ128" t="e">
        <f t="shared" si="29"/>
        <v>#N/A</v>
      </c>
      <c r="BB128" s="4" t="s">
        <v>716</v>
      </c>
      <c r="BC128" s="20" t="s">
        <v>718</v>
      </c>
      <c r="BD128" s="20" t="str">
        <f t="shared" si="30"/>
        <v>XYB-H1</v>
      </c>
      <c r="BF128" s="4" t="s">
        <v>716</v>
      </c>
      <c r="BG128" s="4" t="s">
        <v>719</v>
      </c>
      <c r="BH128" s="20" t="str">
        <f t="shared" si="19"/>
        <v>XYB-H1</v>
      </c>
      <c r="BJ128" s="4" t="s">
        <v>716</v>
      </c>
      <c r="BK128" s="4" t="s">
        <v>720</v>
      </c>
      <c r="BL128" s="20" t="str">
        <f t="shared" si="31"/>
        <v>XYB-H1</v>
      </c>
      <c r="BN128" s="4" t="s">
        <v>717</v>
      </c>
      <c r="BO128" s="20" t="str">
        <f t="shared" si="32"/>
        <v>Hydro</v>
      </c>
      <c r="BP128" s="20" t="str">
        <f t="shared" si="33"/>
        <v>XYB-H1</v>
      </c>
    </row>
    <row r="129" spans="1:68">
      <c r="A129" t="s">
        <v>126</v>
      </c>
      <c r="B129" t="str">
        <f t="shared" si="20"/>
        <v>XYB-H2</v>
      </c>
      <c r="C129" t="e">
        <v>#N/A</v>
      </c>
      <c r="D129" t="s">
        <v>369</v>
      </c>
      <c r="E129" t="str">
        <f t="shared" si="21"/>
        <v>NEC</v>
      </c>
      <c r="F129" t="s">
        <v>384</v>
      </c>
      <c r="G129" t="str">
        <f>INDEX(PLEXOScat_idx!$B:$B,MATCH($F129,PLEXOScat_idx!$A:$A,0))</f>
        <v>Import Hydro (RoR)</v>
      </c>
      <c r="H129" s="10" t="s">
        <v>680</v>
      </c>
      <c r="I129" t="str">
        <f t="shared" si="22"/>
        <v>Hydro</v>
      </c>
      <c r="J129" t="s">
        <v>760</v>
      </c>
      <c r="K129" t="s">
        <v>404</v>
      </c>
      <c r="L129" t="e">
        <f>INDEX(idxFuel!$B:$B,MATCH($K129,idxFuel!$A:$A,0))</f>
        <v>#N/A</v>
      </c>
      <c r="M129" t="s">
        <v>427</v>
      </c>
      <c r="N129">
        <v>85.9</v>
      </c>
      <c r="O129">
        <f t="shared" si="23"/>
        <v>0.49282845668387837</v>
      </c>
      <c r="P129">
        <f>INDEX(Units_Allyear!C:C,MATCH($A129,Units_Allyear!$A:$A,0))</f>
        <v>1</v>
      </c>
      <c r="Q129">
        <f>INDEX(Units_Allyear!D:D,MATCH($A129,Units_Allyear!$A:$A,0))</f>
        <v>1</v>
      </c>
      <c r="R129">
        <f>INDEX(Units_Allyear!E:E,MATCH($A129,Units_Allyear!$A:$A,0))</f>
        <v>1</v>
      </c>
      <c r="S129">
        <f>INDEX(Units_Allyear!F:F,MATCH($A129,Units_Allyear!$A:$A,0))</f>
        <v>1</v>
      </c>
      <c r="T129">
        <f>INDEX(Units_Allyear!G:G,MATCH($A129,Units_Allyear!$A:$A,0))</f>
        <v>1</v>
      </c>
      <c r="U129">
        <v>174.3</v>
      </c>
      <c r="V129">
        <v>174.3</v>
      </c>
      <c r="W129">
        <v>174.3</v>
      </c>
      <c r="X129">
        <v>174.3</v>
      </c>
      <c r="Y129">
        <v>174.3</v>
      </c>
      <c r="Z129" t="e">
        <v>#N/A</v>
      </c>
      <c r="AA129" t="e">
        <f t="shared" si="24"/>
        <v>#N/A</v>
      </c>
      <c r="AB129" t="e">
        <v>#N/A</v>
      </c>
      <c r="AC129" t="e">
        <v>#N/A</v>
      </c>
      <c r="AD129" t="e">
        <v>#N/A</v>
      </c>
      <c r="AE129">
        <v>8</v>
      </c>
      <c r="AF129">
        <v>40</v>
      </c>
      <c r="AG129">
        <v>0.1</v>
      </c>
      <c r="AH129">
        <v>0.5</v>
      </c>
      <c r="AI129">
        <v>0.5</v>
      </c>
      <c r="AJ129">
        <v>25</v>
      </c>
      <c r="AK129">
        <v>25</v>
      </c>
      <c r="AL129" t="s">
        <v>450</v>
      </c>
      <c r="AM129" t="e">
        <f>NA()</f>
        <v>#N/A</v>
      </c>
      <c r="AN129" t="s">
        <v>524</v>
      </c>
      <c r="AO129">
        <f t="shared" si="25"/>
        <v>2019</v>
      </c>
      <c r="AQ129" s="20" t="str">
        <f t="shared" si="26"/>
        <v>XYB-H2</v>
      </c>
      <c r="AR129" t="str">
        <f t="shared" si="17"/>
        <v>Import Hydro (RoR)</v>
      </c>
      <c r="AT129" s="4" t="s">
        <v>714</v>
      </c>
      <c r="AU129" s="20" t="str">
        <f t="shared" si="18"/>
        <v>XYB-H2</v>
      </c>
      <c r="AV129" t="str">
        <f t="shared" si="27"/>
        <v>NEC</v>
      </c>
      <c r="AX129" s="4" t="s">
        <v>715</v>
      </c>
      <c r="AY129" s="20" t="str">
        <f t="shared" si="28"/>
        <v>XYB-H2</v>
      </c>
      <c r="AZ129" t="e">
        <f t="shared" si="29"/>
        <v>#N/A</v>
      </c>
      <c r="BB129" s="4" t="s">
        <v>716</v>
      </c>
      <c r="BC129" s="20" t="s">
        <v>718</v>
      </c>
      <c r="BD129" s="20" t="str">
        <f t="shared" si="30"/>
        <v>XYB-H2</v>
      </c>
      <c r="BF129" s="4" t="s">
        <v>716</v>
      </c>
      <c r="BG129" s="4" t="s">
        <v>719</v>
      </c>
      <c r="BH129" s="20" t="str">
        <f t="shared" si="19"/>
        <v>XYB-H2</v>
      </c>
      <c r="BJ129" s="4" t="s">
        <v>716</v>
      </c>
      <c r="BK129" s="4" t="s">
        <v>720</v>
      </c>
      <c r="BL129" s="20" t="str">
        <f t="shared" si="31"/>
        <v>XYB-H2</v>
      </c>
      <c r="BN129" s="4" t="s">
        <v>717</v>
      </c>
      <c r="BO129" s="20" t="str">
        <f t="shared" si="32"/>
        <v>Hydro</v>
      </c>
      <c r="BP129" s="20" t="str">
        <f t="shared" si="33"/>
        <v>XYB-H2</v>
      </c>
    </row>
    <row r="130" spans="1:68">
      <c r="A130" t="s">
        <v>127</v>
      </c>
      <c r="B130" t="str">
        <f t="shared" si="20"/>
        <v>XYB-H3</v>
      </c>
      <c r="C130" t="e">
        <v>#N/A</v>
      </c>
      <c r="D130" t="s">
        <v>369</v>
      </c>
      <c r="E130" t="str">
        <f t="shared" si="21"/>
        <v>NEC</v>
      </c>
      <c r="F130" t="s">
        <v>384</v>
      </c>
      <c r="G130" t="str">
        <f>INDEX(PLEXOScat_idx!$B:$B,MATCH($F130,PLEXOScat_idx!$A:$A,0))</f>
        <v>Import Hydro (RoR)</v>
      </c>
      <c r="H130" s="10" t="s">
        <v>680</v>
      </c>
      <c r="I130" t="str">
        <f t="shared" si="22"/>
        <v>Hydro</v>
      </c>
      <c r="J130" t="s">
        <v>760</v>
      </c>
      <c r="K130" t="s">
        <v>404</v>
      </c>
      <c r="L130" t="e">
        <f>INDEX(idxFuel!$B:$B,MATCH($K130,idxFuel!$A:$A,0))</f>
        <v>#N/A</v>
      </c>
      <c r="M130" t="s">
        <v>427</v>
      </c>
      <c r="N130">
        <v>85.9</v>
      </c>
      <c r="O130">
        <f t="shared" si="23"/>
        <v>0.49282845668387837</v>
      </c>
      <c r="P130">
        <f>INDEX(Units_Allyear!C:C,MATCH($A130,Units_Allyear!$A:$A,0))</f>
        <v>1</v>
      </c>
      <c r="Q130">
        <f>INDEX(Units_Allyear!D:D,MATCH($A130,Units_Allyear!$A:$A,0))</f>
        <v>1</v>
      </c>
      <c r="R130">
        <f>INDEX(Units_Allyear!E:E,MATCH($A130,Units_Allyear!$A:$A,0))</f>
        <v>1</v>
      </c>
      <c r="S130">
        <f>INDEX(Units_Allyear!F:F,MATCH($A130,Units_Allyear!$A:$A,0))</f>
        <v>1</v>
      </c>
      <c r="T130">
        <f>INDEX(Units_Allyear!G:G,MATCH($A130,Units_Allyear!$A:$A,0))</f>
        <v>1</v>
      </c>
      <c r="U130">
        <v>174.3</v>
      </c>
      <c r="V130">
        <v>174.3</v>
      </c>
      <c r="W130">
        <v>174.3</v>
      </c>
      <c r="X130">
        <v>174.3</v>
      </c>
      <c r="Y130">
        <v>174.3</v>
      </c>
      <c r="Z130" t="e">
        <v>#N/A</v>
      </c>
      <c r="AA130" t="e">
        <f t="shared" si="24"/>
        <v>#N/A</v>
      </c>
      <c r="AB130" t="e">
        <v>#N/A</v>
      </c>
      <c r="AC130" t="e">
        <v>#N/A</v>
      </c>
      <c r="AD130" t="e">
        <v>#N/A</v>
      </c>
      <c r="AE130">
        <v>8</v>
      </c>
      <c r="AF130">
        <v>40</v>
      </c>
      <c r="AG130">
        <v>0.1</v>
      </c>
      <c r="AH130">
        <v>0.5</v>
      </c>
      <c r="AI130">
        <v>0.5</v>
      </c>
      <c r="AJ130">
        <v>25</v>
      </c>
      <c r="AK130">
        <v>25</v>
      </c>
      <c r="AL130" t="s">
        <v>450</v>
      </c>
      <c r="AM130" t="e">
        <f>NA()</f>
        <v>#N/A</v>
      </c>
      <c r="AN130" t="s">
        <v>524</v>
      </c>
      <c r="AO130">
        <f t="shared" si="25"/>
        <v>2019</v>
      </c>
      <c r="AQ130" s="20" t="str">
        <f t="shared" si="26"/>
        <v>XYB-H3</v>
      </c>
      <c r="AR130" t="str">
        <f t="shared" si="17"/>
        <v>Import Hydro (RoR)</v>
      </c>
      <c r="AT130" s="4" t="s">
        <v>714</v>
      </c>
      <c r="AU130" s="20" t="str">
        <f t="shared" si="18"/>
        <v>XYB-H3</v>
      </c>
      <c r="AV130" t="str">
        <f t="shared" si="27"/>
        <v>NEC</v>
      </c>
      <c r="AX130" s="4" t="s">
        <v>715</v>
      </c>
      <c r="AY130" s="20" t="str">
        <f t="shared" si="28"/>
        <v>XYB-H3</v>
      </c>
      <c r="AZ130" t="e">
        <f t="shared" si="29"/>
        <v>#N/A</v>
      </c>
      <c r="BB130" s="4" t="s">
        <v>716</v>
      </c>
      <c r="BC130" s="20" t="s">
        <v>718</v>
      </c>
      <c r="BD130" s="20" t="str">
        <f t="shared" si="30"/>
        <v>XYB-H3</v>
      </c>
      <c r="BF130" s="4" t="s">
        <v>716</v>
      </c>
      <c r="BG130" s="4" t="s">
        <v>719</v>
      </c>
      <c r="BH130" s="20" t="str">
        <f t="shared" si="19"/>
        <v>XYB-H3</v>
      </c>
      <c r="BJ130" s="4" t="s">
        <v>716</v>
      </c>
      <c r="BK130" s="4" t="s">
        <v>720</v>
      </c>
      <c r="BL130" s="20" t="str">
        <f t="shared" si="31"/>
        <v>XYB-H3</v>
      </c>
      <c r="BN130" s="4" t="s">
        <v>717</v>
      </c>
      <c r="BO130" s="20" t="str">
        <f t="shared" si="32"/>
        <v>Hydro</v>
      </c>
      <c r="BP130" s="20" t="str">
        <f t="shared" si="33"/>
        <v>XYB-H3</v>
      </c>
    </row>
    <row r="131" spans="1:68">
      <c r="A131" t="s">
        <v>128</v>
      </c>
      <c r="B131" t="str">
        <f t="shared" si="20"/>
        <v>XYB-H4</v>
      </c>
      <c r="C131" t="e">
        <v>#N/A</v>
      </c>
      <c r="D131" t="s">
        <v>369</v>
      </c>
      <c r="E131" t="str">
        <f t="shared" si="21"/>
        <v>NEC</v>
      </c>
      <c r="F131" t="s">
        <v>384</v>
      </c>
      <c r="G131" t="str">
        <f>INDEX(PLEXOScat_idx!$B:$B,MATCH($F131,PLEXOScat_idx!$A:$A,0))</f>
        <v>Import Hydro (RoR)</v>
      </c>
      <c r="H131" s="10" t="s">
        <v>680</v>
      </c>
      <c r="I131" t="str">
        <f t="shared" si="22"/>
        <v>Hydro</v>
      </c>
      <c r="J131" t="s">
        <v>760</v>
      </c>
      <c r="K131" t="s">
        <v>404</v>
      </c>
      <c r="L131" t="e">
        <f>INDEX(idxFuel!$B:$B,MATCH($K131,idxFuel!$A:$A,0))</f>
        <v>#N/A</v>
      </c>
      <c r="M131" t="s">
        <v>427</v>
      </c>
      <c r="N131">
        <v>85.9</v>
      </c>
      <c r="O131">
        <f t="shared" si="23"/>
        <v>0.49282845668387837</v>
      </c>
      <c r="P131">
        <f>INDEX(Units_Allyear!C:C,MATCH($A131,Units_Allyear!$A:$A,0))</f>
        <v>1</v>
      </c>
      <c r="Q131">
        <f>INDEX(Units_Allyear!D:D,MATCH($A131,Units_Allyear!$A:$A,0))</f>
        <v>1</v>
      </c>
      <c r="R131">
        <f>INDEX(Units_Allyear!E:E,MATCH($A131,Units_Allyear!$A:$A,0))</f>
        <v>1</v>
      </c>
      <c r="S131">
        <f>INDEX(Units_Allyear!F:F,MATCH($A131,Units_Allyear!$A:$A,0))</f>
        <v>1</v>
      </c>
      <c r="T131">
        <f>INDEX(Units_Allyear!G:G,MATCH($A131,Units_Allyear!$A:$A,0))</f>
        <v>1</v>
      </c>
      <c r="U131">
        <v>174.3</v>
      </c>
      <c r="V131">
        <v>174.3</v>
      </c>
      <c r="W131">
        <v>174.3</v>
      </c>
      <c r="X131">
        <v>174.3</v>
      </c>
      <c r="Y131">
        <v>174.3</v>
      </c>
      <c r="Z131" t="e">
        <v>#N/A</v>
      </c>
      <c r="AA131" t="e">
        <f t="shared" si="24"/>
        <v>#N/A</v>
      </c>
      <c r="AB131" t="e">
        <v>#N/A</v>
      </c>
      <c r="AC131" t="e">
        <v>#N/A</v>
      </c>
      <c r="AD131" t="e">
        <v>#N/A</v>
      </c>
      <c r="AE131">
        <v>8</v>
      </c>
      <c r="AF131">
        <v>40</v>
      </c>
      <c r="AG131">
        <v>0.1</v>
      </c>
      <c r="AH131">
        <v>0.5</v>
      </c>
      <c r="AI131">
        <v>0.5</v>
      </c>
      <c r="AJ131">
        <v>25</v>
      </c>
      <c r="AK131">
        <v>25</v>
      </c>
      <c r="AL131" t="s">
        <v>450</v>
      </c>
      <c r="AM131" t="e">
        <f>NA()</f>
        <v>#N/A</v>
      </c>
      <c r="AN131" t="s">
        <v>524</v>
      </c>
      <c r="AO131">
        <f t="shared" si="25"/>
        <v>2019</v>
      </c>
      <c r="AQ131" s="20" t="str">
        <f t="shared" si="26"/>
        <v>XYB-H4</v>
      </c>
      <c r="AR131" t="str">
        <f t="shared" si="17"/>
        <v>Import Hydro (RoR)</v>
      </c>
      <c r="AT131" s="4" t="s">
        <v>714</v>
      </c>
      <c r="AU131" s="20" t="str">
        <f t="shared" si="18"/>
        <v>XYB-H4</v>
      </c>
      <c r="AV131" t="str">
        <f t="shared" si="27"/>
        <v>NEC</v>
      </c>
      <c r="AX131" s="4" t="s">
        <v>715</v>
      </c>
      <c r="AY131" s="20" t="str">
        <f t="shared" si="28"/>
        <v>XYB-H4</v>
      </c>
      <c r="AZ131" t="e">
        <f t="shared" si="29"/>
        <v>#N/A</v>
      </c>
      <c r="BB131" s="4" t="s">
        <v>716</v>
      </c>
      <c r="BC131" s="20" t="s">
        <v>718</v>
      </c>
      <c r="BD131" s="20" t="str">
        <f t="shared" si="30"/>
        <v>XYB-H4</v>
      </c>
      <c r="BF131" s="4" t="s">
        <v>716</v>
      </c>
      <c r="BG131" s="4" t="s">
        <v>719</v>
      </c>
      <c r="BH131" s="20" t="str">
        <f t="shared" si="19"/>
        <v>XYB-H4</v>
      </c>
      <c r="BJ131" s="4" t="s">
        <v>716</v>
      </c>
      <c r="BK131" s="4" t="s">
        <v>720</v>
      </c>
      <c r="BL131" s="20" t="str">
        <f t="shared" si="31"/>
        <v>XYB-H4</v>
      </c>
      <c r="BN131" s="4" t="s">
        <v>717</v>
      </c>
      <c r="BO131" s="20" t="str">
        <f t="shared" si="32"/>
        <v>Hydro</v>
      </c>
      <c r="BP131" s="20" t="str">
        <f t="shared" si="33"/>
        <v>XYB-H4</v>
      </c>
    </row>
    <row r="132" spans="1:68">
      <c r="A132" t="s">
        <v>129</v>
      </c>
      <c r="B132" t="str">
        <f t="shared" si="20"/>
        <v>XYB-H5</v>
      </c>
      <c r="C132" t="e">
        <v>#N/A</v>
      </c>
      <c r="D132" t="s">
        <v>369</v>
      </c>
      <c r="E132" t="str">
        <f t="shared" si="21"/>
        <v>NEC</v>
      </c>
      <c r="F132" t="s">
        <v>384</v>
      </c>
      <c r="G132" t="str">
        <f>INDEX(PLEXOScat_idx!$B:$B,MATCH($F132,PLEXOScat_idx!$A:$A,0))</f>
        <v>Import Hydro (RoR)</v>
      </c>
      <c r="H132" s="10" t="s">
        <v>680</v>
      </c>
      <c r="I132" t="str">
        <f t="shared" si="22"/>
        <v>Hydro</v>
      </c>
      <c r="J132" t="s">
        <v>760</v>
      </c>
      <c r="K132" t="s">
        <v>404</v>
      </c>
      <c r="L132" t="e">
        <f>INDEX(idxFuel!$B:$B,MATCH($K132,idxFuel!$A:$A,0))</f>
        <v>#N/A</v>
      </c>
      <c r="M132" t="s">
        <v>427</v>
      </c>
      <c r="N132">
        <v>85.9</v>
      </c>
      <c r="O132">
        <f t="shared" si="23"/>
        <v>0.49282845668387837</v>
      </c>
      <c r="P132">
        <f>INDEX(Units_Allyear!C:C,MATCH($A132,Units_Allyear!$A:$A,0))</f>
        <v>1</v>
      </c>
      <c r="Q132">
        <f>INDEX(Units_Allyear!D:D,MATCH($A132,Units_Allyear!$A:$A,0))</f>
        <v>1</v>
      </c>
      <c r="R132">
        <f>INDEX(Units_Allyear!E:E,MATCH($A132,Units_Allyear!$A:$A,0))</f>
        <v>1</v>
      </c>
      <c r="S132">
        <f>INDEX(Units_Allyear!F:F,MATCH($A132,Units_Allyear!$A:$A,0))</f>
        <v>1</v>
      </c>
      <c r="T132">
        <f>INDEX(Units_Allyear!G:G,MATCH($A132,Units_Allyear!$A:$A,0))</f>
        <v>1</v>
      </c>
      <c r="U132">
        <v>174.3</v>
      </c>
      <c r="V132">
        <v>174.3</v>
      </c>
      <c r="W132">
        <v>174.3</v>
      </c>
      <c r="X132">
        <v>174.3</v>
      </c>
      <c r="Y132">
        <v>174.3</v>
      </c>
      <c r="Z132" t="e">
        <v>#N/A</v>
      </c>
      <c r="AA132" t="e">
        <f t="shared" si="24"/>
        <v>#N/A</v>
      </c>
      <c r="AB132" t="e">
        <v>#N/A</v>
      </c>
      <c r="AC132" t="e">
        <v>#N/A</v>
      </c>
      <c r="AD132" t="e">
        <v>#N/A</v>
      </c>
      <c r="AE132">
        <v>8</v>
      </c>
      <c r="AF132">
        <v>40</v>
      </c>
      <c r="AG132">
        <v>0.1</v>
      </c>
      <c r="AH132">
        <v>0.5</v>
      </c>
      <c r="AI132">
        <v>0.5</v>
      </c>
      <c r="AJ132">
        <v>25</v>
      </c>
      <c r="AK132">
        <v>25</v>
      </c>
      <c r="AL132" t="s">
        <v>450</v>
      </c>
      <c r="AM132" t="e">
        <f>NA()</f>
        <v>#N/A</v>
      </c>
      <c r="AN132" t="s">
        <v>524</v>
      </c>
      <c r="AO132">
        <f t="shared" si="25"/>
        <v>2019</v>
      </c>
      <c r="AQ132" s="20" t="str">
        <f t="shared" si="26"/>
        <v>XYB-H5</v>
      </c>
      <c r="AR132" t="str">
        <f t="shared" ref="AR132:AR195" si="34">IF(AL132="SPP",_xlfn.IFNA(G132&amp;"-"&amp;AM132,G132),G132)</f>
        <v>Import Hydro (RoR)</v>
      </c>
      <c r="AT132" s="4" t="s">
        <v>714</v>
      </c>
      <c r="AU132" s="20" t="str">
        <f t="shared" ref="AU132:AU195" si="35">AQ132</f>
        <v>XYB-H5</v>
      </c>
      <c r="AV132" t="str">
        <f t="shared" si="27"/>
        <v>NEC</v>
      </c>
      <c r="AX132" s="4" t="s">
        <v>715</v>
      </c>
      <c r="AY132" s="20" t="str">
        <f t="shared" si="28"/>
        <v>XYB-H5</v>
      </c>
      <c r="AZ132" t="e">
        <f t="shared" si="29"/>
        <v>#N/A</v>
      </c>
      <c r="BB132" s="4" t="s">
        <v>716</v>
      </c>
      <c r="BC132" s="20" t="s">
        <v>718</v>
      </c>
      <c r="BD132" s="20" t="str">
        <f t="shared" si="30"/>
        <v>XYB-H5</v>
      </c>
      <c r="BF132" s="4" t="s">
        <v>716</v>
      </c>
      <c r="BG132" s="4" t="s">
        <v>719</v>
      </c>
      <c r="BH132" s="20" t="str">
        <f t="shared" ref="BH132:BH195" si="36">AU132</f>
        <v>XYB-H5</v>
      </c>
      <c r="BJ132" s="4" t="s">
        <v>716</v>
      </c>
      <c r="BK132" s="4" t="s">
        <v>720</v>
      </c>
      <c r="BL132" s="20" t="str">
        <f t="shared" si="31"/>
        <v>XYB-H5</v>
      </c>
      <c r="BN132" s="4" t="s">
        <v>717</v>
      </c>
      <c r="BO132" s="20" t="str">
        <f t="shared" si="32"/>
        <v>Hydro</v>
      </c>
      <c r="BP132" s="20" t="str">
        <f t="shared" si="33"/>
        <v>XYB-H5</v>
      </c>
    </row>
    <row r="133" spans="1:68">
      <c r="A133" t="s">
        <v>130</v>
      </c>
      <c r="B133" t="str">
        <f t="shared" ref="B133:B196" si="37">SUBSTITUTE(A133," ","_")</f>
        <v>XYB-H6</v>
      </c>
      <c r="C133" t="e">
        <v>#N/A</v>
      </c>
      <c r="D133" t="s">
        <v>369</v>
      </c>
      <c r="E133" t="str">
        <f t="shared" ref="E133:E196" si="38">LEFT(D133,3)</f>
        <v>NEC</v>
      </c>
      <c r="F133" t="s">
        <v>384</v>
      </c>
      <c r="G133" t="str">
        <f>INDEX(PLEXOScat_idx!$B:$B,MATCH($F133,PLEXOScat_idx!$A:$A,0))</f>
        <v>Import Hydro (RoR)</v>
      </c>
      <c r="H133" s="10" t="s">
        <v>680</v>
      </c>
      <c r="I133" t="str">
        <f t="shared" ref="I133:I196" si="39">LEFT(H133,SEARCH(" ",H133)-1)</f>
        <v>Hydro</v>
      </c>
      <c r="J133" t="s">
        <v>760</v>
      </c>
      <c r="K133" t="s">
        <v>404</v>
      </c>
      <c r="L133" t="e">
        <f>INDEX(idxFuel!$B:$B,MATCH($K133,idxFuel!$A:$A,0))</f>
        <v>#N/A</v>
      </c>
      <c r="M133" t="s">
        <v>427</v>
      </c>
      <c r="N133">
        <v>85.9</v>
      </c>
      <c r="O133">
        <f t="shared" ref="O133:O196" si="40">N133/MAX($U133:$Y133)</f>
        <v>0.49282845668387837</v>
      </c>
      <c r="P133">
        <f>INDEX(Units_Allyear!C:C,MATCH($A133,Units_Allyear!$A:$A,0))</f>
        <v>1</v>
      </c>
      <c r="Q133">
        <f>INDEX(Units_Allyear!D:D,MATCH($A133,Units_Allyear!$A:$A,0))</f>
        <v>1</v>
      </c>
      <c r="R133">
        <f>INDEX(Units_Allyear!E:E,MATCH($A133,Units_Allyear!$A:$A,0))</f>
        <v>1</v>
      </c>
      <c r="S133">
        <f>INDEX(Units_Allyear!F:F,MATCH($A133,Units_Allyear!$A:$A,0))</f>
        <v>1</v>
      </c>
      <c r="T133">
        <f>INDEX(Units_Allyear!G:G,MATCH($A133,Units_Allyear!$A:$A,0))</f>
        <v>1</v>
      </c>
      <c r="U133">
        <v>174.3</v>
      </c>
      <c r="V133">
        <v>174.3</v>
      </c>
      <c r="W133">
        <v>174.3</v>
      </c>
      <c r="X133">
        <v>174.3</v>
      </c>
      <c r="Y133">
        <v>174.3</v>
      </c>
      <c r="Z133" t="e">
        <v>#N/A</v>
      </c>
      <c r="AA133" t="e">
        <f t="shared" ref="AA133:AA196" si="41">Z133*$AA$1*1000</f>
        <v>#N/A</v>
      </c>
      <c r="AB133" t="e">
        <v>#N/A</v>
      </c>
      <c r="AC133" t="e">
        <v>#N/A</v>
      </c>
      <c r="AD133" t="e">
        <v>#N/A</v>
      </c>
      <c r="AE133">
        <v>8</v>
      </c>
      <c r="AF133">
        <v>40</v>
      </c>
      <c r="AG133">
        <v>0.1</v>
      </c>
      <c r="AH133">
        <v>0.5</v>
      </c>
      <c r="AI133">
        <v>0.5</v>
      </c>
      <c r="AJ133">
        <v>25</v>
      </c>
      <c r="AK133">
        <v>25</v>
      </c>
      <c r="AL133" t="s">
        <v>450</v>
      </c>
      <c r="AM133" t="e">
        <f>NA()</f>
        <v>#N/A</v>
      </c>
      <c r="AN133" t="s">
        <v>524</v>
      </c>
      <c r="AO133">
        <f t="shared" ref="AO133:AO196" si="42">_xlfn.NUMBERVALUE(IF(ISNUMBER(SEARCH("/",AN133)),RIGHT(AN133,LEN(AN133)-SEARCH("/",AN133)),AN133))</f>
        <v>2019</v>
      </c>
      <c r="AQ133" s="20" t="str">
        <f t="shared" ref="AQ133:AQ196" si="43">A133</f>
        <v>XYB-H6</v>
      </c>
      <c r="AR133" t="str">
        <f t="shared" si="34"/>
        <v>Import Hydro (RoR)</v>
      </c>
      <c r="AT133" s="4" t="s">
        <v>714</v>
      </c>
      <c r="AU133" s="20" t="str">
        <f t="shared" si="35"/>
        <v>XYB-H6</v>
      </c>
      <c r="AV133" t="str">
        <f t="shared" ref="AV133:AV196" si="44">E133</f>
        <v>NEC</v>
      </c>
      <c r="AX133" s="4" t="s">
        <v>715</v>
      </c>
      <c r="AY133" s="20" t="str">
        <f t="shared" ref="AY133:AY196" si="45">AQ133</f>
        <v>XYB-H6</v>
      </c>
      <c r="AZ133" t="e">
        <f t="shared" ref="AZ133:AZ196" si="46">L133</f>
        <v>#N/A</v>
      </c>
      <c r="BB133" s="4" t="s">
        <v>716</v>
      </c>
      <c r="BC133" s="20" t="s">
        <v>718</v>
      </c>
      <c r="BD133" s="20" t="str">
        <f t="shared" ref="BD133:BD196" si="47">IF($M133="Optimal",$AU133,NA())</f>
        <v>XYB-H6</v>
      </c>
      <c r="BF133" s="4" t="s">
        <v>716</v>
      </c>
      <c r="BG133" s="4" t="s">
        <v>719</v>
      </c>
      <c r="BH133" s="20" t="str">
        <f t="shared" si="36"/>
        <v>XYB-H6</v>
      </c>
      <c r="BJ133" s="4" t="s">
        <v>716</v>
      </c>
      <c r="BK133" s="4" t="s">
        <v>720</v>
      </c>
      <c r="BL133" s="20" t="str">
        <f t="shared" ref="BL133:BL196" si="48">IF(M133="Optimal",AU133,NA())</f>
        <v>XYB-H6</v>
      </c>
      <c r="BN133" s="4" t="s">
        <v>717</v>
      </c>
      <c r="BO133" s="20" t="str">
        <f t="shared" ref="BO133:BO196" si="49">I133</f>
        <v>Hydro</v>
      </c>
      <c r="BP133" s="20" t="str">
        <f t="shared" ref="BP133:BP196" si="50">AU133</f>
        <v>XYB-H6</v>
      </c>
    </row>
    <row r="134" spans="1:68">
      <c r="A134" t="s">
        <v>131</v>
      </c>
      <c r="B134" t="str">
        <f t="shared" si="37"/>
        <v>XYB-H7</v>
      </c>
      <c r="C134" t="e">
        <v>#N/A</v>
      </c>
      <c r="D134" t="s">
        <v>369</v>
      </c>
      <c r="E134" t="str">
        <f t="shared" si="38"/>
        <v>NEC</v>
      </c>
      <c r="F134" t="s">
        <v>384</v>
      </c>
      <c r="G134" t="str">
        <f>INDEX(PLEXOScat_idx!$B:$B,MATCH($F134,PLEXOScat_idx!$A:$A,0))</f>
        <v>Import Hydro (RoR)</v>
      </c>
      <c r="H134" s="10" t="s">
        <v>680</v>
      </c>
      <c r="I134" t="str">
        <f t="shared" si="39"/>
        <v>Hydro</v>
      </c>
      <c r="J134" t="s">
        <v>760</v>
      </c>
      <c r="K134" t="s">
        <v>404</v>
      </c>
      <c r="L134" t="e">
        <f>INDEX(idxFuel!$B:$B,MATCH($K134,idxFuel!$A:$A,0))</f>
        <v>#N/A</v>
      </c>
      <c r="M134" t="s">
        <v>427</v>
      </c>
      <c r="N134">
        <v>85.9</v>
      </c>
      <c r="O134">
        <f t="shared" si="40"/>
        <v>0.49282845668387837</v>
      </c>
      <c r="P134">
        <f>INDEX(Units_Allyear!C:C,MATCH($A134,Units_Allyear!$A:$A,0))</f>
        <v>1</v>
      </c>
      <c r="Q134">
        <f>INDEX(Units_Allyear!D:D,MATCH($A134,Units_Allyear!$A:$A,0))</f>
        <v>1</v>
      </c>
      <c r="R134">
        <f>INDEX(Units_Allyear!E:E,MATCH($A134,Units_Allyear!$A:$A,0))</f>
        <v>1</v>
      </c>
      <c r="S134">
        <f>INDEX(Units_Allyear!F:F,MATCH($A134,Units_Allyear!$A:$A,0))</f>
        <v>1</v>
      </c>
      <c r="T134">
        <f>INDEX(Units_Allyear!G:G,MATCH($A134,Units_Allyear!$A:$A,0))</f>
        <v>1</v>
      </c>
      <c r="U134">
        <v>174.3</v>
      </c>
      <c r="V134">
        <v>174.3</v>
      </c>
      <c r="W134">
        <v>174.3</v>
      </c>
      <c r="X134">
        <v>174.3</v>
      </c>
      <c r="Y134">
        <v>174.3</v>
      </c>
      <c r="Z134" t="e">
        <v>#N/A</v>
      </c>
      <c r="AA134" t="e">
        <f t="shared" si="41"/>
        <v>#N/A</v>
      </c>
      <c r="AB134" t="e">
        <v>#N/A</v>
      </c>
      <c r="AC134" t="e">
        <v>#N/A</v>
      </c>
      <c r="AD134" t="e">
        <v>#N/A</v>
      </c>
      <c r="AE134">
        <v>8</v>
      </c>
      <c r="AF134">
        <v>40</v>
      </c>
      <c r="AG134">
        <v>0.1</v>
      </c>
      <c r="AH134">
        <v>0.5</v>
      </c>
      <c r="AI134">
        <v>0.5</v>
      </c>
      <c r="AJ134">
        <v>25</v>
      </c>
      <c r="AK134">
        <v>25</v>
      </c>
      <c r="AL134" t="s">
        <v>450</v>
      </c>
      <c r="AM134" t="e">
        <f>NA()</f>
        <v>#N/A</v>
      </c>
      <c r="AN134" t="s">
        <v>524</v>
      </c>
      <c r="AO134">
        <f t="shared" si="42"/>
        <v>2019</v>
      </c>
      <c r="AQ134" s="20" t="str">
        <f t="shared" si="43"/>
        <v>XYB-H7</v>
      </c>
      <c r="AR134" t="str">
        <f t="shared" si="34"/>
        <v>Import Hydro (RoR)</v>
      </c>
      <c r="AT134" s="4" t="s">
        <v>714</v>
      </c>
      <c r="AU134" s="20" t="str">
        <f t="shared" si="35"/>
        <v>XYB-H7</v>
      </c>
      <c r="AV134" t="str">
        <f t="shared" si="44"/>
        <v>NEC</v>
      </c>
      <c r="AX134" s="4" t="s">
        <v>715</v>
      </c>
      <c r="AY134" s="20" t="str">
        <f t="shared" si="45"/>
        <v>XYB-H7</v>
      </c>
      <c r="AZ134" t="e">
        <f t="shared" si="46"/>
        <v>#N/A</v>
      </c>
      <c r="BB134" s="4" t="s">
        <v>716</v>
      </c>
      <c r="BC134" s="20" t="s">
        <v>718</v>
      </c>
      <c r="BD134" s="20" t="str">
        <f t="shared" si="47"/>
        <v>XYB-H7</v>
      </c>
      <c r="BF134" s="4" t="s">
        <v>716</v>
      </c>
      <c r="BG134" s="4" t="s">
        <v>719</v>
      </c>
      <c r="BH134" s="20" t="str">
        <f t="shared" si="36"/>
        <v>XYB-H7</v>
      </c>
      <c r="BJ134" s="4" t="s">
        <v>716</v>
      </c>
      <c r="BK134" s="4" t="s">
        <v>720</v>
      </c>
      <c r="BL134" s="20" t="str">
        <f t="shared" si="48"/>
        <v>XYB-H7</v>
      </c>
      <c r="BN134" s="4" t="s">
        <v>717</v>
      </c>
      <c r="BO134" s="20" t="str">
        <f t="shared" si="49"/>
        <v>Hydro</v>
      </c>
      <c r="BP134" s="20" t="str">
        <f t="shared" si="50"/>
        <v>XYB-H7</v>
      </c>
    </row>
    <row r="135" spans="1:68">
      <c r="A135" t="s">
        <v>132</v>
      </c>
      <c r="B135" t="str">
        <f t="shared" si="37"/>
        <v>NTN1-H1</v>
      </c>
      <c r="C135" t="e">
        <v>#N/A</v>
      </c>
      <c r="D135" t="s">
        <v>369</v>
      </c>
      <c r="E135" t="str">
        <f t="shared" si="38"/>
        <v>NEC</v>
      </c>
      <c r="F135" t="s">
        <v>383</v>
      </c>
      <c r="G135" t="str">
        <f>INDEX(PLEXOScat_idx!$B:$B,MATCH($F135,PLEXOScat_idx!$A:$A,0))</f>
        <v>Import Hydro (Reservoir)</v>
      </c>
      <c r="H135" s="10" t="s">
        <v>669</v>
      </c>
      <c r="I135" t="str">
        <f t="shared" si="39"/>
        <v>Hydro</v>
      </c>
      <c r="J135" t="s">
        <v>760</v>
      </c>
      <c r="K135" t="s">
        <v>404</v>
      </c>
      <c r="L135" t="e">
        <f>INDEX(idxFuel!$B:$B,MATCH($K135,idxFuel!$A:$A,0))</f>
        <v>#N/A</v>
      </c>
      <c r="M135" t="s">
        <v>427</v>
      </c>
      <c r="N135">
        <v>102.5</v>
      </c>
      <c r="O135">
        <f t="shared" si="40"/>
        <v>0.19930001944390435</v>
      </c>
      <c r="P135">
        <f>INDEX(Units_Allyear!C:C,MATCH($A135,Units_Allyear!$A:$A,0))</f>
        <v>0</v>
      </c>
      <c r="Q135">
        <f>INDEX(Units_Allyear!D:D,MATCH($A135,Units_Allyear!$A:$A,0))</f>
        <v>1</v>
      </c>
      <c r="R135">
        <f>INDEX(Units_Allyear!E:E,MATCH($A135,Units_Allyear!$A:$A,0))</f>
        <v>1</v>
      </c>
      <c r="S135">
        <f>INDEX(Units_Allyear!F:F,MATCH($A135,Units_Allyear!$A:$A,0))</f>
        <v>1</v>
      </c>
      <c r="T135">
        <f>INDEX(Units_Allyear!G:G,MATCH($A135,Units_Allyear!$A:$A,0))</f>
        <v>1</v>
      </c>
      <c r="U135">
        <v>514.29999999999995</v>
      </c>
      <c r="V135">
        <v>514.29999999999995</v>
      </c>
      <c r="W135">
        <v>514.29999999999995</v>
      </c>
      <c r="X135">
        <v>514.29999999999995</v>
      </c>
      <c r="Y135">
        <v>514.29999999999995</v>
      </c>
      <c r="Z135" t="e">
        <v>#N/A</v>
      </c>
      <c r="AA135" t="e">
        <f t="shared" si="41"/>
        <v>#N/A</v>
      </c>
      <c r="AB135" t="e">
        <v>#N/A</v>
      </c>
      <c r="AC135" t="e">
        <v>#N/A</v>
      </c>
      <c r="AD135" t="e">
        <v>#N/A</v>
      </c>
      <c r="AE135">
        <v>8</v>
      </c>
      <c r="AF135">
        <v>40</v>
      </c>
      <c r="AG135">
        <v>0.1</v>
      </c>
      <c r="AH135">
        <v>0.5</v>
      </c>
      <c r="AI135">
        <v>0.5</v>
      </c>
      <c r="AJ135">
        <v>144</v>
      </c>
      <c r="AK135">
        <v>144</v>
      </c>
      <c r="AL135" t="s">
        <v>450</v>
      </c>
      <c r="AM135" t="e">
        <f>NA()</f>
        <v>#N/A</v>
      </c>
      <c r="AN135" t="s">
        <v>525</v>
      </c>
      <c r="AO135">
        <f t="shared" si="42"/>
        <v>2022</v>
      </c>
      <c r="AQ135" s="20" t="str">
        <f t="shared" si="43"/>
        <v>NTN1-H1</v>
      </c>
      <c r="AR135" t="str">
        <f t="shared" si="34"/>
        <v>Import Hydro (Reservoir)</v>
      </c>
      <c r="AT135" s="4" t="s">
        <v>714</v>
      </c>
      <c r="AU135" s="20" t="str">
        <f t="shared" si="35"/>
        <v>NTN1-H1</v>
      </c>
      <c r="AV135" t="str">
        <f t="shared" si="44"/>
        <v>NEC</v>
      </c>
      <c r="AX135" s="4" t="s">
        <v>715</v>
      </c>
      <c r="AY135" s="20" t="str">
        <f t="shared" si="45"/>
        <v>NTN1-H1</v>
      </c>
      <c r="AZ135" t="e">
        <f t="shared" si="46"/>
        <v>#N/A</v>
      </c>
      <c r="BB135" s="4" t="s">
        <v>716</v>
      </c>
      <c r="BC135" s="20" t="s">
        <v>718</v>
      </c>
      <c r="BD135" s="20" t="str">
        <f t="shared" si="47"/>
        <v>NTN1-H1</v>
      </c>
      <c r="BF135" s="4" t="s">
        <v>716</v>
      </c>
      <c r="BG135" s="4" t="s">
        <v>719</v>
      </c>
      <c r="BH135" s="20" t="str">
        <f t="shared" si="36"/>
        <v>NTN1-H1</v>
      </c>
      <c r="BJ135" s="4" t="s">
        <v>716</v>
      </c>
      <c r="BK135" s="4" t="s">
        <v>720</v>
      </c>
      <c r="BL135" s="20" t="str">
        <f t="shared" si="48"/>
        <v>NTN1-H1</v>
      </c>
      <c r="BN135" s="4" t="s">
        <v>717</v>
      </c>
      <c r="BO135" s="20" t="str">
        <f t="shared" si="49"/>
        <v>Hydro</v>
      </c>
      <c r="BP135" s="20" t="str">
        <f t="shared" si="50"/>
        <v>NTN1-H1</v>
      </c>
    </row>
    <row r="136" spans="1:68">
      <c r="A136" t="s">
        <v>133</v>
      </c>
      <c r="B136" t="str">
        <f t="shared" si="37"/>
        <v>Import-H1</v>
      </c>
      <c r="C136" t="e">
        <v>#N/A</v>
      </c>
      <c r="D136" t="s">
        <v>369</v>
      </c>
      <c r="E136" t="str">
        <f t="shared" si="38"/>
        <v>NEC</v>
      </c>
      <c r="F136" t="s">
        <v>383</v>
      </c>
      <c r="G136" t="str">
        <f>INDEX(PLEXOScat_idx!$B:$B,MATCH($F136,PLEXOScat_idx!$A:$A,0))</f>
        <v>Import Hydro (Reservoir)</v>
      </c>
      <c r="H136" s="10" t="s">
        <v>669</v>
      </c>
      <c r="I136" t="str">
        <f t="shared" si="39"/>
        <v>Hydro</v>
      </c>
      <c r="J136" t="s">
        <v>760</v>
      </c>
      <c r="K136" t="s">
        <v>404</v>
      </c>
      <c r="L136" t="e">
        <f>INDEX(idxFuel!$B:$B,MATCH($K136,idxFuel!$A:$A,0))</f>
        <v>#N/A</v>
      </c>
      <c r="M136" t="s">
        <v>427</v>
      </c>
      <c r="N136">
        <v>280</v>
      </c>
      <c r="O136">
        <f t="shared" si="40"/>
        <v>0.4</v>
      </c>
      <c r="P136">
        <f>INDEX(Units_Allyear!C:C,MATCH($A136,Units_Allyear!$A:$A,0))</f>
        <v>0</v>
      </c>
      <c r="Q136">
        <f>INDEX(Units_Allyear!D:D,MATCH($A136,Units_Allyear!$A:$A,0))</f>
        <v>0</v>
      </c>
      <c r="R136">
        <f>INDEX(Units_Allyear!E:E,MATCH($A136,Units_Allyear!$A:$A,0))</f>
        <v>1</v>
      </c>
      <c r="S136">
        <f>INDEX(Units_Allyear!F:F,MATCH($A136,Units_Allyear!$A:$A,0))</f>
        <v>1</v>
      </c>
      <c r="T136">
        <f>INDEX(Units_Allyear!G:G,MATCH($A136,Units_Allyear!$A:$A,0))</f>
        <v>1</v>
      </c>
      <c r="U136">
        <v>700</v>
      </c>
      <c r="V136">
        <v>700</v>
      </c>
      <c r="W136">
        <v>700</v>
      </c>
      <c r="X136">
        <v>700</v>
      </c>
      <c r="Y136">
        <v>700</v>
      </c>
      <c r="Z136" t="e">
        <v>#N/A</v>
      </c>
      <c r="AA136" t="e">
        <f t="shared" si="41"/>
        <v>#N/A</v>
      </c>
      <c r="AB136" t="e">
        <v>#N/A</v>
      </c>
      <c r="AC136" t="e">
        <v>#N/A</v>
      </c>
      <c r="AD136" t="e">
        <v>#N/A</v>
      </c>
      <c r="AE136">
        <v>8</v>
      </c>
      <c r="AF136">
        <v>40</v>
      </c>
      <c r="AG136">
        <v>0.1</v>
      </c>
      <c r="AH136">
        <v>0.5</v>
      </c>
      <c r="AI136">
        <v>0.5</v>
      </c>
      <c r="AJ136" s="4">
        <v>70</v>
      </c>
      <c r="AK136" s="4">
        <v>70</v>
      </c>
      <c r="AL136" t="s">
        <v>450</v>
      </c>
      <c r="AM136" t="e">
        <f>NA()</f>
        <v>#N/A</v>
      </c>
      <c r="AN136" s="6" t="s">
        <v>593</v>
      </c>
      <c r="AO136">
        <f t="shared" si="42"/>
        <v>2026</v>
      </c>
      <c r="AQ136" s="20" t="str">
        <f t="shared" si="43"/>
        <v>Import-H1</v>
      </c>
      <c r="AR136" t="str">
        <f t="shared" si="34"/>
        <v>Import Hydro (Reservoir)</v>
      </c>
      <c r="AT136" s="4" t="s">
        <v>714</v>
      </c>
      <c r="AU136" s="20" t="str">
        <f t="shared" si="35"/>
        <v>Import-H1</v>
      </c>
      <c r="AV136" t="str">
        <f t="shared" si="44"/>
        <v>NEC</v>
      </c>
      <c r="AX136" s="4" t="s">
        <v>715</v>
      </c>
      <c r="AY136" s="20" t="str">
        <f t="shared" si="45"/>
        <v>Import-H1</v>
      </c>
      <c r="AZ136" t="e">
        <f t="shared" si="46"/>
        <v>#N/A</v>
      </c>
      <c r="BB136" s="4" t="s">
        <v>716</v>
      </c>
      <c r="BC136" s="20" t="s">
        <v>718</v>
      </c>
      <c r="BD136" s="20" t="str">
        <f t="shared" si="47"/>
        <v>Import-H1</v>
      </c>
      <c r="BF136" s="4" t="s">
        <v>716</v>
      </c>
      <c r="BG136" s="4" t="s">
        <v>719</v>
      </c>
      <c r="BH136" s="20" t="str">
        <f t="shared" si="36"/>
        <v>Import-H1</v>
      </c>
      <c r="BJ136" s="4" t="s">
        <v>716</v>
      </c>
      <c r="BK136" s="4" t="s">
        <v>720</v>
      </c>
      <c r="BL136" s="20" t="str">
        <f t="shared" si="48"/>
        <v>Import-H1</v>
      </c>
      <c r="BN136" s="4" t="s">
        <v>717</v>
      </c>
      <c r="BO136" s="20" t="str">
        <f t="shared" si="49"/>
        <v>Hydro</v>
      </c>
      <c r="BP136" s="20" t="str">
        <f t="shared" si="50"/>
        <v>Import-H1</v>
      </c>
    </row>
    <row r="137" spans="1:68">
      <c r="A137" t="s">
        <v>134</v>
      </c>
      <c r="B137" t="str">
        <f t="shared" si="37"/>
        <v>Import-H2</v>
      </c>
      <c r="C137" t="e">
        <v>#N/A</v>
      </c>
      <c r="D137" t="s">
        <v>369</v>
      </c>
      <c r="E137" t="str">
        <f t="shared" si="38"/>
        <v>NEC</v>
      </c>
      <c r="F137" t="s">
        <v>384</v>
      </c>
      <c r="G137" t="str">
        <f>INDEX(PLEXOScat_idx!$B:$B,MATCH($F137,PLEXOScat_idx!$A:$A,0))</f>
        <v>Import Hydro (RoR)</v>
      </c>
      <c r="H137" s="10" t="s">
        <v>680</v>
      </c>
      <c r="I137" t="str">
        <f t="shared" si="39"/>
        <v>Hydro</v>
      </c>
      <c r="J137" t="s">
        <v>760</v>
      </c>
      <c r="K137" t="s">
        <v>404</v>
      </c>
      <c r="L137" t="e">
        <f>INDEX(idxFuel!$B:$B,MATCH($K137,idxFuel!$A:$A,0))</f>
        <v>#N/A</v>
      </c>
      <c r="M137" t="s">
        <v>427</v>
      </c>
      <c r="N137">
        <v>280</v>
      </c>
      <c r="O137">
        <f t="shared" si="40"/>
        <v>0.4</v>
      </c>
      <c r="P137">
        <f>INDEX(Units_Allyear!C:C,MATCH($A137,Units_Allyear!$A:$A,0))</f>
        <v>0</v>
      </c>
      <c r="Q137">
        <f>INDEX(Units_Allyear!D:D,MATCH($A137,Units_Allyear!$A:$A,0))</f>
        <v>0</v>
      </c>
      <c r="R137">
        <f>INDEX(Units_Allyear!E:E,MATCH($A137,Units_Allyear!$A:$A,0))</f>
        <v>1</v>
      </c>
      <c r="S137">
        <f>INDEX(Units_Allyear!F:F,MATCH($A137,Units_Allyear!$A:$A,0))</f>
        <v>1</v>
      </c>
      <c r="T137">
        <f>INDEX(Units_Allyear!G:G,MATCH($A137,Units_Allyear!$A:$A,0))</f>
        <v>1</v>
      </c>
      <c r="U137">
        <v>700</v>
      </c>
      <c r="V137">
        <v>700</v>
      </c>
      <c r="W137">
        <v>700</v>
      </c>
      <c r="X137">
        <v>700</v>
      </c>
      <c r="Y137">
        <v>700</v>
      </c>
      <c r="Z137" t="e">
        <v>#N/A</v>
      </c>
      <c r="AA137" t="e">
        <f t="shared" si="41"/>
        <v>#N/A</v>
      </c>
      <c r="AB137" t="e">
        <v>#N/A</v>
      </c>
      <c r="AC137" t="e">
        <v>#N/A</v>
      </c>
      <c r="AD137" t="e">
        <v>#N/A</v>
      </c>
      <c r="AE137">
        <v>8</v>
      </c>
      <c r="AF137">
        <v>40</v>
      </c>
      <c r="AG137">
        <v>0.1</v>
      </c>
      <c r="AH137">
        <v>0.5</v>
      </c>
      <c r="AI137">
        <v>0.5</v>
      </c>
      <c r="AJ137" s="4">
        <v>70</v>
      </c>
      <c r="AK137" s="4">
        <v>70</v>
      </c>
      <c r="AL137" t="s">
        <v>450</v>
      </c>
      <c r="AM137" t="e">
        <f>NA()</f>
        <v>#N/A</v>
      </c>
      <c r="AN137" s="6" t="s">
        <v>597</v>
      </c>
      <c r="AO137">
        <f t="shared" si="42"/>
        <v>2028</v>
      </c>
      <c r="AQ137" s="20" t="str">
        <f t="shared" si="43"/>
        <v>Import-H2</v>
      </c>
      <c r="AR137" t="str">
        <f t="shared" si="34"/>
        <v>Import Hydro (RoR)</v>
      </c>
      <c r="AT137" s="4" t="s">
        <v>714</v>
      </c>
      <c r="AU137" s="20" t="str">
        <f t="shared" si="35"/>
        <v>Import-H2</v>
      </c>
      <c r="AV137" t="str">
        <f t="shared" si="44"/>
        <v>NEC</v>
      </c>
      <c r="AX137" s="4" t="s">
        <v>715</v>
      </c>
      <c r="AY137" s="20" t="str">
        <f t="shared" si="45"/>
        <v>Import-H2</v>
      </c>
      <c r="AZ137" t="e">
        <f t="shared" si="46"/>
        <v>#N/A</v>
      </c>
      <c r="BB137" s="4" t="s">
        <v>716</v>
      </c>
      <c r="BC137" s="20" t="s">
        <v>718</v>
      </c>
      <c r="BD137" s="20" t="str">
        <f t="shared" si="47"/>
        <v>Import-H2</v>
      </c>
      <c r="BF137" s="4" t="s">
        <v>716</v>
      </c>
      <c r="BG137" s="4" t="s">
        <v>719</v>
      </c>
      <c r="BH137" s="20" t="str">
        <f t="shared" si="36"/>
        <v>Import-H2</v>
      </c>
      <c r="BJ137" s="4" t="s">
        <v>716</v>
      </c>
      <c r="BK137" s="4" t="s">
        <v>720</v>
      </c>
      <c r="BL137" s="20" t="str">
        <f t="shared" si="48"/>
        <v>Import-H2</v>
      </c>
      <c r="BN137" s="4" t="s">
        <v>717</v>
      </c>
      <c r="BO137" s="20" t="str">
        <f t="shared" si="49"/>
        <v>Hydro</v>
      </c>
      <c r="BP137" s="20" t="str">
        <f t="shared" si="50"/>
        <v>Import-H2</v>
      </c>
    </row>
    <row r="138" spans="1:68">
      <c r="A138" t="s">
        <v>135</v>
      </c>
      <c r="B138" t="str">
        <f t="shared" si="37"/>
        <v>Import-H3</v>
      </c>
      <c r="C138" t="e">
        <v>#N/A</v>
      </c>
      <c r="D138" t="s">
        <v>369</v>
      </c>
      <c r="E138" t="str">
        <f t="shared" si="38"/>
        <v>NEC</v>
      </c>
      <c r="F138" t="s">
        <v>383</v>
      </c>
      <c r="G138" t="str">
        <f>INDEX(PLEXOScat_idx!$B:$B,MATCH($F138,PLEXOScat_idx!$A:$A,0))</f>
        <v>Import Hydro (Reservoir)</v>
      </c>
      <c r="H138" s="10" t="s">
        <v>669</v>
      </c>
      <c r="I138" t="str">
        <f t="shared" si="39"/>
        <v>Hydro</v>
      </c>
      <c r="J138" t="s">
        <v>760</v>
      </c>
      <c r="K138" t="s">
        <v>404</v>
      </c>
      <c r="L138" t="e">
        <f>INDEX(idxFuel!$B:$B,MATCH($K138,idxFuel!$A:$A,0))</f>
        <v>#N/A</v>
      </c>
      <c r="M138" t="s">
        <v>427</v>
      </c>
      <c r="N138">
        <v>280</v>
      </c>
      <c r="O138">
        <f t="shared" si="40"/>
        <v>0.4</v>
      </c>
      <c r="P138">
        <f>INDEX(Units_Allyear!C:C,MATCH($A138,Units_Allyear!$A:$A,0))</f>
        <v>0</v>
      </c>
      <c r="Q138">
        <f>INDEX(Units_Allyear!D:D,MATCH($A138,Units_Allyear!$A:$A,0))</f>
        <v>0</v>
      </c>
      <c r="R138">
        <f>INDEX(Units_Allyear!E:E,MATCH($A138,Units_Allyear!$A:$A,0))</f>
        <v>0</v>
      </c>
      <c r="S138">
        <f>INDEX(Units_Allyear!F:F,MATCH($A138,Units_Allyear!$A:$A,0))</f>
        <v>1</v>
      </c>
      <c r="T138">
        <f>INDEX(Units_Allyear!G:G,MATCH($A138,Units_Allyear!$A:$A,0))</f>
        <v>1</v>
      </c>
      <c r="U138">
        <v>700</v>
      </c>
      <c r="V138">
        <v>700</v>
      </c>
      <c r="W138">
        <v>700</v>
      </c>
      <c r="X138">
        <v>700</v>
      </c>
      <c r="Y138">
        <v>700</v>
      </c>
      <c r="Z138" t="e">
        <v>#N/A</v>
      </c>
      <c r="AA138" t="e">
        <f t="shared" si="41"/>
        <v>#N/A</v>
      </c>
      <c r="AB138" t="e">
        <v>#N/A</v>
      </c>
      <c r="AC138" t="e">
        <v>#N/A</v>
      </c>
      <c r="AD138" t="e">
        <v>#N/A</v>
      </c>
      <c r="AE138">
        <v>8</v>
      </c>
      <c r="AF138">
        <v>40</v>
      </c>
      <c r="AG138">
        <v>0.1</v>
      </c>
      <c r="AH138">
        <v>0.5</v>
      </c>
      <c r="AI138">
        <v>0.5</v>
      </c>
      <c r="AJ138" s="4">
        <v>70</v>
      </c>
      <c r="AK138" s="4">
        <v>70</v>
      </c>
      <c r="AL138" t="s">
        <v>450</v>
      </c>
      <c r="AM138" t="e">
        <f>NA()</f>
        <v>#N/A</v>
      </c>
      <c r="AN138" s="6" t="s">
        <v>594</v>
      </c>
      <c r="AO138">
        <f t="shared" si="42"/>
        <v>2032</v>
      </c>
      <c r="AQ138" s="20" t="str">
        <f t="shared" si="43"/>
        <v>Import-H3</v>
      </c>
      <c r="AR138" t="str">
        <f t="shared" si="34"/>
        <v>Import Hydro (Reservoir)</v>
      </c>
      <c r="AT138" s="4" t="s">
        <v>714</v>
      </c>
      <c r="AU138" s="20" t="str">
        <f t="shared" si="35"/>
        <v>Import-H3</v>
      </c>
      <c r="AV138" t="str">
        <f t="shared" si="44"/>
        <v>NEC</v>
      </c>
      <c r="AX138" s="4" t="s">
        <v>715</v>
      </c>
      <c r="AY138" s="20" t="str">
        <f t="shared" si="45"/>
        <v>Import-H3</v>
      </c>
      <c r="AZ138" t="e">
        <f t="shared" si="46"/>
        <v>#N/A</v>
      </c>
      <c r="BB138" s="4" t="s">
        <v>716</v>
      </c>
      <c r="BC138" s="20" t="s">
        <v>718</v>
      </c>
      <c r="BD138" s="20" t="str">
        <f t="shared" si="47"/>
        <v>Import-H3</v>
      </c>
      <c r="BF138" s="4" t="s">
        <v>716</v>
      </c>
      <c r="BG138" s="4" t="s">
        <v>719</v>
      </c>
      <c r="BH138" s="20" t="str">
        <f t="shared" si="36"/>
        <v>Import-H3</v>
      </c>
      <c r="BJ138" s="4" t="s">
        <v>716</v>
      </c>
      <c r="BK138" s="4" t="s">
        <v>720</v>
      </c>
      <c r="BL138" s="20" t="str">
        <f t="shared" si="48"/>
        <v>Import-H3</v>
      </c>
      <c r="BN138" s="4" t="s">
        <v>717</v>
      </c>
      <c r="BO138" s="20" t="str">
        <f t="shared" si="49"/>
        <v>Hydro</v>
      </c>
      <c r="BP138" s="20" t="str">
        <f t="shared" si="50"/>
        <v>Import-H3</v>
      </c>
    </row>
    <row r="139" spans="1:68">
      <c r="A139" t="s">
        <v>136</v>
      </c>
      <c r="B139" t="str">
        <f t="shared" si="37"/>
        <v>Import-H4</v>
      </c>
      <c r="C139" t="e">
        <v>#N/A</v>
      </c>
      <c r="D139" t="s">
        <v>369</v>
      </c>
      <c r="E139" t="str">
        <f t="shared" si="38"/>
        <v>NEC</v>
      </c>
      <c r="F139" t="s">
        <v>383</v>
      </c>
      <c r="G139" t="str">
        <f>INDEX(PLEXOScat_idx!$B:$B,MATCH($F139,PLEXOScat_idx!$A:$A,0))</f>
        <v>Import Hydro (Reservoir)</v>
      </c>
      <c r="H139" s="10" t="s">
        <v>669</v>
      </c>
      <c r="I139" t="str">
        <f t="shared" si="39"/>
        <v>Hydro</v>
      </c>
      <c r="J139" t="s">
        <v>760</v>
      </c>
      <c r="K139" t="s">
        <v>404</v>
      </c>
      <c r="L139" t="e">
        <f>INDEX(idxFuel!$B:$B,MATCH($K139,idxFuel!$A:$A,0))</f>
        <v>#N/A</v>
      </c>
      <c r="M139" t="s">
        <v>427</v>
      </c>
      <c r="N139">
        <v>280</v>
      </c>
      <c r="O139">
        <f t="shared" si="40"/>
        <v>0.4</v>
      </c>
      <c r="P139">
        <f>INDEX(Units_Allyear!C:C,MATCH($A139,Units_Allyear!$A:$A,0))</f>
        <v>0</v>
      </c>
      <c r="Q139">
        <f>INDEX(Units_Allyear!D:D,MATCH($A139,Units_Allyear!$A:$A,0))</f>
        <v>0</v>
      </c>
      <c r="R139">
        <f>INDEX(Units_Allyear!E:E,MATCH($A139,Units_Allyear!$A:$A,0))</f>
        <v>0</v>
      </c>
      <c r="S139">
        <f>INDEX(Units_Allyear!F:F,MATCH($A139,Units_Allyear!$A:$A,0))</f>
        <v>1</v>
      </c>
      <c r="T139">
        <f>INDEX(Units_Allyear!G:G,MATCH($A139,Units_Allyear!$A:$A,0))</f>
        <v>1</v>
      </c>
      <c r="U139">
        <v>700</v>
      </c>
      <c r="V139">
        <v>700</v>
      </c>
      <c r="W139">
        <v>700</v>
      </c>
      <c r="X139">
        <v>700</v>
      </c>
      <c r="Y139">
        <v>700</v>
      </c>
      <c r="Z139" t="e">
        <v>#N/A</v>
      </c>
      <c r="AA139" t="e">
        <f t="shared" si="41"/>
        <v>#N/A</v>
      </c>
      <c r="AB139" t="e">
        <v>#N/A</v>
      </c>
      <c r="AC139" t="e">
        <v>#N/A</v>
      </c>
      <c r="AD139" t="e">
        <v>#N/A</v>
      </c>
      <c r="AE139">
        <v>8</v>
      </c>
      <c r="AF139">
        <v>40</v>
      </c>
      <c r="AG139">
        <v>0.1</v>
      </c>
      <c r="AH139">
        <v>0.5</v>
      </c>
      <c r="AI139">
        <v>0.5</v>
      </c>
      <c r="AJ139" s="4">
        <v>70</v>
      </c>
      <c r="AK139" s="4">
        <v>70</v>
      </c>
      <c r="AL139" t="s">
        <v>450</v>
      </c>
      <c r="AM139" t="e">
        <f>NA()</f>
        <v>#N/A</v>
      </c>
      <c r="AN139" s="6" t="s">
        <v>595</v>
      </c>
      <c r="AO139">
        <f t="shared" si="42"/>
        <v>2033</v>
      </c>
      <c r="AQ139" s="20" t="str">
        <f t="shared" si="43"/>
        <v>Import-H4</v>
      </c>
      <c r="AR139" t="str">
        <f t="shared" si="34"/>
        <v>Import Hydro (Reservoir)</v>
      </c>
      <c r="AT139" s="4" t="s">
        <v>714</v>
      </c>
      <c r="AU139" s="20" t="str">
        <f t="shared" si="35"/>
        <v>Import-H4</v>
      </c>
      <c r="AV139" t="str">
        <f t="shared" si="44"/>
        <v>NEC</v>
      </c>
      <c r="AX139" s="4" t="s">
        <v>715</v>
      </c>
      <c r="AY139" s="20" t="str">
        <f t="shared" si="45"/>
        <v>Import-H4</v>
      </c>
      <c r="AZ139" t="e">
        <f t="shared" si="46"/>
        <v>#N/A</v>
      </c>
      <c r="BB139" s="4" t="s">
        <v>716</v>
      </c>
      <c r="BC139" s="20" t="s">
        <v>718</v>
      </c>
      <c r="BD139" s="20" t="str">
        <f t="shared" si="47"/>
        <v>Import-H4</v>
      </c>
      <c r="BF139" s="4" t="s">
        <v>716</v>
      </c>
      <c r="BG139" s="4" t="s">
        <v>719</v>
      </c>
      <c r="BH139" s="20" t="str">
        <f t="shared" si="36"/>
        <v>Import-H4</v>
      </c>
      <c r="BJ139" s="4" t="s">
        <v>716</v>
      </c>
      <c r="BK139" s="4" t="s">
        <v>720</v>
      </c>
      <c r="BL139" s="20" t="str">
        <f t="shared" si="48"/>
        <v>Import-H4</v>
      </c>
      <c r="BN139" s="4" t="s">
        <v>717</v>
      </c>
      <c r="BO139" s="20" t="str">
        <f t="shared" si="49"/>
        <v>Hydro</v>
      </c>
      <c r="BP139" s="20" t="str">
        <f t="shared" si="50"/>
        <v>Import-H4</v>
      </c>
    </row>
    <row r="140" spans="1:68">
      <c r="A140" t="s">
        <v>137</v>
      </c>
      <c r="B140" t="str">
        <f t="shared" si="37"/>
        <v>Import-H5</v>
      </c>
      <c r="C140" t="e">
        <v>#N/A</v>
      </c>
      <c r="D140" t="s">
        <v>369</v>
      </c>
      <c r="E140" t="str">
        <f t="shared" si="38"/>
        <v>NEC</v>
      </c>
      <c r="F140" t="s">
        <v>383</v>
      </c>
      <c r="G140" t="str">
        <f>INDEX(PLEXOScat_idx!$B:$B,MATCH($F140,PLEXOScat_idx!$A:$A,0))</f>
        <v>Import Hydro (Reservoir)</v>
      </c>
      <c r="H140" s="10" t="s">
        <v>669</v>
      </c>
      <c r="I140" t="str">
        <f t="shared" si="39"/>
        <v>Hydro</v>
      </c>
      <c r="J140" t="s">
        <v>760</v>
      </c>
      <c r="K140" t="s">
        <v>404</v>
      </c>
      <c r="L140" t="e">
        <f>INDEX(idxFuel!$B:$B,MATCH($K140,idxFuel!$A:$A,0))</f>
        <v>#N/A</v>
      </c>
      <c r="M140" t="s">
        <v>427</v>
      </c>
      <c r="N140">
        <v>280</v>
      </c>
      <c r="O140">
        <f t="shared" si="40"/>
        <v>0.4</v>
      </c>
      <c r="P140">
        <f>INDEX(Units_Allyear!C:C,MATCH($A140,Units_Allyear!$A:$A,0))</f>
        <v>0</v>
      </c>
      <c r="Q140">
        <f>INDEX(Units_Allyear!D:D,MATCH($A140,Units_Allyear!$A:$A,0))</f>
        <v>0</v>
      </c>
      <c r="R140">
        <f>INDEX(Units_Allyear!E:E,MATCH($A140,Units_Allyear!$A:$A,0))</f>
        <v>0</v>
      </c>
      <c r="S140">
        <f>INDEX(Units_Allyear!F:F,MATCH($A140,Units_Allyear!$A:$A,0))</f>
        <v>1</v>
      </c>
      <c r="T140">
        <f>INDEX(Units_Allyear!G:G,MATCH($A140,Units_Allyear!$A:$A,0))</f>
        <v>1</v>
      </c>
      <c r="U140">
        <v>700</v>
      </c>
      <c r="V140">
        <v>700</v>
      </c>
      <c r="W140">
        <v>700</v>
      </c>
      <c r="X140">
        <v>700</v>
      </c>
      <c r="Y140">
        <v>700</v>
      </c>
      <c r="Z140" t="e">
        <v>#N/A</v>
      </c>
      <c r="AA140" t="e">
        <f t="shared" si="41"/>
        <v>#N/A</v>
      </c>
      <c r="AB140" t="e">
        <v>#N/A</v>
      </c>
      <c r="AC140" t="e">
        <v>#N/A</v>
      </c>
      <c r="AD140" t="e">
        <v>#N/A</v>
      </c>
      <c r="AE140">
        <v>8</v>
      </c>
      <c r="AF140">
        <v>40</v>
      </c>
      <c r="AG140">
        <v>0.1</v>
      </c>
      <c r="AH140">
        <v>0.5</v>
      </c>
      <c r="AI140">
        <v>0.5</v>
      </c>
      <c r="AJ140" s="4">
        <v>70</v>
      </c>
      <c r="AK140" s="4">
        <v>70</v>
      </c>
      <c r="AL140" t="s">
        <v>450</v>
      </c>
      <c r="AM140" t="e">
        <f>NA()</f>
        <v>#N/A</v>
      </c>
      <c r="AN140" s="6" t="s">
        <v>596</v>
      </c>
      <c r="AO140">
        <f t="shared" si="42"/>
        <v>2035</v>
      </c>
      <c r="AQ140" s="20" t="str">
        <f t="shared" si="43"/>
        <v>Import-H5</v>
      </c>
      <c r="AR140" t="str">
        <f t="shared" si="34"/>
        <v>Import Hydro (Reservoir)</v>
      </c>
      <c r="AT140" s="4" t="s">
        <v>714</v>
      </c>
      <c r="AU140" s="20" t="str">
        <f t="shared" si="35"/>
        <v>Import-H5</v>
      </c>
      <c r="AV140" t="str">
        <f t="shared" si="44"/>
        <v>NEC</v>
      </c>
      <c r="AX140" s="4" t="s">
        <v>715</v>
      </c>
      <c r="AY140" s="20" t="str">
        <f t="shared" si="45"/>
        <v>Import-H5</v>
      </c>
      <c r="AZ140" t="e">
        <f t="shared" si="46"/>
        <v>#N/A</v>
      </c>
      <c r="BB140" s="4" t="s">
        <v>716</v>
      </c>
      <c r="BC140" s="20" t="s">
        <v>718</v>
      </c>
      <c r="BD140" s="20" t="str">
        <f t="shared" si="47"/>
        <v>Import-H5</v>
      </c>
      <c r="BF140" s="4" t="s">
        <v>716</v>
      </c>
      <c r="BG140" s="4" t="s">
        <v>719</v>
      </c>
      <c r="BH140" s="20" t="str">
        <f t="shared" si="36"/>
        <v>Import-H5</v>
      </c>
      <c r="BJ140" s="4" t="s">
        <v>716</v>
      </c>
      <c r="BK140" s="4" t="s">
        <v>720</v>
      </c>
      <c r="BL140" s="20" t="str">
        <f t="shared" si="48"/>
        <v>Import-H5</v>
      </c>
      <c r="BN140" s="4" t="s">
        <v>717</v>
      </c>
      <c r="BO140" s="20" t="str">
        <f t="shared" si="49"/>
        <v>Hydro</v>
      </c>
      <c r="BP140" s="20" t="str">
        <f t="shared" si="50"/>
        <v>Import-H5</v>
      </c>
    </row>
    <row r="141" spans="1:68">
      <c r="A141" t="s">
        <v>138</v>
      </c>
      <c r="B141" t="str">
        <f t="shared" si="37"/>
        <v>MH-D</v>
      </c>
      <c r="C141" t="b">
        <f>TRUE</f>
        <v>1</v>
      </c>
      <c r="D141" t="s">
        <v>368</v>
      </c>
      <c r="E141" t="str">
        <f t="shared" si="38"/>
        <v>NAC</v>
      </c>
      <c r="F141" t="s">
        <v>375</v>
      </c>
      <c r="G141" t="str">
        <f>INDEX(PLEXOScat_idx!$B:$B,MATCH($F141,PLEXOScat_idx!$A:$A,0))</f>
        <v>EGAT Diesel</v>
      </c>
      <c r="H141" s="10" t="s">
        <v>681</v>
      </c>
      <c r="I141" t="str">
        <f t="shared" si="39"/>
        <v>Oil</v>
      </c>
      <c r="J141" t="s">
        <v>761</v>
      </c>
      <c r="K141" t="s">
        <v>420</v>
      </c>
      <c r="L141" t="str">
        <f>INDEX(idxFuel!$B:$B,MATCH($K141,idxFuel!$A:$A,0))</f>
        <v>DIESEL</v>
      </c>
      <c r="M141" t="s">
        <v>427</v>
      </c>
      <c r="N141">
        <v>0</v>
      </c>
      <c r="O141">
        <f t="shared" si="40"/>
        <v>0</v>
      </c>
      <c r="P141">
        <f>INDEX(Units_Allyear!C:C,MATCH($A141,Units_Allyear!$A:$A,0))</f>
        <v>1</v>
      </c>
      <c r="Q141">
        <f>INDEX(Units_Allyear!D:D,MATCH($A141,Units_Allyear!$A:$A,0))</f>
        <v>1</v>
      </c>
      <c r="R141">
        <f>INDEX(Units_Allyear!E:E,MATCH($A141,Units_Allyear!$A:$A,0))</f>
        <v>1</v>
      </c>
      <c r="S141">
        <f>INDEX(Units_Allyear!F:F,MATCH($A141,Units_Allyear!$A:$A,0))</f>
        <v>1</v>
      </c>
      <c r="T141">
        <f>INDEX(Units_Allyear!G:G,MATCH($A141,Units_Allyear!$A:$A,0))</f>
        <v>1</v>
      </c>
      <c r="U141">
        <v>4.4000000000000004</v>
      </c>
      <c r="V141">
        <v>4.4000000000000004</v>
      </c>
      <c r="W141">
        <v>4.4000000000000004</v>
      </c>
      <c r="X141">
        <v>4.4000000000000004</v>
      </c>
      <c r="Y141">
        <v>4.4000000000000004</v>
      </c>
      <c r="Z141" s="4">
        <v>10358</v>
      </c>
      <c r="AA141">
        <f t="shared" si="41"/>
        <v>10.979480000000001</v>
      </c>
      <c r="AB141" t="e">
        <v>#N/A</v>
      </c>
      <c r="AC141" t="e">
        <v>#N/A</v>
      </c>
      <c r="AD141" t="e">
        <v>#N/A</v>
      </c>
      <c r="AE141">
        <v>8</v>
      </c>
      <c r="AF141">
        <v>40</v>
      </c>
      <c r="AG141">
        <v>0.1</v>
      </c>
      <c r="AH141" t="e">
        <v>#N/A</v>
      </c>
      <c r="AI141" t="e">
        <v>#N/A</v>
      </c>
      <c r="AJ141" t="e">
        <v>#N/A</v>
      </c>
      <c r="AK141" t="e">
        <v>#N/A</v>
      </c>
      <c r="AL141" t="s">
        <v>440</v>
      </c>
      <c r="AM141" t="e">
        <f>NA()</f>
        <v>#N/A</v>
      </c>
      <c r="AN141" t="s">
        <v>488</v>
      </c>
      <c r="AO141">
        <f t="shared" si="42"/>
        <v>2014</v>
      </c>
      <c r="AQ141" s="20" t="str">
        <f t="shared" si="43"/>
        <v>MH-D</v>
      </c>
      <c r="AR141" t="str">
        <f t="shared" si="34"/>
        <v>EGAT Diesel</v>
      </c>
      <c r="AT141" s="4" t="s">
        <v>714</v>
      </c>
      <c r="AU141" s="20" t="str">
        <f t="shared" si="35"/>
        <v>MH-D</v>
      </c>
      <c r="AV141" t="str">
        <f t="shared" si="44"/>
        <v>NAC</v>
      </c>
      <c r="AX141" s="4" t="s">
        <v>715</v>
      </c>
      <c r="AY141" s="20" t="str">
        <f t="shared" si="45"/>
        <v>MH-D</v>
      </c>
      <c r="AZ141" t="str">
        <f t="shared" si="46"/>
        <v>DIESEL</v>
      </c>
      <c r="BB141" s="4" t="s">
        <v>716</v>
      </c>
      <c r="BC141" s="20" t="s">
        <v>718</v>
      </c>
      <c r="BD141" s="20" t="str">
        <f t="shared" si="47"/>
        <v>MH-D</v>
      </c>
      <c r="BF141" s="4" t="s">
        <v>716</v>
      </c>
      <c r="BG141" s="4" t="s">
        <v>719</v>
      </c>
      <c r="BH141" s="20" t="str">
        <f t="shared" si="36"/>
        <v>MH-D</v>
      </c>
      <c r="BJ141" s="4" t="s">
        <v>716</v>
      </c>
      <c r="BK141" s="4" t="s">
        <v>720</v>
      </c>
      <c r="BL141" s="20" t="str">
        <f t="shared" si="48"/>
        <v>MH-D</v>
      </c>
      <c r="BN141" s="4" t="s">
        <v>717</v>
      </c>
      <c r="BO141" s="20" t="str">
        <f t="shared" si="49"/>
        <v>Oil</v>
      </c>
      <c r="BP141" s="20" t="str">
        <f t="shared" si="50"/>
        <v>MH-D</v>
      </c>
    </row>
    <row r="142" spans="1:68">
      <c r="A142" t="s">
        <v>139</v>
      </c>
      <c r="B142" t="str">
        <f t="shared" si="37"/>
        <v>SUK-D</v>
      </c>
      <c r="C142" t="b">
        <f>TRUE</f>
        <v>1</v>
      </c>
      <c r="D142" t="s">
        <v>367</v>
      </c>
      <c r="E142" t="str">
        <f t="shared" si="38"/>
        <v>SAC</v>
      </c>
      <c r="F142" t="s">
        <v>375</v>
      </c>
      <c r="G142" t="str">
        <f>INDEX(PLEXOScat_idx!$B:$B,MATCH($F142,PLEXOScat_idx!$A:$A,0))</f>
        <v>EGAT Diesel</v>
      </c>
      <c r="H142" s="10" t="s">
        <v>681</v>
      </c>
      <c r="I142" t="str">
        <f t="shared" si="39"/>
        <v>Oil</v>
      </c>
      <c r="J142" t="s">
        <v>761</v>
      </c>
      <c r="K142" t="s">
        <v>420</v>
      </c>
      <c r="L142" t="str">
        <f>INDEX(idxFuel!$B:$B,MATCH($K142,idxFuel!$A:$A,0))</f>
        <v>DIESEL</v>
      </c>
      <c r="M142" t="s">
        <v>427</v>
      </c>
      <c r="N142">
        <v>0</v>
      </c>
      <c r="O142">
        <f t="shared" si="40"/>
        <v>0</v>
      </c>
      <c r="P142">
        <f>INDEX(Units_Allyear!C:C,MATCH($A142,Units_Allyear!$A:$A,0))</f>
        <v>1</v>
      </c>
      <c r="Q142">
        <f>INDEX(Units_Allyear!D:D,MATCH($A142,Units_Allyear!$A:$A,0))</f>
        <v>1</v>
      </c>
      <c r="R142">
        <f>INDEX(Units_Allyear!E:E,MATCH($A142,Units_Allyear!$A:$A,0))</f>
        <v>1</v>
      </c>
      <c r="S142">
        <f>INDEX(Units_Allyear!F:F,MATCH($A142,Units_Allyear!$A:$A,0))</f>
        <v>1</v>
      </c>
      <c r="T142">
        <f>INDEX(Units_Allyear!G:G,MATCH($A142,Units_Allyear!$A:$A,0))</f>
        <v>1</v>
      </c>
      <c r="U142">
        <v>8</v>
      </c>
      <c r="V142">
        <v>8</v>
      </c>
      <c r="W142">
        <v>8</v>
      </c>
      <c r="X142">
        <v>8</v>
      </c>
      <c r="Y142">
        <v>8</v>
      </c>
      <c r="Z142" s="4">
        <v>10358</v>
      </c>
      <c r="AA142">
        <f t="shared" si="41"/>
        <v>10.979480000000001</v>
      </c>
      <c r="AB142" t="e">
        <v>#N/A</v>
      </c>
      <c r="AC142" t="e">
        <v>#N/A</v>
      </c>
      <c r="AD142" t="e">
        <v>#N/A</v>
      </c>
      <c r="AE142">
        <v>8</v>
      </c>
      <c r="AF142">
        <v>40</v>
      </c>
      <c r="AG142">
        <v>0.1</v>
      </c>
      <c r="AH142" t="e">
        <v>#N/A</v>
      </c>
      <c r="AI142" t="e">
        <v>#N/A</v>
      </c>
      <c r="AJ142" t="e">
        <v>#N/A</v>
      </c>
      <c r="AK142" t="e">
        <v>#N/A</v>
      </c>
      <c r="AL142" t="s">
        <v>440</v>
      </c>
      <c r="AM142" t="e">
        <f>NA()</f>
        <v>#N/A</v>
      </c>
      <c r="AN142" s="6" t="s">
        <v>605</v>
      </c>
      <c r="AO142">
        <f t="shared" si="42"/>
        <v>2015</v>
      </c>
      <c r="AQ142" s="20" t="str">
        <f t="shared" si="43"/>
        <v>SUK-D</v>
      </c>
      <c r="AR142" t="str">
        <f t="shared" si="34"/>
        <v>EGAT Diesel</v>
      </c>
      <c r="AT142" s="4" t="s">
        <v>714</v>
      </c>
      <c r="AU142" s="20" t="str">
        <f t="shared" si="35"/>
        <v>SUK-D</v>
      </c>
      <c r="AV142" t="str">
        <f t="shared" si="44"/>
        <v>SAC</v>
      </c>
      <c r="AX142" s="4" t="s">
        <v>715</v>
      </c>
      <c r="AY142" s="20" t="str">
        <f t="shared" si="45"/>
        <v>SUK-D</v>
      </c>
      <c r="AZ142" t="str">
        <f t="shared" si="46"/>
        <v>DIESEL</v>
      </c>
      <c r="BB142" s="4" t="s">
        <v>716</v>
      </c>
      <c r="BC142" s="20" t="s">
        <v>718</v>
      </c>
      <c r="BD142" s="20" t="str">
        <f t="shared" si="47"/>
        <v>SUK-D</v>
      </c>
      <c r="BF142" s="4" t="s">
        <v>716</v>
      </c>
      <c r="BG142" s="4" t="s">
        <v>719</v>
      </c>
      <c r="BH142" s="20" t="str">
        <f t="shared" si="36"/>
        <v>SUK-D</v>
      </c>
      <c r="BJ142" s="4" t="s">
        <v>716</v>
      </c>
      <c r="BK142" s="4" t="s">
        <v>720</v>
      </c>
      <c r="BL142" s="20" t="str">
        <f t="shared" si="48"/>
        <v>SUK-D</v>
      </c>
      <c r="BN142" s="4" t="s">
        <v>717</v>
      </c>
      <c r="BO142" s="20" t="str">
        <f t="shared" si="49"/>
        <v>Oil</v>
      </c>
      <c r="BP142" s="20" t="str">
        <f t="shared" si="50"/>
        <v>SUK-D</v>
      </c>
    </row>
    <row r="143" spans="1:68">
      <c r="A143" t="s">
        <v>140</v>
      </c>
      <c r="B143" t="str">
        <f t="shared" si="37"/>
        <v>BTN-D</v>
      </c>
      <c r="C143" t="b">
        <f>TRUE</f>
        <v>1</v>
      </c>
      <c r="D143" t="s">
        <v>367</v>
      </c>
      <c r="E143" t="str">
        <f t="shared" si="38"/>
        <v>SAC</v>
      </c>
      <c r="F143" t="s">
        <v>375</v>
      </c>
      <c r="G143" t="str">
        <f>INDEX(PLEXOScat_idx!$B:$B,MATCH($F143,PLEXOScat_idx!$A:$A,0))</f>
        <v>EGAT Diesel</v>
      </c>
      <c r="H143" s="10" t="s">
        <v>681</v>
      </c>
      <c r="I143" t="str">
        <f t="shared" si="39"/>
        <v>Oil</v>
      </c>
      <c r="J143" t="s">
        <v>761</v>
      </c>
      <c r="K143" t="s">
        <v>420</v>
      </c>
      <c r="L143" t="str">
        <f>INDEX(idxFuel!$B:$B,MATCH($K143,idxFuel!$A:$A,0))</f>
        <v>DIESEL</v>
      </c>
      <c r="M143" t="s">
        <v>427</v>
      </c>
      <c r="N143">
        <v>0</v>
      </c>
      <c r="O143">
        <f t="shared" si="40"/>
        <v>0</v>
      </c>
      <c r="P143">
        <f>INDEX(Units_Allyear!C:C,MATCH($A143,Units_Allyear!$A:$A,0))</f>
        <v>1</v>
      </c>
      <c r="Q143">
        <f>INDEX(Units_Allyear!D:D,MATCH($A143,Units_Allyear!$A:$A,0))</f>
        <v>1</v>
      </c>
      <c r="R143">
        <f>INDEX(Units_Allyear!E:E,MATCH($A143,Units_Allyear!$A:$A,0))</f>
        <v>1</v>
      </c>
      <c r="S143">
        <f>INDEX(Units_Allyear!F:F,MATCH($A143,Units_Allyear!$A:$A,0))</f>
        <v>1</v>
      </c>
      <c r="T143">
        <f>INDEX(Units_Allyear!G:G,MATCH($A143,Units_Allyear!$A:$A,0))</f>
        <v>1</v>
      </c>
      <c r="U143">
        <v>8</v>
      </c>
      <c r="V143">
        <v>8</v>
      </c>
      <c r="W143">
        <v>8</v>
      </c>
      <c r="X143">
        <v>8</v>
      </c>
      <c r="Y143">
        <v>8</v>
      </c>
      <c r="Z143" s="4">
        <v>10358</v>
      </c>
      <c r="AA143">
        <f t="shared" si="41"/>
        <v>10.979480000000001</v>
      </c>
      <c r="AB143" t="e">
        <v>#N/A</v>
      </c>
      <c r="AC143" t="e">
        <v>#N/A</v>
      </c>
      <c r="AD143" t="e">
        <v>#N/A</v>
      </c>
      <c r="AE143">
        <v>8</v>
      </c>
      <c r="AF143">
        <v>40</v>
      </c>
      <c r="AG143">
        <v>0.1</v>
      </c>
      <c r="AH143" t="e">
        <v>#N/A</v>
      </c>
      <c r="AI143" t="e">
        <v>#N/A</v>
      </c>
      <c r="AJ143" t="e">
        <v>#N/A</v>
      </c>
      <c r="AK143" t="e">
        <v>#N/A</v>
      </c>
      <c r="AL143" t="s">
        <v>440</v>
      </c>
      <c r="AM143" t="e">
        <f>NA()</f>
        <v>#N/A</v>
      </c>
      <c r="AN143" s="6" t="s">
        <v>605</v>
      </c>
      <c r="AO143">
        <f t="shared" si="42"/>
        <v>2015</v>
      </c>
      <c r="AQ143" s="20" t="str">
        <f t="shared" si="43"/>
        <v>BTN-D</v>
      </c>
      <c r="AR143" t="str">
        <f t="shared" si="34"/>
        <v>EGAT Diesel</v>
      </c>
      <c r="AT143" s="4" t="s">
        <v>714</v>
      </c>
      <c r="AU143" s="20" t="str">
        <f t="shared" si="35"/>
        <v>BTN-D</v>
      </c>
      <c r="AV143" t="str">
        <f t="shared" si="44"/>
        <v>SAC</v>
      </c>
      <c r="AX143" s="4" t="s">
        <v>715</v>
      </c>
      <c r="AY143" s="20" t="str">
        <f t="shared" si="45"/>
        <v>BTN-D</v>
      </c>
      <c r="AZ143" t="str">
        <f t="shared" si="46"/>
        <v>DIESEL</v>
      </c>
      <c r="BB143" s="4" t="s">
        <v>716</v>
      </c>
      <c r="BC143" s="20" t="s">
        <v>718</v>
      </c>
      <c r="BD143" s="20" t="str">
        <f t="shared" si="47"/>
        <v>BTN-D</v>
      </c>
      <c r="BF143" s="4" t="s">
        <v>716</v>
      </c>
      <c r="BG143" s="4" t="s">
        <v>719</v>
      </c>
      <c r="BH143" s="20" t="str">
        <f t="shared" si="36"/>
        <v>BTN-D</v>
      </c>
      <c r="BJ143" s="4" t="s">
        <v>716</v>
      </c>
      <c r="BK143" s="4" t="s">
        <v>720</v>
      </c>
      <c r="BL143" s="20" t="str">
        <f t="shared" si="48"/>
        <v>BTN-D</v>
      </c>
      <c r="BN143" s="4" t="s">
        <v>717</v>
      </c>
      <c r="BO143" s="20" t="str">
        <f t="shared" si="49"/>
        <v>Oil</v>
      </c>
      <c r="BP143" s="20" t="str">
        <f t="shared" si="50"/>
        <v>BTN-D</v>
      </c>
    </row>
    <row r="144" spans="1:68">
      <c r="A144" t="s">
        <v>141</v>
      </c>
      <c r="B144" t="str">
        <f t="shared" si="37"/>
        <v>BTG-D</v>
      </c>
      <c r="C144" t="b">
        <f>TRUE</f>
        <v>1</v>
      </c>
      <c r="D144" t="s">
        <v>367</v>
      </c>
      <c r="E144" t="str">
        <f t="shared" si="38"/>
        <v>SAC</v>
      </c>
      <c r="F144" t="s">
        <v>375</v>
      </c>
      <c r="G144" t="str">
        <f>INDEX(PLEXOScat_idx!$B:$B,MATCH($F144,PLEXOScat_idx!$A:$A,0))</f>
        <v>EGAT Diesel</v>
      </c>
      <c r="H144" s="10" t="s">
        <v>681</v>
      </c>
      <c r="I144" t="str">
        <f t="shared" si="39"/>
        <v>Oil</v>
      </c>
      <c r="J144" t="s">
        <v>761</v>
      </c>
      <c r="K144" t="s">
        <v>420</v>
      </c>
      <c r="L144" t="str">
        <f>INDEX(idxFuel!$B:$B,MATCH($K144,idxFuel!$A:$A,0))</f>
        <v>DIESEL</v>
      </c>
      <c r="M144" t="s">
        <v>427</v>
      </c>
      <c r="N144">
        <v>0</v>
      </c>
      <c r="O144">
        <f t="shared" si="40"/>
        <v>0</v>
      </c>
      <c r="P144">
        <f>INDEX(Units_Allyear!C:C,MATCH($A144,Units_Allyear!$A:$A,0))</f>
        <v>1</v>
      </c>
      <c r="Q144">
        <f>INDEX(Units_Allyear!D:D,MATCH($A144,Units_Allyear!$A:$A,0))</f>
        <v>1</v>
      </c>
      <c r="R144">
        <f>INDEX(Units_Allyear!E:E,MATCH($A144,Units_Allyear!$A:$A,0))</f>
        <v>1</v>
      </c>
      <c r="S144">
        <f>INDEX(Units_Allyear!F:F,MATCH($A144,Units_Allyear!$A:$A,0))</f>
        <v>1</v>
      </c>
      <c r="T144">
        <f>INDEX(Units_Allyear!G:G,MATCH($A144,Units_Allyear!$A:$A,0))</f>
        <v>1</v>
      </c>
      <c r="U144">
        <v>10</v>
      </c>
      <c r="V144">
        <v>10</v>
      </c>
      <c r="W144">
        <v>10</v>
      </c>
      <c r="X144">
        <v>10</v>
      </c>
      <c r="Y144">
        <v>10</v>
      </c>
      <c r="Z144" s="4">
        <v>10358</v>
      </c>
      <c r="AA144">
        <f t="shared" si="41"/>
        <v>10.979480000000001</v>
      </c>
      <c r="AB144" t="e">
        <v>#N/A</v>
      </c>
      <c r="AC144" t="e">
        <v>#N/A</v>
      </c>
      <c r="AD144" t="e">
        <v>#N/A</v>
      </c>
      <c r="AE144">
        <v>8</v>
      </c>
      <c r="AF144">
        <v>40</v>
      </c>
      <c r="AG144">
        <v>0.1</v>
      </c>
      <c r="AH144" t="e">
        <v>#N/A</v>
      </c>
      <c r="AI144" t="e">
        <v>#N/A</v>
      </c>
      <c r="AJ144" t="e">
        <v>#N/A</v>
      </c>
      <c r="AK144" t="e">
        <v>#N/A</v>
      </c>
      <c r="AL144" t="s">
        <v>440</v>
      </c>
      <c r="AM144" t="e">
        <f>NA()</f>
        <v>#N/A</v>
      </c>
      <c r="AN144" s="6" t="s">
        <v>605</v>
      </c>
      <c r="AO144">
        <f t="shared" si="42"/>
        <v>2015</v>
      </c>
      <c r="AQ144" s="20" t="str">
        <f t="shared" si="43"/>
        <v>BTG-D</v>
      </c>
      <c r="AR144" t="str">
        <f t="shared" si="34"/>
        <v>EGAT Diesel</v>
      </c>
      <c r="AT144" s="4" t="s">
        <v>714</v>
      </c>
      <c r="AU144" s="20" t="str">
        <f t="shared" si="35"/>
        <v>BTG-D</v>
      </c>
      <c r="AV144" t="str">
        <f t="shared" si="44"/>
        <v>SAC</v>
      </c>
      <c r="AX144" s="4" t="s">
        <v>715</v>
      </c>
      <c r="AY144" s="20" t="str">
        <f t="shared" si="45"/>
        <v>BTG-D</v>
      </c>
      <c r="AZ144" t="str">
        <f t="shared" si="46"/>
        <v>DIESEL</v>
      </c>
      <c r="BB144" s="4" t="s">
        <v>716</v>
      </c>
      <c r="BC144" s="20" t="s">
        <v>718</v>
      </c>
      <c r="BD144" s="20" t="str">
        <f t="shared" si="47"/>
        <v>BTG-D</v>
      </c>
      <c r="BF144" s="4" t="s">
        <v>716</v>
      </c>
      <c r="BG144" s="4" t="s">
        <v>719</v>
      </c>
      <c r="BH144" s="20" t="str">
        <f t="shared" si="36"/>
        <v>BTG-D</v>
      </c>
      <c r="BJ144" s="4" t="s">
        <v>716</v>
      </c>
      <c r="BK144" s="4" t="s">
        <v>720</v>
      </c>
      <c r="BL144" s="20" t="str">
        <f t="shared" si="48"/>
        <v>BTG-D</v>
      </c>
      <c r="BN144" s="4" t="s">
        <v>717</v>
      </c>
      <c r="BO144" s="20" t="str">
        <f t="shared" si="49"/>
        <v>Oil</v>
      </c>
      <c r="BP144" s="20" t="str">
        <f t="shared" si="50"/>
        <v>BTG-D</v>
      </c>
    </row>
    <row r="145" spans="1:68">
      <c r="A145" t="s">
        <v>142</v>
      </c>
      <c r="B145" t="str">
        <f t="shared" si="37"/>
        <v>GE-F1</v>
      </c>
      <c r="C145" t="e">
        <v>#N/A</v>
      </c>
      <c r="D145" t="s">
        <v>365</v>
      </c>
      <c r="E145" t="str">
        <f t="shared" si="38"/>
        <v>CAC</v>
      </c>
      <c r="F145" t="s">
        <v>387</v>
      </c>
      <c r="G145" t="str">
        <f>INDEX(PLEXOScat_idx!$B:$B,MATCH($F145,PLEXOScat_idx!$A:$A,0))</f>
        <v>SPP-Firm</v>
      </c>
      <c r="H145" s="10" t="s">
        <v>676</v>
      </c>
      <c r="I145" t="str">
        <f t="shared" si="39"/>
        <v>Gas</v>
      </c>
      <c r="J145" t="s">
        <v>762</v>
      </c>
      <c r="K145" t="s">
        <v>421</v>
      </c>
      <c r="L145" t="str">
        <f>INDEX(idxFuel!$B:$B,MATCH($K145,idxFuel!$A:$A,0))</f>
        <v>Gas</v>
      </c>
      <c r="M145" t="s">
        <v>428</v>
      </c>
      <c r="N145" t="e">
        <v>#N/A</v>
      </c>
      <c r="O145" t="e">
        <f t="shared" si="40"/>
        <v>#N/A</v>
      </c>
      <c r="P145">
        <f>INDEX(Units_Allyear!C:C,MATCH($A145,Units_Allyear!$A:$A,0))</f>
        <v>1</v>
      </c>
      <c r="Q145">
        <f>INDEX(Units_Allyear!D:D,MATCH($A145,Units_Allyear!$A:$A,0))</f>
        <v>1</v>
      </c>
      <c r="R145">
        <f>INDEX(Units_Allyear!E:E,MATCH($A145,Units_Allyear!$A:$A,0))</f>
        <v>1</v>
      </c>
      <c r="S145">
        <f>INDEX(Units_Allyear!F:F,MATCH($A145,Units_Allyear!$A:$A,0))</f>
        <v>1</v>
      </c>
      <c r="T145">
        <f>INDEX(Units_Allyear!G:G,MATCH($A145,Units_Allyear!$A:$A,0))</f>
        <v>1</v>
      </c>
      <c r="U145">
        <v>60</v>
      </c>
      <c r="V145">
        <v>30</v>
      </c>
      <c r="W145">
        <v>30</v>
      </c>
      <c r="X145">
        <v>30</v>
      </c>
      <c r="Y145">
        <v>30</v>
      </c>
      <c r="Z145" t="e">
        <v>#N/A</v>
      </c>
      <c r="AA145" t="e">
        <f t="shared" si="41"/>
        <v>#N/A</v>
      </c>
      <c r="AB145" t="e">
        <v>#N/A</v>
      </c>
      <c r="AC145" t="e">
        <v>#N/A</v>
      </c>
      <c r="AD145" t="e">
        <v>#N/A</v>
      </c>
      <c r="AE145">
        <v>8</v>
      </c>
      <c r="AF145">
        <v>40</v>
      </c>
      <c r="AG145">
        <v>0.1</v>
      </c>
      <c r="AH145" t="e">
        <v>#N/A</v>
      </c>
      <c r="AI145" t="e">
        <v>#N/A</v>
      </c>
      <c r="AJ145" t="e">
        <v>#N/A</v>
      </c>
      <c r="AK145" t="e">
        <v>#N/A</v>
      </c>
      <c r="AL145" t="s">
        <v>452</v>
      </c>
      <c r="AM145" t="s">
        <v>448</v>
      </c>
      <c r="AN145" t="s">
        <v>526</v>
      </c>
      <c r="AO145">
        <f t="shared" si="42"/>
        <v>1996</v>
      </c>
      <c r="AQ145" s="20" t="str">
        <f t="shared" si="43"/>
        <v>GE-F1</v>
      </c>
      <c r="AR145" t="str">
        <f t="shared" si="34"/>
        <v>SPP-Firm-E</v>
      </c>
      <c r="AT145" s="4" t="s">
        <v>714</v>
      </c>
      <c r="AU145" s="20" t="str">
        <f t="shared" si="35"/>
        <v>GE-F1</v>
      </c>
      <c r="AV145" t="str">
        <f t="shared" si="44"/>
        <v>CAC</v>
      </c>
      <c r="AX145" s="4" t="s">
        <v>715</v>
      </c>
      <c r="AY145" s="20" t="str">
        <f t="shared" si="45"/>
        <v>GE-F1</v>
      </c>
      <c r="AZ145" t="str">
        <f t="shared" si="46"/>
        <v>Gas</v>
      </c>
      <c r="BB145" s="4" t="s">
        <v>716</v>
      </c>
      <c r="BC145" s="20" t="s">
        <v>718</v>
      </c>
      <c r="BD145" s="20" t="e">
        <f t="shared" si="47"/>
        <v>#N/A</v>
      </c>
      <c r="BF145" s="4" t="s">
        <v>716</v>
      </c>
      <c r="BG145" s="4" t="s">
        <v>719</v>
      </c>
      <c r="BH145" s="20" t="str">
        <f t="shared" si="36"/>
        <v>GE-F1</v>
      </c>
      <c r="BJ145" s="4" t="s">
        <v>716</v>
      </c>
      <c r="BK145" s="4" t="s">
        <v>720</v>
      </c>
      <c r="BL145" s="20" t="e">
        <f t="shared" si="48"/>
        <v>#N/A</v>
      </c>
      <c r="BN145" s="4" t="s">
        <v>717</v>
      </c>
      <c r="BO145" s="20" t="str">
        <f t="shared" si="49"/>
        <v>Gas</v>
      </c>
      <c r="BP145" s="20" t="str">
        <f t="shared" si="50"/>
        <v>GE-F1</v>
      </c>
    </row>
    <row r="146" spans="1:68">
      <c r="A146" t="s">
        <v>143</v>
      </c>
      <c r="B146" t="str">
        <f t="shared" si="37"/>
        <v>GE-F2</v>
      </c>
      <c r="C146" t="e">
        <v>#N/A</v>
      </c>
      <c r="D146" t="s">
        <v>365</v>
      </c>
      <c r="E146" t="str">
        <f t="shared" si="38"/>
        <v>CAC</v>
      </c>
      <c r="F146" t="s">
        <v>387</v>
      </c>
      <c r="G146" t="str">
        <f>INDEX(PLEXOScat_idx!$B:$B,MATCH($F146,PLEXOScat_idx!$A:$A,0))</f>
        <v>SPP-Firm</v>
      </c>
      <c r="H146" s="10" t="s">
        <v>676</v>
      </c>
      <c r="I146" t="str">
        <f t="shared" si="39"/>
        <v>Gas</v>
      </c>
      <c r="J146" t="s">
        <v>762</v>
      </c>
      <c r="K146" t="s">
        <v>421</v>
      </c>
      <c r="L146" t="str">
        <f>INDEX(idxFuel!$B:$B,MATCH($K146,idxFuel!$A:$A,0))</f>
        <v>Gas</v>
      </c>
      <c r="M146" t="s">
        <v>428</v>
      </c>
      <c r="N146" t="e">
        <v>#N/A</v>
      </c>
      <c r="O146" t="e">
        <f t="shared" si="40"/>
        <v>#N/A</v>
      </c>
      <c r="P146">
        <f>INDEX(Units_Allyear!C:C,MATCH($A146,Units_Allyear!$A:$A,0))</f>
        <v>1</v>
      </c>
      <c r="Q146">
        <f>INDEX(Units_Allyear!D:D,MATCH($A146,Units_Allyear!$A:$A,0))</f>
        <v>1</v>
      </c>
      <c r="R146">
        <f>INDEX(Units_Allyear!E:E,MATCH($A146,Units_Allyear!$A:$A,0))</f>
        <v>1</v>
      </c>
      <c r="S146">
        <f>INDEX(Units_Allyear!F:F,MATCH($A146,Units_Allyear!$A:$A,0))</f>
        <v>1</v>
      </c>
      <c r="T146">
        <f>INDEX(Units_Allyear!G:G,MATCH($A146,Units_Allyear!$A:$A,0))</f>
        <v>1</v>
      </c>
      <c r="U146">
        <v>60</v>
      </c>
      <c r="V146">
        <v>30</v>
      </c>
      <c r="W146">
        <v>30</v>
      </c>
      <c r="X146">
        <v>30</v>
      </c>
      <c r="Y146">
        <v>30</v>
      </c>
      <c r="Z146" t="e">
        <v>#N/A</v>
      </c>
      <c r="AA146" t="e">
        <f t="shared" si="41"/>
        <v>#N/A</v>
      </c>
      <c r="AB146" t="e">
        <v>#N/A</v>
      </c>
      <c r="AC146" t="e">
        <v>#N/A</v>
      </c>
      <c r="AD146" t="e">
        <v>#N/A</v>
      </c>
      <c r="AE146">
        <v>8</v>
      </c>
      <c r="AF146">
        <v>40</v>
      </c>
      <c r="AG146">
        <v>0.1</v>
      </c>
      <c r="AH146" t="e">
        <v>#N/A</v>
      </c>
      <c r="AI146" t="e">
        <v>#N/A</v>
      </c>
      <c r="AJ146" t="e">
        <v>#N/A</v>
      </c>
      <c r="AK146" t="e">
        <v>#N/A</v>
      </c>
      <c r="AL146" t="s">
        <v>452</v>
      </c>
      <c r="AM146" t="s">
        <v>448</v>
      </c>
      <c r="AN146" t="s">
        <v>527</v>
      </c>
      <c r="AO146">
        <f t="shared" si="42"/>
        <v>1996</v>
      </c>
      <c r="AQ146" s="20" t="str">
        <f t="shared" si="43"/>
        <v>GE-F2</v>
      </c>
      <c r="AR146" t="str">
        <f t="shared" si="34"/>
        <v>SPP-Firm-E</v>
      </c>
      <c r="AT146" s="4" t="s">
        <v>714</v>
      </c>
      <c r="AU146" s="20" t="str">
        <f t="shared" si="35"/>
        <v>GE-F2</v>
      </c>
      <c r="AV146" t="str">
        <f t="shared" si="44"/>
        <v>CAC</v>
      </c>
      <c r="AX146" s="4" t="s">
        <v>715</v>
      </c>
      <c r="AY146" s="20" t="str">
        <f t="shared" si="45"/>
        <v>GE-F2</v>
      </c>
      <c r="AZ146" t="str">
        <f t="shared" si="46"/>
        <v>Gas</v>
      </c>
      <c r="BB146" s="4" t="s">
        <v>716</v>
      </c>
      <c r="BC146" s="20" t="s">
        <v>718</v>
      </c>
      <c r="BD146" s="20" t="e">
        <f t="shared" si="47"/>
        <v>#N/A</v>
      </c>
      <c r="BF146" s="4" t="s">
        <v>716</v>
      </c>
      <c r="BG146" s="4" t="s">
        <v>719</v>
      </c>
      <c r="BH146" s="20" t="str">
        <f t="shared" si="36"/>
        <v>GE-F2</v>
      </c>
      <c r="BJ146" s="4" t="s">
        <v>716</v>
      </c>
      <c r="BK146" s="4" t="s">
        <v>720</v>
      </c>
      <c r="BL146" s="20" t="e">
        <f t="shared" si="48"/>
        <v>#N/A</v>
      </c>
      <c r="BN146" s="4" t="s">
        <v>717</v>
      </c>
      <c r="BO146" s="20" t="str">
        <f t="shared" si="49"/>
        <v>Gas</v>
      </c>
      <c r="BP146" s="20" t="str">
        <f t="shared" si="50"/>
        <v>GE-F2</v>
      </c>
    </row>
    <row r="147" spans="1:68">
      <c r="A147" t="s">
        <v>144</v>
      </c>
      <c r="B147" t="str">
        <f t="shared" si="37"/>
        <v>TPT-F</v>
      </c>
      <c r="C147" t="e">
        <v>#N/A</v>
      </c>
      <c r="D147" t="s">
        <v>365</v>
      </c>
      <c r="E147" t="str">
        <f t="shared" si="38"/>
        <v>CAC</v>
      </c>
      <c r="F147" t="s">
        <v>388</v>
      </c>
      <c r="G147" t="str">
        <f>INDEX(PLEXOScat_idx!$B:$B,MATCH($F147,PLEXOScat_idx!$A:$A,0))</f>
        <v>SPP-Firm</v>
      </c>
      <c r="H147" s="12" t="s">
        <v>674</v>
      </c>
      <c r="I147" t="str">
        <f t="shared" si="39"/>
        <v>Coal</v>
      </c>
      <c r="J147" t="s">
        <v>762</v>
      </c>
      <c r="K147" t="s">
        <v>422</v>
      </c>
      <c r="L147" t="str">
        <f>INDEX(idxFuel!$B:$B,MATCH($K147,idxFuel!$A:$A,0))</f>
        <v>Coal</v>
      </c>
      <c r="M147" t="s">
        <v>428</v>
      </c>
      <c r="N147" t="e">
        <v>#N/A</v>
      </c>
      <c r="O147" t="e">
        <f t="shared" si="40"/>
        <v>#N/A</v>
      </c>
      <c r="P147">
        <f>INDEX(Units_Allyear!C:C,MATCH($A147,Units_Allyear!$A:$A,0))</f>
        <v>0</v>
      </c>
      <c r="Q147">
        <f>INDEX(Units_Allyear!D:D,MATCH($A147,Units_Allyear!$A:$A,0))</f>
        <v>0</v>
      </c>
      <c r="R147">
        <f>INDEX(Units_Allyear!E:E,MATCH($A147,Units_Allyear!$A:$A,0))</f>
        <v>0</v>
      </c>
      <c r="S147">
        <f>INDEX(Units_Allyear!F:F,MATCH($A147,Units_Allyear!$A:$A,0))</f>
        <v>0</v>
      </c>
      <c r="T147">
        <f>INDEX(Units_Allyear!G:G,MATCH($A147,Units_Allyear!$A:$A,0))</f>
        <v>0</v>
      </c>
      <c r="U147">
        <v>9.5</v>
      </c>
      <c r="V147">
        <v>9.5</v>
      </c>
      <c r="W147">
        <v>9.5</v>
      </c>
      <c r="X147">
        <v>9.5</v>
      </c>
      <c r="Y147">
        <v>9.5</v>
      </c>
      <c r="Z147" t="e">
        <v>#N/A</v>
      </c>
      <c r="AA147" t="e">
        <f t="shared" si="41"/>
        <v>#N/A</v>
      </c>
      <c r="AB147" t="e">
        <v>#N/A</v>
      </c>
      <c r="AC147" t="e">
        <v>#N/A</v>
      </c>
      <c r="AD147" t="e">
        <v>#N/A</v>
      </c>
      <c r="AE147">
        <v>8</v>
      </c>
      <c r="AF147">
        <v>40</v>
      </c>
      <c r="AG147">
        <v>0.1</v>
      </c>
      <c r="AH147" t="e">
        <v>#N/A</v>
      </c>
      <c r="AI147" t="e">
        <v>#N/A</v>
      </c>
      <c r="AJ147" t="e">
        <v>#N/A</v>
      </c>
      <c r="AK147" t="e">
        <v>#N/A</v>
      </c>
      <c r="AL147" t="s">
        <v>452</v>
      </c>
      <c r="AM147" t="s">
        <v>448</v>
      </c>
      <c r="AN147" t="s">
        <v>528</v>
      </c>
      <c r="AO147">
        <f t="shared" si="42"/>
        <v>1997</v>
      </c>
      <c r="AQ147" s="20" t="str">
        <f t="shared" si="43"/>
        <v>TPT-F</v>
      </c>
      <c r="AR147" t="str">
        <f t="shared" si="34"/>
        <v>SPP-Firm-E</v>
      </c>
      <c r="AT147" s="4" t="s">
        <v>714</v>
      </c>
      <c r="AU147" s="20" t="str">
        <f t="shared" si="35"/>
        <v>TPT-F</v>
      </c>
      <c r="AV147" t="str">
        <f t="shared" si="44"/>
        <v>CAC</v>
      </c>
      <c r="AX147" s="4" t="s">
        <v>715</v>
      </c>
      <c r="AY147" s="20" t="str">
        <f t="shared" si="45"/>
        <v>TPT-F</v>
      </c>
      <c r="AZ147" t="str">
        <f t="shared" si="46"/>
        <v>Coal</v>
      </c>
      <c r="BB147" s="4" t="s">
        <v>716</v>
      </c>
      <c r="BC147" s="20" t="s">
        <v>718</v>
      </c>
      <c r="BD147" s="20" t="e">
        <f t="shared" si="47"/>
        <v>#N/A</v>
      </c>
      <c r="BF147" s="4" t="s">
        <v>716</v>
      </c>
      <c r="BG147" s="4" t="s">
        <v>719</v>
      </c>
      <c r="BH147" s="20" t="str">
        <f t="shared" si="36"/>
        <v>TPT-F</v>
      </c>
      <c r="BJ147" s="4" t="s">
        <v>716</v>
      </c>
      <c r="BK147" s="4" t="s">
        <v>720</v>
      </c>
      <c r="BL147" s="20" t="e">
        <f t="shared" si="48"/>
        <v>#N/A</v>
      </c>
      <c r="BN147" s="4" t="s">
        <v>717</v>
      </c>
      <c r="BO147" s="20" t="str">
        <f t="shared" si="49"/>
        <v>Coal</v>
      </c>
      <c r="BP147" s="20" t="str">
        <f t="shared" si="50"/>
        <v>TPT-F</v>
      </c>
    </row>
    <row r="148" spans="1:68">
      <c r="A148" t="s">
        <v>145</v>
      </c>
      <c r="B148" t="str">
        <f t="shared" si="37"/>
        <v>PTC-F</v>
      </c>
      <c r="C148" t="e">
        <v>#N/A</v>
      </c>
      <c r="D148" t="s">
        <v>365</v>
      </c>
      <c r="E148" t="str">
        <f t="shared" si="38"/>
        <v>CAC</v>
      </c>
      <c r="F148" t="s">
        <v>387</v>
      </c>
      <c r="G148" t="str">
        <f>INDEX(PLEXOScat_idx!$B:$B,MATCH($F148,PLEXOScat_idx!$A:$A,0))</f>
        <v>SPP-Firm</v>
      </c>
      <c r="H148" s="10" t="s">
        <v>676</v>
      </c>
      <c r="I148" t="str">
        <f t="shared" si="39"/>
        <v>Gas</v>
      </c>
      <c r="J148" t="s">
        <v>762</v>
      </c>
      <c r="K148" t="s">
        <v>421</v>
      </c>
      <c r="L148" t="str">
        <f>INDEX(idxFuel!$B:$B,MATCH($K148,idxFuel!$A:$A,0))</f>
        <v>Gas</v>
      </c>
      <c r="M148" t="s">
        <v>428</v>
      </c>
      <c r="N148" t="e">
        <v>#N/A</v>
      </c>
      <c r="O148" t="e">
        <f t="shared" si="40"/>
        <v>#N/A</v>
      </c>
      <c r="P148">
        <f>INDEX(Units_Allyear!C:C,MATCH($A148,Units_Allyear!$A:$A,0))</f>
        <v>1</v>
      </c>
      <c r="Q148">
        <f>INDEX(Units_Allyear!D:D,MATCH($A148,Units_Allyear!$A:$A,0))</f>
        <v>1</v>
      </c>
      <c r="R148">
        <f>INDEX(Units_Allyear!E:E,MATCH($A148,Units_Allyear!$A:$A,0))</f>
        <v>1</v>
      </c>
      <c r="S148">
        <f>INDEX(Units_Allyear!F:F,MATCH($A148,Units_Allyear!$A:$A,0))</f>
        <v>1</v>
      </c>
      <c r="T148">
        <f>INDEX(Units_Allyear!G:G,MATCH($A148,Units_Allyear!$A:$A,0))</f>
        <v>1</v>
      </c>
      <c r="U148">
        <v>32</v>
      </c>
      <c r="V148">
        <v>30</v>
      </c>
      <c r="W148">
        <v>30</v>
      </c>
      <c r="X148">
        <v>30</v>
      </c>
      <c r="Y148">
        <v>30</v>
      </c>
      <c r="Z148" t="e">
        <v>#N/A</v>
      </c>
      <c r="AA148" t="e">
        <f t="shared" si="41"/>
        <v>#N/A</v>
      </c>
      <c r="AB148" t="e">
        <v>#N/A</v>
      </c>
      <c r="AC148" t="e">
        <v>#N/A</v>
      </c>
      <c r="AD148" t="e">
        <v>#N/A</v>
      </c>
      <c r="AE148">
        <v>8</v>
      </c>
      <c r="AF148">
        <v>40</v>
      </c>
      <c r="AG148">
        <v>0.1</v>
      </c>
      <c r="AH148" t="e">
        <v>#N/A</v>
      </c>
      <c r="AI148" t="e">
        <v>#N/A</v>
      </c>
      <c r="AJ148" t="e">
        <v>#N/A</v>
      </c>
      <c r="AK148" t="e">
        <v>#N/A</v>
      </c>
      <c r="AL148" t="s">
        <v>452</v>
      </c>
      <c r="AM148" t="s">
        <v>448</v>
      </c>
      <c r="AN148" t="s">
        <v>529</v>
      </c>
      <c r="AO148">
        <f t="shared" si="42"/>
        <v>1997</v>
      </c>
      <c r="AQ148" s="20" t="str">
        <f t="shared" si="43"/>
        <v>PTC-F</v>
      </c>
      <c r="AR148" t="str">
        <f t="shared" si="34"/>
        <v>SPP-Firm-E</v>
      </c>
      <c r="AT148" s="4" t="s">
        <v>714</v>
      </c>
      <c r="AU148" s="20" t="str">
        <f t="shared" si="35"/>
        <v>PTC-F</v>
      </c>
      <c r="AV148" t="str">
        <f t="shared" si="44"/>
        <v>CAC</v>
      </c>
      <c r="AX148" s="4" t="s">
        <v>715</v>
      </c>
      <c r="AY148" s="20" t="str">
        <f t="shared" si="45"/>
        <v>PTC-F</v>
      </c>
      <c r="AZ148" t="str">
        <f t="shared" si="46"/>
        <v>Gas</v>
      </c>
      <c r="BB148" s="4" t="s">
        <v>716</v>
      </c>
      <c r="BC148" s="20" t="s">
        <v>718</v>
      </c>
      <c r="BD148" s="20" t="e">
        <f t="shared" si="47"/>
        <v>#N/A</v>
      </c>
      <c r="BF148" s="4" t="s">
        <v>716</v>
      </c>
      <c r="BG148" s="4" t="s">
        <v>719</v>
      </c>
      <c r="BH148" s="20" t="str">
        <f t="shared" si="36"/>
        <v>PTC-F</v>
      </c>
      <c r="BJ148" s="4" t="s">
        <v>716</v>
      </c>
      <c r="BK148" s="4" t="s">
        <v>720</v>
      </c>
      <c r="BL148" s="20" t="e">
        <f t="shared" si="48"/>
        <v>#N/A</v>
      </c>
      <c r="BN148" s="4" t="s">
        <v>717</v>
      </c>
      <c r="BO148" s="20" t="str">
        <f t="shared" si="49"/>
        <v>Gas</v>
      </c>
      <c r="BP148" s="20" t="str">
        <f t="shared" si="50"/>
        <v>PTC-F</v>
      </c>
    </row>
    <row r="149" spans="1:68">
      <c r="A149" t="s">
        <v>146</v>
      </c>
      <c r="B149" t="str">
        <f t="shared" si="37"/>
        <v>GS1-F1</v>
      </c>
      <c r="C149" t="e">
        <v>#N/A</v>
      </c>
      <c r="D149" t="s">
        <v>365</v>
      </c>
      <c r="E149" t="str">
        <f t="shared" si="38"/>
        <v>CAC</v>
      </c>
      <c r="F149" t="s">
        <v>387</v>
      </c>
      <c r="G149" t="str">
        <f>INDEX(PLEXOScat_idx!$B:$B,MATCH($F149,PLEXOScat_idx!$A:$A,0))</f>
        <v>SPP-Firm</v>
      </c>
      <c r="H149" s="10" t="s">
        <v>676</v>
      </c>
      <c r="I149" t="str">
        <f t="shared" si="39"/>
        <v>Gas</v>
      </c>
      <c r="J149" t="s">
        <v>762</v>
      </c>
      <c r="K149" t="s">
        <v>421</v>
      </c>
      <c r="L149" t="str">
        <f>INDEX(idxFuel!$B:$B,MATCH($K149,idxFuel!$A:$A,0))</f>
        <v>Gas</v>
      </c>
      <c r="M149" t="s">
        <v>428</v>
      </c>
      <c r="N149" t="e">
        <v>#N/A</v>
      </c>
      <c r="O149" t="e">
        <f t="shared" si="40"/>
        <v>#N/A</v>
      </c>
      <c r="P149">
        <f>INDEX(Units_Allyear!C:C,MATCH($A149,Units_Allyear!$A:$A,0))</f>
        <v>1</v>
      </c>
      <c r="Q149">
        <f>INDEX(Units_Allyear!D:D,MATCH($A149,Units_Allyear!$A:$A,0))</f>
        <v>1</v>
      </c>
      <c r="R149">
        <f>INDEX(Units_Allyear!E:E,MATCH($A149,Units_Allyear!$A:$A,0))</f>
        <v>1</v>
      </c>
      <c r="S149">
        <f>INDEX(Units_Allyear!F:F,MATCH($A149,Units_Allyear!$A:$A,0))</f>
        <v>1</v>
      </c>
      <c r="T149">
        <f>INDEX(Units_Allyear!G:G,MATCH($A149,Units_Allyear!$A:$A,0))</f>
        <v>1</v>
      </c>
      <c r="U149">
        <v>55</v>
      </c>
      <c r="V149">
        <v>30</v>
      </c>
      <c r="W149">
        <v>30</v>
      </c>
      <c r="X149">
        <v>30</v>
      </c>
      <c r="Y149">
        <v>30</v>
      </c>
      <c r="Z149" t="e">
        <v>#N/A</v>
      </c>
      <c r="AA149" t="e">
        <f t="shared" si="41"/>
        <v>#N/A</v>
      </c>
      <c r="AB149" t="e">
        <v>#N/A</v>
      </c>
      <c r="AC149" t="e">
        <v>#N/A</v>
      </c>
      <c r="AD149" t="e">
        <v>#N/A</v>
      </c>
      <c r="AE149">
        <v>8</v>
      </c>
      <c r="AF149">
        <v>40</v>
      </c>
      <c r="AG149">
        <v>0.1</v>
      </c>
      <c r="AH149" t="e">
        <v>#N/A</v>
      </c>
      <c r="AI149" t="e">
        <v>#N/A</v>
      </c>
      <c r="AJ149" t="e">
        <v>#N/A</v>
      </c>
      <c r="AK149" t="e">
        <v>#N/A</v>
      </c>
      <c r="AL149" t="s">
        <v>452</v>
      </c>
      <c r="AM149" t="s">
        <v>447</v>
      </c>
      <c r="AN149" t="s">
        <v>530</v>
      </c>
      <c r="AO149">
        <f t="shared" si="42"/>
        <v>1998</v>
      </c>
      <c r="AQ149" s="20" t="str">
        <f t="shared" si="43"/>
        <v>GS1-F1</v>
      </c>
      <c r="AR149" t="str">
        <f t="shared" si="34"/>
        <v>SPP-Firm-A</v>
      </c>
      <c r="AT149" s="4" t="s">
        <v>714</v>
      </c>
      <c r="AU149" s="20" t="str">
        <f t="shared" si="35"/>
        <v>GS1-F1</v>
      </c>
      <c r="AV149" t="str">
        <f t="shared" si="44"/>
        <v>CAC</v>
      </c>
      <c r="AX149" s="4" t="s">
        <v>715</v>
      </c>
      <c r="AY149" s="20" t="str">
        <f t="shared" si="45"/>
        <v>GS1-F1</v>
      </c>
      <c r="AZ149" t="str">
        <f t="shared" si="46"/>
        <v>Gas</v>
      </c>
      <c r="BB149" s="4" t="s">
        <v>716</v>
      </c>
      <c r="BC149" s="20" t="s">
        <v>718</v>
      </c>
      <c r="BD149" s="20" t="e">
        <f t="shared" si="47"/>
        <v>#N/A</v>
      </c>
      <c r="BF149" s="4" t="s">
        <v>716</v>
      </c>
      <c r="BG149" s="4" t="s">
        <v>719</v>
      </c>
      <c r="BH149" s="20" t="str">
        <f t="shared" si="36"/>
        <v>GS1-F1</v>
      </c>
      <c r="BJ149" s="4" t="s">
        <v>716</v>
      </c>
      <c r="BK149" s="4" t="s">
        <v>720</v>
      </c>
      <c r="BL149" s="20" t="e">
        <f t="shared" si="48"/>
        <v>#N/A</v>
      </c>
      <c r="BN149" s="4" t="s">
        <v>717</v>
      </c>
      <c r="BO149" s="20" t="str">
        <f t="shared" si="49"/>
        <v>Gas</v>
      </c>
      <c r="BP149" s="20" t="str">
        <f t="shared" si="50"/>
        <v>GS1-F1</v>
      </c>
    </row>
    <row r="150" spans="1:68">
      <c r="A150" t="s">
        <v>147</v>
      </c>
      <c r="B150" t="str">
        <f t="shared" si="37"/>
        <v>TOP-F</v>
      </c>
      <c r="C150" t="e">
        <v>#N/A</v>
      </c>
      <c r="D150" t="s">
        <v>365</v>
      </c>
      <c r="E150" t="str">
        <f t="shared" si="38"/>
        <v>CAC</v>
      </c>
      <c r="F150" t="s">
        <v>387</v>
      </c>
      <c r="G150" t="str">
        <f>INDEX(PLEXOScat_idx!$B:$B,MATCH($F150,PLEXOScat_idx!$A:$A,0))</f>
        <v>SPP-Firm</v>
      </c>
      <c r="H150" s="10" t="s">
        <v>676</v>
      </c>
      <c r="I150" t="str">
        <f t="shared" si="39"/>
        <v>Gas</v>
      </c>
      <c r="J150" t="s">
        <v>762</v>
      </c>
      <c r="K150" t="s">
        <v>421</v>
      </c>
      <c r="L150" t="str">
        <f>INDEX(idxFuel!$B:$B,MATCH($K150,idxFuel!$A:$A,0))</f>
        <v>Gas</v>
      </c>
      <c r="M150" t="s">
        <v>428</v>
      </c>
      <c r="N150" t="e">
        <v>#N/A</v>
      </c>
      <c r="O150" t="e">
        <f t="shared" si="40"/>
        <v>#N/A</v>
      </c>
      <c r="P150">
        <f>INDEX(Units_Allyear!C:C,MATCH($A150,Units_Allyear!$A:$A,0))</f>
        <v>1</v>
      </c>
      <c r="Q150">
        <f>INDEX(Units_Allyear!D:D,MATCH($A150,Units_Allyear!$A:$A,0))</f>
        <v>0</v>
      </c>
      <c r="R150">
        <f>INDEX(Units_Allyear!E:E,MATCH($A150,Units_Allyear!$A:$A,0))</f>
        <v>0</v>
      </c>
      <c r="S150">
        <f>INDEX(Units_Allyear!F:F,MATCH($A150,Units_Allyear!$A:$A,0))</f>
        <v>0</v>
      </c>
      <c r="T150">
        <f>INDEX(Units_Allyear!G:G,MATCH($A150,Units_Allyear!$A:$A,0))</f>
        <v>0</v>
      </c>
      <c r="U150">
        <v>41</v>
      </c>
      <c r="V150">
        <v>30</v>
      </c>
      <c r="W150">
        <v>30</v>
      </c>
      <c r="X150">
        <v>30</v>
      </c>
      <c r="Y150">
        <v>30</v>
      </c>
      <c r="Z150" t="e">
        <v>#N/A</v>
      </c>
      <c r="AA150" t="e">
        <f t="shared" si="41"/>
        <v>#N/A</v>
      </c>
      <c r="AB150" t="e">
        <v>#N/A</v>
      </c>
      <c r="AC150" t="e">
        <v>#N/A</v>
      </c>
      <c r="AD150" t="e">
        <v>#N/A</v>
      </c>
      <c r="AE150">
        <v>8</v>
      </c>
      <c r="AF150">
        <v>40</v>
      </c>
      <c r="AG150">
        <v>0.1</v>
      </c>
      <c r="AH150" t="e">
        <v>#N/A</v>
      </c>
      <c r="AI150" t="e">
        <v>#N/A</v>
      </c>
      <c r="AJ150" t="e">
        <v>#N/A</v>
      </c>
      <c r="AK150" t="e">
        <v>#N/A</v>
      </c>
      <c r="AL150" t="s">
        <v>452</v>
      </c>
      <c r="AM150" t="s">
        <v>447</v>
      </c>
      <c r="AN150" t="s">
        <v>515</v>
      </c>
      <c r="AO150">
        <f t="shared" si="42"/>
        <v>1998</v>
      </c>
      <c r="AQ150" s="20" t="str">
        <f t="shared" si="43"/>
        <v>TOP-F</v>
      </c>
      <c r="AR150" t="str">
        <f t="shared" si="34"/>
        <v>SPP-Firm-A</v>
      </c>
      <c r="AT150" s="4" t="s">
        <v>714</v>
      </c>
      <c r="AU150" s="20" t="str">
        <f t="shared" si="35"/>
        <v>TOP-F</v>
      </c>
      <c r="AV150" t="str">
        <f t="shared" si="44"/>
        <v>CAC</v>
      </c>
      <c r="AX150" s="4" t="s">
        <v>715</v>
      </c>
      <c r="AY150" s="20" t="str">
        <f t="shared" si="45"/>
        <v>TOP-F</v>
      </c>
      <c r="AZ150" t="str">
        <f t="shared" si="46"/>
        <v>Gas</v>
      </c>
      <c r="BB150" s="4" t="s">
        <v>716</v>
      </c>
      <c r="BC150" s="20" t="s">
        <v>718</v>
      </c>
      <c r="BD150" s="20" t="e">
        <f t="shared" si="47"/>
        <v>#N/A</v>
      </c>
      <c r="BF150" s="4" t="s">
        <v>716</v>
      </c>
      <c r="BG150" s="4" t="s">
        <v>719</v>
      </c>
      <c r="BH150" s="20" t="str">
        <f t="shared" si="36"/>
        <v>TOP-F</v>
      </c>
      <c r="BJ150" s="4" t="s">
        <v>716</v>
      </c>
      <c r="BK150" s="4" t="s">
        <v>720</v>
      </c>
      <c r="BL150" s="20" t="e">
        <f t="shared" si="48"/>
        <v>#N/A</v>
      </c>
      <c r="BN150" s="4" t="s">
        <v>717</v>
      </c>
      <c r="BO150" s="20" t="str">
        <f t="shared" si="49"/>
        <v>Gas</v>
      </c>
      <c r="BP150" s="20" t="str">
        <f t="shared" si="50"/>
        <v>TOP-F</v>
      </c>
    </row>
    <row r="151" spans="1:68">
      <c r="A151" t="s">
        <v>148</v>
      </c>
      <c r="B151" t="str">
        <f t="shared" si="37"/>
        <v>ABP1-F</v>
      </c>
      <c r="C151" t="e">
        <v>#N/A</v>
      </c>
      <c r="D151" t="s">
        <v>365</v>
      </c>
      <c r="E151" t="str">
        <f t="shared" si="38"/>
        <v>CAC</v>
      </c>
      <c r="F151" t="s">
        <v>387</v>
      </c>
      <c r="G151" t="str">
        <f>INDEX(PLEXOScat_idx!$B:$B,MATCH($F151,PLEXOScat_idx!$A:$A,0))</f>
        <v>SPP-Firm</v>
      </c>
      <c r="H151" s="10" t="s">
        <v>676</v>
      </c>
      <c r="I151" t="str">
        <f t="shared" si="39"/>
        <v>Gas</v>
      </c>
      <c r="J151" t="s">
        <v>762</v>
      </c>
      <c r="K151" t="s">
        <v>421</v>
      </c>
      <c r="L151" t="str">
        <f>INDEX(idxFuel!$B:$B,MATCH($K151,idxFuel!$A:$A,0))</f>
        <v>Gas</v>
      </c>
      <c r="M151" t="s">
        <v>428</v>
      </c>
      <c r="N151" t="e">
        <v>#N/A</v>
      </c>
      <c r="O151" t="e">
        <f t="shared" si="40"/>
        <v>#N/A</v>
      </c>
      <c r="P151">
        <f>INDEX(Units_Allyear!C:C,MATCH($A151,Units_Allyear!$A:$A,0))</f>
        <v>1</v>
      </c>
      <c r="Q151">
        <f>INDEX(Units_Allyear!D:D,MATCH($A151,Units_Allyear!$A:$A,0))</f>
        <v>1</v>
      </c>
      <c r="R151">
        <f>INDEX(Units_Allyear!E:E,MATCH($A151,Units_Allyear!$A:$A,0))</f>
        <v>1</v>
      </c>
      <c r="S151">
        <f>INDEX(Units_Allyear!F:F,MATCH($A151,Units_Allyear!$A:$A,0))</f>
        <v>1</v>
      </c>
      <c r="T151">
        <f>INDEX(Units_Allyear!G:G,MATCH($A151,Units_Allyear!$A:$A,0))</f>
        <v>1</v>
      </c>
      <c r="U151">
        <v>60</v>
      </c>
      <c r="V151">
        <v>30</v>
      </c>
      <c r="W151">
        <v>30</v>
      </c>
      <c r="X151">
        <v>30</v>
      </c>
      <c r="Y151">
        <v>30</v>
      </c>
      <c r="Z151" t="e">
        <v>#N/A</v>
      </c>
      <c r="AA151" t="e">
        <f t="shared" si="41"/>
        <v>#N/A</v>
      </c>
      <c r="AB151" t="e">
        <v>#N/A</v>
      </c>
      <c r="AC151" t="e">
        <v>#N/A</v>
      </c>
      <c r="AD151" t="e">
        <v>#N/A</v>
      </c>
      <c r="AE151">
        <v>8</v>
      </c>
      <c r="AF151">
        <v>40</v>
      </c>
      <c r="AG151">
        <v>0.1</v>
      </c>
      <c r="AH151" t="e">
        <v>#N/A</v>
      </c>
      <c r="AI151" t="e">
        <v>#N/A</v>
      </c>
      <c r="AJ151" t="e">
        <v>#N/A</v>
      </c>
      <c r="AK151" t="e">
        <v>#N/A</v>
      </c>
      <c r="AL151" t="s">
        <v>452</v>
      </c>
      <c r="AM151" t="s">
        <v>444</v>
      </c>
      <c r="AN151" s="6" t="s">
        <v>531</v>
      </c>
      <c r="AO151">
        <f t="shared" si="42"/>
        <v>1998</v>
      </c>
      <c r="AQ151" s="20" t="str">
        <f t="shared" si="43"/>
        <v>ABP1-F</v>
      </c>
      <c r="AR151" t="str">
        <f t="shared" si="34"/>
        <v>SPP-Firm-D</v>
      </c>
      <c r="AT151" s="4" t="s">
        <v>714</v>
      </c>
      <c r="AU151" s="20" t="str">
        <f t="shared" si="35"/>
        <v>ABP1-F</v>
      </c>
      <c r="AV151" t="str">
        <f t="shared" si="44"/>
        <v>CAC</v>
      </c>
      <c r="AX151" s="4" t="s">
        <v>715</v>
      </c>
      <c r="AY151" s="20" t="str">
        <f t="shared" si="45"/>
        <v>ABP1-F</v>
      </c>
      <c r="AZ151" t="str">
        <f t="shared" si="46"/>
        <v>Gas</v>
      </c>
      <c r="BB151" s="4" t="s">
        <v>716</v>
      </c>
      <c r="BC151" s="20" t="s">
        <v>718</v>
      </c>
      <c r="BD151" s="20" t="e">
        <f t="shared" si="47"/>
        <v>#N/A</v>
      </c>
      <c r="BF151" s="4" t="s">
        <v>716</v>
      </c>
      <c r="BG151" s="4" t="s">
        <v>719</v>
      </c>
      <c r="BH151" s="20" t="str">
        <f t="shared" si="36"/>
        <v>ABP1-F</v>
      </c>
      <c r="BJ151" s="4" t="s">
        <v>716</v>
      </c>
      <c r="BK151" s="4" t="s">
        <v>720</v>
      </c>
      <c r="BL151" s="20" t="e">
        <f t="shared" si="48"/>
        <v>#N/A</v>
      </c>
      <c r="BN151" s="4" t="s">
        <v>717</v>
      </c>
      <c r="BO151" s="20" t="str">
        <f t="shared" si="49"/>
        <v>Gas</v>
      </c>
      <c r="BP151" s="20" t="str">
        <f t="shared" si="50"/>
        <v>ABP1-F</v>
      </c>
    </row>
    <row r="152" spans="1:68">
      <c r="A152" t="s">
        <v>149</v>
      </c>
      <c r="B152" t="str">
        <f t="shared" si="37"/>
        <v>GS1-F2</v>
      </c>
      <c r="C152" t="e">
        <v>#N/A</v>
      </c>
      <c r="D152" t="s">
        <v>365</v>
      </c>
      <c r="E152" t="str">
        <f t="shared" si="38"/>
        <v>CAC</v>
      </c>
      <c r="F152" t="s">
        <v>387</v>
      </c>
      <c r="G152" t="str">
        <f>INDEX(PLEXOScat_idx!$B:$B,MATCH($F152,PLEXOScat_idx!$A:$A,0))</f>
        <v>SPP-Firm</v>
      </c>
      <c r="H152" s="10" t="s">
        <v>676</v>
      </c>
      <c r="I152" t="str">
        <f t="shared" si="39"/>
        <v>Gas</v>
      </c>
      <c r="J152" t="s">
        <v>762</v>
      </c>
      <c r="K152" t="s">
        <v>421</v>
      </c>
      <c r="L152" t="str">
        <f>INDEX(idxFuel!$B:$B,MATCH($K152,idxFuel!$A:$A,0))</f>
        <v>Gas</v>
      </c>
      <c r="M152" t="s">
        <v>428</v>
      </c>
      <c r="N152" t="e">
        <v>#N/A</v>
      </c>
      <c r="O152" t="e">
        <f t="shared" si="40"/>
        <v>#N/A</v>
      </c>
      <c r="P152">
        <f>INDEX(Units_Allyear!C:C,MATCH($A152,Units_Allyear!$A:$A,0))</f>
        <v>1</v>
      </c>
      <c r="Q152">
        <f>INDEX(Units_Allyear!D:D,MATCH($A152,Units_Allyear!$A:$A,0))</f>
        <v>1</v>
      </c>
      <c r="R152">
        <f>INDEX(Units_Allyear!E:E,MATCH($A152,Units_Allyear!$A:$A,0))</f>
        <v>1</v>
      </c>
      <c r="S152">
        <f>INDEX(Units_Allyear!F:F,MATCH($A152,Units_Allyear!$A:$A,0))</f>
        <v>1</v>
      </c>
      <c r="T152">
        <f>INDEX(Units_Allyear!G:G,MATCH($A152,Units_Allyear!$A:$A,0))</f>
        <v>1</v>
      </c>
      <c r="U152">
        <v>55</v>
      </c>
      <c r="V152">
        <v>30</v>
      </c>
      <c r="W152">
        <v>30</v>
      </c>
      <c r="X152">
        <v>30</v>
      </c>
      <c r="Y152">
        <v>30</v>
      </c>
      <c r="Z152" t="e">
        <v>#N/A</v>
      </c>
      <c r="AA152" t="e">
        <f t="shared" si="41"/>
        <v>#N/A</v>
      </c>
      <c r="AB152" t="e">
        <v>#N/A</v>
      </c>
      <c r="AC152" t="e">
        <v>#N/A</v>
      </c>
      <c r="AD152" t="e">
        <v>#N/A</v>
      </c>
      <c r="AE152">
        <v>8</v>
      </c>
      <c r="AF152">
        <v>40</v>
      </c>
      <c r="AG152">
        <v>0.1</v>
      </c>
      <c r="AH152" t="e">
        <v>#N/A</v>
      </c>
      <c r="AI152" t="e">
        <v>#N/A</v>
      </c>
      <c r="AJ152" t="e">
        <v>#N/A</v>
      </c>
      <c r="AK152" t="e">
        <v>#N/A</v>
      </c>
      <c r="AL152" t="s">
        <v>452</v>
      </c>
      <c r="AM152" t="s">
        <v>447</v>
      </c>
      <c r="AN152" t="s">
        <v>531</v>
      </c>
      <c r="AO152">
        <f t="shared" si="42"/>
        <v>1998</v>
      </c>
      <c r="AQ152" s="20" t="str">
        <f t="shared" si="43"/>
        <v>GS1-F2</v>
      </c>
      <c r="AR152" t="str">
        <f t="shared" si="34"/>
        <v>SPP-Firm-A</v>
      </c>
      <c r="AT152" s="4" t="s">
        <v>714</v>
      </c>
      <c r="AU152" s="20" t="str">
        <f t="shared" si="35"/>
        <v>GS1-F2</v>
      </c>
      <c r="AV152" t="str">
        <f t="shared" si="44"/>
        <v>CAC</v>
      </c>
      <c r="AX152" s="4" t="s">
        <v>715</v>
      </c>
      <c r="AY152" s="20" t="str">
        <f t="shared" si="45"/>
        <v>GS1-F2</v>
      </c>
      <c r="AZ152" t="str">
        <f t="shared" si="46"/>
        <v>Gas</v>
      </c>
      <c r="BB152" s="4" t="s">
        <v>716</v>
      </c>
      <c r="BC152" s="20" t="s">
        <v>718</v>
      </c>
      <c r="BD152" s="20" t="e">
        <f t="shared" si="47"/>
        <v>#N/A</v>
      </c>
      <c r="BF152" s="4" t="s">
        <v>716</v>
      </c>
      <c r="BG152" s="4" t="s">
        <v>719</v>
      </c>
      <c r="BH152" s="20" t="str">
        <f t="shared" si="36"/>
        <v>GS1-F2</v>
      </c>
      <c r="BJ152" s="4" t="s">
        <v>716</v>
      </c>
      <c r="BK152" s="4" t="s">
        <v>720</v>
      </c>
      <c r="BL152" s="20" t="e">
        <f t="shared" si="48"/>
        <v>#N/A</v>
      </c>
      <c r="BN152" s="4" t="s">
        <v>717</v>
      </c>
      <c r="BO152" s="20" t="str">
        <f t="shared" si="49"/>
        <v>Gas</v>
      </c>
      <c r="BP152" s="20" t="str">
        <f t="shared" si="50"/>
        <v>GS1-F2</v>
      </c>
    </row>
    <row r="153" spans="1:68">
      <c r="A153" t="s">
        <v>150</v>
      </c>
      <c r="B153" t="str">
        <f t="shared" si="37"/>
        <v>BCC-F</v>
      </c>
      <c r="C153" t="e">
        <v>#N/A</v>
      </c>
      <c r="D153" t="s">
        <v>365</v>
      </c>
      <c r="E153" t="str">
        <f t="shared" si="38"/>
        <v>CAC</v>
      </c>
      <c r="F153" t="s">
        <v>387</v>
      </c>
      <c r="G153" t="str">
        <f>INDEX(PLEXOScat_idx!$B:$B,MATCH($F153,PLEXOScat_idx!$A:$A,0))</f>
        <v>SPP-Firm</v>
      </c>
      <c r="H153" s="10" t="s">
        <v>676</v>
      </c>
      <c r="I153" t="str">
        <f t="shared" si="39"/>
        <v>Gas</v>
      </c>
      <c r="J153" t="s">
        <v>762</v>
      </c>
      <c r="K153" t="s">
        <v>421</v>
      </c>
      <c r="L153" t="str">
        <f>INDEX(idxFuel!$B:$B,MATCH($K153,idxFuel!$A:$A,0))</f>
        <v>Gas</v>
      </c>
      <c r="M153" t="s">
        <v>428</v>
      </c>
      <c r="N153" t="e">
        <v>#N/A</v>
      </c>
      <c r="O153" t="e">
        <f t="shared" si="40"/>
        <v>#N/A</v>
      </c>
      <c r="P153">
        <f>INDEX(Units_Allyear!C:C,MATCH($A153,Units_Allyear!$A:$A,0))</f>
        <v>1</v>
      </c>
      <c r="Q153">
        <f>INDEX(Units_Allyear!D:D,MATCH($A153,Units_Allyear!$A:$A,0))</f>
        <v>1</v>
      </c>
      <c r="R153">
        <f>INDEX(Units_Allyear!E:E,MATCH($A153,Units_Allyear!$A:$A,0))</f>
        <v>1</v>
      </c>
      <c r="S153">
        <f>INDEX(Units_Allyear!F:F,MATCH($A153,Units_Allyear!$A:$A,0))</f>
        <v>1</v>
      </c>
      <c r="T153">
        <f>INDEX(Units_Allyear!G:G,MATCH($A153,Units_Allyear!$A:$A,0))</f>
        <v>1</v>
      </c>
      <c r="U153">
        <v>60</v>
      </c>
      <c r="V153">
        <v>30</v>
      </c>
      <c r="W153">
        <v>30</v>
      </c>
      <c r="X153">
        <v>30</v>
      </c>
      <c r="Y153">
        <v>30</v>
      </c>
      <c r="Z153" t="e">
        <v>#N/A</v>
      </c>
      <c r="AA153" t="e">
        <f t="shared" si="41"/>
        <v>#N/A</v>
      </c>
      <c r="AB153" t="e">
        <v>#N/A</v>
      </c>
      <c r="AC153" t="e">
        <v>#N/A</v>
      </c>
      <c r="AD153" t="e">
        <v>#N/A</v>
      </c>
      <c r="AE153">
        <v>8</v>
      </c>
      <c r="AF153">
        <v>40</v>
      </c>
      <c r="AG153">
        <v>0.1</v>
      </c>
      <c r="AH153" t="e">
        <v>#N/A</v>
      </c>
      <c r="AI153" t="e">
        <v>#N/A</v>
      </c>
      <c r="AJ153" t="e">
        <v>#N/A</v>
      </c>
      <c r="AK153" t="e">
        <v>#N/A</v>
      </c>
      <c r="AL153" t="s">
        <v>452</v>
      </c>
      <c r="AM153" t="s">
        <v>447</v>
      </c>
      <c r="AN153" t="s">
        <v>532</v>
      </c>
      <c r="AO153">
        <f t="shared" si="42"/>
        <v>1999</v>
      </c>
      <c r="AQ153" s="20" t="str">
        <f t="shared" si="43"/>
        <v>BCC-F</v>
      </c>
      <c r="AR153" t="str">
        <f t="shared" si="34"/>
        <v>SPP-Firm-A</v>
      </c>
      <c r="AT153" s="4" t="s">
        <v>714</v>
      </c>
      <c r="AU153" s="20" t="str">
        <f t="shared" si="35"/>
        <v>BCC-F</v>
      </c>
      <c r="AV153" t="str">
        <f t="shared" si="44"/>
        <v>CAC</v>
      </c>
      <c r="AX153" s="4" t="s">
        <v>715</v>
      </c>
      <c r="AY153" s="20" t="str">
        <f t="shared" si="45"/>
        <v>BCC-F</v>
      </c>
      <c r="AZ153" t="str">
        <f t="shared" si="46"/>
        <v>Gas</v>
      </c>
      <c r="BB153" s="4" t="s">
        <v>716</v>
      </c>
      <c r="BC153" s="20" t="s">
        <v>718</v>
      </c>
      <c r="BD153" s="20" t="e">
        <f t="shared" si="47"/>
        <v>#N/A</v>
      </c>
      <c r="BF153" s="4" t="s">
        <v>716</v>
      </c>
      <c r="BG153" s="4" t="s">
        <v>719</v>
      </c>
      <c r="BH153" s="20" t="str">
        <f t="shared" si="36"/>
        <v>BCC-F</v>
      </c>
      <c r="BJ153" s="4" t="s">
        <v>716</v>
      </c>
      <c r="BK153" s="4" t="s">
        <v>720</v>
      </c>
      <c r="BL153" s="20" t="e">
        <f t="shared" si="48"/>
        <v>#N/A</v>
      </c>
      <c r="BN153" s="4" t="s">
        <v>717</v>
      </c>
      <c r="BO153" s="20" t="str">
        <f t="shared" si="49"/>
        <v>Gas</v>
      </c>
      <c r="BP153" s="20" t="str">
        <f t="shared" si="50"/>
        <v>BCC-F</v>
      </c>
    </row>
    <row r="154" spans="1:68">
      <c r="A154" t="s">
        <v>151</v>
      </c>
      <c r="B154" t="str">
        <f t="shared" si="37"/>
        <v>NPS-F1</v>
      </c>
      <c r="C154" t="e">
        <v>#N/A</v>
      </c>
      <c r="D154" t="s">
        <v>365</v>
      </c>
      <c r="E154" t="str">
        <f t="shared" si="38"/>
        <v>CAC</v>
      </c>
      <c r="F154" t="s">
        <v>388</v>
      </c>
      <c r="G154" t="str">
        <f>INDEX(PLEXOScat_idx!$B:$B,MATCH($F154,PLEXOScat_idx!$A:$A,0))</f>
        <v>SPP-Firm</v>
      </c>
      <c r="H154" s="12" t="s">
        <v>674</v>
      </c>
      <c r="I154" t="str">
        <f t="shared" si="39"/>
        <v>Coal</v>
      </c>
      <c r="J154" t="s">
        <v>762</v>
      </c>
      <c r="K154" t="s">
        <v>422</v>
      </c>
      <c r="L154" t="str">
        <f>INDEX(idxFuel!$B:$B,MATCH($K154,idxFuel!$A:$A,0))</f>
        <v>Coal</v>
      </c>
      <c r="M154" t="s">
        <v>428</v>
      </c>
      <c r="N154" t="e">
        <v>#N/A</v>
      </c>
      <c r="O154" t="e">
        <f t="shared" si="40"/>
        <v>#N/A</v>
      </c>
      <c r="P154">
        <f>INDEX(Units_Allyear!C:C,MATCH($A154,Units_Allyear!$A:$A,0))</f>
        <v>1</v>
      </c>
      <c r="Q154">
        <f>INDEX(Units_Allyear!D:D,MATCH($A154,Units_Allyear!$A:$A,0))</f>
        <v>1</v>
      </c>
      <c r="R154">
        <f>INDEX(Units_Allyear!E:E,MATCH($A154,Units_Allyear!$A:$A,0))</f>
        <v>1</v>
      </c>
      <c r="S154">
        <f>INDEX(Units_Allyear!F:F,MATCH($A154,Units_Allyear!$A:$A,0))</f>
        <v>1</v>
      </c>
      <c r="T154">
        <f>INDEX(Units_Allyear!G:G,MATCH($A154,Units_Allyear!$A:$A,0))</f>
        <v>1</v>
      </c>
      <c r="U154">
        <v>90</v>
      </c>
      <c r="V154">
        <v>27</v>
      </c>
      <c r="W154">
        <v>27</v>
      </c>
      <c r="X154">
        <v>27</v>
      </c>
      <c r="Y154">
        <v>27</v>
      </c>
      <c r="Z154" t="e">
        <v>#N/A</v>
      </c>
      <c r="AA154" t="e">
        <f t="shared" si="41"/>
        <v>#N/A</v>
      </c>
      <c r="AB154" t="e">
        <v>#N/A</v>
      </c>
      <c r="AC154" t="e">
        <v>#N/A</v>
      </c>
      <c r="AD154" t="e">
        <v>#N/A</v>
      </c>
      <c r="AE154">
        <v>8</v>
      </c>
      <c r="AF154">
        <v>40</v>
      </c>
      <c r="AG154">
        <v>0.1</v>
      </c>
      <c r="AH154" t="e">
        <v>#N/A</v>
      </c>
      <c r="AI154" t="e">
        <v>#N/A</v>
      </c>
      <c r="AJ154" t="e">
        <v>#N/A</v>
      </c>
      <c r="AK154" t="e">
        <v>#N/A</v>
      </c>
      <c r="AL154" t="s">
        <v>452</v>
      </c>
      <c r="AM154" t="s">
        <v>446</v>
      </c>
      <c r="AN154" t="s">
        <v>533</v>
      </c>
      <c r="AO154">
        <f t="shared" si="42"/>
        <v>1999</v>
      </c>
      <c r="AQ154" s="20" t="str">
        <f t="shared" si="43"/>
        <v>NPS-F1</v>
      </c>
      <c r="AR154" t="str">
        <f t="shared" si="34"/>
        <v>SPP-Firm-G</v>
      </c>
      <c r="AT154" s="4" t="s">
        <v>714</v>
      </c>
      <c r="AU154" s="20" t="str">
        <f t="shared" si="35"/>
        <v>NPS-F1</v>
      </c>
      <c r="AV154" t="str">
        <f t="shared" si="44"/>
        <v>CAC</v>
      </c>
      <c r="AX154" s="4" t="s">
        <v>715</v>
      </c>
      <c r="AY154" s="20" t="str">
        <f t="shared" si="45"/>
        <v>NPS-F1</v>
      </c>
      <c r="AZ154" t="str">
        <f t="shared" si="46"/>
        <v>Coal</v>
      </c>
      <c r="BB154" s="4" t="s">
        <v>716</v>
      </c>
      <c r="BC154" s="20" t="s">
        <v>718</v>
      </c>
      <c r="BD154" s="20" t="e">
        <f t="shared" si="47"/>
        <v>#N/A</v>
      </c>
      <c r="BF154" s="4" t="s">
        <v>716</v>
      </c>
      <c r="BG154" s="4" t="s">
        <v>719</v>
      </c>
      <c r="BH154" s="20" t="str">
        <f t="shared" si="36"/>
        <v>NPS-F1</v>
      </c>
      <c r="BJ154" s="4" t="s">
        <v>716</v>
      </c>
      <c r="BK154" s="4" t="s">
        <v>720</v>
      </c>
      <c r="BL154" s="20" t="e">
        <f t="shared" si="48"/>
        <v>#N/A</v>
      </c>
      <c r="BN154" s="4" t="s">
        <v>717</v>
      </c>
      <c r="BO154" s="20" t="str">
        <f t="shared" si="49"/>
        <v>Coal</v>
      </c>
      <c r="BP154" s="20" t="str">
        <f t="shared" si="50"/>
        <v>NPS-F1</v>
      </c>
    </row>
    <row r="155" spans="1:68">
      <c r="A155" t="s">
        <v>152</v>
      </c>
      <c r="B155" t="str">
        <f t="shared" si="37"/>
        <v>GS2-F1</v>
      </c>
      <c r="C155" t="e">
        <v>#N/A</v>
      </c>
      <c r="D155" t="s">
        <v>365</v>
      </c>
      <c r="E155" t="str">
        <f t="shared" si="38"/>
        <v>CAC</v>
      </c>
      <c r="F155" t="s">
        <v>387</v>
      </c>
      <c r="G155" t="str">
        <f>INDEX(PLEXOScat_idx!$B:$B,MATCH($F155,PLEXOScat_idx!$A:$A,0))</f>
        <v>SPP-Firm</v>
      </c>
      <c r="H155" s="10" t="s">
        <v>676</v>
      </c>
      <c r="I155" t="str">
        <f t="shared" si="39"/>
        <v>Gas</v>
      </c>
      <c r="J155" t="s">
        <v>762</v>
      </c>
      <c r="K155" t="s">
        <v>421</v>
      </c>
      <c r="L155" t="str">
        <f>INDEX(idxFuel!$B:$B,MATCH($K155,idxFuel!$A:$A,0))</f>
        <v>Gas</v>
      </c>
      <c r="M155" t="s">
        <v>428</v>
      </c>
      <c r="N155" t="e">
        <v>#N/A</v>
      </c>
      <c r="O155" t="e">
        <f t="shared" si="40"/>
        <v>#N/A</v>
      </c>
      <c r="P155">
        <f>INDEX(Units_Allyear!C:C,MATCH($A155,Units_Allyear!$A:$A,0))</f>
        <v>1</v>
      </c>
      <c r="Q155">
        <f>INDEX(Units_Allyear!D:D,MATCH($A155,Units_Allyear!$A:$A,0))</f>
        <v>1</v>
      </c>
      <c r="R155">
        <f>INDEX(Units_Allyear!E:E,MATCH($A155,Units_Allyear!$A:$A,0))</f>
        <v>1</v>
      </c>
      <c r="S155">
        <f>INDEX(Units_Allyear!F:F,MATCH($A155,Units_Allyear!$A:$A,0))</f>
        <v>1</v>
      </c>
      <c r="T155">
        <f>INDEX(Units_Allyear!G:G,MATCH($A155,Units_Allyear!$A:$A,0))</f>
        <v>1</v>
      </c>
      <c r="U155">
        <v>60</v>
      </c>
      <c r="V155">
        <v>30</v>
      </c>
      <c r="W155">
        <v>30</v>
      </c>
      <c r="X155">
        <v>30</v>
      </c>
      <c r="Y155">
        <v>30</v>
      </c>
      <c r="Z155" t="e">
        <v>#N/A</v>
      </c>
      <c r="AA155" t="e">
        <f t="shared" si="41"/>
        <v>#N/A</v>
      </c>
      <c r="AB155" t="e">
        <v>#N/A</v>
      </c>
      <c r="AC155" t="e">
        <v>#N/A</v>
      </c>
      <c r="AD155" t="e">
        <v>#N/A</v>
      </c>
      <c r="AE155">
        <v>8</v>
      </c>
      <c r="AF155">
        <v>40</v>
      </c>
      <c r="AG155">
        <v>0.1</v>
      </c>
      <c r="AH155" t="e">
        <v>#N/A</v>
      </c>
      <c r="AI155" t="e">
        <v>#N/A</v>
      </c>
      <c r="AJ155" t="e">
        <v>#N/A</v>
      </c>
      <c r="AK155" t="e">
        <v>#N/A</v>
      </c>
      <c r="AL155" t="s">
        <v>452</v>
      </c>
      <c r="AM155" t="s">
        <v>444</v>
      </c>
      <c r="AN155" t="s">
        <v>533</v>
      </c>
      <c r="AO155">
        <f t="shared" si="42"/>
        <v>1999</v>
      </c>
      <c r="AQ155" s="20" t="str">
        <f t="shared" si="43"/>
        <v>GS2-F1</v>
      </c>
      <c r="AR155" t="str">
        <f t="shared" si="34"/>
        <v>SPP-Firm-D</v>
      </c>
      <c r="AT155" s="4" t="s">
        <v>714</v>
      </c>
      <c r="AU155" s="20" t="str">
        <f t="shared" si="35"/>
        <v>GS2-F1</v>
      </c>
      <c r="AV155" t="str">
        <f t="shared" si="44"/>
        <v>CAC</v>
      </c>
      <c r="AX155" s="4" t="s">
        <v>715</v>
      </c>
      <c r="AY155" s="20" t="str">
        <f t="shared" si="45"/>
        <v>GS2-F1</v>
      </c>
      <c r="AZ155" t="str">
        <f t="shared" si="46"/>
        <v>Gas</v>
      </c>
      <c r="BB155" s="4" t="s">
        <v>716</v>
      </c>
      <c r="BC155" s="20" t="s">
        <v>718</v>
      </c>
      <c r="BD155" s="20" t="e">
        <f t="shared" si="47"/>
        <v>#N/A</v>
      </c>
      <c r="BF155" s="4" t="s">
        <v>716</v>
      </c>
      <c r="BG155" s="4" t="s">
        <v>719</v>
      </c>
      <c r="BH155" s="20" t="str">
        <f t="shared" si="36"/>
        <v>GS2-F1</v>
      </c>
      <c r="BJ155" s="4" t="s">
        <v>716</v>
      </c>
      <c r="BK155" s="4" t="s">
        <v>720</v>
      </c>
      <c r="BL155" s="20" t="e">
        <f t="shared" si="48"/>
        <v>#N/A</v>
      </c>
      <c r="BN155" s="4" t="s">
        <v>717</v>
      </c>
      <c r="BO155" s="20" t="str">
        <f t="shared" si="49"/>
        <v>Gas</v>
      </c>
      <c r="BP155" s="20" t="str">
        <f t="shared" si="50"/>
        <v>GS2-F1</v>
      </c>
    </row>
    <row r="156" spans="1:68">
      <c r="A156" t="s">
        <v>153</v>
      </c>
      <c r="B156" t="str">
        <f t="shared" si="37"/>
        <v>SHC-F</v>
      </c>
      <c r="C156" t="e">
        <v>#N/A</v>
      </c>
      <c r="D156" t="s">
        <v>365</v>
      </c>
      <c r="E156" t="str">
        <f t="shared" si="38"/>
        <v>CAC</v>
      </c>
      <c r="F156" t="s">
        <v>387</v>
      </c>
      <c r="G156" t="str">
        <f>INDEX(PLEXOScat_idx!$B:$B,MATCH($F156,PLEXOScat_idx!$A:$A,0))</f>
        <v>SPP-Firm</v>
      </c>
      <c r="H156" s="10" t="s">
        <v>676</v>
      </c>
      <c r="I156" t="str">
        <f t="shared" si="39"/>
        <v>Gas</v>
      </c>
      <c r="J156" t="s">
        <v>762</v>
      </c>
      <c r="K156" t="s">
        <v>421</v>
      </c>
      <c r="L156" t="str">
        <f>INDEX(idxFuel!$B:$B,MATCH($K156,idxFuel!$A:$A,0))</f>
        <v>Gas</v>
      </c>
      <c r="M156" t="s">
        <v>428</v>
      </c>
      <c r="N156" t="e">
        <v>#N/A</v>
      </c>
      <c r="O156" t="e">
        <f t="shared" si="40"/>
        <v>#N/A</v>
      </c>
      <c r="P156">
        <f>INDEX(Units_Allyear!C:C,MATCH($A156,Units_Allyear!$A:$A,0))</f>
        <v>1</v>
      </c>
      <c r="Q156">
        <f>INDEX(Units_Allyear!D:D,MATCH($A156,Units_Allyear!$A:$A,0))</f>
        <v>1</v>
      </c>
      <c r="R156">
        <f>INDEX(Units_Allyear!E:E,MATCH($A156,Units_Allyear!$A:$A,0))</f>
        <v>1</v>
      </c>
      <c r="S156">
        <f>INDEX(Units_Allyear!F:F,MATCH($A156,Units_Allyear!$A:$A,0))</f>
        <v>1</v>
      </c>
      <c r="T156">
        <f>INDEX(Units_Allyear!G:G,MATCH($A156,Units_Allyear!$A:$A,0))</f>
        <v>1</v>
      </c>
      <c r="U156">
        <v>90</v>
      </c>
      <c r="V156">
        <v>30</v>
      </c>
      <c r="W156">
        <v>30</v>
      </c>
      <c r="X156">
        <v>30</v>
      </c>
      <c r="Y156">
        <v>30</v>
      </c>
      <c r="Z156" t="e">
        <v>#N/A</v>
      </c>
      <c r="AA156" t="e">
        <f t="shared" si="41"/>
        <v>#N/A</v>
      </c>
      <c r="AB156" t="e">
        <v>#N/A</v>
      </c>
      <c r="AC156" t="e">
        <v>#N/A</v>
      </c>
      <c r="AD156" t="e">
        <v>#N/A</v>
      </c>
      <c r="AE156">
        <v>8</v>
      </c>
      <c r="AF156">
        <v>40</v>
      </c>
      <c r="AG156">
        <v>0.1</v>
      </c>
      <c r="AH156" t="e">
        <v>#N/A</v>
      </c>
      <c r="AI156" t="e">
        <v>#N/A</v>
      </c>
      <c r="AJ156" t="e">
        <v>#N/A</v>
      </c>
      <c r="AK156" t="e">
        <v>#N/A</v>
      </c>
      <c r="AL156" t="s">
        <v>452</v>
      </c>
      <c r="AM156" t="s">
        <v>447</v>
      </c>
      <c r="AN156" t="s">
        <v>534</v>
      </c>
      <c r="AO156">
        <f t="shared" si="42"/>
        <v>1999</v>
      </c>
      <c r="AQ156" s="20" t="str">
        <f t="shared" si="43"/>
        <v>SHC-F</v>
      </c>
      <c r="AR156" t="str">
        <f t="shared" si="34"/>
        <v>SPP-Firm-A</v>
      </c>
      <c r="AT156" s="4" t="s">
        <v>714</v>
      </c>
      <c r="AU156" s="20" t="str">
        <f t="shared" si="35"/>
        <v>SHC-F</v>
      </c>
      <c r="AV156" t="str">
        <f t="shared" si="44"/>
        <v>CAC</v>
      </c>
      <c r="AX156" s="4" t="s">
        <v>715</v>
      </c>
      <c r="AY156" s="20" t="str">
        <f t="shared" si="45"/>
        <v>SHC-F</v>
      </c>
      <c r="AZ156" t="str">
        <f t="shared" si="46"/>
        <v>Gas</v>
      </c>
      <c r="BB156" s="4" t="s">
        <v>716</v>
      </c>
      <c r="BC156" s="20" t="s">
        <v>718</v>
      </c>
      <c r="BD156" s="20" t="e">
        <f t="shared" si="47"/>
        <v>#N/A</v>
      </c>
      <c r="BF156" s="4" t="s">
        <v>716</v>
      </c>
      <c r="BG156" s="4" t="s">
        <v>719</v>
      </c>
      <c r="BH156" s="20" t="str">
        <f t="shared" si="36"/>
        <v>SHC-F</v>
      </c>
      <c r="BJ156" s="4" t="s">
        <v>716</v>
      </c>
      <c r="BK156" s="4" t="s">
        <v>720</v>
      </c>
      <c r="BL156" s="20" t="e">
        <f t="shared" si="48"/>
        <v>#N/A</v>
      </c>
      <c r="BN156" s="4" t="s">
        <v>717</v>
      </c>
      <c r="BO156" s="20" t="str">
        <f t="shared" si="49"/>
        <v>Gas</v>
      </c>
      <c r="BP156" s="20" t="str">
        <f t="shared" si="50"/>
        <v>SHC-F</v>
      </c>
    </row>
    <row r="157" spans="1:68">
      <c r="A157" t="s">
        <v>154</v>
      </c>
      <c r="B157" t="str">
        <f t="shared" si="37"/>
        <v>GS2-F2</v>
      </c>
      <c r="C157" t="e">
        <v>#N/A</v>
      </c>
      <c r="D157" t="s">
        <v>365</v>
      </c>
      <c r="E157" t="str">
        <f t="shared" si="38"/>
        <v>CAC</v>
      </c>
      <c r="F157" t="s">
        <v>387</v>
      </c>
      <c r="G157" t="str">
        <f>INDEX(PLEXOScat_idx!$B:$B,MATCH($F157,PLEXOScat_idx!$A:$A,0))</f>
        <v>SPP-Firm</v>
      </c>
      <c r="H157" s="10" t="s">
        <v>676</v>
      </c>
      <c r="I157" t="str">
        <f t="shared" si="39"/>
        <v>Gas</v>
      </c>
      <c r="J157" t="s">
        <v>762</v>
      </c>
      <c r="K157" t="s">
        <v>421</v>
      </c>
      <c r="L157" t="str">
        <f>INDEX(idxFuel!$B:$B,MATCH($K157,idxFuel!$A:$A,0))</f>
        <v>Gas</v>
      </c>
      <c r="M157" t="s">
        <v>428</v>
      </c>
      <c r="N157" t="e">
        <v>#N/A</v>
      </c>
      <c r="O157" t="e">
        <f t="shared" si="40"/>
        <v>#N/A</v>
      </c>
      <c r="P157">
        <f>INDEX(Units_Allyear!C:C,MATCH($A157,Units_Allyear!$A:$A,0))</f>
        <v>1</v>
      </c>
      <c r="Q157">
        <f>INDEX(Units_Allyear!D:D,MATCH($A157,Units_Allyear!$A:$A,0))</f>
        <v>1</v>
      </c>
      <c r="R157">
        <f>INDEX(Units_Allyear!E:E,MATCH($A157,Units_Allyear!$A:$A,0))</f>
        <v>1</v>
      </c>
      <c r="S157">
        <f>INDEX(Units_Allyear!F:F,MATCH($A157,Units_Allyear!$A:$A,0))</f>
        <v>1</v>
      </c>
      <c r="T157">
        <f>INDEX(Units_Allyear!G:G,MATCH($A157,Units_Allyear!$A:$A,0))</f>
        <v>1</v>
      </c>
      <c r="U157">
        <v>60</v>
      </c>
      <c r="V157">
        <v>30</v>
      </c>
      <c r="W157">
        <v>30</v>
      </c>
      <c r="X157">
        <v>30</v>
      </c>
      <c r="Y157">
        <v>30</v>
      </c>
      <c r="Z157" t="e">
        <v>#N/A</v>
      </c>
      <c r="AA157" t="e">
        <f t="shared" si="41"/>
        <v>#N/A</v>
      </c>
      <c r="AB157" t="e">
        <v>#N/A</v>
      </c>
      <c r="AC157" t="e">
        <v>#N/A</v>
      </c>
      <c r="AD157" t="e">
        <v>#N/A</v>
      </c>
      <c r="AE157">
        <v>8</v>
      </c>
      <c r="AF157">
        <v>40</v>
      </c>
      <c r="AG157">
        <v>0.1</v>
      </c>
      <c r="AH157" t="e">
        <v>#N/A</v>
      </c>
      <c r="AI157" t="e">
        <v>#N/A</v>
      </c>
      <c r="AJ157" t="e">
        <v>#N/A</v>
      </c>
      <c r="AK157" t="e">
        <v>#N/A</v>
      </c>
      <c r="AL157" t="s">
        <v>452</v>
      </c>
      <c r="AM157" t="s">
        <v>444</v>
      </c>
      <c r="AN157" t="s">
        <v>534</v>
      </c>
      <c r="AO157">
        <f t="shared" si="42"/>
        <v>1999</v>
      </c>
      <c r="AQ157" s="20" t="str">
        <f t="shared" si="43"/>
        <v>GS2-F2</v>
      </c>
      <c r="AR157" t="str">
        <f t="shared" si="34"/>
        <v>SPP-Firm-D</v>
      </c>
      <c r="AT157" s="4" t="s">
        <v>714</v>
      </c>
      <c r="AU157" s="20" t="str">
        <f t="shared" si="35"/>
        <v>GS2-F2</v>
      </c>
      <c r="AV157" t="str">
        <f t="shared" si="44"/>
        <v>CAC</v>
      </c>
      <c r="AX157" s="4" t="s">
        <v>715</v>
      </c>
      <c r="AY157" s="20" t="str">
        <f t="shared" si="45"/>
        <v>GS2-F2</v>
      </c>
      <c r="AZ157" t="str">
        <f t="shared" si="46"/>
        <v>Gas</v>
      </c>
      <c r="BB157" s="4" t="s">
        <v>716</v>
      </c>
      <c r="BC157" s="20" t="s">
        <v>718</v>
      </c>
      <c r="BD157" s="20" t="e">
        <f t="shared" si="47"/>
        <v>#N/A</v>
      </c>
      <c r="BF157" s="4" t="s">
        <v>716</v>
      </c>
      <c r="BG157" s="4" t="s">
        <v>719</v>
      </c>
      <c r="BH157" s="20" t="str">
        <f t="shared" si="36"/>
        <v>GS2-F2</v>
      </c>
      <c r="BJ157" s="4" t="s">
        <v>716</v>
      </c>
      <c r="BK157" s="4" t="s">
        <v>720</v>
      </c>
      <c r="BL157" s="20" t="e">
        <f t="shared" si="48"/>
        <v>#N/A</v>
      </c>
      <c r="BN157" s="4" t="s">
        <v>717</v>
      </c>
      <c r="BO157" s="20" t="str">
        <f t="shared" si="49"/>
        <v>Gas</v>
      </c>
      <c r="BP157" s="20" t="str">
        <f t="shared" si="50"/>
        <v>GS2-F2</v>
      </c>
    </row>
    <row r="158" spans="1:68">
      <c r="A158" t="s">
        <v>155</v>
      </c>
      <c r="B158" t="str">
        <f t="shared" si="37"/>
        <v>RP-F1</v>
      </c>
      <c r="C158" t="e">
        <v>#N/A</v>
      </c>
      <c r="D158" t="s">
        <v>372</v>
      </c>
      <c r="E158" t="str">
        <f t="shared" si="38"/>
        <v>CAC</v>
      </c>
      <c r="F158" t="s">
        <v>387</v>
      </c>
      <c r="G158" t="str">
        <f>INDEX(PLEXOScat_idx!$B:$B,MATCH($F158,PLEXOScat_idx!$A:$A,0))</f>
        <v>SPP-Firm</v>
      </c>
      <c r="H158" s="10" t="s">
        <v>676</v>
      </c>
      <c r="I158" t="str">
        <f t="shared" si="39"/>
        <v>Gas</v>
      </c>
      <c r="J158" t="s">
        <v>762</v>
      </c>
      <c r="K158" t="s">
        <v>421</v>
      </c>
      <c r="L158" t="str">
        <f>INDEX(idxFuel!$B:$B,MATCH($K158,idxFuel!$A:$A,0))</f>
        <v>Gas</v>
      </c>
      <c r="M158" t="s">
        <v>428</v>
      </c>
      <c r="N158" t="e">
        <v>#N/A</v>
      </c>
      <c r="O158" t="e">
        <f t="shared" si="40"/>
        <v>#N/A</v>
      </c>
      <c r="P158">
        <f>INDEX(Units_Allyear!C:C,MATCH($A158,Units_Allyear!$A:$A,0))</f>
        <v>1</v>
      </c>
      <c r="Q158">
        <f>INDEX(Units_Allyear!D:D,MATCH($A158,Units_Allyear!$A:$A,0))</f>
        <v>1</v>
      </c>
      <c r="R158">
        <f>INDEX(Units_Allyear!E:E,MATCH($A158,Units_Allyear!$A:$A,0))</f>
        <v>0</v>
      </c>
      <c r="S158">
        <f>INDEX(Units_Allyear!F:F,MATCH($A158,Units_Allyear!$A:$A,0))</f>
        <v>0</v>
      </c>
      <c r="T158">
        <f>INDEX(Units_Allyear!G:G,MATCH($A158,Units_Allyear!$A:$A,0))</f>
        <v>0</v>
      </c>
      <c r="U158">
        <v>90</v>
      </c>
      <c r="V158">
        <v>30</v>
      </c>
      <c r="W158">
        <v>30</v>
      </c>
      <c r="X158">
        <v>30</v>
      </c>
      <c r="Y158">
        <v>30</v>
      </c>
      <c r="Z158" t="e">
        <v>#N/A</v>
      </c>
      <c r="AA158" t="e">
        <f t="shared" si="41"/>
        <v>#N/A</v>
      </c>
      <c r="AB158" t="e">
        <v>#N/A</v>
      </c>
      <c r="AC158" t="e">
        <v>#N/A</v>
      </c>
      <c r="AD158" t="e">
        <v>#N/A</v>
      </c>
      <c r="AE158">
        <v>8</v>
      </c>
      <c r="AF158">
        <v>40</v>
      </c>
      <c r="AG158">
        <v>0.1</v>
      </c>
      <c r="AH158" t="e">
        <v>#N/A</v>
      </c>
      <c r="AI158" t="e">
        <v>#N/A</v>
      </c>
      <c r="AJ158" t="e">
        <v>#N/A</v>
      </c>
      <c r="AK158" t="e">
        <v>#N/A</v>
      </c>
      <c r="AL158" t="s">
        <v>452</v>
      </c>
      <c r="AM158" t="s">
        <v>447</v>
      </c>
      <c r="AN158" t="s">
        <v>535</v>
      </c>
      <c r="AO158">
        <f t="shared" si="42"/>
        <v>1999</v>
      </c>
      <c r="AQ158" s="20" t="str">
        <f t="shared" si="43"/>
        <v>RP-F1</v>
      </c>
      <c r="AR158" t="str">
        <f t="shared" si="34"/>
        <v>SPP-Firm-A</v>
      </c>
      <c r="AT158" s="4" t="s">
        <v>714</v>
      </c>
      <c r="AU158" s="20" t="str">
        <f t="shared" si="35"/>
        <v>RP-F1</v>
      </c>
      <c r="AV158" t="str">
        <f t="shared" si="44"/>
        <v>CAC</v>
      </c>
      <c r="AX158" s="4" t="s">
        <v>715</v>
      </c>
      <c r="AY158" s="20" t="str">
        <f t="shared" si="45"/>
        <v>RP-F1</v>
      </c>
      <c r="AZ158" t="str">
        <f t="shared" si="46"/>
        <v>Gas</v>
      </c>
      <c r="BB158" s="4" t="s">
        <v>716</v>
      </c>
      <c r="BC158" s="20" t="s">
        <v>718</v>
      </c>
      <c r="BD158" s="20" t="e">
        <f t="shared" si="47"/>
        <v>#N/A</v>
      </c>
      <c r="BF158" s="4" t="s">
        <v>716</v>
      </c>
      <c r="BG158" s="4" t="s">
        <v>719</v>
      </c>
      <c r="BH158" s="20" t="str">
        <f t="shared" si="36"/>
        <v>RP-F1</v>
      </c>
      <c r="BJ158" s="4" t="s">
        <v>716</v>
      </c>
      <c r="BK158" s="4" t="s">
        <v>720</v>
      </c>
      <c r="BL158" s="20" t="e">
        <f t="shared" si="48"/>
        <v>#N/A</v>
      </c>
      <c r="BN158" s="4" t="s">
        <v>717</v>
      </c>
      <c r="BO158" s="20" t="str">
        <f t="shared" si="49"/>
        <v>Gas</v>
      </c>
      <c r="BP158" s="20" t="str">
        <f t="shared" si="50"/>
        <v>RP-F1</v>
      </c>
    </row>
    <row r="159" spans="1:68">
      <c r="A159" t="s">
        <v>156</v>
      </c>
      <c r="B159" t="str">
        <f t="shared" si="37"/>
        <v>NPS-F2</v>
      </c>
      <c r="C159" t="e">
        <v>#N/A</v>
      </c>
      <c r="D159" t="s">
        <v>365</v>
      </c>
      <c r="E159" t="str">
        <f t="shared" si="38"/>
        <v>CAC</v>
      </c>
      <c r="F159" t="s">
        <v>388</v>
      </c>
      <c r="G159" t="str">
        <f>INDEX(PLEXOScat_idx!$B:$B,MATCH($F159,PLEXOScat_idx!$A:$A,0))</f>
        <v>SPP-Firm</v>
      </c>
      <c r="H159" s="12" t="s">
        <v>674</v>
      </c>
      <c r="I159" t="str">
        <f t="shared" si="39"/>
        <v>Coal</v>
      </c>
      <c r="J159" t="s">
        <v>762</v>
      </c>
      <c r="K159" t="s">
        <v>422</v>
      </c>
      <c r="L159" t="str">
        <f>INDEX(idxFuel!$B:$B,MATCH($K159,idxFuel!$A:$A,0))</f>
        <v>Coal</v>
      </c>
      <c r="M159" t="s">
        <v>428</v>
      </c>
      <c r="N159" t="e">
        <v>#N/A</v>
      </c>
      <c r="O159" t="e">
        <f t="shared" si="40"/>
        <v>#N/A</v>
      </c>
      <c r="P159">
        <f>INDEX(Units_Allyear!C:C,MATCH($A159,Units_Allyear!$A:$A,0))</f>
        <v>1</v>
      </c>
      <c r="Q159">
        <f>INDEX(Units_Allyear!D:D,MATCH($A159,Units_Allyear!$A:$A,0))</f>
        <v>0</v>
      </c>
      <c r="R159">
        <f>INDEX(Units_Allyear!E:E,MATCH($A159,Units_Allyear!$A:$A,0))</f>
        <v>0</v>
      </c>
      <c r="S159">
        <f>INDEX(Units_Allyear!F:F,MATCH($A159,Units_Allyear!$A:$A,0))</f>
        <v>0</v>
      </c>
      <c r="T159">
        <f>INDEX(Units_Allyear!G:G,MATCH($A159,Units_Allyear!$A:$A,0))</f>
        <v>0</v>
      </c>
      <c r="U159">
        <v>90</v>
      </c>
      <c r="V159">
        <v>30</v>
      </c>
      <c r="W159">
        <v>30</v>
      </c>
      <c r="X159">
        <v>30</v>
      </c>
      <c r="Y159">
        <v>30</v>
      </c>
      <c r="Z159" t="e">
        <v>#N/A</v>
      </c>
      <c r="AA159" t="e">
        <f t="shared" si="41"/>
        <v>#N/A</v>
      </c>
      <c r="AB159" t="e">
        <v>#N/A</v>
      </c>
      <c r="AC159" t="e">
        <v>#N/A</v>
      </c>
      <c r="AD159" t="e">
        <v>#N/A</v>
      </c>
      <c r="AE159">
        <v>8</v>
      </c>
      <c r="AF159">
        <v>40</v>
      </c>
      <c r="AG159">
        <v>0.1</v>
      </c>
      <c r="AH159" t="e">
        <v>#N/A</v>
      </c>
      <c r="AI159" t="e">
        <v>#N/A</v>
      </c>
      <c r="AJ159" t="e">
        <v>#N/A</v>
      </c>
      <c r="AK159" t="e">
        <v>#N/A</v>
      </c>
      <c r="AL159" t="s">
        <v>452</v>
      </c>
      <c r="AM159" t="s">
        <v>446</v>
      </c>
      <c r="AN159" t="s">
        <v>536</v>
      </c>
      <c r="AO159">
        <f t="shared" si="42"/>
        <v>1999</v>
      </c>
      <c r="AQ159" s="20" t="str">
        <f t="shared" si="43"/>
        <v>NPS-F2</v>
      </c>
      <c r="AR159" t="str">
        <f t="shared" si="34"/>
        <v>SPP-Firm-G</v>
      </c>
      <c r="AT159" s="4" t="s">
        <v>714</v>
      </c>
      <c r="AU159" s="20" t="str">
        <f t="shared" si="35"/>
        <v>NPS-F2</v>
      </c>
      <c r="AV159" t="str">
        <f t="shared" si="44"/>
        <v>CAC</v>
      </c>
      <c r="AX159" s="4" t="s">
        <v>715</v>
      </c>
      <c r="AY159" s="20" t="str">
        <f t="shared" si="45"/>
        <v>NPS-F2</v>
      </c>
      <c r="AZ159" t="str">
        <f t="shared" si="46"/>
        <v>Coal</v>
      </c>
      <c r="BB159" s="4" t="s">
        <v>716</v>
      </c>
      <c r="BC159" s="20" t="s">
        <v>718</v>
      </c>
      <c r="BD159" s="20" t="e">
        <f t="shared" si="47"/>
        <v>#N/A</v>
      </c>
      <c r="BF159" s="4" t="s">
        <v>716</v>
      </c>
      <c r="BG159" s="4" t="s">
        <v>719</v>
      </c>
      <c r="BH159" s="20" t="str">
        <f t="shared" si="36"/>
        <v>NPS-F2</v>
      </c>
      <c r="BJ159" s="4" t="s">
        <v>716</v>
      </c>
      <c r="BK159" s="4" t="s">
        <v>720</v>
      </c>
      <c r="BL159" s="20" t="e">
        <f t="shared" si="48"/>
        <v>#N/A</v>
      </c>
      <c r="BN159" s="4" t="s">
        <v>717</v>
      </c>
      <c r="BO159" s="20" t="str">
        <f t="shared" si="49"/>
        <v>Coal</v>
      </c>
      <c r="BP159" s="20" t="str">
        <f t="shared" si="50"/>
        <v>NPS-F2</v>
      </c>
    </row>
    <row r="160" spans="1:68">
      <c r="A160" t="s">
        <v>157</v>
      </c>
      <c r="B160" t="str">
        <f t="shared" si="37"/>
        <v>SMC-F</v>
      </c>
      <c r="C160" t="e">
        <v>#N/A</v>
      </c>
      <c r="D160" t="s">
        <v>371</v>
      </c>
      <c r="E160" t="str">
        <f t="shared" si="38"/>
        <v>MAC</v>
      </c>
      <c r="F160" t="s">
        <v>387</v>
      </c>
      <c r="G160" t="str">
        <f>INDEX(PLEXOScat_idx!$B:$B,MATCH($F160,PLEXOScat_idx!$A:$A,0))</f>
        <v>SPP-Firm</v>
      </c>
      <c r="H160" s="10" t="s">
        <v>676</v>
      </c>
      <c r="I160" t="str">
        <f t="shared" si="39"/>
        <v>Gas</v>
      </c>
      <c r="J160" t="s">
        <v>762</v>
      </c>
      <c r="K160" t="s">
        <v>421</v>
      </c>
      <c r="L160" t="str">
        <f>INDEX(idxFuel!$B:$B,MATCH($K160,idxFuel!$A:$A,0))</f>
        <v>Gas</v>
      </c>
      <c r="M160" t="s">
        <v>428</v>
      </c>
      <c r="N160" t="e">
        <v>#N/A</v>
      </c>
      <c r="O160" t="e">
        <f t="shared" si="40"/>
        <v>#N/A</v>
      </c>
      <c r="P160">
        <f>INDEX(Units_Allyear!C:C,MATCH($A160,Units_Allyear!$A:$A,0))</f>
        <v>0</v>
      </c>
      <c r="Q160">
        <f>INDEX(Units_Allyear!D:D,MATCH($A160,Units_Allyear!$A:$A,0))</f>
        <v>0</v>
      </c>
      <c r="R160">
        <f>INDEX(Units_Allyear!E:E,MATCH($A160,Units_Allyear!$A:$A,0))</f>
        <v>0</v>
      </c>
      <c r="S160">
        <f>INDEX(Units_Allyear!F:F,MATCH($A160,Units_Allyear!$A:$A,0))</f>
        <v>0</v>
      </c>
      <c r="T160">
        <f>INDEX(Units_Allyear!G:G,MATCH($A160,Units_Allyear!$A:$A,0))</f>
        <v>0</v>
      </c>
      <c r="U160">
        <v>90</v>
      </c>
      <c r="V160">
        <v>30</v>
      </c>
      <c r="W160">
        <v>30</v>
      </c>
      <c r="X160">
        <v>30</v>
      </c>
      <c r="Y160">
        <v>30</v>
      </c>
      <c r="Z160" t="e">
        <v>#N/A</v>
      </c>
      <c r="AA160" t="e">
        <f t="shared" si="41"/>
        <v>#N/A</v>
      </c>
      <c r="AB160" t="e">
        <v>#N/A</v>
      </c>
      <c r="AC160" t="e">
        <v>#N/A</v>
      </c>
      <c r="AD160" t="e">
        <v>#N/A</v>
      </c>
      <c r="AE160">
        <v>8</v>
      </c>
      <c r="AF160">
        <v>40</v>
      </c>
      <c r="AG160">
        <v>0.1</v>
      </c>
      <c r="AH160" t="e">
        <v>#N/A</v>
      </c>
      <c r="AI160" t="e">
        <v>#N/A</v>
      </c>
      <c r="AJ160" t="e">
        <v>#N/A</v>
      </c>
      <c r="AK160" t="e">
        <v>#N/A</v>
      </c>
      <c r="AL160" t="s">
        <v>452</v>
      </c>
      <c r="AM160" t="s">
        <v>447</v>
      </c>
      <c r="AN160" t="s">
        <v>537</v>
      </c>
      <c r="AO160">
        <f t="shared" si="42"/>
        <v>1999</v>
      </c>
      <c r="AQ160" s="20" t="str">
        <f t="shared" si="43"/>
        <v>SMC-F</v>
      </c>
      <c r="AR160" t="str">
        <f t="shared" si="34"/>
        <v>SPP-Firm-A</v>
      </c>
      <c r="AT160" s="4" t="s">
        <v>714</v>
      </c>
      <c r="AU160" s="20" t="str">
        <f t="shared" si="35"/>
        <v>SMC-F</v>
      </c>
      <c r="AV160" t="str">
        <f t="shared" si="44"/>
        <v>MAC</v>
      </c>
      <c r="AX160" s="4" t="s">
        <v>715</v>
      </c>
      <c r="AY160" s="20" t="str">
        <f t="shared" si="45"/>
        <v>SMC-F</v>
      </c>
      <c r="AZ160" t="str">
        <f t="shared" si="46"/>
        <v>Gas</v>
      </c>
      <c r="BB160" s="4" t="s">
        <v>716</v>
      </c>
      <c r="BC160" s="20" t="s">
        <v>718</v>
      </c>
      <c r="BD160" s="20" t="e">
        <f t="shared" si="47"/>
        <v>#N/A</v>
      </c>
      <c r="BF160" s="4" t="s">
        <v>716</v>
      </c>
      <c r="BG160" s="4" t="s">
        <v>719</v>
      </c>
      <c r="BH160" s="20" t="str">
        <f t="shared" si="36"/>
        <v>SMC-F</v>
      </c>
      <c r="BJ160" s="4" t="s">
        <v>716</v>
      </c>
      <c r="BK160" s="4" t="s">
        <v>720</v>
      </c>
      <c r="BL160" s="20" t="e">
        <f t="shared" si="48"/>
        <v>#N/A</v>
      </c>
      <c r="BN160" s="4" t="s">
        <v>717</v>
      </c>
      <c r="BO160" s="20" t="str">
        <f t="shared" si="49"/>
        <v>Gas</v>
      </c>
      <c r="BP160" s="20" t="str">
        <f t="shared" si="50"/>
        <v>SMC-F</v>
      </c>
    </row>
    <row r="161" spans="1:68">
      <c r="A161" t="s">
        <v>158</v>
      </c>
      <c r="B161" t="str">
        <f t="shared" si="37"/>
        <v>GS3-F1</v>
      </c>
      <c r="C161" t="e">
        <v>#N/A</v>
      </c>
      <c r="D161" t="s">
        <v>365</v>
      </c>
      <c r="E161" t="str">
        <f t="shared" si="38"/>
        <v>CAC</v>
      </c>
      <c r="F161" t="s">
        <v>388</v>
      </c>
      <c r="G161" t="str">
        <f>INDEX(PLEXOScat_idx!$B:$B,MATCH($F161,PLEXOScat_idx!$A:$A,0))</f>
        <v>SPP-Firm</v>
      </c>
      <c r="H161" s="12" t="s">
        <v>674</v>
      </c>
      <c r="I161" t="str">
        <f t="shared" si="39"/>
        <v>Coal</v>
      </c>
      <c r="J161" t="s">
        <v>762</v>
      </c>
      <c r="K161" t="s">
        <v>422</v>
      </c>
      <c r="L161" t="str">
        <f>INDEX(idxFuel!$B:$B,MATCH($K161,idxFuel!$A:$A,0))</f>
        <v>Coal</v>
      </c>
      <c r="M161" t="s">
        <v>428</v>
      </c>
      <c r="N161" t="e">
        <v>#N/A</v>
      </c>
      <c r="O161" t="e">
        <f t="shared" si="40"/>
        <v>#N/A</v>
      </c>
      <c r="P161">
        <f>INDEX(Units_Allyear!C:C,MATCH($A161,Units_Allyear!$A:$A,0))</f>
        <v>1</v>
      </c>
      <c r="Q161">
        <f>INDEX(Units_Allyear!D:D,MATCH($A161,Units_Allyear!$A:$A,0))</f>
        <v>1</v>
      </c>
      <c r="R161">
        <f>INDEX(Units_Allyear!E:E,MATCH($A161,Units_Allyear!$A:$A,0))</f>
        <v>1</v>
      </c>
      <c r="S161">
        <f>INDEX(Units_Allyear!F:F,MATCH($A161,Units_Allyear!$A:$A,0))</f>
        <v>1</v>
      </c>
      <c r="T161">
        <f>INDEX(Units_Allyear!G:G,MATCH($A161,Units_Allyear!$A:$A,0))</f>
        <v>1</v>
      </c>
      <c r="U161">
        <v>90</v>
      </c>
      <c r="V161">
        <v>30</v>
      </c>
      <c r="W161">
        <v>30</v>
      </c>
      <c r="X161">
        <v>30</v>
      </c>
      <c r="Y161">
        <v>30</v>
      </c>
      <c r="Z161" t="e">
        <v>#N/A</v>
      </c>
      <c r="AA161" t="e">
        <f t="shared" si="41"/>
        <v>#N/A</v>
      </c>
      <c r="AB161" t="e">
        <v>#N/A</v>
      </c>
      <c r="AC161" t="e">
        <v>#N/A</v>
      </c>
      <c r="AD161" t="e">
        <v>#N/A</v>
      </c>
      <c r="AE161">
        <v>8</v>
      </c>
      <c r="AF161">
        <v>40</v>
      </c>
      <c r="AG161">
        <v>0.1</v>
      </c>
      <c r="AH161" t="e">
        <v>#N/A</v>
      </c>
      <c r="AI161" t="e">
        <v>#N/A</v>
      </c>
      <c r="AJ161" t="e">
        <v>#N/A</v>
      </c>
      <c r="AK161" t="e">
        <v>#N/A</v>
      </c>
      <c r="AL161" t="s">
        <v>452</v>
      </c>
      <c r="AM161" t="s">
        <v>446</v>
      </c>
      <c r="AN161" t="s">
        <v>517</v>
      </c>
      <c r="AO161">
        <f t="shared" si="42"/>
        <v>1999</v>
      </c>
      <c r="AQ161" s="20" t="str">
        <f t="shared" si="43"/>
        <v>GS3-F1</v>
      </c>
      <c r="AR161" t="str">
        <f t="shared" si="34"/>
        <v>SPP-Firm-G</v>
      </c>
      <c r="AT161" s="4" t="s">
        <v>714</v>
      </c>
      <c r="AU161" s="20" t="str">
        <f t="shared" si="35"/>
        <v>GS3-F1</v>
      </c>
      <c r="AV161" t="str">
        <f t="shared" si="44"/>
        <v>CAC</v>
      </c>
      <c r="AX161" s="4" t="s">
        <v>715</v>
      </c>
      <c r="AY161" s="20" t="str">
        <f t="shared" si="45"/>
        <v>GS3-F1</v>
      </c>
      <c r="AZ161" t="str">
        <f t="shared" si="46"/>
        <v>Coal</v>
      </c>
      <c r="BB161" s="4" t="s">
        <v>716</v>
      </c>
      <c r="BC161" s="20" t="s">
        <v>718</v>
      </c>
      <c r="BD161" s="20" t="e">
        <f t="shared" si="47"/>
        <v>#N/A</v>
      </c>
      <c r="BF161" s="4" t="s">
        <v>716</v>
      </c>
      <c r="BG161" s="4" t="s">
        <v>719</v>
      </c>
      <c r="BH161" s="20" t="str">
        <f t="shared" si="36"/>
        <v>GS3-F1</v>
      </c>
      <c r="BJ161" s="4" t="s">
        <v>716</v>
      </c>
      <c r="BK161" s="4" t="s">
        <v>720</v>
      </c>
      <c r="BL161" s="20" t="e">
        <f t="shared" si="48"/>
        <v>#N/A</v>
      </c>
      <c r="BN161" s="4" t="s">
        <v>717</v>
      </c>
      <c r="BO161" s="20" t="str">
        <f t="shared" si="49"/>
        <v>Coal</v>
      </c>
      <c r="BP161" s="20" t="str">
        <f t="shared" si="50"/>
        <v>GS3-F1</v>
      </c>
    </row>
    <row r="162" spans="1:68">
      <c r="A162" t="s">
        <v>159</v>
      </c>
      <c r="B162" t="str">
        <f t="shared" si="37"/>
        <v>GS3-F2</v>
      </c>
      <c r="C162" t="e">
        <v>#N/A</v>
      </c>
      <c r="D162" t="s">
        <v>365</v>
      </c>
      <c r="E162" t="str">
        <f t="shared" si="38"/>
        <v>CAC</v>
      </c>
      <c r="F162" t="s">
        <v>388</v>
      </c>
      <c r="G162" t="str">
        <f>INDEX(PLEXOScat_idx!$B:$B,MATCH($F162,PLEXOScat_idx!$A:$A,0))</f>
        <v>SPP-Firm</v>
      </c>
      <c r="H162" s="12" t="s">
        <v>674</v>
      </c>
      <c r="I162" t="str">
        <f t="shared" si="39"/>
        <v>Coal</v>
      </c>
      <c r="J162" t="s">
        <v>762</v>
      </c>
      <c r="K162" t="s">
        <v>422</v>
      </c>
      <c r="L162" t="str">
        <f>INDEX(idxFuel!$B:$B,MATCH($K162,idxFuel!$A:$A,0))</f>
        <v>Coal</v>
      </c>
      <c r="M162" t="s">
        <v>428</v>
      </c>
      <c r="N162" t="e">
        <v>#N/A</v>
      </c>
      <c r="O162" t="e">
        <f t="shared" si="40"/>
        <v>#N/A</v>
      </c>
      <c r="P162">
        <f>INDEX(Units_Allyear!C:C,MATCH($A162,Units_Allyear!$A:$A,0))</f>
        <v>1</v>
      </c>
      <c r="Q162">
        <f>INDEX(Units_Allyear!D:D,MATCH($A162,Units_Allyear!$A:$A,0))</f>
        <v>1</v>
      </c>
      <c r="R162">
        <f>INDEX(Units_Allyear!E:E,MATCH($A162,Units_Allyear!$A:$A,0))</f>
        <v>1</v>
      </c>
      <c r="S162">
        <f>INDEX(Units_Allyear!F:F,MATCH($A162,Units_Allyear!$A:$A,0))</f>
        <v>1</v>
      </c>
      <c r="T162">
        <f>INDEX(Units_Allyear!G:G,MATCH($A162,Units_Allyear!$A:$A,0))</f>
        <v>1</v>
      </c>
      <c r="U162">
        <v>90</v>
      </c>
      <c r="V162">
        <v>30</v>
      </c>
      <c r="W162">
        <v>30</v>
      </c>
      <c r="X162">
        <v>30</v>
      </c>
      <c r="Y162">
        <v>30</v>
      </c>
      <c r="Z162" t="e">
        <v>#N/A</v>
      </c>
      <c r="AA162" t="e">
        <f t="shared" si="41"/>
        <v>#N/A</v>
      </c>
      <c r="AB162" t="e">
        <v>#N/A</v>
      </c>
      <c r="AC162" t="e">
        <v>#N/A</v>
      </c>
      <c r="AD162" t="e">
        <v>#N/A</v>
      </c>
      <c r="AE162">
        <v>8</v>
      </c>
      <c r="AF162">
        <v>40</v>
      </c>
      <c r="AG162">
        <v>0.1</v>
      </c>
      <c r="AH162" t="e">
        <v>#N/A</v>
      </c>
      <c r="AI162" t="e">
        <v>#N/A</v>
      </c>
      <c r="AJ162" t="e">
        <v>#N/A</v>
      </c>
      <c r="AK162" t="e">
        <v>#N/A</v>
      </c>
      <c r="AL162" t="s">
        <v>452</v>
      </c>
      <c r="AM162" t="s">
        <v>446</v>
      </c>
      <c r="AN162" t="s">
        <v>538</v>
      </c>
      <c r="AO162">
        <f t="shared" si="42"/>
        <v>2000</v>
      </c>
      <c r="AQ162" s="20" t="str">
        <f t="shared" si="43"/>
        <v>GS3-F2</v>
      </c>
      <c r="AR162" t="str">
        <f t="shared" si="34"/>
        <v>SPP-Firm-G</v>
      </c>
      <c r="AT162" s="4" t="s">
        <v>714</v>
      </c>
      <c r="AU162" s="20" t="str">
        <f t="shared" si="35"/>
        <v>GS3-F2</v>
      </c>
      <c r="AV162" t="str">
        <f t="shared" si="44"/>
        <v>CAC</v>
      </c>
      <c r="AX162" s="4" t="s">
        <v>715</v>
      </c>
      <c r="AY162" s="20" t="str">
        <f t="shared" si="45"/>
        <v>GS3-F2</v>
      </c>
      <c r="AZ162" t="str">
        <f t="shared" si="46"/>
        <v>Coal</v>
      </c>
      <c r="BB162" s="4" t="s">
        <v>716</v>
      </c>
      <c r="BC162" s="20" t="s">
        <v>718</v>
      </c>
      <c r="BD162" s="20" t="e">
        <f t="shared" si="47"/>
        <v>#N/A</v>
      </c>
      <c r="BF162" s="4" t="s">
        <v>716</v>
      </c>
      <c r="BG162" s="4" t="s">
        <v>719</v>
      </c>
      <c r="BH162" s="20" t="str">
        <f t="shared" si="36"/>
        <v>GS3-F2</v>
      </c>
      <c r="BJ162" s="4" t="s">
        <v>716</v>
      </c>
      <c r="BK162" s="4" t="s">
        <v>720</v>
      </c>
      <c r="BL162" s="20" t="e">
        <f t="shared" si="48"/>
        <v>#N/A</v>
      </c>
      <c r="BN162" s="4" t="s">
        <v>717</v>
      </c>
      <c r="BO162" s="20" t="str">
        <f t="shared" si="49"/>
        <v>Coal</v>
      </c>
      <c r="BP162" s="20" t="str">
        <f t="shared" si="50"/>
        <v>GS3-F2</v>
      </c>
    </row>
    <row r="163" spans="1:68">
      <c r="A163" t="s">
        <v>160</v>
      </c>
      <c r="B163" t="str">
        <f t="shared" si="37"/>
        <v>GS11-F</v>
      </c>
      <c r="C163" t="e">
        <v>#N/A</v>
      </c>
      <c r="D163" t="s">
        <v>365</v>
      </c>
      <c r="E163" t="str">
        <f t="shared" si="38"/>
        <v>CAC</v>
      </c>
      <c r="F163" t="s">
        <v>387</v>
      </c>
      <c r="G163" t="str">
        <f>INDEX(PLEXOScat_idx!$B:$B,MATCH($F163,PLEXOScat_idx!$A:$A,0))</f>
        <v>SPP-Firm</v>
      </c>
      <c r="H163" s="10" t="s">
        <v>676</v>
      </c>
      <c r="I163" t="str">
        <f t="shared" si="39"/>
        <v>Gas</v>
      </c>
      <c r="J163" t="s">
        <v>762</v>
      </c>
      <c r="K163" t="s">
        <v>421</v>
      </c>
      <c r="L163" t="str">
        <f>INDEX(idxFuel!$B:$B,MATCH($K163,idxFuel!$A:$A,0))</f>
        <v>Gas</v>
      </c>
      <c r="M163" t="s">
        <v>428</v>
      </c>
      <c r="N163" t="e">
        <v>#N/A</v>
      </c>
      <c r="O163" t="e">
        <f t="shared" si="40"/>
        <v>#N/A</v>
      </c>
      <c r="P163">
        <f>INDEX(Units_Allyear!C:C,MATCH($A163,Units_Allyear!$A:$A,0))</f>
        <v>1</v>
      </c>
      <c r="Q163">
        <f>INDEX(Units_Allyear!D:D,MATCH($A163,Units_Allyear!$A:$A,0))</f>
        <v>1</v>
      </c>
      <c r="R163">
        <f>INDEX(Units_Allyear!E:E,MATCH($A163,Units_Allyear!$A:$A,0))</f>
        <v>0</v>
      </c>
      <c r="S163">
        <f>INDEX(Units_Allyear!F:F,MATCH($A163,Units_Allyear!$A:$A,0))</f>
        <v>0</v>
      </c>
      <c r="T163">
        <f>INDEX(Units_Allyear!G:G,MATCH($A163,Units_Allyear!$A:$A,0))</f>
        <v>0</v>
      </c>
      <c r="U163">
        <v>90</v>
      </c>
      <c r="V163">
        <v>30</v>
      </c>
      <c r="W163">
        <v>30</v>
      </c>
      <c r="X163">
        <v>30</v>
      </c>
      <c r="Y163">
        <v>30</v>
      </c>
      <c r="Z163" t="e">
        <v>#N/A</v>
      </c>
      <c r="AA163" t="e">
        <f t="shared" si="41"/>
        <v>#N/A</v>
      </c>
      <c r="AB163" t="e">
        <v>#N/A</v>
      </c>
      <c r="AC163" t="e">
        <v>#N/A</v>
      </c>
      <c r="AD163" t="e">
        <v>#N/A</v>
      </c>
      <c r="AE163">
        <v>8</v>
      </c>
      <c r="AF163">
        <v>40</v>
      </c>
      <c r="AG163">
        <v>0.1</v>
      </c>
      <c r="AH163" t="e">
        <v>#N/A</v>
      </c>
      <c r="AI163" t="e">
        <v>#N/A</v>
      </c>
      <c r="AJ163" t="e">
        <v>#N/A</v>
      </c>
      <c r="AK163" t="e">
        <v>#N/A</v>
      </c>
      <c r="AL163" t="s">
        <v>452</v>
      </c>
      <c r="AM163" t="s">
        <v>447</v>
      </c>
      <c r="AN163" t="s">
        <v>463</v>
      </c>
      <c r="AO163">
        <f t="shared" si="42"/>
        <v>2000</v>
      </c>
      <c r="AQ163" s="20" t="str">
        <f t="shared" si="43"/>
        <v>GS11-F</v>
      </c>
      <c r="AR163" t="str">
        <f t="shared" si="34"/>
        <v>SPP-Firm-A</v>
      </c>
      <c r="AT163" s="4" t="s">
        <v>714</v>
      </c>
      <c r="AU163" s="20" t="str">
        <f t="shared" si="35"/>
        <v>GS11-F</v>
      </c>
      <c r="AV163" t="str">
        <f t="shared" si="44"/>
        <v>CAC</v>
      </c>
      <c r="AX163" s="4" t="s">
        <v>715</v>
      </c>
      <c r="AY163" s="20" t="str">
        <f t="shared" si="45"/>
        <v>GS11-F</v>
      </c>
      <c r="AZ163" t="str">
        <f t="shared" si="46"/>
        <v>Gas</v>
      </c>
      <c r="BB163" s="4" t="s">
        <v>716</v>
      </c>
      <c r="BC163" s="20" t="s">
        <v>718</v>
      </c>
      <c r="BD163" s="20" t="e">
        <f t="shared" si="47"/>
        <v>#N/A</v>
      </c>
      <c r="BF163" s="4" t="s">
        <v>716</v>
      </c>
      <c r="BG163" s="4" t="s">
        <v>719</v>
      </c>
      <c r="BH163" s="20" t="str">
        <f t="shared" si="36"/>
        <v>GS11-F</v>
      </c>
      <c r="BJ163" s="4" t="s">
        <v>716</v>
      </c>
      <c r="BK163" s="4" t="s">
        <v>720</v>
      </c>
      <c r="BL163" s="20" t="e">
        <f t="shared" si="48"/>
        <v>#N/A</v>
      </c>
      <c r="BN163" s="4" t="s">
        <v>717</v>
      </c>
      <c r="BO163" s="20" t="str">
        <f t="shared" si="49"/>
        <v>Gas</v>
      </c>
      <c r="BP163" s="20" t="str">
        <f t="shared" si="50"/>
        <v>GS11-F</v>
      </c>
    </row>
    <row r="164" spans="1:68">
      <c r="A164" t="s">
        <v>161</v>
      </c>
      <c r="B164" t="str">
        <f t="shared" si="37"/>
        <v>NKC-F</v>
      </c>
      <c r="C164" t="e">
        <v>#N/A</v>
      </c>
      <c r="D164" t="s">
        <v>372</v>
      </c>
      <c r="E164" t="str">
        <f t="shared" si="38"/>
        <v>CAC</v>
      </c>
      <c r="F164" t="s">
        <v>387</v>
      </c>
      <c r="G164" t="str">
        <f>INDEX(PLEXOScat_idx!$B:$B,MATCH($F164,PLEXOScat_idx!$A:$A,0))</f>
        <v>SPP-Firm</v>
      </c>
      <c r="H164" s="10" t="s">
        <v>676</v>
      </c>
      <c r="I164" t="str">
        <f t="shared" si="39"/>
        <v>Gas</v>
      </c>
      <c r="J164" t="s">
        <v>762</v>
      </c>
      <c r="K164" t="s">
        <v>421</v>
      </c>
      <c r="L164" t="str">
        <f>INDEX(idxFuel!$B:$B,MATCH($K164,idxFuel!$A:$A,0))</f>
        <v>Gas</v>
      </c>
      <c r="M164" t="s">
        <v>428</v>
      </c>
      <c r="N164" t="e">
        <v>#N/A</v>
      </c>
      <c r="O164" t="e">
        <f t="shared" si="40"/>
        <v>#N/A</v>
      </c>
      <c r="P164">
        <f>INDEX(Units_Allyear!C:C,MATCH($A164,Units_Allyear!$A:$A,0))</f>
        <v>0</v>
      </c>
      <c r="Q164">
        <f>INDEX(Units_Allyear!D:D,MATCH($A164,Units_Allyear!$A:$A,0))</f>
        <v>0</v>
      </c>
      <c r="R164">
        <f>INDEX(Units_Allyear!E:E,MATCH($A164,Units_Allyear!$A:$A,0))</f>
        <v>0</v>
      </c>
      <c r="S164">
        <f>INDEX(Units_Allyear!F:F,MATCH($A164,Units_Allyear!$A:$A,0))</f>
        <v>0</v>
      </c>
      <c r="T164">
        <f>INDEX(Units_Allyear!G:G,MATCH($A164,Units_Allyear!$A:$A,0))</f>
        <v>0</v>
      </c>
      <c r="U164">
        <v>0</v>
      </c>
      <c r="V164">
        <v>30</v>
      </c>
      <c r="W164">
        <v>30</v>
      </c>
      <c r="X164">
        <v>30</v>
      </c>
      <c r="Y164">
        <v>30</v>
      </c>
      <c r="Z164" t="e">
        <v>#N/A</v>
      </c>
      <c r="AA164" t="e">
        <f t="shared" si="41"/>
        <v>#N/A</v>
      </c>
      <c r="AB164" t="e">
        <v>#N/A</v>
      </c>
      <c r="AC164" t="e">
        <v>#N/A</v>
      </c>
      <c r="AD164" t="e">
        <v>#N/A</v>
      </c>
      <c r="AE164">
        <v>8</v>
      </c>
      <c r="AF164">
        <v>40</v>
      </c>
      <c r="AG164">
        <v>0.1</v>
      </c>
      <c r="AH164" t="e">
        <v>#N/A</v>
      </c>
      <c r="AI164" t="e">
        <v>#N/A</v>
      </c>
      <c r="AJ164" t="e">
        <v>#N/A</v>
      </c>
      <c r="AK164" t="e">
        <v>#N/A</v>
      </c>
      <c r="AL164" t="s">
        <v>452</v>
      </c>
      <c r="AM164" t="s">
        <v>447</v>
      </c>
      <c r="AN164" t="s">
        <v>463</v>
      </c>
      <c r="AO164">
        <f t="shared" si="42"/>
        <v>2000</v>
      </c>
      <c r="AQ164" s="20" t="str">
        <f t="shared" si="43"/>
        <v>NKC-F</v>
      </c>
      <c r="AR164" t="str">
        <f t="shared" si="34"/>
        <v>SPP-Firm-A</v>
      </c>
      <c r="AT164" s="4" t="s">
        <v>714</v>
      </c>
      <c r="AU164" s="20" t="str">
        <f t="shared" si="35"/>
        <v>NKC-F</v>
      </c>
      <c r="AV164" t="str">
        <f t="shared" si="44"/>
        <v>CAC</v>
      </c>
      <c r="AX164" s="4" t="s">
        <v>715</v>
      </c>
      <c r="AY164" s="20" t="str">
        <f t="shared" si="45"/>
        <v>NKC-F</v>
      </c>
      <c r="AZ164" t="str">
        <f t="shared" si="46"/>
        <v>Gas</v>
      </c>
      <c r="BB164" s="4" t="s">
        <v>716</v>
      </c>
      <c r="BC164" s="20" t="s">
        <v>718</v>
      </c>
      <c r="BD164" s="20" t="e">
        <f t="shared" si="47"/>
        <v>#N/A</v>
      </c>
      <c r="BF164" s="4" t="s">
        <v>716</v>
      </c>
      <c r="BG164" s="4" t="s">
        <v>719</v>
      </c>
      <c r="BH164" s="20" t="str">
        <f t="shared" si="36"/>
        <v>NKC-F</v>
      </c>
      <c r="BJ164" s="4" t="s">
        <v>716</v>
      </c>
      <c r="BK164" s="4" t="s">
        <v>720</v>
      </c>
      <c r="BL164" s="20" t="e">
        <f t="shared" si="48"/>
        <v>#N/A</v>
      </c>
      <c r="BN164" s="4" t="s">
        <v>717</v>
      </c>
      <c r="BO164" s="20" t="str">
        <f t="shared" si="49"/>
        <v>Gas</v>
      </c>
      <c r="BP164" s="20" t="str">
        <f t="shared" si="50"/>
        <v>NKC-F</v>
      </c>
    </row>
    <row r="165" spans="1:68">
      <c r="A165" t="s">
        <v>162</v>
      </c>
      <c r="B165" t="str">
        <f t="shared" si="37"/>
        <v>BPL1-F</v>
      </c>
      <c r="C165" t="e">
        <v>#N/A</v>
      </c>
      <c r="D165" t="s">
        <v>365</v>
      </c>
      <c r="E165" t="str">
        <f t="shared" si="38"/>
        <v>CAC</v>
      </c>
      <c r="F165" t="s">
        <v>387</v>
      </c>
      <c r="G165" t="str">
        <f>INDEX(PLEXOScat_idx!$B:$B,MATCH($F165,PLEXOScat_idx!$A:$A,0))</f>
        <v>SPP-Firm</v>
      </c>
      <c r="H165" s="10" t="s">
        <v>676</v>
      </c>
      <c r="I165" t="str">
        <f t="shared" si="39"/>
        <v>Gas</v>
      </c>
      <c r="J165" t="s">
        <v>762</v>
      </c>
      <c r="K165" t="s">
        <v>421</v>
      </c>
      <c r="L165" t="str">
        <f>INDEX(idxFuel!$B:$B,MATCH($K165,idxFuel!$A:$A,0))</f>
        <v>Gas</v>
      </c>
      <c r="M165" t="s">
        <v>428</v>
      </c>
      <c r="N165" t="e">
        <v>#N/A</v>
      </c>
      <c r="O165" t="e">
        <f t="shared" si="40"/>
        <v>#N/A</v>
      </c>
      <c r="P165">
        <f>INDEX(Units_Allyear!C:C,MATCH($A165,Units_Allyear!$A:$A,0))</f>
        <v>1</v>
      </c>
      <c r="Q165">
        <f>INDEX(Units_Allyear!D:D,MATCH($A165,Units_Allyear!$A:$A,0))</f>
        <v>1</v>
      </c>
      <c r="R165">
        <f>INDEX(Units_Allyear!E:E,MATCH($A165,Units_Allyear!$A:$A,0))</f>
        <v>1</v>
      </c>
      <c r="S165">
        <f>INDEX(Units_Allyear!F:F,MATCH($A165,Units_Allyear!$A:$A,0))</f>
        <v>1</v>
      </c>
      <c r="T165">
        <f>INDEX(Units_Allyear!G:G,MATCH($A165,Units_Allyear!$A:$A,0))</f>
        <v>1</v>
      </c>
      <c r="U165">
        <v>60</v>
      </c>
      <c r="V165">
        <v>30</v>
      </c>
      <c r="W165">
        <v>30</v>
      </c>
      <c r="X165">
        <v>30</v>
      </c>
      <c r="Y165">
        <v>30</v>
      </c>
      <c r="Z165" t="e">
        <v>#N/A</v>
      </c>
      <c r="AA165" t="e">
        <f t="shared" si="41"/>
        <v>#N/A</v>
      </c>
      <c r="AB165" t="e">
        <v>#N/A</v>
      </c>
      <c r="AC165" t="e">
        <v>#N/A</v>
      </c>
      <c r="AD165" t="e">
        <v>#N/A</v>
      </c>
      <c r="AE165">
        <v>8</v>
      </c>
      <c r="AF165">
        <v>40</v>
      </c>
      <c r="AG165">
        <v>0.1</v>
      </c>
      <c r="AH165" t="e">
        <v>#N/A</v>
      </c>
      <c r="AI165" t="e">
        <v>#N/A</v>
      </c>
      <c r="AJ165" t="e">
        <v>#N/A</v>
      </c>
      <c r="AK165" t="e">
        <v>#N/A</v>
      </c>
      <c r="AL165" t="s">
        <v>452</v>
      </c>
      <c r="AM165" t="s">
        <v>447</v>
      </c>
      <c r="AN165" t="s">
        <v>539</v>
      </c>
      <c r="AO165">
        <f t="shared" si="42"/>
        <v>2001</v>
      </c>
      <c r="AQ165" s="20" t="str">
        <f t="shared" si="43"/>
        <v>BPL1-F</v>
      </c>
      <c r="AR165" t="str">
        <f t="shared" si="34"/>
        <v>SPP-Firm-A</v>
      </c>
      <c r="AT165" s="4" t="s">
        <v>714</v>
      </c>
      <c r="AU165" s="20" t="str">
        <f t="shared" si="35"/>
        <v>BPL1-F</v>
      </c>
      <c r="AV165" t="str">
        <f t="shared" si="44"/>
        <v>CAC</v>
      </c>
      <c r="AX165" s="4" t="s">
        <v>715</v>
      </c>
      <c r="AY165" s="20" t="str">
        <f t="shared" si="45"/>
        <v>BPL1-F</v>
      </c>
      <c r="AZ165" t="str">
        <f t="shared" si="46"/>
        <v>Gas</v>
      </c>
      <c r="BB165" s="4" t="s">
        <v>716</v>
      </c>
      <c r="BC165" s="20" t="s">
        <v>718</v>
      </c>
      <c r="BD165" s="20" t="e">
        <f t="shared" si="47"/>
        <v>#N/A</v>
      </c>
      <c r="BF165" s="4" t="s">
        <v>716</v>
      </c>
      <c r="BG165" s="4" t="s">
        <v>719</v>
      </c>
      <c r="BH165" s="20" t="str">
        <f t="shared" si="36"/>
        <v>BPL1-F</v>
      </c>
      <c r="BJ165" s="4" t="s">
        <v>716</v>
      </c>
      <c r="BK165" s="4" t="s">
        <v>720</v>
      </c>
      <c r="BL165" s="20" t="e">
        <f t="shared" si="48"/>
        <v>#N/A</v>
      </c>
      <c r="BN165" s="4" t="s">
        <v>717</v>
      </c>
      <c r="BO165" s="20" t="str">
        <f t="shared" si="49"/>
        <v>Gas</v>
      </c>
      <c r="BP165" s="20" t="str">
        <f t="shared" si="50"/>
        <v>BPL1-F</v>
      </c>
    </row>
    <row r="166" spans="1:68">
      <c r="A166" t="s">
        <v>163</v>
      </c>
      <c r="B166" t="str">
        <f t="shared" si="37"/>
        <v>ABP2-F</v>
      </c>
      <c r="C166" t="e">
        <v>#N/A</v>
      </c>
      <c r="D166" t="s">
        <v>365</v>
      </c>
      <c r="E166" t="str">
        <f t="shared" si="38"/>
        <v>CAC</v>
      </c>
      <c r="F166" t="s">
        <v>387</v>
      </c>
      <c r="G166" t="str">
        <f>INDEX(PLEXOScat_idx!$B:$B,MATCH($F166,PLEXOScat_idx!$A:$A,0))</f>
        <v>SPP-Firm</v>
      </c>
      <c r="H166" s="10" t="s">
        <v>676</v>
      </c>
      <c r="I166" t="str">
        <f t="shared" si="39"/>
        <v>Gas</v>
      </c>
      <c r="J166" t="s">
        <v>762</v>
      </c>
      <c r="K166" t="s">
        <v>421</v>
      </c>
      <c r="L166" t="str">
        <f>INDEX(idxFuel!$B:$B,MATCH($K166,idxFuel!$A:$A,0))</f>
        <v>Gas</v>
      </c>
      <c r="M166" t="s">
        <v>428</v>
      </c>
      <c r="N166" t="e">
        <v>#N/A</v>
      </c>
      <c r="O166" t="e">
        <f t="shared" si="40"/>
        <v>#N/A</v>
      </c>
      <c r="P166">
        <f>INDEX(Units_Allyear!C:C,MATCH($A166,Units_Allyear!$A:$A,0))</f>
        <v>1</v>
      </c>
      <c r="Q166">
        <f>INDEX(Units_Allyear!D:D,MATCH($A166,Units_Allyear!$A:$A,0))</f>
        <v>1</v>
      </c>
      <c r="R166">
        <f>INDEX(Units_Allyear!E:E,MATCH($A166,Units_Allyear!$A:$A,0))</f>
        <v>1</v>
      </c>
      <c r="S166">
        <f>INDEX(Units_Allyear!F:F,MATCH($A166,Units_Allyear!$A:$A,0))</f>
        <v>1</v>
      </c>
      <c r="T166">
        <f>INDEX(Units_Allyear!G:G,MATCH($A166,Units_Allyear!$A:$A,0))</f>
        <v>1</v>
      </c>
      <c r="U166">
        <v>90</v>
      </c>
      <c r="V166">
        <v>30</v>
      </c>
      <c r="W166">
        <v>30</v>
      </c>
      <c r="X166">
        <v>30</v>
      </c>
      <c r="Y166">
        <v>30</v>
      </c>
      <c r="Z166" t="e">
        <v>#N/A</v>
      </c>
      <c r="AA166" t="e">
        <f t="shared" si="41"/>
        <v>#N/A</v>
      </c>
      <c r="AB166" t="e">
        <v>#N/A</v>
      </c>
      <c r="AC166" t="e">
        <v>#N/A</v>
      </c>
      <c r="AD166" t="e">
        <v>#N/A</v>
      </c>
      <c r="AE166">
        <v>8</v>
      </c>
      <c r="AF166">
        <v>40</v>
      </c>
      <c r="AG166">
        <v>0.1</v>
      </c>
      <c r="AH166" t="e">
        <v>#N/A</v>
      </c>
      <c r="AI166" t="e">
        <v>#N/A</v>
      </c>
      <c r="AJ166" t="e">
        <v>#N/A</v>
      </c>
      <c r="AK166" t="e">
        <v>#N/A</v>
      </c>
      <c r="AL166" t="s">
        <v>452</v>
      </c>
      <c r="AM166" t="s">
        <v>444</v>
      </c>
      <c r="AN166" s="6" t="s">
        <v>577</v>
      </c>
      <c r="AO166">
        <f t="shared" si="42"/>
        <v>2001</v>
      </c>
      <c r="AQ166" s="20" t="str">
        <f t="shared" si="43"/>
        <v>ABP2-F</v>
      </c>
      <c r="AR166" t="str">
        <f t="shared" si="34"/>
        <v>SPP-Firm-D</v>
      </c>
      <c r="AT166" s="4" t="s">
        <v>714</v>
      </c>
      <c r="AU166" s="20" t="str">
        <f t="shared" si="35"/>
        <v>ABP2-F</v>
      </c>
      <c r="AV166" t="str">
        <f t="shared" si="44"/>
        <v>CAC</v>
      </c>
      <c r="AX166" s="4" t="s">
        <v>715</v>
      </c>
      <c r="AY166" s="20" t="str">
        <f t="shared" si="45"/>
        <v>ABP2-F</v>
      </c>
      <c r="AZ166" t="str">
        <f t="shared" si="46"/>
        <v>Gas</v>
      </c>
      <c r="BB166" s="4" t="s">
        <v>716</v>
      </c>
      <c r="BC166" s="20" t="s">
        <v>718</v>
      </c>
      <c r="BD166" s="20" t="e">
        <f t="shared" si="47"/>
        <v>#N/A</v>
      </c>
      <c r="BF166" s="4" t="s">
        <v>716</v>
      </c>
      <c r="BG166" s="4" t="s">
        <v>719</v>
      </c>
      <c r="BH166" s="20" t="str">
        <f t="shared" si="36"/>
        <v>ABP2-F</v>
      </c>
      <c r="BJ166" s="4" t="s">
        <v>716</v>
      </c>
      <c r="BK166" s="4" t="s">
        <v>720</v>
      </c>
      <c r="BL166" s="20" t="e">
        <f t="shared" si="48"/>
        <v>#N/A</v>
      </c>
      <c r="BN166" s="4" t="s">
        <v>717</v>
      </c>
      <c r="BO166" s="20" t="str">
        <f t="shared" si="49"/>
        <v>Gas</v>
      </c>
      <c r="BP166" s="20" t="str">
        <f t="shared" si="50"/>
        <v>ABP2-F</v>
      </c>
    </row>
    <row r="167" spans="1:68">
      <c r="A167" t="s">
        <v>164</v>
      </c>
      <c r="B167" t="str">
        <f t="shared" si="37"/>
        <v>EGC-F</v>
      </c>
      <c r="C167" t="e">
        <v>#N/A</v>
      </c>
      <c r="D167" t="s">
        <v>365</v>
      </c>
      <c r="E167" t="str">
        <f t="shared" si="38"/>
        <v>CAC</v>
      </c>
      <c r="F167" t="s">
        <v>387</v>
      </c>
      <c r="G167" t="str">
        <f>INDEX(PLEXOScat_idx!$B:$B,MATCH($F167,PLEXOScat_idx!$A:$A,0))</f>
        <v>SPP-Firm</v>
      </c>
      <c r="H167" s="10" t="s">
        <v>676</v>
      </c>
      <c r="I167" t="str">
        <f t="shared" si="39"/>
        <v>Gas</v>
      </c>
      <c r="J167" t="s">
        <v>762</v>
      </c>
      <c r="K167" t="s">
        <v>421</v>
      </c>
      <c r="L167" t="str">
        <f>INDEX(idxFuel!$B:$B,MATCH($K167,idxFuel!$A:$A,0))</f>
        <v>Gas</v>
      </c>
      <c r="M167" t="s">
        <v>428</v>
      </c>
      <c r="N167" t="e">
        <v>#N/A</v>
      </c>
      <c r="O167" t="e">
        <f t="shared" si="40"/>
        <v>#N/A</v>
      </c>
      <c r="P167">
        <f>INDEX(Units_Allyear!C:C,MATCH($A167,Units_Allyear!$A:$A,0))</f>
        <v>1</v>
      </c>
      <c r="Q167">
        <f>INDEX(Units_Allyear!D:D,MATCH($A167,Units_Allyear!$A:$A,0))</f>
        <v>1</v>
      </c>
      <c r="R167">
        <f>INDEX(Units_Allyear!E:E,MATCH($A167,Units_Allyear!$A:$A,0))</f>
        <v>1</v>
      </c>
      <c r="S167">
        <f>INDEX(Units_Allyear!F:F,MATCH($A167,Units_Allyear!$A:$A,0))</f>
        <v>1</v>
      </c>
      <c r="T167">
        <f>INDEX(Units_Allyear!G:G,MATCH($A167,Units_Allyear!$A:$A,0))</f>
        <v>1</v>
      </c>
      <c r="U167">
        <v>60</v>
      </c>
      <c r="V167">
        <v>30</v>
      </c>
      <c r="W167">
        <v>30</v>
      </c>
      <c r="X167">
        <v>30</v>
      </c>
      <c r="Y167">
        <v>30</v>
      </c>
      <c r="Z167" t="e">
        <v>#N/A</v>
      </c>
      <c r="AA167" t="e">
        <f t="shared" si="41"/>
        <v>#N/A</v>
      </c>
      <c r="AB167" t="e">
        <v>#N/A</v>
      </c>
      <c r="AC167" t="e">
        <v>#N/A</v>
      </c>
      <c r="AD167" t="e">
        <v>#N/A</v>
      </c>
      <c r="AE167">
        <v>8</v>
      </c>
      <c r="AF167">
        <v>40</v>
      </c>
      <c r="AG167">
        <v>0.1</v>
      </c>
      <c r="AH167" t="e">
        <v>#N/A</v>
      </c>
      <c r="AI167" t="e">
        <v>#N/A</v>
      </c>
      <c r="AJ167" t="e">
        <v>#N/A</v>
      </c>
      <c r="AK167" t="e">
        <v>#N/A</v>
      </c>
      <c r="AL167" t="s">
        <v>452</v>
      </c>
      <c r="AM167" t="s">
        <v>447</v>
      </c>
      <c r="AN167" t="s">
        <v>490</v>
      </c>
      <c r="AO167">
        <f t="shared" si="42"/>
        <v>2003</v>
      </c>
      <c r="AQ167" s="20" t="str">
        <f t="shared" si="43"/>
        <v>EGC-F</v>
      </c>
      <c r="AR167" t="str">
        <f t="shared" si="34"/>
        <v>SPP-Firm-A</v>
      </c>
      <c r="AT167" s="4" t="s">
        <v>714</v>
      </c>
      <c r="AU167" s="20" t="str">
        <f t="shared" si="35"/>
        <v>EGC-F</v>
      </c>
      <c r="AV167" t="str">
        <f t="shared" si="44"/>
        <v>CAC</v>
      </c>
      <c r="AX167" s="4" t="s">
        <v>715</v>
      </c>
      <c r="AY167" s="20" t="str">
        <f t="shared" si="45"/>
        <v>EGC-F</v>
      </c>
      <c r="AZ167" t="str">
        <f t="shared" si="46"/>
        <v>Gas</v>
      </c>
      <c r="BB167" s="4" t="s">
        <v>716</v>
      </c>
      <c r="BC167" s="20" t="s">
        <v>718</v>
      </c>
      <c r="BD167" s="20" t="e">
        <f t="shared" si="47"/>
        <v>#N/A</v>
      </c>
      <c r="BF167" s="4" t="s">
        <v>716</v>
      </c>
      <c r="BG167" s="4" t="s">
        <v>719</v>
      </c>
      <c r="BH167" s="20" t="str">
        <f t="shared" si="36"/>
        <v>EGC-F</v>
      </c>
      <c r="BJ167" s="4" t="s">
        <v>716</v>
      </c>
      <c r="BK167" s="4" t="s">
        <v>720</v>
      </c>
      <c r="BL167" s="20" t="e">
        <f t="shared" si="48"/>
        <v>#N/A</v>
      </c>
      <c r="BN167" s="4" t="s">
        <v>717</v>
      </c>
      <c r="BO167" s="20" t="str">
        <f t="shared" si="49"/>
        <v>Gas</v>
      </c>
      <c r="BP167" s="20" t="str">
        <f t="shared" si="50"/>
        <v>EGC-F</v>
      </c>
    </row>
    <row r="168" spans="1:68">
      <c r="A168" t="s">
        <v>165</v>
      </c>
      <c r="B168" t="str">
        <f t="shared" si="37"/>
        <v>SPG-F1</v>
      </c>
      <c r="C168" t="e">
        <v>#N/A</v>
      </c>
      <c r="D168" t="s">
        <v>365</v>
      </c>
      <c r="E168" t="str">
        <f t="shared" si="38"/>
        <v>CAC</v>
      </c>
      <c r="F168" t="s">
        <v>387</v>
      </c>
      <c r="G168" t="str">
        <f>INDEX(PLEXOScat_idx!$B:$B,MATCH($F168,PLEXOScat_idx!$A:$A,0))</f>
        <v>SPP-Firm</v>
      </c>
      <c r="H168" s="10" t="s">
        <v>676</v>
      </c>
      <c r="I168" t="str">
        <f t="shared" si="39"/>
        <v>Gas</v>
      </c>
      <c r="J168" t="s">
        <v>762</v>
      </c>
      <c r="K168" t="s">
        <v>421</v>
      </c>
      <c r="L168" t="str">
        <f>INDEX(idxFuel!$B:$B,MATCH($K168,idxFuel!$A:$A,0))</f>
        <v>Gas</v>
      </c>
      <c r="M168" t="s">
        <v>428</v>
      </c>
      <c r="N168" t="e">
        <v>#N/A</v>
      </c>
      <c r="O168" t="e">
        <f t="shared" si="40"/>
        <v>#N/A</v>
      </c>
      <c r="P168">
        <f>INDEX(Units_Allyear!C:C,MATCH($A168,Units_Allyear!$A:$A,0))</f>
        <v>1</v>
      </c>
      <c r="Q168">
        <f>INDEX(Units_Allyear!D:D,MATCH($A168,Units_Allyear!$A:$A,0))</f>
        <v>1</v>
      </c>
      <c r="R168">
        <f>INDEX(Units_Allyear!E:E,MATCH($A168,Units_Allyear!$A:$A,0))</f>
        <v>1</v>
      </c>
      <c r="S168">
        <f>INDEX(Units_Allyear!F:F,MATCH($A168,Units_Allyear!$A:$A,0))</f>
        <v>0</v>
      </c>
      <c r="T168">
        <f>INDEX(Units_Allyear!G:G,MATCH($A168,Units_Allyear!$A:$A,0))</f>
        <v>0</v>
      </c>
      <c r="U168">
        <v>90</v>
      </c>
      <c r="V168">
        <v>90</v>
      </c>
      <c r="W168">
        <v>90</v>
      </c>
      <c r="X168">
        <v>90</v>
      </c>
      <c r="Y168">
        <v>90</v>
      </c>
      <c r="Z168" t="e">
        <v>#N/A</v>
      </c>
      <c r="AA168" t="e">
        <f t="shared" si="41"/>
        <v>#N/A</v>
      </c>
      <c r="AB168" t="e">
        <v>#N/A</v>
      </c>
      <c r="AC168" t="e">
        <v>#N/A</v>
      </c>
      <c r="AD168" t="e">
        <v>#N/A</v>
      </c>
      <c r="AE168">
        <v>8</v>
      </c>
      <c r="AF168">
        <v>40</v>
      </c>
      <c r="AG168">
        <v>0.1</v>
      </c>
      <c r="AH168" t="e">
        <v>#N/A</v>
      </c>
      <c r="AI168" t="e">
        <v>#N/A</v>
      </c>
      <c r="AJ168" t="e">
        <v>#N/A</v>
      </c>
      <c r="AK168" t="e">
        <v>#N/A</v>
      </c>
      <c r="AL168" t="s">
        <v>452</v>
      </c>
      <c r="AM168" t="s">
        <v>445</v>
      </c>
      <c r="AN168" t="s">
        <v>540</v>
      </c>
      <c r="AO168">
        <f t="shared" si="42"/>
        <v>2010</v>
      </c>
      <c r="AQ168" s="20" t="str">
        <f t="shared" si="43"/>
        <v>SPG-F1</v>
      </c>
      <c r="AR168" t="str">
        <f t="shared" si="34"/>
        <v>SPP-Firm-B</v>
      </c>
      <c r="AT168" s="4" t="s">
        <v>714</v>
      </c>
      <c r="AU168" s="20" t="str">
        <f t="shared" si="35"/>
        <v>SPG-F1</v>
      </c>
      <c r="AV168" t="str">
        <f t="shared" si="44"/>
        <v>CAC</v>
      </c>
      <c r="AX168" s="4" t="s">
        <v>715</v>
      </c>
      <c r="AY168" s="20" t="str">
        <f t="shared" si="45"/>
        <v>SPG-F1</v>
      </c>
      <c r="AZ168" t="str">
        <f t="shared" si="46"/>
        <v>Gas</v>
      </c>
      <c r="BB168" s="4" t="s">
        <v>716</v>
      </c>
      <c r="BC168" s="20" t="s">
        <v>718</v>
      </c>
      <c r="BD168" s="20" t="e">
        <f t="shared" si="47"/>
        <v>#N/A</v>
      </c>
      <c r="BF168" s="4" t="s">
        <v>716</v>
      </c>
      <c r="BG168" s="4" t="s">
        <v>719</v>
      </c>
      <c r="BH168" s="20" t="str">
        <f t="shared" si="36"/>
        <v>SPG-F1</v>
      </c>
      <c r="BJ168" s="4" t="s">
        <v>716</v>
      </c>
      <c r="BK168" s="4" t="s">
        <v>720</v>
      </c>
      <c r="BL168" s="20" t="e">
        <f t="shared" si="48"/>
        <v>#N/A</v>
      </c>
      <c r="BN168" s="4" t="s">
        <v>717</v>
      </c>
      <c r="BO168" s="20" t="str">
        <f t="shared" si="49"/>
        <v>Gas</v>
      </c>
      <c r="BP168" s="20" t="str">
        <f t="shared" si="50"/>
        <v>SPG-F1</v>
      </c>
    </row>
    <row r="169" spans="1:68">
      <c r="A169" t="s">
        <v>166</v>
      </c>
      <c r="B169" t="str">
        <f t="shared" si="37"/>
        <v>GE-F3</v>
      </c>
      <c r="C169" t="e">
        <v>#N/A</v>
      </c>
      <c r="D169" t="s">
        <v>365</v>
      </c>
      <c r="E169" t="str">
        <f t="shared" si="38"/>
        <v>CAC</v>
      </c>
      <c r="F169" t="s">
        <v>387</v>
      </c>
      <c r="G169" t="str">
        <f>INDEX(PLEXOScat_idx!$B:$B,MATCH($F169,PLEXOScat_idx!$A:$A,0))</f>
        <v>SPP-Firm</v>
      </c>
      <c r="H169" s="10" t="s">
        <v>676</v>
      </c>
      <c r="I169" t="str">
        <f t="shared" si="39"/>
        <v>Gas</v>
      </c>
      <c r="J169" t="s">
        <v>762</v>
      </c>
      <c r="K169" t="s">
        <v>421</v>
      </c>
      <c r="L169" t="str">
        <f>INDEX(idxFuel!$B:$B,MATCH($K169,idxFuel!$A:$A,0))</f>
        <v>Gas</v>
      </c>
      <c r="M169" t="s">
        <v>428</v>
      </c>
      <c r="N169" t="e">
        <v>#N/A</v>
      </c>
      <c r="O169" t="e">
        <f t="shared" si="40"/>
        <v>#N/A</v>
      </c>
      <c r="P169">
        <f>INDEX(Units_Allyear!C:C,MATCH($A169,Units_Allyear!$A:$A,0))</f>
        <v>1</v>
      </c>
      <c r="Q169">
        <f>INDEX(Units_Allyear!D:D,MATCH($A169,Units_Allyear!$A:$A,0))</f>
        <v>1</v>
      </c>
      <c r="R169">
        <f>INDEX(Units_Allyear!E:E,MATCH($A169,Units_Allyear!$A:$A,0))</f>
        <v>1</v>
      </c>
      <c r="S169">
        <f>INDEX(Units_Allyear!F:F,MATCH($A169,Units_Allyear!$A:$A,0))</f>
        <v>1</v>
      </c>
      <c r="T169">
        <f>INDEX(Units_Allyear!G:G,MATCH($A169,Units_Allyear!$A:$A,0))</f>
        <v>0</v>
      </c>
      <c r="U169">
        <v>74</v>
      </c>
      <c r="V169">
        <v>74</v>
      </c>
      <c r="W169">
        <v>74</v>
      </c>
      <c r="X169">
        <v>74</v>
      </c>
      <c r="Y169">
        <v>74</v>
      </c>
      <c r="Z169" t="e">
        <v>#N/A</v>
      </c>
      <c r="AA169" t="e">
        <f t="shared" si="41"/>
        <v>#N/A</v>
      </c>
      <c r="AB169" t="e">
        <v>#N/A</v>
      </c>
      <c r="AC169" t="e">
        <v>#N/A</v>
      </c>
      <c r="AD169" t="e">
        <v>#N/A</v>
      </c>
      <c r="AE169">
        <v>8</v>
      </c>
      <c r="AF169">
        <v>40</v>
      </c>
      <c r="AG169">
        <v>0.1</v>
      </c>
      <c r="AH169" t="e">
        <v>#N/A</v>
      </c>
      <c r="AI169" t="e">
        <v>#N/A</v>
      </c>
      <c r="AJ169" t="e">
        <v>#N/A</v>
      </c>
      <c r="AK169" t="e">
        <v>#N/A</v>
      </c>
      <c r="AL169" t="s">
        <v>452</v>
      </c>
      <c r="AM169" t="s">
        <v>445</v>
      </c>
      <c r="AN169" t="s">
        <v>541</v>
      </c>
      <c r="AO169">
        <f t="shared" si="42"/>
        <v>2012</v>
      </c>
      <c r="AQ169" s="20" t="str">
        <f t="shared" si="43"/>
        <v>GE-F3</v>
      </c>
      <c r="AR169" t="str">
        <f t="shared" si="34"/>
        <v>SPP-Firm-B</v>
      </c>
      <c r="AT169" s="4" t="s">
        <v>714</v>
      </c>
      <c r="AU169" s="20" t="str">
        <f t="shared" si="35"/>
        <v>GE-F3</v>
      </c>
      <c r="AV169" t="str">
        <f t="shared" si="44"/>
        <v>CAC</v>
      </c>
      <c r="AX169" s="4" t="s">
        <v>715</v>
      </c>
      <c r="AY169" s="20" t="str">
        <f t="shared" si="45"/>
        <v>GE-F3</v>
      </c>
      <c r="AZ169" t="str">
        <f t="shared" si="46"/>
        <v>Gas</v>
      </c>
      <c r="BB169" s="4" t="s">
        <v>716</v>
      </c>
      <c r="BC169" s="20" t="s">
        <v>718</v>
      </c>
      <c r="BD169" s="20" t="e">
        <f t="shared" si="47"/>
        <v>#N/A</v>
      </c>
      <c r="BF169" s="4" t="s">
        <v>716</v>
      </c>
      <c r="BG169" s="4" t="s">
        <v>719</v>
      </c>
      <c r="BH169" s="20" t="str">
        <f t="shared" si="36"/>
        <v>GE-F3</v>
      </c>
      <c r="BJ169" s="4" t="s">
        <v>716</v>
      </c>
      <c r="BK169" s="4" t="s">
        <v>720</v>
      </c>
      <c r="BL169" s="20" t="e">
        <f t="shared" si="48"/>
        <v>#N/A</v>
      </c>
      <c r="BN169" s="4" t="s">
        <v>717</v>
      </c>
      <c r="BO169" s="20" t="str">
        <f t="shared" si="49"/>
        <v>Gas</v>
      </c>
      <c r="BP169" s="20" t="str">
        <f t="shared" si="50"/>
        <v>GE-F3</v>
      </c>
    </row>
    <row r="170" spans="1:68">
      <c r="A170" t="s">
        <v>167</v>
      </c>
      <c r="B170" t="str">
        <f t="shared" si="37"/>
        <v>ABP3-F</v>
      </c>
      <c r="C170" t="e">
        <v>#N/A</v>
      </c>
      <c r="D170" t="s">
        <v>365</v>
      </c>
      <c r="E170" t="str">
        <f t="shared" si="38"/>
        <v>CAC</v>
      </c>
      <c r="F170" t="s">
        <v>387</v>
      </c>
      <c r="G170" t="str">
        <f>INDEX(PLEXOScat_idx!$B:$B,MATCH($F170,PLEXOScat_idx!$A:$A,0))</f>
        <v>SPP-Firm</v>
      </c>
      <c r="H170" s="10" t="s">
        <v>676</v>
      </c>
      <c r="I170" t="str">
        <f t="shared" si="39"/>
        <v>Gas</v>
      </c>
      <c r="J170" t="s">
        <v>762</v>
      </c>
      <c r="K170" t="s">
        <v>421</v>
      </c>
      <c r="L170" t="str">
        <f>INDEX(idxFuel!$B:$B,MATCH($K170,idxFuel!$A:$A,0))</f>
        <v>Gas</v>
      </c>
      <c r="M170" t="s">
        <v>428</v>
      </c>
      <c r="N170" t="e">
        <v>#N/A</v>
      </c>
      <c r="O170" t="e">
        <f t="shared" si="40"/>
        <v>#N/A</v>
      </c>
      <c r="P170">
        <f>INDEX(Units_Allyear!C:C,MATCH($A170,Units_Allyear!$A:$A,0))</f>
        <v>1</v>
      </c>
      <c r="Q170">
        <f>INDEX(Units_Allyear!D:D,MATCH($A170,Units_Allyear!$A:$A,0))</f>
        <v>1</v>
      </c>
      <c r="R170">
        <f>INDEX(Units_Allyear!E:E,MATCH($A170,Units_Allyear!$A:$A,0))</f>
        <v>1</v>
      </c>
      <c r="S170">
        <f>INDEX(Units_Allyear!F:F,MATCH($A170,Units_Allyear!$A:$A,0))</f>
        <v>1</v>
      </c>
      <c r="T170">
        <f>INDEX(Units_Allyear!G:G,MATCH($A170,Units_Allyear!$A:$A,0))</f>
        <v>0</v>
      </c>
      <c r="U170">
        <v>90</v>
      </c>
      <c r="V170">
        <v>90</v>
      </c>
      <c r="W170">
        <v>90</v>
      </c>
      <c r="X170">
        <v>90</v>
      </c>
      <c r="Y170">
        <v>90</v>
      </c>
      <c r="Z170" t="e">
        <v>#N/A</v>
      </c>
      <c r="AA170" t="e">
        <f t="shared" si="41"/>
        <v>#N/A</v>
      </c>
      <c r="AB170" t="e">
        <v>#N/A</v>
      </c>
      <c r="AC170" t="e">
        <v>#N/A</v>
      </c>
      <c r="AD170" t="e">
        <v>#N/A</v>
      </c>
      <c r="AE170">
        <v>8</v>
      </c>
      <c r="AF170">
        <v>40</v>
      </c>
      <c r="AG170">
        <v>0.1</v>
      </c>
      <c r="AH170" t="e">
        <v>#N/A</v>
      </c>
      <c r="AI170" t="e">
        <v>#N/A</v>
      </c>
      <c r="AJ170" t="e">
        <v>#N/A</v>
      </c>
      <c r="AK170" t="e">
        <v>#N/A</v>
      </c>
      <c r="AL170" t="s">
        <v>452</v>
      </c>
      <c r="AM170" t="s">
        <v>445</v>
      </c>
      <c r="AN170" s="6" t="s">
        <v>574</v>
      </c>
      <c r="AO170">
        <f t="shared" si="42"/>
        <v>2012</v>
      </c>
      <c r="AQ170" s="20" t="str">
        <f t="shared" si="43"/>
        <v>ABP3-F</v>
      </c>
      <c r="AR170" t="str">
        <f t="shared" si="34"/>
        <v>SPP-Firm-B</v>
      </c>
      <c r="AT170" s="4" t="s">
        <v>714</v>
      </c>
      <c r="AU170" s="20" t="str">
        <f t="shared" si="35"/>
        <v>ABP3-F</v>
      </c>
      <c r="AV170" t="str">
        <f t="shared" si="44"/>
        <v>CAC</v>
      </c>
      <c r="AX170" s="4" t="s">
        <v>715</v>
      </c>
      <c r="AY170" s="20" t="str">
        <f t="shared" si="45"/>
        <v>ABP3-F</v>
      </c>
      <c r="AZ170" t="str">
        <f t="shared" si="46"/>
        <v>Gas</v>
      </c>
      <c r="BB170" s="4" t="s">
        <v>716</v>
      </c>
      <c r="BC170" s="20" t="s">
        <v>718</v>
      </c>
      <c r="BD170" s="20" t="e">
        <f t="shared" si="47"/>
        <v>#N/A</v>
      </c>
      <c r="BF170" s="4" t="s">
        <v>716</v>
      </c>
      <c r="BG170" s="4" t="s">
        <v>719</v>
      </c>
      <c r="BH170" s="20" t="str">
        <f t="shared" si="36"/>
        <v>ABP3-F</v>
      </c>
      <c r="BJ170" s="4" t="s">
        <v>716</v>
      </c>
      <c r="BK170" s="4" t="s">
        <v>720</v>
      </c>
      <c r="BL170" s="20" t="e">
        <f t="shared" si="48"/>
        <v>#N/A</v>
      </c>
      <c r="BN170" s="4" t="s">
        <v>717</v>
      </c>
      <c r="BO170" s="20" t="str">
        <f t="shared" si="49"/>
        <v>Gas</v>
      </c>
      <c r="BP170" s="20" t="str">
        <f t="shared" si="50"/>
        <v>ABP3-F</v>
      </c>
    </row>
    <row r="171" spans="1:68">
      <c r="A171" t="s">
        <v>168</v>
      </c>
      <c r="B171" t="str">
        <f t="shared" si="37"/>
        <v>GS11-F2</v>
      </c>
      <c r="C171" t="e">
        <v>#N/A</v>
      </c>
      <c r="D171" t="s">
        <v>365</v>
      </c>
      <c r="E171" t="str">
        <f t="shared" si="38"/>
        <v>CAC</v>
      </c>
      <c r="F171" t="s">
        <v>387</v>
      </c>
      <c r="G171" t="str">
        <f>INDEX(PLEXOScat_idx!$B:$B,MATCH($F171,PLEXOScat_idx!$A:$A,0))</f>
        <v>SPP-Firm</v>
      </c>
      <c r="H171" s="10" t="s">
        <v>676</v>
      </c>
      <c r="I171" t="str">
        <f t="shared" si="39"/>
        <v>Gas</v>
      </c>
      <c r="J171" t="s">
        <v>762</v>
      </c>
      <c r="K171" t="s">
        <v>421</v>
      </c>
      <c r="L171" t="str">
        <f>INDEX(idxFuel!$B:$B,MATCH($K171,idxFuel!$A:$A,0))</f>
        <v>Gas</v>
      </c>
      <c r="M171" t="s">
        <v>428</v>
      </c>
      <c r="N171" t="e">
        <v>#N/A</v>
      </c>
      <c r="O171" t="e">
        <f t="shared" si="40"/>
        <v>#N/A</v>
      </c>
      <c r="P171">
        <f>INDEX(Units_Allyear!C:C,MATCH($A171,Units_Allyear!$A:$A,0))</f>
        <v>1</v>
      </c>
      <c r="Q171">
        <f>INDEX(Units_Allyear!D:D,MATCH($A171,Units_Allyear!$A:$A,0))</f>
        <v>1</v>
      </c>
      <c r="R171">
        <f>INDEX(Units_Allyear!E:E,MATCH($A171,Units_Allyear!$A:$A,0))</f>
        <v>1</v>
      </c>
      <c r="S171">
        <f>INDEX(Units_Allyear!F:F,MATCH($A171,Units_Allyear!$A:$A,0))</f>
        <v>1</v>
      </c>
      <c r="T171">
        <f>INDEX(Units_Allyear!G:G,MATCH($A171,Units_Allyear!$A:$A,0))</f>
        <v>0</v>
      </c>
      <c r="U171">
        <v>90</v>
      </c>
      <c r="V171">
        <v>90</v>
      </c>
      <c r="W171">
        <v>90</v>
      </c>
      <c r="X171">
        <v>90</v>
      </c>
      <c r="Y171">
        <v>90</v>
      </c>
      <c r="Z171" t="e">
        <v>#N/A</v>
      </c>
      <c r="AA171" t="e">
        <f t="shared" si="41"/>
        <v>#N/A</v>
      </c>
      <c r="AB171" t="e">
        <v>#N/A</v>
      </c>
      <c r="AC171" t="e">
        <v>#N/A</v>
      </c>
      <c r="AD171" t="e">
        <v>#N/A</v>
      </c>
      <c r="AE171">
        <v>8</v>
      </c>
      <c r="AF171">
        <v>40</v>
      </c>
      <c r="AG171">
        <v>0.1</v>
      </c>
      <c r="AH171" t="e">
        <v>#N/A</v>
      </c>
      <c r="AI171" t="e">
        <v>#N/A</v>
      </c>
      <c r="AJ171" t="e">
        <v>#N/A</v>
      </c>
      <c r="AK171" t="e">
        <v>#N/A</v>
      </c>
      <c r="AL171" t="s">
        <v>452</v>
      </c>
      <c r="AM171" t="s">
        <v>445</v>
      </c>
      <c r="AN171" t="s">
        <v>516</v>
      </c>
      <c r="AO171">
        <f t="shared" si="42"/>
        <v>2012</v>
      </c>
      <c r="AQ171" s="20" t="str">
        <f t="shared" si="43"/>
        <v>GS11-F2</v>
      </c>
      <c r="AR171" t="str">
        <f t="shared" si="34"/>
        <v>SPP-Firm-B</v>
      </c>
      <c r="AT171" s="4" t="s">
        <v>714</v>
      </c>
      <c r="AU171" s="20" t="str">
        <f t="shared" si="35"/>
        <v>GS11-F2</v>
      </c>
      <c r="AV171" t="str">
        <f t="shared" si="44"/>
        <v>CAC</v>
      </c>
      <c r="AX171" s="4" t="s">
        <v>715</v>
      </c>
      <c r="AY171" s="20" t="str">
        <f t="shared" si="45"/>
        <v>GS11-F2</v>
      </c>
      <c r="AZ171" t="str">
        <f t="shared" si="46"/>
        <v>Gas</v>
      </c>
      <c r="BB171" s="4" t="s">
        <v>716</v>
      </c>
      <c r="BC171" s="20" t="s">
        <v>718</v>
      </c>
      <c r="BD171" s="20" t="e">
        <f t="shared" si="47"/>
        <v>#N/A</v>
      </c>
      <c r="BF171" s="4" t="s">
        <v>716</v>
      </c>
      <c r="BG171" s="4" t="s">
        <v>719</v>
      </c>
      <c r="BH171" s="20" t="str">
        <f t="shared" si="36"/>
        <v>GS11-F2</v>
      </c>
      <c r="BJ171" s="4" t="s">
        <v>716</v>
      </c>
      <c r="BK171" s="4" t="s">
        <v>720</v>
      </c>
      <c r="BL171" s="20" t="e">
        <f t="shared" si="48"/>
        <v>#N/A</v>
      </c>
      <c r="BN171" s="4" t="s">
        <v>717</v>
      </c>
      <c r="BO171" s="20" t="str">
        <f t="shared" si="49"/>
        <v>Gas</v>
      </c>
      <c r="BP171" s="20" t="str">
        <f t="shared" si="50"/>
        <v>GS11-F2</v>
      </c>
    </row>
    <row r="172" spans="1:68">
      <c r="A172" t="s">
        <v>169</v>
      </c>
      <c r="B172" t="str">
        <f t="shared" si="37"/>
        <v>GKP1-F</v>
      </c>
      <c r="C172" t="e">
        <v>#N/A</v>
      </c>
      <c r="D172" t="s">
        <v>372</v>
      </c>
      <c r="E172" t="str">
        <f t="shared" si="38"/>
        <v>CAC</v>
      </c>
      <c r="F172" t="s">
        <v>387</v>
      </c>
      <c r="G172" t="str">
        <f>INDEX(PLEXOScat_idx!$B:$B,MATCH($F172,PLEXOScat_idx!$A:$A,0))</f>
        <v>SPP-Firm</v>
      </c>
      <c r="H172" s="10" t="s">
        <v>676</v>
      </c>
      <c r="I172" t="str">
        <f t="shared" si="39"/>
        <v>Gas</v>
      </c>
      <c r="J172" t="s">
        <v>762</v>
      </c>
      <c r="K172" t="s">
        <v>421</v>
      </c>
      <c r="L172" t="str">
        <f>INDEX(idxFuel!$B:$B,MATCH($K172,idxFuel!$A:$A,0))</f>
        <v>Gas</v>
      </c>
      <c r="M172" t="s">
        <v>428</v>
      </c>
      <c r="N172" t="e">
        <v>#N/A</v>
      </c>
      <c r="O172" t="e">
        <f t="shared" si="40"/>
        <v>#N/A</v>
      </c>
      <c r="P172">
        <f>INDEX(Units_Allyear!C:C,MATCH($A172,Units_Allyear!$A:$A,0))</f>
        <v>1</v>
      </c>
      <c r="Q172">
        <f>INDEX(Units_Allyear!D:D,MATCH($A172,Units_Allyear!$A:$A,0))</f>
        <v>1</v>
      </c>
      <c r="R172">
        <f>INDEX(Units_Allyear!E:E,MATCH($A172,Units_Allyear!$A:$A,0))</f>
        <v>1</v>
      </c>
      <c r="S172">
        <f>INDEX(Units_Allyear!F:F,MATCH($A172,Units_Allyear!$A:$A,0))</f>
        <v>1</v>
      </c>
      <c r="T172">
        <f>INDEX(Units_Allyear!G:G,MATCH($A172,Units_Allyear!$A:$A,0))</f>
        <v>0</v>
      </c>
      <c r="U172">
        <v>90</v>
      </c>
      <c r="V172">
        <v>90</v>
      </c>
      <c r="W172">
        <v>90</v>
      </c>
      <c r="X172">
        <v>90</v>
      </c>
      <c r="Y172">
        <v>90</v>
      </c>
      <c r="Z172" t="e">
        <v>#N/A</v>
      </c>
      <c r="AA172" t="e">
        <f t="shared" si="41"/>
        <v>#N/A</v>
      </c>
      <c r="AB172" t="e">
        <v>#N/A</v>
      </c>
      <c r="AC172" t="e">
        <v>#N/A</v>
      </c>
      <c r="AD172" t="e">
        <v>#N/A</v>
      </c>
      <c r="AE172">
        <v>8</v>
      </c>
      <c r="AF172">
        <v>40</v>
      </c>
      <c r="AG172">
        <v>0.1</v>
      </c>
      <c r="AH172" t="e">
        <v>#N/A</v>
      </c>
      <c r="AI172" t="e">
        <v>#N/A</v>
      </c>
      <c r="AJ172" t="e">
        <v>#N/A</v>
      </c>
      <c r="AK172" t="e">
        <v>#N/A</v>
      </c>
      <c r="AL172" t="s">
        <v>452</v>
      </c>
      <c r="AM172" t="s">
        <v>445</v>
      </c>
      <c r="AN172" t="s">
        <v>523</v>
      </c>
      <c r="AO172">
        <f t="shared" si="42"/>
        <v>2013</v>
      </c>
      <c r="AQ172" s="20" t="str">
        <f t="shared" si="43"/>
        <v>GKP1-F</v>
      </c>
      <c r="AR172" t="str">
        <f t="shared" si="34"/>
        <v>SPP-Firm-B</v>
      </c>
      <c r="AT172" s="4" t="s">
        <v>714</v>
      </c>
      <c r="AU172" s="20" t="str">
        <f t="shared" si="35"/>
        <v>GKP1-F</v>
      </c>
      <c r="AV172" t="str">
        <f t="shared" si="44"/>
        <v>CAC</v>
      </c>
      <c r="AX172" s="4" t="s">
        <v>715</v>
      </c>
      <c r="AY172" s="20" t="str">
        <f t="shared" si="45"/>
        <v>GKP1-F</v>
      </c>
      <c r="AZ172" t="str">
        <f t="shared" si="46"/>
        <v>Gas</v>
      </c>
      <c r="BB172" s="4" t="s">
        <v>716</v>
      </c>
      <c r="BC172" s="20" t="s">
        <v>718</v>
      </c>
      <c r="BD172" s="20" t="e">
        <f t="shared" si="47"/>
        <v>#N/A</v>
      </c>
      <c r="BF172" s="4" t="s">
        <v>716</v>
      </c>
      <c r="BG172" s="4" t="s">
        <v>719</v>
      </c>
      <c r="BH172" s="20" t="str">
        <f t="shared" si="36"/>
        <v>GKP1-F</v>
      </c>
      <c r="BJ172" s="4" t="s">
        <v>716</v>
      </c>
      <c r="BK172" s="4" t="s">
        <v>720</v>
      </c>
      <c r="BL172" s="20" t="e">
        <f t="shared" si="48"/>
        <v>#N/A</v>
      </c>
      <c r="BN172" s="4" t="s">
        <v>717</v>
      </c>
      <c r="BO172" s="20" t="str">
        <f t="shared" si="49"/>
        <v>Gas</v>
      </c>
      <c r="BP172" s="20" t="str">
        <f t="shared" si="50"/>
        <v>GKP1-F</v>
      </c>
    </row>
    <row r="173" spans="1:68">
      <c r="A173" t="s">
        <v>170</v>
      </c>
      <c r="B173" t="str">
        <f t="shared" si="37"/>
        <v>GKP2-F</v>
      </c>
      <c r="C173" t="e">
        <v>#N/A</v>
      </c>
      <c r="D173" t="s">
        <v>372</v>
      </c>
      <c r="E173" t="str">
        <f t="shared" si="38"/>
        <v>CAC</v>
      </c>
      <c r="F173" t="s">
        <v>387</v>
      </c>
      <c r="G173" t="str">
        <f>INDEX(PLEXOScat_idx!$B:$B,MATCH($F173,PLEXOScat_idx!$A:$A,0))</f>
        <v>SPP-Firm</v>
      </c>
      <c r="H173" s="10" t="s">
        <v>676</v>
      </c>
      <c r="I173" t="str">
        <f t="shared" si="39"/>
        <v>Gas</v>
      </c>
      <c r="J173" t="s">
        <v>762</v>
      </c>
      <c r="K173" t="s">
        <v>421</v>
      </c>
      <c r="L173" t="str">
        <f>INDEX(idxFuel!$B:$B,MATCH($K173,idxFuel!$A:$A,0))</f>
        <v>Gas</v>
      </c>
      <c r="M173" t="s">
        <v>428</v>
      </c>
      <c r="N173" t="e">
        <v>#N/A</v>
      </c>
      <c r="O173" t="e">
        <f t="shared" si="40"/>
        <v>#N/A</v>
      </c>
      <c r="P173">
        <f>INDEX(Units_Allyear!C:C,MATCH($A173,Units_Allyear!$A:$A,0))</f>
        <v>1</v>
      </c>
      <c r="Q173">
        <f>INDEX(Units_Allyear!D:D,MATCH($A173,Units_Allyear!$A:$A,0))</f>
        <v>1</v>
      </c>
      <c r="R173">
        <f>INDEX(Units_Allyear!E:E,MATCH($A173,Units_Allyear!$A:$A,0))</f>
        <v>1</v>
      </c>
      <c r="S173">
        <f>INDEX(Units_Allyear!F:F,MATCH($A173,Units_Allyear!$A:$A,0))</f>
        <v>1</v>
      </c>
      <c r="T173">
        <f>INDEX(Units_Allyear!G:G,MATCH($A173,Units_Allyear!$A:$A,0))</f>
        <v>0</v>
      </c>
      <c r="U173">
        <v>90</v>
      </c>
      <c r="V173">
        <v>90</v>
      </c>
      <c r="W173">
        <v>90</v>
      </c>
      <c r="X173">
        <v>90</v>
      </c>
      <c r="Y173">
        <v>90</v>
      </c>
      <c r="Z173" t="e">
        <v>#N/A</v>
      </c>
      <c r="AA173" t="e">
        <f t="shared" si="41"/>
        <v>#N/A</v>
      </c>
      <c r="AB173" t="e">
        <v>#N/A</v>
      </c>
      <c r="AC173" t="e">
        <v>#N/A</v>
      </c>
      <c r="AD173" t="e">
        <v>#N/A</v>
      </c>
      <c r="AE173">
        <v>8</v>
      </c>
      <c r="AF173">
        <v>40</v>
      </c>
      <c r="AG173">
        <v>0.1</v>
      </c>
      <c r="AH173" t="e">
        <v>#N/A</v>
      </c>
      <c r="AI173" t="e">
        <v>#N/A</v>
      </c>
      <c r="AJ173" t="e">
        <v>#N/A</v>
      </c>
      <c r="AK173" t="e">
        <v>#N/A</v>
      </c>
      <c r="AL173" t="s">
        <v>452</v>
      </c>
      <c r="AM173" t="s">
        <v>445</v>
      </c>
      <c r="AN173" t="s">
        <v>542</v>
      </c>
      <c r="AO173">
        <f t="shared" si="42"/>
        <v>2013</v>
      </c>
      <c r="AQ173" s="20" t="str">
        <f t="shared" si="43"/>
        <v>GKP2-F</v>
      </c>
      <c r="AR173" t="str">
        <f t="shared" si="34"/>
        <v>SPP-Firm-B</v>
      </c>
      <c r="AT173" s="4" t="s">
        <v>714</v>
      </c>
      <c r="AU173" s="20" t="str">
        <f t="shared" si="35"/>
        <v>GKP2-F</v>
      </c>
      <c r="AV173" t="str">
        <f t="shared" si="44"/>
        <v>CAC</v>
      </c>
      <c r="AX173" s="4" t="s">
        <v>715</v>
      </c>
      <c r="AY173" s="20" t="str">
        <f t="shared" si="45"/>
        <v>GKP2-F</v>
      </c>
      <c r="AZ173" t="str">
        <f t="shared" si="46"/>
        <v>Gas</v>
      </c>
      <c r="BB173" s="4" t="s">
        <v>716</v>
      </c>
      <c r="BC173" s="20" t="s">
        <v>718</v>
      </c>
      <c r="BD173" s="20" t="e">
        <f t="shared" si="47"/>
        <v>#N/A</v>
      </c>
      <c r="BF173" s="4" t="s">
        <v>716</v>
      </c>
      <c r="BG173" s="4" t="s">
        <v>719</v>
      </c>
      <c r="BH173" s="20" t="str">
        <f t="shared" si="36"/>
        <v>GKP2-F</v>
      </c>
      <c r="BJ173" s="4" t="s">
        <v>716</v>
      </c>
      <c r="BK173" s="4" t="s">
        <v>720</v>
      </c>
      <c r="BL173" s="20" t="e">
        <f t="shared" si="48"/>
        <v>#N/A</v>
      </c>
      <c r="BN173" s="4" t="s">
        <v>717</v>
      </c>
      <c r="BO173" s="20" t="str">
        <f t="shared" si="49"/>
        <v>Gas</v>
      </c>
      <c r="BP173" s="20" t="str">
        <f t="shared" si="50"/>
        <v>GKP2-F</v>
      </c>
    </row>
    <row r="174" spans="1:68">
      <c r="A174" t="s">
        <v>171</v>
      </c>
      <c r="B174" t="str">
        <f t="shared" si="37"/>
        <v>GTLC-F</v>
      </c>
      <c r="C174" t="e">
        <v>#N/A</v>
      </c>
      <c r="D174" t="s">
        <v>372</v>
      </c>
      <c r="E174" t="str">
        <f t="shared" si="38"/>
        <v>CAC</v>
      </c>
      <c r="F174" t="s">
        <v>387</v>
      </c>
      <c r="G174" t="str">
        <f>INDEX(PLEXOScat_idx!$B:$B,MATCH($F174,PLEXOScat_idx!$A:$A,0))</f>
        <v>SPP-Firm</v>
      </c>
      <c r="H174" s="10" t="s">
        <v>676</v>
      </c>
      <c r="I174" t="str">
        <f t="shared" si="39"/>
        <v>Gas</v>
      </c>
      <c r="J174" t="s">
        <v>762</v>
      </c>
      <c r="K174" t="s">
        <v>421</v>
      </c>
      <c r="L174" t="str">
        <f>INDEX(idxFuel!$B:$B,MATCH($K174,idxFuel!$A:$A,0))</f>
        <v>Gas</v>
      </c>
      <c r="M174" t="s">
        <v>428</v>
      </c>
      <c r="N174" t="e">
        <v>#N/A</v>
      </c>
      <c r="O174" t="e">
        <f t="shared" si="40"/>
        <v>#N/A</v>
      </c>
      <c r="P174">
        <f>INDEX(Units_Allyear!C:C,MATCH($A174,Units_Allyear!$A:$A,0))</f>
        <v>1</v>
      </c>
      <c r="Q174">
        <f>INDEX(Units_Allyear!D:D,MATCH($A174,Units_Allyear!$A:$A,0))</f>
        <v>1</v>
      </c>
      <c r="R174">
        <f>INDEX(Units_Allyear!E:E,MATCH($A174,Units_Allyear!$A:$A,0))</f>
        <v>1</v>
      </c>
      <c r="S174">
        <f>INDEX(Units_Allyear!F:F,MATCH($A174,Units_Allyear!$A:$A,0))</f>
        <v>1</v>
      </c>
      <c r="T174">
        <f>INDEX(Units_Allyear!G:G,MATCH($A174,Units_Allyear!$A:$A,0))</f>
        <v>0</v>
      </c>
      <c r="U174">
        <v>90</v>
      </c>
      <c r="V174">
        <v>90</v>
      </c>
      <c r="W174">
        <v>90</v>
      </c>
      <c r="X174">
        <v>90</v>
      </c>
      <c r="Y174">
        <v>90</v>
      </c>
      <c r="Z174" t="e">
        <v>#N/A</v>
      </c>
      <c r="AA174" t="e">
        <f t="shared" si="41"/>
        <v>#N/A</v>
      </c>
      <c r="AB174" t="e">
        <v>#N/A</v>
      </c>
      <c r="AC174" t="e">
        <v>#N/A</v>
      </c>
      <c r="AD174" t="e">
        <v>#N/A</v>
      </c>
      <c r="AE174">
        <v>8</v>
      </c>
      <c r="AF174">
        <v>40</v>
      </c>
      <c r="AG174">
        <v>0.1</v>
      </c>
      <c r="AH174" t="e">
        <v>#N/A</v>
      </c>
      <c r="AI174" t="e">
        <v>#N/A</v>
      </c>
      <c r="AJ174" t="e">
        <v>#N/A</v>
      </c>
      <c r="AK174" t="e">
        <v>#N/A</v>
      </c>
      <c r="AL174" t="s">
        <v>452</v>
      </c>
      <c r="AM174" t="s">
        <v>445</v>
      </c>
      <c r="AN174" t="s">
        <v>543</v>
      </c>
      <c r="AO174">
        <f t="shared" si="42"/>
        <v>2013</v>
      </c>
      <c r="AQ174" s="20" t="str">
        <f t="shared" si="43"/>
        <v>GTLC-F</v>
      </c>
      <c r="AR174" t="str">
        <f t="shared" si="34"/>
        <v>SPP-Firm-B</v>
      </c>
      <c r="AT174" s="4" t="s">
        <v>714</v>
      </c>
      <c r="AU174" s="20" t="str">
        <f t="shared" si="35"/>
        <v>GTLC-F</v>
      </c>
      <c r="AV174" t="str">
        <f t="shared" si="44"/>
        <v>CAC</v>
      </c>
      <c r="AX174" s="4" t="s">
        <v>715</v>
      </c>
      <c r="AY174" s="20" t="str">
        <f t="shared" si="45"/>
        <v>GTLC-F</v>
      </c>
      <c r="AZ174" t="str">
        <f t="shared" si="46"/>
        <v>Gas</v>
      </c>
      <c r="BB174" s="4" t="s">
        <v>716</v>
      </c>
      <c r="BC174" s="20" t="s">
        <v>718</v>
      </c>
      <c r="BD174" s="20" t="e">
        <f t="shared" si="47"/>
        <v>#N/A</v>
      </c>
      <c r="BF174" s="4" t="s">
        <v>716</v>
      </c>
      <c r="BG174" s="4" t="s">
        <v>719</v>
      </c>
      <c r="BH174" s="20" t="str">
        <f t="shared" si="36"/>
        <v>GTLC-F</v>
      </c>
      <c r="BJ174" s="4" t="s">
        <v>716</v>
      </c>
      <c r="BK174" s="4" t="s">
        <v>720</v>
      </c>
      <c r="BL174" s="20" t="e">
        <f t="shared" si="48"/>
        <v>#N/A</v>
      </c>
      <c r="BN174" s="4" t="s">
        <v>717</v>
      </c>
      <c r="BO174" s="20" t="str">
        <f t="shared" si="49"/>
        <v>Gas</v>
      </c>
      <c r="BP174" s="20" t="str">
        <f t="shared" si="50"/>
        <v>GTLC-F</v>
      </c>
    </row>
    <row r="175" spans="1:68">
      <c r="A175" t="s">
        <v>172</v>
      </c>
      <c r="B175" t="str">
        <f t="shared" si="37"/>
        <v>GNNK-F</v>
      </c>
      <c r="C175" t="e">
        <v>#N/A</v>
      </c>
      <c r="D175" t="s">
        <v>365</v>
      </c>
      <c r="E175" t="str">
        <f t="shared" si="38"/>
        <v>CAC</v>
      </c>
      <c r="F175" t="s">
        <v>387</v>
      </c>
      <c r="G175" t="str">
        <f>INDEX(PLEXOScat_idx!$B:$B,MATCH($F175,PLEXOScat_idx!$A:$A,0))</f>
        <v>SPP-Firm</v>
      </c>
      <c r="H175" s="10" t="s">
        <v>676</v>
      </c>
      <c r="I175" t="str">
        <f t="shared" si="39"/>
        <v>Gas</v>
      </c>
      <c r="J175" t="s">
        <v>762</v>
      </c>
      <c r="K175" t="s">
        <v>421</v>
      </c>
      <c r="L175" t="str">
        <f>INDEX(idxFuel!$B:$B,MATCH($K175,idxFuel!$A:$A,0))</f>
        <v>Gas</v>
      </c>
      <c r="M175" t="s">
        <v>428</v>
      </c>
      <c r="N175" t="e">
        <v>#N/A</v>
      </c>
      <c r="O175" t="e">
        <f t="shared" si="40"/>
        <v>#N/A</v>
      </c>
      <c r="P175">
        <f>INDEX(Units_Allyear!C:C,MATCH($A175,Units_Allyear!$A:$A,0))</f>
        <v>1</v>
      </c>
      <c r="Q175">
        <f>INDEX(Units_Allyear!D:D,MATCH($A175,Units_Allyear!$A:$A,0))</f>
        <v>1</v>
      </c>
      <c r="R175">
        <f>INDEX(Units_Allyear!E:E,MATCH($A175,Units_Allyear!$A:$A,0))</f>
        <v>1</v>
      </c>
      <c r="S175">
        <f>INDEX(Units_Allyear!F:F,MATCH($A175,Units_Allyear!$A:$A,0))</f>
        <v>1</v>
      </c>
      <c r="T175">
        <f>INDEX(Units_Allyear!G:G,MATCH($A175,Units_Allyear!$A:$A,0))</f>
        <v>0</v>
      </c>
      <c r="U175">
        <v>90</v>
      </c>
      <c r="V175">
        <v>90</v>
      </c>
      <c r="W175">
        <v>90</v>
      </c>
      <c r="X175">
        <v>90</v>
      </c>
      <c r="Y175">
        <v>90</v>
      </c>
      <c r="Z175" t="e">
        <v>#N/A</v>
      </c>
      <c r="AA175" t="e">
        <f t="shared" si="41"/>
        <v>#N/A</v>
      </c>
      <c r="AB175" t="e">
        <v>#N/A</v>
      </c>
      <c r="AC175" t="e">
        <v>#N/A</v>
      </c>
      <c r="AD175" t="e">
        <v>#N/A</v>
      </c>
      <c r="AE175">
        <v>8</v>
      </c>
      <c r="AF175">
        <v>40</v>
      </c>
      <c r="AG175">
        <v>0.1</v>
      </c>
      <c r="AH175" t="e">
        <v>#N/A</v>
      </c>
      <c r="AI175" t="e">
        <v>#N/A</v>
      </c>
      <c r="AJ175" t="e">
        <v>#N/A</v>
      </c>
      <c r="AK175" t="e">
        <v>#N/A</v>
      </c>
      <c r="AL175" t="s">
        <v>452</v>
      </c>
      <c r="AM175" t="s">
        <v>445</v>
      </c>
      <c r="AN175" t="s">
        <v>544</v>
      </c>
      <c r="AO175">
        <f t="shared" si="42"/>
        <v>2013</v>
      </c>
      <c r="AQ175" s="20" t="str">
        <f t="shared" si="43"/>
        <v>GNNK-F</v>
      </c>
      <c r="AR175" t="str">
        <f t="shared" si="34"/>
        <v>SPP-Firm-B</v>
      </c>
      <c r="AT175" s="4" t="s">
        <v>714</v>
      </c>
      <c r="AU175" s="20" t="str">
        <f t="shared" si="35"/>
        <v>GNNK-F</v>
      </c>
      <c r="AV175" t="str">
        <f t="shared" si="44"/>
        <v>CAC</v>
      </c>
      <c r="AX175" s="4" t="s">
        <v>715</v>
      </c>
      <c r="AY175" s="20" t="str">
        <f t="shared" si="45"/>
        <v>GNNK-F</v>
      </c>
      <c r="AZ175" t="str">
        <f t="shared" si="46"/>
        <v>Gas</v>
      </c>
      <c r="BB175" s="4" t="s">
        <v>716</v>
      </c>
      <c r="BC175" s="20" t="s">
        <v>718</v>
      </c>
      <c r="BD175" s="20" t="e">
        <f t="shared" si="47"/>
        <v>#N/A</v>
      </c>
      <c r="BF175" s="4" t="s">
        <v>716</v>
      </c>
      <c r="BG175" s="4" t="s">
        <v>719</v>
      </c>
      <c r="BH175" s="20" t="str">
        <f t="shared" si="36"/>
        <v>GNNK-F</v>
      </c>
      <c r="BJ175" s="4" t="s">
        <v>716</v>
      </c>
      <c r="BK175" s="4" t="s">
        <v>720</v>
      </c>
      <c r="BL175" s="20" t="e">
        <f t="shared" si="48"/>
        <v>#N/A</v>
      </c>
      <c r="BN175" s="4" t="s">
        <v>717</v>
      </c>
      <c r="BO175" s="20" t="str">
        <f t="shared" si="49"/>
        <v>Gas</v>
      </c>
      <c r="BP175" s="20" t="str">
        <f t="shared" si="50"/>
        <v>GNNK-F</v>
      </c>
    </row>
    <row r="176" spans="1:68">
      <c r="A176" t="s">
        <v>173</v>
      </c>
      <c r="B176" t="str">
        <f t="shared" si="37"/>
        <v>GNLL-F</v>
      </c>
      <c r="C176" t="e">
        <v>#N/A</v>
      </c>
      <c r="D176" t="s">
        <v>365</v>
      </c>
      <c r="E176" t="str">
        <f t="shared" si="38"/>
        <v>CAC</v>
      </c>
      <c r="F176" t="s">
        <v>387</v>
      </c>
      <c r="G176" t="str">
        <f>INDEX(PLEXOScat_idx!$B:$B,MATCH($F176,PLEXOScat_idx!$A:$A,0))</f>
        <v>SPP-Firm</v>
      </c>
      <c r="H176" s="10" t="s">
        <v>676</v>
      </c>
      <c r="I176" t="str">
        <f t="shared" si="39"/>
        <v>Gas</v>
      </c>
      <c r="J176" t="s">
        <v>762</v>
      </c>
      <c r="K176" t="s">
        <v>421</v>
      </c>
      <c r="L176" t="str">
        <f>INDEX(idxFuel!$B:$B,MATCH($K176,idxFuel!$A:$A,0))</f>
        <v>Gas</v>
      </c>
      <c r="M176" t="s">
        <v>428</v>
      </c>
      <c r="N176" t="e">
        <v>#N/A</v>
      </c>
      <c r="O176" t="e">
        <f t="shared" si="40"/>
        <v>#N/A</v>
      </c>
      <c r="P176">
        <f>INDEX(Units_Allyear!C:C,MATCH($A176,Units_Allyear!$A:$A,0))</f>
        <v>1</v>
      </c>
      <c r="Q176">
        <f>INDEX(Units_Allyear!D:D,MATCH($A176,Units_Allyear!$A:$A,0))</f>
        <v>1</v>
      </c>
      <c r="R176">
        <f>INDEX(Units_Allyear!E:E,MATCH($A176,Units_Allyear!$A:$A,0))</f>
        <v>1</v>
      </c>
      <c r="S176">
        <f>INDEX(Units_Allyear!F:F,MATCH($A176,Units_Allyear!$A:$A,0))</f>
        <v>1</v>
      </c>
      <c r="T176">
        <f>INDEX(Units_Allyear!G:G,MATCH($A176,Units_Allyear!$A:$A,0))</f>
        <v>0</v>
      </c>
      <c r="U176">
        <v>90</v>
      </c>
      <c r="V176">
        <v>90</v>
      </c>
      <c r="W176">
        <v>90</v>
      </c>
      <c r="X176">
        <v>90</v>
      </c>
      <c r="Y176">
        <v>90</v>
      </c>
      <c r="Z176" t="e">
        <v>#N/A</v>
      </c>
      <c r="AA176" t="e">
        <f t="shared" si="41"/>
        <v>#N/A</v>
      </c>
      <c r="AB176" t="e">
        <v>#N/A</v>
      </c>
      <c r="AC176" t="e">
        <v>#N/A</v>
      </c>
      <c r="AD176" t="e">
        <v>#N/A</v>
      </c>
      <c r="AE176">
        <v>8</v>
      </c>
      <c r="AF176">
        <v>40</v>
      </c>
      <c r="AG176">
        <v>0.1</v>
      </c>
      <c r="AH176" t="e">
        <v>#N/A</v>
      </c>
      <c r="AI176" t="e">
        <v>#N/A</v>
      </c>
      <c r="AJ176" t="e">
        <v>#N/A</v>
      </c>
      <c r="AK176" t="e">
        <v>#N/A</v>
      </c>
      <c r="AL176" t="s">
        <v>452</v>
      </c>
      <c r="AM176" t="s">
        <v>445</v>
      </c>
      <c r="AN176" t="s">
        <v>545</v>
      </c>
      <c r="AO176">
        <f t="shared" si="42"/>
        <v>2013</v>
      </c>
      <c r="AQ176" s="20" t="str">
        <f t="shared" si="43"/>
        <v>GNLL-F</v>
      </c>
      <c r="AR176" t="str">
        <f t="shared" si="34"/>
        <v>SPP-Firm-B</v>
      </c>
      <c r="AT176" s="4" t="s">
        <v>714</v>
      </c>
      <c r="AU176" s="20" t="str">
        <f t="shared" si="35"/>
        <v>GNLL-F</v>
      </c>
      <c r="AV176" t="str">
        <f t="shared" si="44"/>
        <v>CAC</v>
      </c>
      <c r="AX176" s="4" t="s">
        <v>715</v>
      </c>
      <c r="AY176" s="20" t="str">
        <f t="shared" si="45"/>
        <v>GNLL-F</v>
      </c>
      <c r="AZ176" t="str">
        <f t="shared" si="46"/>
        <v>Gas</v>
      </c>
      <c r="BB176" s="4" t="s">
        <v>716</v>
      </c>
      <c r="BC176" s="20" t="s">
        <v>718</v>
      </c>
      <c r="BD176" s="20" t="e">
        <f t="shared" si="47"/>
        <v>#N/A</v>
      </c>
      <c r="BF176" s="4" t="s">
        <v>716</v>
      </c>
      <c r="BG176" s="4" t="s">
        <v>719</v>
      </c>
      <c r="BH176" s="20" t="str">
        <f t="shared" si="36"/>
        <v>GNLL-F</v>
      </c>
      <c r="BJ176" s="4" t="s">
        <v>716</v>
      </c>
      <c r="BK176" s="4" t="s">
        <v>720</v>
      </c>
      <c r="BL176" s="20" t="e">
        <f t="shared" si="48"/>
        <v>#N/A</v>
      </c>
      <c r="BN176" s="4" t="s">
        <v>717</v>
      </c>
      <c r="BO176" s="20" t="str">
        <f t="shared" si="49"/>
        <v>Gas</v>
      </c>
      <c r="BP176" s="20" t="str">
        <f t="shared" si="50"/>
        <v>GNLL-F</v>
      </c>
    </row>
    <row r="177" spans="1:68">
      <c r="A177" t="s">
        <v>174</v>
      </c>
      <c r="B177" t="str">
        <f t="shared" si="37"/>
        <v>ABR2-F</v>
      </c>
      <c r="C177" t="e">
        <v>#N/A</v>
      </c>
      <c r="D177" t="s">
        <v>365</v>
      </c>
      <c r="E177" t="str">
        <f t="shared" si="38"/>
        <v>CAC</v>
      </c>
      <c r="F177" t="s">
        <v>387</v>
      </c>
      <c r="G177" t="str">
        <f>INDEX(PLEXOScat_idx!$B:$B,MATCH($F177,PLEXOScat_idx!$A:$A,0))</f>
        <v>SPP-Firm</v>
      </c>
      <c r="H177" s="10" t="s">
        <v>676</v>
      </c>
      <c r="I177" t="str">
        <f t="shared" si="39"/>
        <v>Gas</v>
      </c>
      <c r="J177" t="s">
        <v>762</v>
      </c>
      <c r="K177" t="s">
        <v>421</v>
      </c>
      <c r="L177" t="str">
        <f>INDEX(idxFuel!$B:$B,MATCH($K177,idxFuel!$A:$A,0))</f>
        <v>Gas</v>
      </c>
      <c r="M177" t="s">
        <v>428</v>
      </c>
      <c r="N177" t="e">
        <v>#N/A</v>
      </c>
      <c r="O177" t="e">
        <f t="shared" si="40"/>
        <v>#N/A</v>
      </c>
      <c r="P177">
        <f>INDEX(Units_Allyear!C:C,MATCH($A177,Units_Allyear!$A:$A,0))</f>
        <v>1</v>
      </c>
      <c r="Q177">
        <f>INDEX(Units_Allyear!D:D,MATCH($A177,Units_Allyear!$A:$A,0))</f>
        <v>1</v>
      </c>
      <c r="R177">
        <f>INDEX(Units_Allyear!E:E,MATCH($A177,Units_Allyear!$A:$A,0))</f>
        <v>1</v>
      </c>
      <c r="S177">
        <f>INDEX(Units_Allyear!F:F,MATCH($A177,Units_Allyear!$A:$A,0))</f>
        <v>1</v>
      </c>
      <c r="T177">
        <f>INDEX(Units_Allyear!G:G,MATCH($A177,Units_Allyear!$A:$A,0))</f>
        <v>0</v>
      </c>
      <c r="U177">
        <v>90</v>
      </c>
      <c r="V177">
        <v>90</v>
      </c>
      <c r="W177">
        <v>90</v>
      </c>
      <c r="X177">
        <v>90</v>
      </c>
      <c r="Y177">
        <v>90</v>
      </c>
      <c r="Z177" t="e">
        <v>#N/A</v>
      </c>
      <c r="AA177" t="e">
        <f t="shared" si="41"/>
        <v>#N/A</v>
      </c>
      <c r="AB177" t="e">
        <v>#N/A</v>
      </c>
      <c r="AC177" t="e">
        <v>#N/A</v>
      </c>
      <c r="AD177" t="e">
        <v>#N/A</v>
      </c>
      <c r="AE177">
        <v>8</v>
      </c>
      <c r="AF177">
        <v>40</v>
      </c>
      <c r="AG177">
        <v>0.1</v>
      </c>
      <c r="AH177" t="e">
        <v>#N/A</v>
      </c>
      <c r="AI177" t="e">
        <v>#N/A</v>
      </c>
      <c r="AJ177" t="e">
        <v>#N/A</v>
      </c>
      <c r="AK177" t="e">
        <v>#N/A</v>
      </c>
      <c r="AL177" t="s">
        <v>452</v>
      </c>
      <c r="AM177" t="s">
        <v>445</v>
      </c>
      <c r="AN177" t="s">
        <v>546</v>
      </c>
      <c r="AO177">
        <f t="shared" si="42"/>
        <v>2013</v>
      </c>
      <c r="AQ177" s="20" t="str">
        <f t="shared" si="43"/>
        <v>ABR2-F</v>
      </c>
      <c r="AR177" t="str">
        <f t="shared" si="34"/>
        <v>SPP-Firm-B</v>
      </c>
      <c r="AT177" s="4" t="s">
        <v>714</v>
      </c>
      <c r="AU177" s="20" t="str">
        <f t="shared" si="35"/>
        <v>ABR2-F</v>
      </c>
      <c r="AV177" t="str">
        <f t="shared" si="44"/>
        <v>CAC</v>
      </c>
      <c r="AX177" s="4" t="s">
        <v>715</v>
      </c>
      <c r="AY177" s="20" t="str">
        <f t="shared" si="45"/>
        <v>ABR2-F</v>
      </c>
      <c r="AZ177" t="str">
        <f t="shared" si="46"/>
        <v>Gas</v>
      </c>
      <c r="BB177" s="4" t="s">
        <v>716</v>
      </c>
      <c r="BC177" s="20" t="s">
        <v>718</v>
      </c>
      <c r="BD177" s="20" t="e">
        <f t="shared" si="47"/>
        <v>#N/A</v>
      </c>
      <c r="BF177" s="4" t="s">
        <v>716</v>
      </c>
      <c r="BG177" s="4" t="s">
        <v>719</v>
      </c>
      <c r="BH177" s="20" t="str">
        <f t="shared" si="36"/>
        <v>ABR2-F</v>
      </c>
      <c r="BJ177" s="4" t="s">
        <v>716</v>
      </c>
      <c r="BK177" s="4" t="s">
        <v>720</v>
      </c>
      <c r="BL177" s="20" t="e">
        <f t="shared" si="48"/>
        <v>#N/A</v>
      </c>
      <c r="BN177" s="4" t="s">
        <v>717</v>
      </c>
      <c r="BO177" s="20" t="str">
        <f t="shared" si="49"/>
        <v>Gas</v>
      </c>
      <c r="BP177" s="20" t="str">
        <f t="shared" si="50"/>
        <v>ABR2-F</v>
      </c>
    </row>
    <row r="178" spans="1:68">
      <c r="A178" t="s">
        <v>175</v>
      </c>
      <c r="B178" t="str">
        <f t="shared" si="37"/>
        <v>BIC-F</v>
      </c>
      <c r="C178" t="e">
        <v>#N/A</v>
      </c>
      <c r="D178" t="s">
        <v>372</v>
      </c>
      <c r="E178" t="str">
        <f t="shared" si="38"/>
        <v>CAC</v>
      </c>
      <c r="F178" t="s">
        <v>387</v>
      </c>
      <c r="G178" t="str">
        <f>INDEX(PLEXOScat_idx!$B:$B,MATCH($F178,PLEXOScat_idx!$A:$A,0))</f>
        <v>SPP-Firm</v>
      </c>
      <c r="H178" s="10" t="s">
        <v>676</v>
      </c>
      <c r="I178" t="str">
        <f t="shared" si="39"/>
        <v>Gas</v>
      </c>
      <c r="J178" t="s">
        <v>762</v>
      </c>
      <c r="K178" t="s">
        <v>421</v>
      </c>
      <c r="L178" t="str">
        <f>INDEX(idxFuel!$B:$B,MATCH($K178,idxFuel!$A:$A,0))</f>
        <v>Gas</v>
      </c>
      <c r="M178" t="s">
        <v>428</v>
      </c>
      <c r="N178" t="e">
        <v>#N/A</v>
      </c>
      <c r="O178" t="e">
        <f t="shared" si="40"/>
        <v>#N/A</v>
      </c>
      <c r="P178">
        <f>INDEX(Units_Allyear!C:C,MATCH($A178,Units_Allyear!$A:$A,0))</f>
        <v>1</v>
      </c>
      <c r="Q178">
        <f>INDEX(Units_Allyear!D:D,MATCH($A178,Units_Allyear!$A:$A,0))</f>
        <v>1</v>
      </c>
      <c r="R178">
        <f>INDEX(Units_Allyear!E:E,MATCH($A178,Units_Allyear!$A:$A,0))</f>
        <v>1</v>
      </c>
      <c r="S178">
        <f>INDEX(Units_Allyear!F:F,MATCH($A178,Units_Allyear!$A:$A,0))</f>
        <v>1</v>
      </c>
      <c r="T178">
        <f>INDEX(Units_Allyear!G:G,MATCH($A178,Units_Allyear!$A:$A,0))</f>
        <v>0</v>
      </c>
      <c r="U178">
        <v>90</v>
      </c>
      <c r="V178">
        <v>90</v>
      </c>
      <c r="W178">
        <v>90</v>
      </c>
      <c r="X178">
        <v>90</v>
      </c>
      <c r="Y178">
        <v>90</v>
      </c>
      <c r="Z178" t="e">
        <v>#N/A</v>
      </c>
      <c r="AA178" t="e">
        <f t="shared" si="41"/>
        <v>#N/A</v>
      </c>
      <c r="AB178" t="e">
        <v>#N/A</v>
      </c>
      <c r="AC178" t="e">
        <v>#N/A</v>
      </c>
      <c r="AD178" t="e">
        <v>#N/A</v>
      </c>
      <c r="AE178">
        <v>8</v>
      </c>
      <c r="AF178">
        <v>40</v>
      </c>
      <c r="AG178">
        <v>0.1</v>
      </c>
      <c r="AH178" t="e">
        <v>#N/A</v>
      </c>
      <c r="AI178" t="e">
        <v>#N/A</v>
      </c>
      <c r="AJ178" t="e">
        <v>#N/A</v>
      </c>
      <c r="AK178" t="e">
        <v>#N/A</v>
      </c>
      <c r="AL178" t="s">
        <v>452</v>
      </c>
      <c r="AM178" t="s">
        <v>445</v>
      </c>
      <c r="AN178" t="s">
        <v>546</v>
      </c>
      <c r="AO178">
        <f t="shared" si="42"/>
        <v>2013</v>
      </c>
      <c r="AQ178" s="20" t="str">
        <f t="shared" si="43"/>
        <v>BIC-F</v>
      </c>
      <c r="AR178" t="str">
        <f t="shared" si="34"/>
        <v>SPP-Firm-B</v>
      </c>
      <c r="AT178" s="4" t="s">
        <v>714</v>
      </c>
      <c r="AU178" s="20" t="str">
        <f t="shared" si="35"/>
        <v>BIC-F</v>
      </c>
      <c r="AV178" t="str">
        <f t="shared" si="44"/>
        <v>CAC</v>
      </c>
      <c r="AX178" s="4" t="s">
        <v>715</v>
      </c>
      <c r="AY178" s="20" t="str">
        <f t="shared" si="45"/>
        <v>BIC-F</v>
      </c>
      <c r="AZ178" t="str">
        <f t="shared" si="46"/>
        <v>Gas</v>
      </c>
      <c r="BB178" s="4" t="s">
        <v>716</v>
      </c>
      <c r="BC178" s="20" t="s">
        <v>718</v>
      </c>
      <c r="BD178" s="20" t="e">
        <f t="shared" si="47"/>
        <v>#N/A</v>
      </c>
      <c r="BF178" s="4" t="s">
        <v>716</v>
      </c>
      <c r="BG178" s="4" t="s">
        <v>719</v>
      </c>
      <c r="BH178" s="20" t="str">
        <f t="shared" si="36"/>
        <v>BIC-F</v>
      </c>
      <c r="BJ178" s="4" t="s">
        <v>716</v>
      </c>
      <c r="BK178" s="4" t="s">
        <v>720</v>
      </c>
      <c r="BL178" s="20" t="e">
        <f t="shared" si="48"/>
        <v>#N/A</v>
      </c>
      <c r="BN178" s="4" t="s">
        <v>717</v>
      </c>
      <c r="BO178" s="20" t="str">
        <f t="shared" si="49"/>
        <v>Gas</v>
      </c>
      <c r="BP178" s="20" t="str">
        <f t="shared" si="50"/>
        <v>BIC-F</v>
      </c>
    </row>
    <row r="179" spans="1:68">
      <c r="A179" t="s">
        <v>176</v>
      </c>
      <c r="B179" t="str">
        <f t="shared" si="37"/>
        <v>GCRN-F</v>
      </c>
      <c r="C179" t="e">
        <v>#N/A</v>
      </c>
      <c r="D179" t="s">
        <v>371</v>
      </c>
      <c r="E179" t="str">
        <f t="shared" si="38"/>
        <v>MAC</v>
      </c>
      <c r="F179" t="s">
        <v>387</v>
      </c>
      <c r="G179" t="str">
        <f>INDEX(PLEXOScat_idx!$B:$B,MATCH($F179,PLEXOScat_idx!$A:$A,0))</f>
        <v>SPP-Firm</v>
      </c>
      <c r="H179" s="10" t="s">
        <v>676</v>
      </c>
      <c r="I179" t="str">
        <f t="shared" si="39"/>
        <v>Gas</v>
      </c>
      <c r="J179" t="s">
        <v>762</v>
      </c>
      <c r="K179" t="s">
        <v>421</v>
      </c>
      <c r="L179" t="str">
        <f>INDEX(idxFuel!$B:$B,MATCH($K179,idxFuel!$A:$A,0))</f>
        <v>Gas</v>
      </c>
      <c r="M179" t="s">
        <v>428</v>
      </c>
      <c r="N179" t="e">
        <v>#N/A</v>
      </c>
      <c r="O179" t="e">
        <f t="shared" si="40"/>
        <v>#N/A</v>
      </c>
      <c r="P179">
        <f>INDEX(Units_Allyear!C:C,MATCH($A179,Units_Allyear!$A:$A,0))</f>
        <v>1</v>
      </c>
      <c r="Q179">
        <f>INDEX(Units_Allyear!D:D,MATCH($A179,Units_Allyear!$A:$A,0))</f>
        <v>1</v>
      </c>
      <c r="R179">
        <f>INDEX(Units_Allyear!E:E,MATCH($A179,Units_Allyear!$A:$A,0))</f>
        <v>1</v>
      </c>
      <c r="S179">
        <f>INDEX(Units_Allyear!F:F,MATCH($A179,Units_Allyear!$A:$A,0))</f>
        <v>1</v>
      </c>
      <c r="T179">
        <f>INDEX(Units_Allyear!G:G,MATCH($A179,Units_Allyear!$A:$A,0))</f>
        <v>0</v>
      </c>
      <c r="U179">
        <v>90</v>
      </c>
      <c r="V179">
        <v>90</v>
      </c>
      <c r="W179">
        <v>90</v>
      </c>
      <c r="X179">
        <v>90</v>
      </c>
      <c r="Y179">
        <v>90</v>
      </c>
      <c r="Z179" t="e">
        <v>#N/A</v>
      </c>
      <c r="AA179" t="e">
        <f t="shared" si="41"/>
        <v>#N/A</v>
      </c>
      <c r="AB179" t="e">
        <v>#N/A</v>
      </c>
      <c r="AC179" t="e">
        <v>#N/A</v>
      </c>
      <c r="AD179" t="e">
        <v>#N/A</v>
      </c>
      <c r="AE179">
        <v>8</v>
      </c>
      <c r="AF179">
        <v>40</v>
      </c>
      <c r="AG179">
        <v>0.1</v>
      </c>
      <c r="AH179" t="e">
        <v>#N/A</v>
      </c>
      <c r="AI179" t="e">
        <v>#N/A</v>
      </c>
      <c r="AJ179" t="e">
        <v>#N/A</v>
      </c>
      <c r="AK179" t="e">
        <v>#N/A</v>
      </c>
      <c r="AL179" t="s">
        <v>452</v>
      </c>
      <c r="AM179" t="s">
        <v>445</v>
      </c>
      <c r="AN179" t="s">
        <v>547</v>
      </c>
      <c r="AO179">
        <f t="shared" si="42"/>
        <v>2013</v>
      </c>
      <c r="AQ179" s="20" t="str">
        <f t="shared" si="43"/>
        <v>GCRN-F</v>
      </c>
      <c r="AR179" t="str">
        <f t="shared" si="34"/>
        <v>SPP-Firm-B</v>
      </c>
      <c r="AT179" s="4" t="s">
        <v>714</v>
      </c>
      <c r="AU179" s="20" t="str">
        <f t="shared" si="35"/>
        <v>GCRN-F</v>
      </c>
      <c r="AV179" t="str">
        <f t="shared" si="44"/>
        <v>MAC</v>
      </c>
      <c r="AX179" s="4" t="s">
        <v>715</v>
      </c>
      <c r="AY179" s="20" t="str">
        <f t="shared" si="45"/>
        <v>GCRN-F</v>
      </c>
      <c r="AZ179" t="str">
        <f t="shared" si="46"/>
        <v>Gas</v>
      </c>
      <c r="BB179" s="4" t="s">
        <v>716</v>
      </c>
      <c r="BC179" s="20" t="s">
        <v>718</v>
      </c>
      <c r="BD179" s="20" t="e">
        <f t="shared" si="47"/>
        <v>#N/A</v>
      </c>
      <c r="BF179" s="4" t="s">
        <v>716</v>
      </c>
      <c r="BG179" s="4" t="s">
        <v>719</v>
      </c>
      <c r="BH179" s="20" t="str">
        <f t="shared" si="36"/>
        <v>GCRN-F</v>
      </c>
      <c r="BJ179" s="4" t="s">
        <v>716</v>
      </c>
      <c r="BK179" s="4" t="s">
        <v>720</v>
      </c>
      <c r="BL179" s="20" t="e">
        <f t="shared" si="48"/>
        <v>#N/A</v>
      </c>
      <c r="BN179" s="4" t="s">
        <v>717</v>
      </c>
      <c r="BO179" s="20" t="str">
        <f t="shared" si="49"/>
        <v>Gas</v>
      </c>
      <c r="BP179" s="20" t="str">
        <f t="shared" si="50"/>
        <v>GCRN-F</v>
      </c>
    </row>
    <row r="180" spans="1:68">
      <c r="A180" t="s">
        <v>177</v>
      </c>
      <c r="B180" t="str">
        <f t="shared" si="37"/>
        <v>RC-F</v>
      </c>
      <c r="C180" t="e">
        <v>#N/A</v>
      </c>
      <c r="D180" t="s">
        <v>371</v>
      </c>
      <c r="E180" t="str">
        <f t="shared" si="38"/>
        <v>MAC</v>
      </c>
      <c r="F180" t="s">
        <v>387</v>
      </c>
      <c r="G180" t="str">
        <f>INDEX(PLEXOScat_idx!$B:$B,MATCH($F180,PLEXOScat_idx!$A:$A,0))</f>
        <v>SPP-Firm</v>
      </c>
      <c r="H180" s="10" t="s">
        <v>676</v>
      </c>
      <c r="I180" t="str">
        <f t="shared" si="39"/>
        <v>Gas</v>
      </c>
      <c r="J180" t="s">
        <v>762</v>
      </c>
      <c r="K180" t="s">
        <v>421</v>
      </c>
      <c r="L180" t="str">
        <f>INDEX(idxFuel!$B:$B,MATCH($K180,idxFuel!$A:$A,0))</f>
        <v>Gas</v>
      </c>
      <c r="M180" t="s">
        <v>428</v>
      </c>
      <c r="N180" t="e">
        <v>#N/A</v>
      </c>
      <c r="O180" t="e">
        <f t="shared" si="40"/>
        <v>#N/A</v>
      </c>
      <c r="P180">
        <f>INDEX(Units_Allyear!C:C,MATCH($A180,Units_Allyear!$A:$A,0))</f>
        <v>1</v>
      </c>
      <c r="Q180">
        <f>INDEX(Units_Allyear!D:D,MATCH($A180,Units_Allyear!$A:$A,0))</f>
        <v>1</v>
      </c>
      <c r="R180">
        <f>INDEX(Units_Allyear!E:E,MATCH($A180,Units_Allyear!$A:$A,0))</f>
        <v>1</v>
      </c>
      <c r="S180">
        <f>INDEX(Units_Allyear!F:F,MATCH($A180,Units_Allyear!$A:$A,0))</f>
        <v>1</v>
      </c>
      <c r="T180">
        <f>INDEX(Units_Allyear!G:G,MATCH($A180,Units_Allyear!$A:$A,0))</f>
        <v>0</v>
      </c>
      <c r="U180">
        <v>90</v>
      </c>
      <c r="V180">
        <v>90</v>
      </c>
      <c r="W180">
        <v>90</v>
      </c>
      <c r="X180">
        <v>90</v>
      </c>
      <c r="Y180">
        <v>90</v>
      </c>
      <c r="Z180" t="e">
        <v>#N/A</v>
      </c>
      <c r="AA180" t="e">
        <f t="shared" si="41"/>
        <v>#N/A</v>
      </c>
      <c r="AB180" t="e">
        <v>#N/A</v>
      </c>
      <c r="AC180" t="e">
        <v>#N/A</v>
      </c>
      <c r="AD180" t="e">
        <v>#N/A</v>
      </c>
      <c r="AE180">
        <v>8</v>
      </c>
      <c r="AF180">
        <v>40</v>
      </c>
      <c r="AG180">
        <v>0.1</v>
      </c>
      <c r="AH180" t="e">
        <v>#N/A</v>
      </c>
      <c r="AI180" t="e">
        <v>#N/A</v>
      </c>
      <c r="AJ180" t="e">
        <v>#N/A</v>
      </c>
      <c r="AK180" t="e">
        <v>#N/A</v>
      </c>
      <c r="AL180" t="s">
        <v>452</v>
      </c>
      <c r="AM180" t="s">
        <v>445</v>
      </c>
      <c r="AN180" t="s">
        <v>544</v>
      </c>
      <c r="AO180">
        <f t="shared" si="42"/>
        <v>2013</v>
      </c>
      <c r="AQ180" s="20" t="str">
        <f t="shared" si="43"/>
        <v>RC-F</v>
      </c>
      <c r="AR180" t="str">
        <f t="shared" si="34"/>
        <v>SPP-Firm-B</v>
      </c>
      <c r="AT180" s="4" t="s">
        <v>714</v>
      </c>
      <c r="AU180" s="20" t="str">
        <f t="shared" si="35"/>
        <v>RC-F</v>
      </c>
      <c r="AV180" t="str">
        <f t="shared" si="44"/>
        <v>MAC</v>
      </c>
      <c r="AX180" s="4" t="s">
        <v>715</v>
      </c>
      <c r="AY180" s="20" t="str">
        <f t="shared" si="45"/>
        <v>RC-F</v>
      </c>
      <c r="AZ180" t="str">
        <f t="shared" si="46"/>
        <v>Gas</v>
      </c>
      <c r="BB180" s="4" t="s">
        <v>716</v>
      </c>
      <c r="BC180" s="20" t="s">
        <v>718</v>
      </c>
      <c r="BD180" s="20" t="e">
        <f t="shared" si="47"/>
        <v>#N/A</v>
      </c>
      <c r="BF180" s="4" t="s">
        <v>716</v>
      </c>
      <c r="BG180" s="4" t="s">
        <v>719</v>
      </c>
      <c r="BH180" s="20" t="str">
        <f t="shared" si="36"/>
        <v>RC-F</v>
      </c>
      <c r="BJ180" s="4" t="s">
        <v>716</v>
      </c>
      <c r="BK180" s="4" t="s">
        <v>720</v>
      </c>
      <c r="BL180" s="20" t="e">
        <f t="shared" si="48"/>
        <v>#N/A</v>
      </c>
      <c r="BN180" s="4" t="s">
        <v>717</v>
      </c>
      <c r="BO180" s="20" t="str">
        <f t="shared" si="49"/>
        <v>Gas</v>
      </c>
      <c r="BP180" s="20" t="str">
        <f t="shared" si="50"/>
        <v>RC-F</v>
      </c>
    </row>
    <row r="181" spans="1:68">
      <c r="A181" t="s">
        <v>178</v>
      </c>
      <c r="B181" t="str">
        <f t="shared" si="37"/>
        <v>GNK2-F</v>
      </c>
      <c r="C181" t="e">
        <v>#N/A</v>
      </c>
      <c r="D181" t="s">
        <v>372</v>
      </c>
      <c r="E181" t="str">
        <f t="shared" si="38"/>
        <v>CAC</v>
      </c>
      <c r="F181" t="s">
        <v>387</v>
      </c>
      <c r="G181" t="str">
        <f>INDEX(PLEXOScat_idx!$B:$B,MATCH($F181,PLEXOScat_idx!$A:$A,0))</f>
        <v>SPP-Firm</v>
      </c>
      <c r="H181" s="10" t="s">
        <v>676</v>
      </c>
      <c r="I181" t="str">
        <f t="shared" si="39"/>
        <v>Gas</v>
      </c>
      <c r="J181" t="s">
        <v>762</v>
      </c>
      <c r="K181" t="s">
        <v>421</v>
      </c>
      <c r="L181" t="str">
        <f>INDEX(idxFuel!$B:$B,MATCH($K181,idxFuel!$A:$A,0))</f>
        <v>Gas</v>
      </c>
      <c r="M181" t="s">
        <v>428</v>
      </c>
      <c r="N181" t="e">
        <v>#N/A</v>
      </c>
      <c r="O181" t="e">
        <f t="shared" si="40"/>
        <v>#N/A</v>
      </c>
      <c r="P181">
        <f>INDEX(Units_Allyear!C:C,MATCH($A181,Units_Allyear!$A:$A,0))</f>
        <v>1</v>
      </c>
      <c r="Q181">
        <f>INDEX(Units_Allyear!D:D,MATCH($A181,Units_Allyear!$A:$A,0))</f>
        <v>1</v>
      </c>
      <c r="R181">
        <f>INDEX(Units_Allyear!E:E,MATCH($A181,Units_Allyear!$A:$A,0))</f>
        <v>1</v>
      </c>
      <c r="S181">
        <f>INDEX(Units_Allyear!F:F,MATCH($A181,Units_Allyear!$A:$A,0))</f>
        <v>1</v>
      </c>
      <c r="T181">
        <f>INDEX(Units_Allyear!G:G,MATCH($A181,Units_Allyear!$A:$A,0))</f>
        <v>0</v>
      </c>
      <c r="U181">
        <v>90</v>
      </c>
      <c r="V181">
        <v>90</v>
      </c>
      <c r="W181">
        <v>90</v>
      </c>
      <c r="X181">
        <v>90</v>
      </c>
      <c r="Y181">
        <v>90</v>
      </c>
      <c r="Z181" t="e">
        <v>#N/A</v>
      </c>
      <c r="AA181" t="e">
        <f t="shared" si="41"/>
        <v>#N/A</v>
      </c>
      <c r="AB181" t="e">
        <v>#N/A</v>
      </c>
      <c r="AC181" t="e">
        <v>#N/A</v>
      </c>
      <c r="AD181" t="e">
        <v>#N/A</v>
      </c>
      <c r="AE181">
        <v>8</v>
      </c>
      <c r="AF181">
        <v>40</v>
      </c>
      <c r="AG181">
        <v>0.1</v>
      </c>
      <c r="AH181" t="e">
        <v>#N/A</v>
      </c>
      <c r="AI181" t="e">
        <v>#N/A</v>
      </c>
      <c r="AJ181" t="e">
        <v>#N/A</v>
      </c>
      <c r="AK181" t="e">
        <v>#N/A</v>
      </c>
      <c r="AL181" t="s">
        <v>452</v>
      </c>
      <c r="AM181" t="s">
        <v>445</v>
      </c>
      <c r="AN181" t="s">
        <v>548</v>
      </c>
      <c r="AO181">
        <f t="shared" si="42"/>
        <v>2013</v>
      </c>
      <c r="AQ181" s="20" t="str">
        <f t="shared" si="43"/>
        <v>GNK2-F</v>
      </c>
      <c r="AR181" t="str">
        <f t="shared" si="34"/>
        <v>SPP-Firm-B</v>
      </c>
      <c r="AT181" s="4" t="s">
        <v>714</v>
      </c>
      <c r="AU181" s="20" t="str">
        <f t="shared" si="35"/>
        <v>GNK2-F</v>
      </c>
      <c r="AV181" t="str">
        <f t="shared" si="44"/>
        <v>CAC</v>
      </c>
      <c r="AX181" s="4" t="s">
        <v>715</v>
      </c>
      <c r="AY181" s="20" t="str">
        <f t="shared" si="45"/>
        <v>GNK2-F</v>
      </c>
      <c r="AZ181" t="str">
        <f t="shared" si="46"/>
        <v>Gas</v>
      </c>
      <c r="BB181" s="4" t="s">
        <v>716</v>
      </c>
      <c r="BC181" s="20" t="s">
        <v>718</v>
      </c>
      <c r="BD181" s="20" t="e">
        <f t="shared" si="47"/>
        <v>#N/A</v>
      </c>
      <c r="BF181" s="4" t="s">
        <v>716</v>
      </c>
      <c r="BG181" s="4" t="s">
        <v>719</v>
      </c>
      <c r="BH181" s="20" t="str">
        <f t="shared" si="36"/>
        <v>GNK2-F</v>
      </c>
      <c r="BJ181" s="4" t="s">
        <v>716</v>
      </c>
      <c r="BK181" s="4" t="s">
        <v>720</v>
      </c>
      <c r="BL181" s="20" t="e">
        <f t="shared" si="48"/>
        <v>#N/A</v>
      </c>
      <c r="BN181" s="4" t="s">
        <v>717</v>
      </c>
      <c r="BO181" s="20" t="str">
        <f t="shared" si="49"/>
        <v>Gas</v>
      </c>
      <c r="BP181" s="20" t="str">
        <f t="shared" si="50"/>
        <v>GNK2-F</v>
      </c>
    </row>
    <row r="182" spans="1:68">
      <c r="A182" t="s">
        <v>179</v>
      </c>
      <c r="B182" t="str">
        <f t="shared" si="37"/>
        <v>RP-F2</v>
      </c>
      <c r="C182" t="e">
        <v>#N/A</v>
      </c>
      <c r="D182" t="s">
        <v>372</v>
      </c>
      <c r="E182" t="str">
        <f t="shared" si="38"/>
        <v>CAC</v>
      </c>
      <c r="F182" t="s">
        <v>387</v>
      </c>
      <c r="G182" t="str">
        <f>INDEX(PLEXOScat_idx!$B:$B,MATCH($F182,PLEXOScat_idx!$A:$A,0))</f>
        <v>SPP-Firm</v>
      </c>
      <c r="H182" s="10" t="s">
        <v>676</v>
      </c>
      <c r="I182" t="str">
        <f t="shared" si="39"/>
        <v>Gas</v>
      </c>
      <c r="J182" t="s">
        <v>762</v>
      </c>
      <c r="K182" t="s">
        <v>421</v>
      </c>
      <c r="L182" t="str">
        <f>INDEX(idxFuel!$B:$B,MATCH($K182,idxFuel!$A:$A,0))</f>
        <v>Gas</v>
      </c>
      <c r="M182" t="s">
        <v>428</v>
      </c>
      <c r="N182" t="e">
        <v>#N/A</v>
      </c>
      <c r="O182" t="e">
        <f t="shared" si="40"/>
        <v>#N/A</v>
      </c>
      <c r="P182">
        <f>INDEX(Units_Allyear!C:C,MATCH($A182,Units_Allyear!$A:$A,0))</f>
        <v>1</v>
      </c>
      <c r="Q182">
        <f>INDEX(Units_Allyear!D:D,MATCH($A182,Units_Allyear!$A:$A,0))</f>
        <v>1</v>
      </c>
      <c r="R182">
        <f>INDEX(Units_Allyear!E:E,MATCH($A182,Units_Allyear!$A:$A,0))</f>
        <v>1</v>
      </c>
      <c r="S182">
        <f>INDEX(Units_Allyear!F:F,MATCH($A182,Units_Allyear!$A:$A,0))</f>
        <v>1</v>
      </c>
      <c r="T182">
        <f>INDEX(Units_Allyear!G:G,MATCH($A182,Units_Allyear!$A:$A,0))</f>
        <v>0</v>
      </c>
      <c r="U182">
        <v>90</v>
      </c>
      <c r="V182">
        <v>90</v>
      </c>
      <c r="W182">
        <v>90</v>
      </c>
      <c r="X182">
        <v>90</v>
      </c>
      <c r="Y182">
        <v>90</v>
      </c>
      <c r="Z182" t="e">
        <v>#N/A</v>
      </c>
      <c r="AA182" t="e">
        <f t="shared" si="41"/>
        <v>#N/A</v>
      </c>
      <c r="AB182" t="e">
        <v>#N/A</v>
      </c>
      <c r="AC182" t="e">
        <v>#N/A</v>
      </c>
      <c r="AD182" t="e">
        <v>#N/A</v>
      </c>
      <c r="AE182">
        <v>8</v>
      </c>
      <c r="AF182">
        <v>40</v>
      </c>
      <c r="AG182">
        <v>0.1</v>
      </c>
      <c r="AH182" t="e">
        <v>#N/A</v>
      </c>
      <c r="AI182" t="e">
        <v>#N/A</v>
      </c>
      <c r="AJ182" t="e">
        <v>#N/A</v>
      </c>
      <c r="AK182" t="e">
        <v>#N/A</v>
      </c>
      <c r="AL182" t="s">
        <v>452</v>
      </c>
      <c r="AM182" t="s">
        <v>445</v>
      </c>
      <c r="AN182" t="s">
        <v>547</v>
      </c>
      <c r="AO182">
        <f t="shared" si="42"/>
        <v>2013</v>
      </c>
      <c r="AQ182" s="20" t="str">
        <f t="shared" si="43"/>
        <v>RP-F2</v>
      </c>
      <c r="AR182" t="str">
        <f t="shared" si="34"/>
        <v>SPP-Firm-B</v>
      </c>
      <c r="AT182" s="4" t="s">
        <v>714</v>
      </c>
      <c r="AU182" s="20" t="str">
        <f t="shared" si="35"/>
        <v>RP-F2</v>
      </c>
      <c r="AV182" t="str">
        <f t="shared" si="44"/>
        <v>CAC</v>
      </c>
      <c r="AX182" s="4" t="s">
        <v>715</v>
      </c>
      <c r="AY182" s="20" t="str">
        <f t="shared" si="45"/>
        <v>RP-F2</v>
      </c>
      <c r="AZ182" t="str">
        <f t="shared" si="46"/>
        <v>Gas</v>
      </c>
      <c r="BB182" s="4" t="s">
        <v>716</v>
      </c>
      <c r="BC182" s="20" t="s">
        <v>718</v>
      </c>
      <c r="BD182" s="20" t="e">
        <f t="shared" si="47"/>
        <v>#N/A</v>
      </c>
      <c r="BF182" s="4" t="s">
        <v>716</v>
      </c>
      <c r="BG182" s="4" t="s">
        <v>719</v>
      </c>
      <c r="BH182" s="20" t="str">
        <f t="shared" si="36"/>
        <v>RP-F2</v>
      </c>
      <c r="BJ182" s="4" t="s">
        <v>716</v>
      </c>
      <c r="BK182" s="4" t="s">
        <v>720</v>
      </c>
      <c r="BL182" s="20" t="e">
        <f t="shared" si="48"/>
        <v>#N/A</v>
      </c>
      <c r="BN182" s="4" t="s">
        <v>717</v>
      </c>
      <c r="BO182" s="20" t="str">
        <f t="shared" si="49"/>
        <v>Gas</v>
      </c>
      <c r="BP182" s="20" t="str">
        <f t="shared" si="50"/>
        <v>RP-F2</v>
      </c>
    </row>
    <row r="183" spans="1:68">
      <c r="A183" t="s">
        <v>180</v>
      </c>
      <c r="B183" t="str">
        <f t="shared" si="37"/>
        <v>ABR1-F</v>
      </c>
      <c r="C183" t="e">
        <v>#N/A</v>
      </c>
      <c r="D183" t="s">
        <v>365</v>
      </c>
      <c r="E183" t="str">
        <f t="shared" si="38"/>
        <v>CAC</v>
      </c>
      <c r="F183" t="s">
        <v>387</v>
      </c>
      <c r="G183" t="str">
        <f>INDEX(PLEXOScat_idx!$B:$B,MATCH($F183,PLEXOScat_idx!$A:$A,0))</f>
        <v>SPP-Firm</v>
      </c>
      <c r="H183" s="10" t="s">
        <v>676</v>
      </c>
      <c r="I183" t="str">
        <f t="shared" si="39"/>
        <v>Gas</v>
      </c>
      <c r="J183" t="s">
        <v>762</v>
      </c>
      <c r="K183" t="s">
        <v>421</v>
      </c>
      <c r="L183" t="str">
        <f>INDEX(idxFuel!$B:$B,MATCH($K183,idxFuel!$A:$A,0))</f>
        <v>Gas</v>
      </c>
      <c r="M183" t="s">
        <v>428</v>
      </c>
      <c r="N183" t="e">
        <v>#N/A</v>
      </c>
      <c r="O183" t="e">
        <f t="shared" si="40"/>
        <v>#N/A</v>
      </c>
      <c r="P183">
        <f>INDEX(Units_Allyear!C:C,MATCH($A183,Units_Allyear!$A:$A,0))</f>
        <v>1</v>
      </c>
      <c r="Q183">
        <f>INDEX(Units_Allyear!D:D,MATCH($A183,Units_Allyear!$A:$A,0))</f>
        <v>1</v>
      </c>
      <c r="R183">
        <f>INDEX(Units_Allyear!E:E,MATCH($A183,Units_Allyear!$A:$A,0))</f>
        <v>1</v>
      </c>
      <c r="S183">
        <f>INDEX(Units_Allyear!F:F,MATCH($A183,Units_Allyear!$A:$A,0))</f>
        <v>1</v>
      </c>
      <c r="T183">
        <f>INDEX(Units_Allyear!G:G,MATCH($A183,Units_Allyear!$A:$A,0))</f>
        <v>0</v>
      </c>
      <c r="U183">
        <v>90</v>
      </c>
      <c r="V183">
        <v>90</v>
      </c>
      <c r="W183">
        <v>90</v>
      </c>
      <c r="X183">
        <v>90</v>
      </c>
      <c r="Y183">
        <v>90</v>
      </c>
      <c r="Z183" t="e">
        <v>#N/A</v>
      </c>
      <c r="AA183" t="e">
        <f t="shared" si="41"/>
        <v>#N/A</v>
      </c>
      <c r="AB183" t="e">
        <v>#N/A</v>
      </c>
      <c r="AC183" t="e">
        <v>#N/A</v>
      </c>
      <c r="AD183" t="e">
        <v>#N/A</v>
      </c>
      <c r="AE183">
        <v>8</v>
      </c>
      <c r="AF183">
        <v>40</v>
      </c>
      <c r="AG183">
        <v>0.1</v>
      </c>
      <c r="AH183" t="e">
        <v>#N/A</v>
      </c>
      <c r="AI183" t="e">
        <v>#N/A</v>
      </c>
      <c r="AJ183" t="e">
        <v>#N/A</v>
      </c>
      <c r="AK183" t="e">
        <v>#N/A</v>
      </c>
      <c r="AL183" t="s">
        <v>452</v>
      </c>
      <c r="AM183" t="s">
        <v>445</v>
      </c>
      <c r="AN183" t="s">
        <v>549</v>
      </c>
      <c r="AO183">
        <f t="shared" si="42"/>
        <v>2013</v>
      </c>
      <c r="AQ183" s="20" t="str">
        <f t="shared" si="43"/>
        <v>ABR1-F</v>
      </c>
      <c r="AR183" t="str">
        <f t="shared" si="34"/>
        <v>SPP-Firm-B</v>
      </c>
      <c r="AT183" s="4" t="s">
        <v>714</v>
      </c>
      <c r="AU183" s="20" t="str">
        <f t="shared" si="35"/>
        <v>ABR1-F</v>
      </c>
      <c r="AV183" t="str">
        <f t="shared" si="44"/>
        <v>CAC</v>
      </c>
      <c r="AX183" s="4" t="s">
        <v>715</v>
      </c>
      <c r="AY183" s="20" t="str">
        <f t="shared" si="45"/>
        <v>ABR1-F</v>
      </c>
      <c r="AZ183" t="str">
        <f t="shared" si="46"/>
        <v>Gas</v>
      </c>
      <c r="BB183" s="4" t="s">
        <v>716</v>
      </c>
      <c r="BC183" s="20" t="s">
        <v>718</v>
      </c>
      <c r="BD183" s="20" t="e">
        <f t="shared" si="47"/>
        <v>#N/A</v>
      </c>
      <c r="BF183" s="4" t="s">
        <v>716</v>
      </c>
      <c r="BG183" s="4" t="s">
        <v>719</v>
      </c>
      <c r="BH183" s="20" t="str">
        <f t="shared" si="36"/>
        <v>ABR1-F</v>
      </c>
      <c r="BJ183" s="4" t="s">
        <v>716</v>
      </c>
      <c r="BK183" s="4" t="s">
        <v>720</v>
      </c>
      <c r="BL183" s="20" t="e">
        <f t="shared" si="48"/>
        <v>#N/A</v>
      </c>
      <c r="BN183" s="4" t="s">
        <v>717</v>
      </c>
      <c r="BO183" s="20" t="str">
        <f t="shared" si="49"/>
        <v>Gas</v>
      </c>
      <c r="BP183" s="20" t="str">
        <f t="shared" si="50"/>
        <v>ABR1-F</v>
      </c>
    </row>
    <row r="184" spans="1:68">
      <c r="A184" t="s">
        <v>181</v>
      </c>
      <c r="B184" t="str">
        <f t="shared" si="37"/>
        <v>RBW-F1</v>
      </c>
      <c r="C184" t="e">
        <v>#N/A</v>
      </c>
      <c r="D184" t="s">
        <v>377</v>
      </c>
      <c r="E184" t="str">
        <f t="shared" si="38"/>
        <v>CAC</v>
      </c>
      <c r="F184" t="s">
        <v>387</v>
      </c>
      <c r="G184" t="str">
        <f>INDEX(PLEXOScat_idx!$B:$B,MATCH($F184,PLEXOScat_idx!$A:$A,0))</f>
        <v>SPP-Firm</v>
      </c>
      <c r="H184" s="10" t="s">
        <v>676</v>
      </c>
      <c r="I184" t="str">
        <f t="shared" si="39"/>
        <v>Gas</v>
      </c>
      <c r="J184" t="s">
        <v>762</v>
      </c>
      <c r="K184" t="s">
        <v>421</v>
      </c>
      <c r="L184" t="str">
        <f>INDEX(idxFuel!$B:$B,MATCH($K184,idxFuel!$A:$A,0))</f>
        <v>Gas</v>
      </c>
      <c r="M184" t="s">
        <v>428</v>
      </c>
      <c r="N184" t="e">
        <v>#N/A</v>
      </c>
      <c r="O184" t="e">
        <f t="shared" si="40"/>
        <v>#N/A</v>
      </c>
      <c r="P184">
        <f>INDEX(Units_Allyear!C:C,MATCH($A184,Units_Allyear!$A:$A,0))</f>
        <v>1</v>
      </c>
      <c r="Q184">
        <f>INDEX(Units_Allyear!D:D,MATCH($A184,Units_Allyear!$A:$A,0))</f>
        <v>1</v>
      </c>
      <c r="R184">
        <f>INDEX(Units_Allyear!E:E,MATCH($A184,Units_Allyear!$A:$A,0))</f>
        <v>1</v>
      </c>
      <c r="S184">
        <f>INDEX(Units_Allyear!F:F,MATCH($A184,Units_Allyear!$A:$A,0))</f>
        <v>1</v>
      </c>
      <c r="T184">
        <f>INDEX(Units_Allyear!G:G,MATCH($A184,Units_Allyear!$A:$A,0))</f>
        <v>0</v>
      </c>
      <c r="U184">
        <v>90</v>
      </c>
      <c r="V184">
        <v>90</v>
      </c>
      <c r="W184">
        <v>90</v>
      </c>
      <c r="X184">
        <v>90</v>
      </c>
      <c r="Y184">
        <v>90</v>
      </c>
      <c r="Z184" t="e">
        <v>#N/A</v>
      </c>
      <c r="AA184" t="e">
        <f t="shared" si="41"/>
        <v>#N/A</v>
      </c>
      <c r="AB184" t="e">
        <v>#N/A</v>
      </c>
      <c r="AC184" t="e">
        <v>#N/A</v>
      </c>
      <c r="AD184" t="e">
        <v>#N/A</v>
      </c>
      <c r="AE184">
        <v>8</v>
      </c>
      <c r="AF184">
        <v>40</v>
      </c>
      <c r="AG184">
        <v>0.1</v>
      </c>
      <c r="AH184" t="e">
        <v>#N/A</v>
      </c>
      <c r="AI184" t="e">
        <v>#N/A</v>
      </c>
      <c r="AJ184" t="e">
        <v>#N/A</v>
      </c>
      <c r="AK184" t="e">
        <v>#N/A</v>
      </c>
      <c r="AL184" t="s">
        <v>452</v>
      </c>
      <c r="AM184" t="s">
        <v>445</v>
      </c>
      <c r="AN184" t="s">
        <v>550</v>
      </c>
      <c r="AO184">
        <f t="shared" si="42"/>
        <v>2014</v>
      </c>
      <c r="AQ184" s="20" t="str">
        <f t="shared" si="43"/>
        <v>RBW-F1</v>
      </c>
      <c r="AR184" t="str">
        <f t="shared" si="34"/>
        <v>SPP-Firm-B</v>
      </c>
      <c r="AT184" s="4" t="s">
        <v>714</v>
      </c>
      <c r="AU184" s="20" t="str">
        <f t="shared" si="35"/>
        <v>RBW-F1</v>
      </c>
      <c r="AV184" t="str">
        <f t="shared" si="44"/>
        <v>CAC</v>
      </c>
      <c r="AX184" s="4" t="s">
        <v>715</v>
      </c>
      <c r="AY184" s="20" t="str">
        <f t="shared" si="45"/>
        <v>RBW-F1</v>
      </c>
      <c r="AZ184" t="str">
        <f t="shared" si="46"/>
        <v>Gas</v>
      </c>
      <c r="BB184" s="4" t="s">
        <v>716</v>
      </c>
      <c r="BC184" s="20" t="s">
        <v>718</v>
      </c>
      <c r="BD184" s="20" t="e">
        <f t="shared" si="47"/>
        <v>#N/A</v>
      </c>
      <c r="BF184" s="4" t="s">
        <v>716</v>
      </c>
      <c r="BG184" s="4" t="s">
        <v>719</v>
      </c>
      <c r="BH184" s="20" t="str">
        <f t="shared" si="36"/>
        <v>RBW-F1</v>
      </c>
      <c r="BJ184" s="4" t="s">
        <v>716</v>
      </c>
      <c r="BK184" s="4" t="s">
        <v>720</v>
      </c>
      <c r="BL184" s="20" t="e">
        <f t="shared" si="48"/>
        <v>#N/A</v>
      </c>
      <c r="BN184" s="4" t="s">
        <v>717</v>
      </c>
      <c r="BO184" s="20" t="str">
        <f t="shared" si="49"/>
        <v>Gas</v>
      </c>
      <c r="BP184" s="20" t="str">
        <f t="shared" si="50"/>
        <v>RBW-F1</v>
      </c>
    </row>
    <row r="185" spans="1:68">
      <c r="A185" t="s">
        <v>182</v>
      </c>
      <c r="B185" t="str">
        <f t="shared" si="37"/>
        <v>RBW-F2</v>
      </c>
      <c r="C185" t="e">
        <v>#N/A</v>
      </c>
      <c r="D185" t="s">
        <v>377</v>
      </c>
      <c r="E185" t="str">
        <f t="shared" si="38"/>
        <v>CAC</v>
      </c>
      <c r="F185" t="s">
        <v>387</v>
      </c>
      <c r="G185" t="str">
        <f>INDEX(PLEXOScat_idx!$B:$B,MATCH($F185,PLEXOScat_idx!$A:$A,0))</f>
        <v>SPP-Firm</v>
      </c>
      <c r="H185" s="10" t="s">
        <v>676</v>
      </c>
      <c r="I185" t="str">
        <f t="shared" si="39"/>
        <v>Gas</v>
      </c>
      <c r="J185" t="s">
        <v>762</v>
      </c>
      <c r="K185" t="s">
        <v>421</v>
      </c>
      <c r="L185" t="str">
        <f>INDEX(idxFuel!$B:$B,MATCH($K185,idxFuel!$A:$A,0))</f>
        <v>Gas</v>
      </c>
      <c r="M185" t="s">
        <v>428</v>
      </c>
      <c r="N185" t="e">
        <v>#N/A</v>
      </c>
      <c r="O185" t="e">
        <f t="shared" si="40"/>
        <v>#N/A</v>
      </c>
      <c r="P185">
        <f>INDEX(Units_Allyear!C:C,MATCH($A185,Units_Allyear!$A:$A,0))</f>
        <v>1</v>
      </c>
      <c r="Q185">
        <f>INDEX(Units_Allyear!D:D,MATCH($A185,Units_Allyear!$A:$A,0))</f>
        <v>1</v>
      </c>
      <c r="R185">
        <f>INDEX(Units_Allyear!E:E,MATCH($A185,Units_Allyear!$A:$A,0))</f>
        <v>1</v>
      </c>
      <c r="S185">
        <f>INDEX(Units_Allyear!F:F,MATCH($A185,Units_Allyear!$A:$A,0))</f>
        <v>1</v>
      </c>
      <c r="T185">
        <f>INDEX(Units_Allyear!G:G,MATCH($A185,Units_Allyear!$A:$A,0))</f>
        <v>1</v>
      </c>
      <c r="U185">
        <v>90</v>
      </c>
      <c r="V185">
        <v>90</v>
      </c>
      <c r="W185">
        <v>90</v>
      </c>
      <c r="X185">
        <v>90</v>
      </c>
      <c r="Y185">
        <v>90</v>
      </c>
      <c r="Z185" t="e">
        <v>#N/A</v>
      </c>
      <c r="AA185" t="e">
        <f t="shared" si="41"/>
        <v>#N/A</v>
      </c>
      <c r="AB185" t="e">
        <v>#N/A</v>
      </c>
      <c r="AC185" t="e">
        <v>#N/A</v>
      </c>
      <c r="AD185" t="e">
        <v>#N/A</v>
      </c>
      <c r="AE185">
        <v>8</v>
      </c>
      <c r="AF185">
        <v>40</v>
      </c>
      <c r="AG185">
        <v>0.1</v>
      </c>
      <c r="AH185" t="e">
        <v>#N/A</v>
      </c>
      <c r="AI185" t="e">
        <v>#N/A</v>
      </c>
      <c r="AJ185" t="e">
        <v>#N/A</v>
      </c>
      <c r="AK185" t="e">
        <v>#N/A</v>
      </c>
      <c r="AL185" t="s">
        <v>452</v>
      </c>
      <c r="AM185" t="s">
        <v>445</v>
      </c>
      <c r="AN185" t="s">
        <v>551</v>
      </c>
      <c r="AO185">
        <f t="shared" si="42"/>
        <v>2015</v>
      </c>
      <c r="AQ185" s="20" t="str">
        <f t="shared" si="43"/>
        <v>RBW-F2</v>
      </c>
      <c r="AR185" t="str">
        <f t="shared" si="34"/>
        <v>SPP-Firm-B</v>
      </c>
      <c r="AT185" s="4" t="s">
        <v>714</v>
      </c>
      <c r="AU185" s="20" t="str">
        <f t="shared" si="35"/>
        <v>RBW-F2</v>
      </c>
      <c r="AV185" t="str">
        <f t="shared" si="44"/>
        <v>CAC</v>
      </c>
      <c r="AX185" s="4" t="s">
        <v>715</v>
      </c>
      <c r="AY185" s="20" t="str">
        <f t="shared" si="45"/>
        <v>RBW-F2</v>
      </c>
      <c r="AZ185" t="str">
        <f t="shared" si="46"/>
        <v>Gas</v>
      </c>
      <c r="BB185" s="4" t="s">
        <v>716</v>
      </c>
      <c r="BC185" s="20" t="s">
        <v>718</v>
      </c>
      <c r="BD185" s="20" t="e">
        <f t="shared" si="47"/>
        <v>#N/A</v>
      </c>
      <c r="BF185" s="4" t="s">
        <v>716</v>
      </c>
      <c r="BG185" s="4" t="s">
        <v>719</v>
      </c>
      <c r="BH185" s="20" t="str">
        <f t="shared" si="36"/>
        <v>RBW-F2</v>
      </c>
      <c r="BJ185" s="4" t="s">
        <v>716</v>
      </c>
      <c r="BK185" s="4" t="s">
        <v>720</v>
      </c>
      <c r="BL185" s="20" t="e">
        <f t="shared" si="48"/>
        <v>#N/A</v>
      </c>
      <c r="BN185" s="4" t="s">
        <v>717</v>
      </c>
      <c r="BO185" s="20" t="str">
        <f t="shared" si="49"/>
        <v>Gas</v>
      </c>
      <c r="BP185" s="20" t="str">
        <f t="shared" si="50"/>
        <v>RBW-F2</v>
      </c>
    </row>
    <row r="186" spans="1:68">
      <c r="A186" t="s">
        <v>183</v>
      </c>
      <c r="B186" t="str">
        <f t="shared" si="37"/>
        <v>BIP1-F</v>
      </c>
      <c r="C186" t="e">
        <v>#N/A</v>
      </c>
      <c r="D186" t="s">
        <v>371</v>
      </c>
      <c r="E186" t="str">
        <f t="shared" si="38"/>
        <v>MAC</v>
      </c>
      <c r="F186" t="s">
        <v>387</v>
      </c>
      <c r="G186" t="str">
        <f>INDEX(PLEXOScat_idx!$B:$B,MATCH($F186,PLEXOScat_idx!$A:$A,0))</f>
        <v>SPP-Firm</v>
      </c>
      <c r="H186" s="10" t="s">
        <v>676</v>
      </c>
      <c r="I186" t="str">
        <f t="shared" si="39"/>
        <v>Gas</v>
      </c>
      <c r="J186" t="s">
        <v>762</v>
      </c>
      <c r="K186" t="s">
        <v>421</v>
      </c>
      <c r="L186" t="str">
        <f>INDEX(idxFuel!$B:$B,MATCH($K186,idxFuel!$A:$A,0))</f>
        <v>Gas</v>
      </c>
      <c r="M186" t="s">
        <v>428</v>
      </c>
      <c r="N186" t="e">
        <v>#N/A</v>
      </c>
      <c r="O186" t="e">
        <f t="shared" si="40"/>
        <v>#N/A</v>
      </c>
      <c r="P186">
        <f>INDEX(Units_Allyear!C:C,MATCH($A186,Units_Allyear!$A:$A,0))</f>
        <v>1</v>
      </c>
      <c r="Q186">
        <f>INDEX(Units_Allyear!D:D,MATCH($A186,Units_Allyear!$A:$A,0))</f>
        <v>1</v>
      </c>
      <c r="R186">
        <f>INDEX(Units_Allyear!E:E,MATCH($A186,Units_Allyear!$A:$A,0))</f>
        <v>1</v>
      </c>
      <c r="S186">
        <f>INDEX(Units_Allyear!F:F,MATCH($A186,Units_Allyear!$A:$A,0))</f>
        <v>1</v>
      </c>
      <c r="T186">
        <f>INDEX(Units_Allyear!G:G,MATCH($A186,Units_Allyear!$A:$A,0))</f>
        <v>1</v>
      </c>
      <c r="U186">
        <v>90</v>
      </c>
      <c r="V186">
        <v>90</v>
      </c>
      <c r="W186">
        <v>90</v>
      </c>
      <c r="X186">
        <v>90</v>
      </c>
      <c r="Y186">
        <v>90</v>
      </c>
      <c r="Z186" t="e">
        <v>#N/A</v>
      </c>
      <c r="AA186" t="e">
        <f t="shared" si="41"/>
        <v>#N/A</v>
      </c>
      <c r="AB186" t="e">
        <v>#N/A</v>
      </c>
      <c r="AC186" t="e">
        <v>#N/A</v>
      </c>
      <c r="AD186" t="e">
        <v>#N/A</v>
      </c>
      <c r="AE186">
        <v>8</v>
      </c>
      <c r="AF186">
        <v>40</v>
      </c>
      <c r="AG186">
        <v>0.1</v>
      </c>
      <c r="AH186" t="e">
        <v>#N/A</v>
      </c>
      <c r="AI186" t="e">
        <v>#N/A</v>
      </c>
      <c r="AJ186" t="e">
        <v>#N/A</v>
      </c>
      <c r="AK186" t="e">
        <v>#N/A</v>
      </c>
      <c r="AL186" t="s">
        <v>452</v>
      </c>
      <c r="AM186" t="s">
        <v>445</v>
      </c>
      <c r="AN186" t="s">
        <v>551</v>
      </c>
      <c r="AO186">
        <f t="shared" si="42"/>
        <v>2015</v>
      </c>
      <c r="AQ186" s="20" t="str">
        <f t="shared" si="43"/>
        <v>BIP1-F</v>
      </c>
      <c r="AR186" t="str">
        <f t="shared" si="34"/>
        <v>SPP-Firm-B</v>
      </c>
      <c r="AT186" s="4" t="s">
        <v>714</v>
      </c>
      <c r="AU186" s="20" t="str">
        <f t="shared" si="35"/>
        <v>BIP1-F</v>
      </c>
      <c r="AV186" t="str">
        <f t="shared" si="44"/>
        <v>MAC</v>
      </c>
      <c r="AX186" s="4" t="s">
        <v>715</v>
      </c>
      <c r="AY186" s="20" t="str">
        <f t="shared" si="45"/>
        <v>BIP1-F</v>
      </c>
      <c r="AZ186" t="str">
        <f t="shared" si="46"/>
        <v>Gas</v>
      </c>
      <c r="BB186" s="4" t="s">
        <v>716</v>
      </c>
      <c r="BC186" s="20" t="s">
        <v>718</v>
      </c>
      <c r="BD186" s="20" t="e">
        <f t="shared" si="47"/>
        <v>#N/A</v>
      </c>
      <c r="BF186" s="4" t="s">
        <v>716</v>
      </c>
      <c r="BG186" s="4" t="s">
        <v>719</v>
      </c>
      <c r="BH186" s="20" t="str">
        <f t="shared" si="36"/>
        <v>BIP1-F</v>
      </c>
      <c r="BJ186" s="4" t="s">
        <v>716</v>
      </c>
      <c r="BK186" s="4" t="s">
        <v>720</v>
      </c>
      <c r="BL186" s="20" t="e">
        <f t="shared" si="48"/>
        <v>#N/A</v>
      </c>
      <c r="BN186" s="4" t="s">
        <v>717</v>
      </c>
      <c r="BO186" s="20" t="str">
        <f t="shared" si="49"/>
        <v>Gas</v>
      </c>
      <c r="BP186" s="20" t="str">
        <f t="shared" si="50"/>
        <v>BIP1-F</v>
      </c>
    </row>
    <row r="187" spans="1:68">
      <c r="A187" t="s">
        <v>184</v>
      </c>
      <c r="B187" t="str">
        <f t="shared" si="37"/>
        <v>ABP4-F</v>
      </c>
      <c r="C187" t="e">
        <v>#N/A</v>
      </c>
      <c r="D187" t="s">
        <v>365</v>
      </c>
      <c r="E187" t="str">
        <f t="shared" si="38"/>
        <v>CAC</v>
      </c>
      <c r="F187" t="s">
        <v>387</v>
      </c>
      <c r="G187" t="str">
        <f>INDEX(PLEXOScat_idx!$B:$B,MATCH($F187,PLEXOScat_idx!$A:$A,0))</f>
        <v>SPP-Firm</v>
      </c>
      <c r="H187" s="10" t="s">
        <v>676</v>
      </c>
      <c r="I187" t="str">
        <f t="shared" si="39"/>
        <v>Gas</v>
      </c>
      <c r="J187" t="s">
        <v>762</v>
      </c>
      <c r="K187" t="s">
        <v>421</v>
      </c>
      <c r="L187" t="str">
        <f>INDEX(idxFuel!$B:$B,MATCH($K187,idxFuel!$A:$A,0))</f>
        <v>Gas</v>
      </c>
      <c r="M187" t="s">
        <v>428</v>
      </c>
      <c r="N187" t="e">
        <v>#N/A</v>
      </c>
      <c r="O187" t="e">
        <f t="shared" si="40"/>
        <v>#N/A</v>
      </c>
      <c r="P187">
        <f>INDEX(Units_Allyear!C:C,MATCH($A187,Units_Allyear!$A:$A,0))</f>
        <v>1</v>
      </c>
      <c r="Q187">
        <f>INDEX(Units_Allyear!D:D,MATCH($A187,Units_Allyear!$A:$A,0))</f>
        <v>1</v>
      </c>
      <c r="R187">
        <f>INDEX(Units_Allyear!E:E,MATCH($A187,Units_Allyear!$A:$A,0))</f>
        <v>1</v>
      </c>
      <c r="S187">
        <f>INDEX(Units_Allyear!F:F,MATCH($A187,Units_Allyear!$A:$A,0))</f>
        <v>1</v>
      </c>
      <c r="T187">
        <f>INDEX(Units_Allyear!G:G,MATCH($A187,Units_Allyear!$A:$A,0))</f>
        <v>1</v>
      </c>
      <c r="U187">
        <v>90</v>
      </c>
      <c r="V187">
        <v>90</v>
      </c>
      <c r="W187">
        <v>90</v>
      </c>
      <c r="X187">
        <v>90</v>
      </c>
      <c r="Y187">
        <v>90</v>
      </c>
      <c r="Z187" t="e">
        <v>#N/A</v>
      </c>
      <c r="AA187" t="e">
        <f t="shared" si="41"/>
        <v>#N/A</v>
      </c>
      <c r="AB187" t="e">
        <v>#N/A</v>
      </c>
      <c r="AC187" t="e">
        <v>#N/A</v>
      </c>
      <c r="AD187" t="e">
        <v>#N/A</v>
      </c>
      <c r="AE187">
        <v>8</v>
      </c>
      <c r="AF187">
        <v>40</v>
      </c>
      <c r="AG187">
        <v>0.1</v>
      </c>
      <c r="AH187" t="e">
        <v>#N/A</v>
      </c>
      <c r="AI187" t="e">
        <v>#N/A</v>
      </c>
      <c r="AJ187" t="e">
        <v>#N/A</v>
      </c>
      <c r="AK187" t="e">
        <v>#N/A</v>
      </c>
      <c r="AL187" t="s">
        <v>452</v>
      </c>
      <c r="AM187" t="s">
        <v>445</v>
      </c>
      <c r="AN187" s="6" t="s">
        <v>520</v>
      </c>
      <c r="AO187">
        <f t="shared" si="42"/>
        <v>2015</v>
      </c>
      <c r="AQ187" s="20" t="str">
        <f t="shared" si="43"/>
        <v>ABP4-F</v>
      </c>
      <c r="AR187" t="str">
        <f t="shared" si="34"/>
        <v>SPP-Firm-B</v>
      </c>
      <c r="AT187" s="4" t="s">
        <v>714</v>
      </c>
      <c r="AU187" s="20" t="str">
        <f t="shared" si="35"/>
        <v>ABP4-F</v>
      </c>
      <c r="AV187" t="str">
        <f t="shared" si="44"/>
        <v>CAC</v>
      </c>
      <c r="AX187" s="4" t="s">
        <v>715</v>
      </c>
      <c r="AY187" s="20" t="str">
        <f t="shared" si="45"/>
        <v>ABP4-F</v>
      </c>
      <c r="AZ187" t="str">
        <f t="shared" si="46"/>
        <v>Gas</v>
      </c>
      <c r="BB187" s="4" t="s">
        <v>716</v>
      </c>
      <c r="BC187" s="20" t="s">
        <v>718</v>
      </c>
      <c r="BD187" s="20" t="e">
        <f t="shared" si="47"/>
        <v>#N/A</v>
      </c>
      <c r="BF187" s="4" t="s">
        <v>716</v>
      </c>
      <c r="BG187" s="4" t="s">
        <v>719</v>
      </c>
      <c r="BH187" s="20" t="str">
        <f t="shared" si="36"/>
        <v>ABP4-F</v>
      </c>
      <c r="BJ187" s="4" t="s">
        <v>716</v>
      </c>
      <c r="BK187" s="4" t="s">
        <v>720</v>
      </c>
      <c r="BL187" s="20" t="e">
        <f t="shared" si="48"/>
        <v>#N/A</v>
      </c>
      <c r="BN187" s="4" t="s">
        <v>717</v>
      </c>
      <c r="BO187" s="20" t="str">
        <f t="shared" si="49"/>
        <v>Gas</v>
      </c>
      <c r="BP187" s="20" t="str">
        <f t="shared" si="50"/>
        <v>ABP4-F</v>
      </c>
    </row>
    <row r="188" spans="1:68">
      <c r="A188" t="s">
        <v>185</v>
      </c>
      <c r="B188" t="str">
        <f t="shared" si="37"/>
        <v>BIP2-F</v>
      </c>
      <c r="C188" t="e">
        <v>#N/A</v>
      </c>
      <c r="D188" t="s">
        <v>371</v>
      </c>
      <c r="E188" t="str">
        <f t="shared" si="38"/>
        <v>MAC</v>
      </c>
      <c r="F188" t="s">
        <v>387</v>
      </c>
      <c r="G188" t="str">
        <f>INDEX(PLEXOScat_idx!$B:$B,MATCH($F188,PLEXOScat_idx!$A:$A,0))</f>
        <v>SPP-Firm</v>
      </c>
      <c r="H188" s="10" t="s">
        <v>676</v>
      </c>
      <c r="I188" t="str">
        <f t="shared" si="39"/>
        <v>Gas</v>
      </c>
      <c r="J188" t="s">
        <v>762</v>
      </c>
      <c r="K188" t="s">
        <v>421</v>
      </c>
      <c r="L188" t="str">
        <f>INDEX(idxFuel!$B:$B,MATCH($K188,idxFuel!$A:$A,0))</f>
        <v>Gas</v>
      </c>
      <c r="M188" t="s">
        <v>428</v>
      </c>
      <c r="N188" t="e">
        <v>#N/A</v>
      </c>
      <c r="O188" t="e">
        <f t="shared" si="40"/>
        <v>#N/A</v>
      </c>
      <c r="P188">
        <f>INDEX(Units_Allyear!C:C,MATCH($A188,Units_Allyear!$A:$A,0))</f>
        <v>1</v>
      </c>
      <c r="Q188">
        <f>INDEX(Units_Allyear!D:D,MATCH($A188,Units_Allyear!$A:$A,0))</f>
        <v>1</v>
      </c>
      <c r="R188">
        <f>INDEX(Units_Allyear!E:E,MATCH($A188,Units_Allyear!$A:$A,0))</f>
        <v>1</v>
      </c>
      <c r="S188">
        <f>INDEX(Units_Allyear!F:F,MATCH($A188,Units_Allyear!$A:$A,0))</f>
        <v>1</v>
      </c>
      <c r="T188">
        <f>INDEX(Units_Allyear!G:G,MATCH($A188,Units_Allyear!$A:$A,0))</f>
        <v>1</v>
      </c>
      <c r="U188">
        <v>90</v>
      </c>
      <c r="V188">
        <v>90</v>
      </c>
      <c r="W188">
        <v>90</v>
      </c>
      <c r="X188">
        <v>90</v>
      </c>
      <c r="Y188">
        <v>90</v>
      </c>
      <c r="Z188" t="e">
        <v>#N/A</v>
      </c>
      <c r="AA188" t="e">
        <f t="shared" si="41"/>
        <v>#N/A</v>
      </c>
      <c r="AB188" t="e">
        <v>#N/A</v>
      </c>
      <c r="AC188" t="e">
        <v>#N/A</v>
      </c>
      <c r="AD188" t="e">
        <v>#N/A</v>
      </c>
      <c r="AE188">
        <v>8</v>
      </c>
      <c r="AF188">
        <v>40</v>
      </c>
      <c r="AG188">
        <v>0.1</v>
      </c>
      <c r="AH188" t="e">
        <v>#N/A</v>
      </c>
      <c r="AI188" t="e">
        <v>#N/A</v>
      </c>
      <c r="AJ188" t="e">
        <v>#N/A</v>
      </c>
      <c r="AK188" t="e">
        <v>#N/A</v>
      </c>
      <c r="AL188" t="s">
        <v>452</v>
      </c>
      <c r="AM188" t="s">
        <v>443</v>
      </c>
      <c r="AN188" t="s">
        <v>489</v>
      </c>
      <c r="AO188">
        <f t="shared" si="42"/>
        <v>2016</v>
      </c>
      <c r="AQ188" s="20" t="str">
        <f t="shared" si="43"/>
        <v>BIP2-F</v>
      </c>
      <c r="AR188" t="str">
        <f t="shared" si="34"/>
        <v>SPP-Firm-C</v>
      </c>
      <c r="AT188" s="4" t="s">
        <v>714</v>
      </c>
      <c r="AU188" s="20" t="str">
        <f t="shared" si="35"/>
        <v>BIP2-F</v>
      </c>
      <c r="AV188" t="str">
        <f t="shared" si="44"/>
        <v>MAC</v>
      </c>
      <c r="AX188" s="4" t="s">
        <v>715</v>
      </c>
      <c r="AY188" s="20" t="str">
        <f t="shared" si="45"/>
        <v>BIP2-F</v>
      </c>
      <c r="AZ188" t="str">
        <f t="shared" si="46"/>
        <v>Gas</v>
      </c>
      <c r="BB188" s="4" t="s">
        <v>716</v>
      </c>
      <c r="BC188" s="20" t="s">
        <v>718</v>
      </c>
      <c r="BD188" s="20" t="e">
        <f t="shared" si="47"/>
        <v>#N/A</v>
      </c>
      <c r="BF188" s="4" t="s">
        <v>716</v>
      </c>
      <c r="BG188" s="4" t="s">
        <v>719</v>
      </c>
      <c r="BH188" s="20" t="str">
        <f t="shared" si="36"/>
        <v>BIP2-F</v>
      </c>
      <c r="BJ188" s="4" t="s">
        <v>716</v>
      </c>
      <c r="BK188" s="4" t="s">
        <v>720</v>
      </c>
      <c r="BL188" s="20" t="e">
        <f t="shared" si="48"/>
        <v>#N/A</v>
      </c>
      <c r="BN188" s="4" t="s">
        <v>717</v>
      </c>
      <c r="BO188" s="20" t="str">
        <f t="shared" si="49"/>
        <v>Gas</v>
      </c>
      <c r="BP188" s="20" t="str">
        <f t="shared" si="50"/>
        <v>BIP2-F</v>
      </c>
    </row>
    <row r="189" spans="1:68">
      <c r="A189" t="s">
        <v>186</v>
      </c>
      <c r="B189" t="str">
        <f t="shared" si="37"/>
        <v>PPT-F</v>
      </c>
      <c r="C189" t="e">
        <v>#N/A</v>
      </c>
      <c r="D189" t="s">
        <v>371</v>
      </c>
      <c r="E189" t="str">
        <f t="shared" si="38"/>
        <v>MAC</v>
      </c>
      <c r="F189" t="s">
        <v>387</v>
      </c>
      <c r="G189" t="str">
        <f>INDEX(PLEXOScat_idx!$B:$B,MATCH($F189,PLEXOScat_idx!$A:$A,0))</f>
        <v>SPP-Firm</v>
      </c>
      <c r="H189" s="10" t="s">
        <v>676</v>
      </c>
      <c r="I189" t="str">
        <f t="shared" si="39"/>
        <v>Gas</v>
      </c>
      <c r="J189" t="s">
        <v>762</v>
      </c>
      <c r="K189" t="s">
        <v>421</v>
      </c>
      <c r="L189" t="str">
        <f>INDEX(idxFuel!$B:$B,MATCH($K189,idxFuel!$A:$A,0))</f>
        <v>Gas</v>
      </c>
      <c r="M189" t="s">
        <v>428</v>
      </c>
      <c r="N189" t="e">
        <v>#N/A</v>
      </c>
      <c r="O189" t="e">
        <f t="shared" si="40"/>
        <v>#N/A</v>
      </c>
      <c r="P189">
        <f>INDEX(Units_Allyear!C:C,MATCH($A189,Units_Allyear!$A:$A,0))</f>
        <v>1</v>
      </c>
      <c r="Q189">
        <f>INDEX(Units_Allyear!D:D,MATCH($A189,Units_Allyear!$A:$A,0))</f>
        <v>1</v>
      </c>
      <c r="R189">
        <f>INDEX(Units_Allyear!E:E,MATCH($A189,Units_Allyear!$A:$A,0))</f>
        <v>1</v>
      </c>
      <c r="S189">
        <f>INDEX(Units_Allyear!F:F,MATCH($A189,Units_Allyear!$A:$A,0))</f>
        <v>1</v>
      </c>
      <c r="T189">
        <f>INDEX(Units_Allyear!G:G,MATCH($A189,Units_Allyear!$A:$A,0))</f>
        <v>1</v>
      </c>
      <c r="U189">
        <v>90</v>
      </c>
      <c r="V189">
        <v>90</v>
      </c>
      <c r="W189">
        <v>90</v>
      </c>
      <c r="X189">
        <v>90</v>
      </c>
      <c r="Y189">
        <v>90</v>
      </c>
      <c r="Z189" t="e">
        <v>#N/A</v>
      </c>
      <c r="AA189" t="e">
        <f t="shared" si="41"/>
        <v>#N/A</v>
      </c>
      <c r="AB189" t="e">
        <v>#N/A</v>
      </c>
      <c r="AC189" t="e">
        <v>#N/A</v>
      </c>
      <c r="AD189" t="e">
        <v>#N/A</v>
      </c>
      <c r="AE189">
        <v>8</v>
      </c>
      <c r="AF189">
        <v>40</v>
      </c>
      <c r="AG189">
        <v>0.1</v>
      </c>
      <c r="AH189" t="e">
        <v>#N/A</v>
      </c>
      <c r="AI189" t="e">
        <v>#N/A</v>
      </c>
      <c r="AJ189" t="e">
        <v>#N/A</v>
      </c>
      <c r="AK189" t="e">
        <v>#N/A</v>
      </c>
      <c r="AL189" t="s">
        <v>452</v>
      </c>
      <c r="AM189" t="s">
        <v>443</v>
      </c>
      <c r="AN189" t="s">
        <v>521</v>
      </c>
      <c r="AO189">
        <f t="shared" si="42"/>
        <v>2016</v>
      </c>
      <c r="AQ189" s="20" t="str">
        <f t="shared" si="43"/>
        <v>PPT-F</v>
      </c>
      <c r="AR189" t="str">
        <f t="shared" si="34"/>
        <v>SPP-Firm-C</v>
      </c>
      <c r="AT189" s="4" t="s">
        <v>714</v>
      </c>
      <c r="AU189" s="20" t="str">
        <f t="shared" si="35"/>
        <v>PPT-F</v>
      </c>
      <c r="AV189" t="str">
        <f t="shared" si="44"/>
        <v>MAC</v>
      </c>
      <c r="AX189" s="4" t="s">
        <v>715</v>
      </c>
      <c r="AY189" s="20" t="str">
        <f t="shared" si="45"/>
        <v>PPT-F</v>
      </c>
      <c r="AZ189" t="str">
        <f t="shared" si="46"/>
        <v>Gas</v>
      </c>
      <c r="BB189" s="4" t="s">
        <v>716</v>
      </c>
      <c r="BC189" s="20" t="s">
        <v>718</v>
      </c>
      <c r="BD189" s="20" t="e">
        <f t="shared" si="47"/>
        <v>#N/A</v>
      </c>
      <c r="BF189" s="4" t="s">
        <v>716</v>
      </c>
      <c r="BG189" s="4" t="s">
        <v>719</v>
      </c>
      <c r="BH189" s="20" t="str">
        <f t="shared" si="36"/>
        <v>PPT-F</v>
      </c>
      <c r="BJ189" s="4" t="s">
        <v>716</v>
      </c>
      <c r="BK189" s="4" t="s">
        <v>720</v>
      </c>
      <c r="BL189" s="20" t="e">
        <f t="shared" si="48"/>
        <v>#N/A</v>
      </c>
      <c r="BN189" s="4" t="s">
        <v>717</v>
      </c>
      <c r="BO189" s="20" t="str">
        <f t="shared" si="49"/>
        <v>Gas</v>
      </c>
      <c r="BP189" s="20" t="str">
        <f t="shared" si="50"/>
        <v>PPT-F</v>
      </c>
    </row>
    <row r="190" spans="1:68">
      <c r="A190" t="s">
        <v>187</v>
      </c>
      <c r="B190" t="str">
        <f t="shared" si="37"/>
        <v>TOPS-F1</v>
      </c>
      <c r="C190" t="e">
        <v>#N/A</v>
      </c>
      <c r="D190" t="s">
        <v>365</v>
      </c>
      <c r="E190" t="str">
        <f t="shared" si="38"/>
        <v>CAC</v>
      </c>
      <c r="F190" t="s">
        <v>387</v>
      </c>
      <c r="G190" t="str">
        <f>INDEX(PLEXOScat_idx!$B:$B,MATCH($F190,PLEXOScat_idx!$A:$A,0))</f>
        <v>SPP-Firm</v>
      </c>
      <c r="H190" s="10" t="s">
        <v>676</v>
      </c>
      <c r="I190" t="str">
        <f t="shared" si="39"/>
        <v>Gas</v>
      </c>
      <c r="J190" t="s">
        <v>762</v>
      </c>
      <c r="K190" t="s">
        <v>421</v>
      </c>
      <c r="L190" t="str">
        <f>INDEX(idxFuel!$B:$B,MATCH($K190,idxFuel!$A:$A,0))</f>
        <v>Gas</v>
      </c>
      <c r="M190" t="s">
        <v>428</v>
      </c>
      <c r="N190" t="e">
        <v>#N/A</v>
      </c>
      <c r="O190" t="e">
        <f t="shared" si="40"/>
        <v>#N/A</v>
      </c>
      <c r="P190">
        <f>INDEX(Units_Allyear!C:C,MATCH($A190,Units_Allyear!$A:$A,0))</f>
        <v>1</v>
      </c>
      <c r="Q190">
        <f>INDEX(Units_Allyear!D:D,MATCH($A190,Units_Allyear!$A:$A,0))</f>
        <v>1</v>
      </c>
      <c r="R190">
        <f>INDEX(Units_Allyear!E:E,MATCH($A190,Units_Allyear!$A:$A,0))</f>
        <v>1</v>
      </c>
      <c r="S190">
        <f>INDEX(Units_Allyear!F:F,MATCH($A190,Units_Allyear!$A:$A,0))</f>
        <v>1</v>
      </c>
      <c r="T190">
        <f>INDEX(Units_Allyear!G:G,MATCH($A190,Units_Allyear!$A:$A,0))</f>
        <v>1</v>
      </c>
      <c r="U190">
        <v>90</v>
      </c>
      <c r="V190">
        <v>90</v>
      </c>
      <c r="W190">
        <v>90</v>
      </c>
      <c r="X190">
        <v>90</v>
      </c>
      <c r="Y190">
        <v>90</v>
      </c>
      <c r="Z190" t="e">
        <v>#N/A</v>
      </c>
      <c r="AA190" t="e">
        <f t="shared" si="41"/>
        <v>#N/A</v>
      </c>
      <c r="AB190" t="e">
        <v>#N/A</v>
      </c>
      <c r="AC190" t="e">
        <v>#N/A</v>
      </c>
      <c r="AD190" t="e">
        <v>#N/A</v>
      </c>
      <c r="AE190">
        <v>8</v>
      </c>
      <c r="AF190">
        <v>40</v>
      </c>
      <c r="AG190">
        <v>0.1</v>
      </c>
      <c r="AH190" t="e">
        <v>#N/A</v>
      </c>
      <c r="AI190" t="e">
        <v>#N/A</v>
      </c>
      <c r="AJ190" t="e">
        <v>#N/A</v>
      </c>
      <c r="AK190" t="e">
        <v>#N/A</v>
      </c>
      <c r="AL190" t="s">
        <v>452</v>
      </c>
      <c r="AM190" t="s">
        <v>445</v>
      </c>
      <c r="AN190" t="s">
        <v>552</v>
      </c>
      <c r="AO190">
        <f t="shared" si="42"/>
        <v>2016</v>
      </c>
      <c r="AQ190" s="20" t="str">
        <f t="shared" si="43"/>
        <v>TOPS-F1</v>
      </c>
      <c r="AR190" t="str">
        <f t="shared" si="34"/>
        <v>SPP-Firm-B</v>
      </c>
      <c r="AT190" s="4" t="s">
        <v>714</v>
      </c>
      <c r="AU190" s="20" t="str">
        <f t="shared" si="35"/>
        <v>TOPS-F1</v>
      </c>
      <c r="AV190" t="str">
        <f t="shared" si="44"/>
        <v>CAC</v>
      </c>
      <c r="AX190" s="4" t="s">
        <v>715</v>
      </c>
      <c r="AY190" s="20" t="str">
        <f t="shared" si="45"/>
        <v>TOPS-F1</v>
      </c>
      <c r="AZ190" t="str">
        <f t="shared" si="46"/>
        <v>Gas</v>
      </c>
      <c r="BB190" s="4" t="s">
        <v>716</v>
      </c>
      <c r="BC190" s="20" t="s">
        <v>718</v>
      </c>
      <c r="BD190" s="20" t="e">
        <f t="shared" si="47"/>
        <v>#N/A</v>
      </c>
      <c r="BF190" s="4" t="s">
        <v>716</v>
      </c>
      <c r="BG190" s="4" t="s">
        <v>719</v>
      </c>
      <c r="BH190" s="20" t="str">
        <f t="shared" si="36"/>
        <v>TOPS-F1</v>
      </c>
      <c r="BJ190" s="4" t="s">
        <v>716</v>
      </c>
      <c r="BK190" s="4" t="s">
        <v>720</v>
      </c>
      <c r="BL190" s="20" t="e">
        <f t="shared" si="48"/>
        <v>#N/A</v>
      </c>
      <c r="BN190" s="4" t="s">
        <v>717</v>
      </c>
      <c r="BO190" s="20" t="str">
        <f t="shared" si="49"/>
        <v>Gas</v>
      </c>
      <c r="BP190" s="20" t="str">
        <f t="shared" si="50"/>
        <v>TOPS-F1</v>
      </c>
    </row>
    <row r="191" spans="1:68">
      <c r="A191" t="s">
        <v>188</v>
      </c>
      <c r="B191" t="str">
        <f t="shared" si="37"/>
        <v>ATP-F</v>
      </c>
      <c r="C191" t="e">
        <v>#N/A</v>
      </c>
      <c r="D191" s="4" t="s">
        <v>372</v>
      </c>
      <c r="E191" t="str">
        <f t="shared" si="38"/>
        <v>CAC</v>
      </c>
      <c r="F191" t="s">
        <v>387</v>
      </c>
      <c r="G191" t="str">
        <f>INDEX(PLEXOScat_idx!$B:$B,MATCH($F191,PLEXOScat_idx!$A:$A,0))</f>
        <v>SPP-Firm</v>
      </c>
      <c r="H191" s="10" t="s">
        <v>676</v>
      </c>
      <c r="I191" t="str">
        <f t="shared" si="39"/>
        <v>Gas</v>
      </c>
      <c r="J191" t="s">
        <v>762</v>
      </c>
      <c r="K191" t="s">
        <v>421</v>
      </c>
      <c r="L191" t="str">
        <f>INDEX(idxFuel!$B:$B,MATCH($K191,idxFuel!$A:$A,0))</f>
        <v>Gas</v>
      </c>
      <c r="M191" t="s">
        <v>428</v>
      </c>
      <c r="N191" t="e">
        <v>#N/A</v>
      </c>
      <c r="O191" t="e">
        <f t="shared" si="40"/>
        <v>#N/A</v>
      </c>
      <c r="P191">
        <f>INDEX(Units_Allyear!C:C,MATCH($A191,Units_Allyear!$A:$A,0))</f>
        <v>1</v>
      </c>
      <c r="Q191">
        <f>INDEX(Units_Allyear!D:D,MATCH($A191,Units_Allyear!$A:$A,0))</f>
        <v>1</v>
      </c>
      <c r="R191">
        <f>INDEX(Units_Allyear!E:E,MATCH($A191,Units_Allyear!$A:$A,0))</f>
        <v>1</v>
      </c>
      <c r="S191">
        <f>INDEX(Units_Allyear!F:F,MATCH($A191,Units_Allyear!$A:$A,0))</f>
        <v>1</v>
      </c>
      <c r="T191">
        <f>INDEX(Units_Allyear!G:G,MATCH($A191,Units_Allyear!$A:$A,0))</f>
        <v>1</v>
      </c>
      <c r="U191">
        <v>90</v>
      </c>
      <c r="V191">
        <v>90</v>
      </c>
      <c r="W191">
        <v>90</v>
      </c>
      <c r="X191">
        <v>90</v>
      </c>
      <c r="Y191">
        <v>90</v>
      </c>
      <c r="Z191" t="e">
        <v>#N/A</v>
      </c>
      <c r="AA191" t="e">
        <f t="shared" si="41"/>
        <v>#N/A</v>
      </c>
      <c r="AB191" t="e">
        <v>#N/A</v>
      </c>
      <c r="AC191" t="e">
        <v>#N/A</v>
      </c>
      <c r="AD191" t="e">
        <v>#N/A</v>
      </c>
      <c r="AE191">
        <v>8</v>
      </c>
      <c r="AF191">
        <v>40</v>
      </c>
      <c r="AG191">
        <v>0.1</v>
      </c>
      <c r="AH191" t="e">
        <v>#N/A</v>
      </c>
      <c r="AI191" t="e">
        <v>#N/A</v>
      </c>
      <c r="AJ191" t="e">
        <v>#N/A</v>
      </c>
      <c r="AK191" t="e">
        <v>#N/A</v>
      </c>
      <c r="AL191" t="s">
        <v>452</v>
      </c>
      <c r="AM191" t="s">
        <v>443</v>
      </c>
      <c r="AN191" s="6" t="s">
        <v>592</v>
      </c>
      <c r="AO191">
        <f t="shared" si="42"/>
        <v>2016</v>
      </c>
      <c r="AQ191" s="20" t="str">
        <f t="shared" si="43"/>
        <v>ATP-F</v>
      </c>
      <c r="AR191" t="str">
        <f t="shared" si="34"/>
        <v>SPP-Firm-C</v>
      </c>
      <c r="AT191" s="4" t="s">
        <v>714</v>
      </c>
      <c r="AU191" s="20" t="str">
        <f t="shared" si="35"/>
        <v>ATP-F</v>
      </c>
      <c r="AV191" t="str">
        <f t="shared" si="44"/>
        <v>CAC</v>
      </c>
      <c r="AX191" s="4" t="s">
        <v>715</v>
      </c>
      <c r="AY191" s="20" t="str">
        <f t="shared" si="45"/>
        <v>ATP-F</v>
      </c>
      <c r="AZ191" t="str">
        <f t="shared" si="46"/>
        <v>Gas</v>
      </c>
      <c r="BB191" s="4" t="s">
        <v>716</v>
      </c>
      <c r="BC191" s="20" t="s">
        <v>718</v>
      </c>
      <c r="BD191" s="20" t="e">
        <f t="shared" si="47"/>
        <v>#N/A</v>
      </c>
      <c r="BF191" s="4" t="s">
        <v>716</v>
      </c>
      <c r="BG191" s="4" t="s">
        <v>719</v>
      </c>
      <c r="BH191" s="20" t="str">
        <f t="shared" si="36"/>
        <v>ATP-F</v>
      </c>
      <c r="BJ191" s="4" t="s">
        <v>716</v>
      </c>
      <c r="BK191" s="4" t="s">
        <v>720</v>
      </c>
      <c r="BL191" s="20" t="e">
        <f t="shared" si="48"/>
        <v>#N/A</v>
      </c>
      <c r="BN191" s="4" t="s">
        <v>717</v>
      </c>
      <c r="BO191" s="20" t="str">
        <f t="shared" si="49"/>
        <v>Gas</v>
      </c>
      <c r="BP191" s="20" t="str">
        <f t="shared" si="50"/>
        <v>ATP-F</v>
      </c>
    </row>
    <row r="192" spans="1:68">
      <c r="A192" t="s">
        <v>189</v>
      </c>
      <c r="B192" t="str">
        <f t="shared" si="37"/>
        <v>TOPS-F2</v>
      </c>
      <c r="C192" t="e">
        <v>#N/A</v>
      </c>
      <c r="D192" t="s">
        <v>365</v>
      </c>
      <c r="E192" t="str">
        <f t="shared" si="38"/>
        <v>CAC</v>
      </c>
      <c r="F192" t="s">
        <v>387</v>
      </c>
      <c r="G192" t="str">
        <f>INDEX(PLEXOScat_idx!$B:$B,MATCH($F192,PLEXOScat_idx!$A:$A,0))</f>
        <v>SPP-Firm</v>
      </c>
      <c r="H192" s="10" t="s">
        <v>676</v>
      </c>
      <c r="I192" t="str">
        <f t="shared" si="39"/>
        <v>Gas</v>
      </c>
      <c r="J192" t="s">
        <v>762</v>
      </c>
      <c r="K192" t="s">
        <v>421</v>
      </c>
      <c r="L192" t="str">
        <f>INDEX(idxFuel!$B:$B,MATCH($K192,idxFuel!$A:$A,0))</f>
        <v>Gas</v>
      </c>
      <c r="M192" t="s">
        <v>428</v>
      </c>
      <c r="N192" t="e">
        <v>#N/A</v>
      </c>
      <c r="O192" t="e">
        <f t="shared" si="40"/>
        <v>#N/A</v>
      </c>
      <c r="P192">
        <f>INDEX(Units_Allyear!C:C,MATCH($A192,Units_Allyear!$A:$A,0))</f>
        <v>1</v>
      </c>
      <c r="Q192">
        <f>INDEX(Units_Allyear!D:D,MATCH($A192,Units_Allyear!$A:$A,0))</f>
        <v>1</v>
      </c>
      <c r="R192">
        <f>INDEX(Units_Allyear!E:E,MATCH($A192,Units_Allyear!$A:$A,0))</f>
        <v>1</v>
      </c>
      <c r="S192">
        <f>INDEX(Units_Allyear!F:F,MATCH($A192,Units_Allyear!$A:$A,0))</f>
        <v>1</v>
      </c>
      <c r="T192">
        <f>INDEX(Units_Allyear!G:G,MATCH($A192,Units_Allyear!$A:$A,0))</f>
        <v>1</v>
      </c>
      <c r="U192">
        <v>90</v>
      </c>
      <c r="V192">
        <v>90</v>
      </c>
      <c r="W192">
        <v>90</v>
      </c>
      <c r="X192">
        <v>90</v>
      </c>
      <c r="Y192">
        <v>90</v>
      </c>
      <c r="Z192" t="e">
        <v>#N/A</v>
      </c>
      <c r="AA192" t="e">
        <f t="shared" si="41"/>
        <v>#N/A</v>
      </c>
      <c r="AB192" t="e">
        <v>#N/A</v>
      </c>
      <c r="AC192" t="e">
        <v>#N/A</v>
      </c>
      <c r="AD192" t="e">
        <v>#N/A</v>
      </c>
      <c r="AE192">
        <v>8</v>
      </c>
      <c r="AF192">
        <v>40</v>
      </c>
      <c r="AG192">
        <v>0.1</v>
      </c>
      <c r="AH192" t="e">
        <v>#N/A</v>
      </c>
      <c r="AI192" t="e">
        <v>#N/A</v>
      </c>
      <c r="AJ192" t="e">
        <v>#N/A</v>
      </c>
      <c r="AK192" t="e">
        <v>#N/A</v>
      </c>
      <c r="AL192" t="s">
        <v>452</v>
      </c>
      <c r="AM192" t="s">
        <v>443</v>
      </c>
      <c r="AN192" t="s">
        <v>492</v>
      </c>
      <c r="AO192">
        <f t="shared" si="42"/>
        <v>2016</v>
      </c>
      <c r="AQ192" s="20" t="str">
        <f t="shared" si="43"/>
        <v>TOPS-F2</v>
      </c>
      <c r="AR192" t="str">
        <f t="shared" si="34"/>
        <v>SPP-Firm-C</v>
      </c>
      <c r="AT192" s="4" t="s">
        <v>714</v>
      </c>
      <c r="AU192" s="20" t="str">
        <f t="shared" si="35"/>
        <v>TOPS-F2</v>
      </c>
      <c r="AV192" t="str">
        <f t="shared" si="44"/>
        <v>CAC</v>
      </c>
      <c r="AX192" s="4" t="s">
        <v>715</v>
      </c>
      <c r="AY192" s="20" t="str">
        <f t="shared" si="45"/>
        <v>TOPS-F2</v>
      </c>
      <c r="AZ192" t="str">
        <f t="shared" si="46"/>
        <v>Gas</v>
      </c>
      <c r="BB192" s="4" t="s">
        <v>716</v>
      </c>
      <c r="BC192" s="20" t="s">
        <v>718</v>
      </c>
      <c r="BD192" s="20" t="e">
        <f t="shared" si="47"/>
        <v>#N/A</v>
      </c>
      <c r="BF192" s="4" t="s">
        <v>716</v>
      </c>
      <c r="BG192" s="4" t="s">
        <v>719</v>
      </c>
      <c r="BH192" s="20" t="str">
        <f t="shared" si="36"/>
        <v>TOPS-F2</v>
      </c>
      <c r="BJ192" s="4" t="s">
        <v>716</v>
      </c>
      <c r="BK192" s="4" t="s">
        <v>720</v>
      </c>
      <c r="BL192" s="20" t="e">
        <f t="shared" si="48"/>
        <v>#N/A</v>
      </c>
      <c r="BN192" s="4" t="s">
        <v>717</v>
      </c>
      <c r="BO192" s="20" t="str">
        <f t="shared" si="49"/>
        <v>Gas</v>
      </c>
      <c r="BP192" s="20" t="str">
        <f t="shared" si="50"/>
        <v>TOPS-F2</v>
      </c>
    </row>
    <row r="193" spans="1:68">
      <c r="A193" t="s">
        <v>190</v>
      </c>
      <c r="B193" t="str">
        <f t="shared" si="37"/>
        <v>ENV-F</v>
      </c>
      <c r="C193" t="e">
        <v>#N/A</v>
      </c>
      <c r="D193" t="s">
        <v>371</v>
      </c>
      <c r="E193" t="str">
        <f t="shared" si="38"/>
        <v>MAC</v>
      </c>
      <c r="F193" t="s">
        <v>387</v>
      </c>
      <c r="G193" t="str">
        <f>INDEX(PLEXOScat_idx!$B:$B,MATCH($F193,PLEXOScat_idx!$A:$A,0))</f>
        <v>SPP-Firm</v>
      </c>
      <c r="H193" s="10" t="s">
        <v>676</v>
      </c>
      <c r="I193" t="str">
        <f t="shared" si="39"/>
        <v>Gas</v>
      </c>
      <c r="J193" t="s">
        <v>762</v>
      </c>
      <c r="K193" t="s">
        <v>421</v>
      </c>
      <c r="L193" t="str">
        <f>INDEX(idxFuel!$B:$B,MATCH($K193,idxFuel!$A:$A,0))</f>
        <v>Gas</v>
      </c>
      <c r="M193" t="s">
        <v>428</v>
      </c>
      <c r="N193" t="e">
        <v>#N/A</v>
      </c>
      <c r="O193" t="e">
        <f t="shared" si="40"/>
        <v>#N/A</v>
      </c>
      <c r="P193">
        <f>INDEX(Units_Allyear!C:C,MATCH($A193,Units_Allyear!$A:$A,0))</f>
        <v>1</v>
      </c>
      <c r="Q193">
        <f>INDEX(Units_Allyear!D:D,MATCH($A193,Units_Allyear!$A:$A,0))</f>
        <v>1</v>
      </c>
      <c r="R193">
        <f>INDEX(Units_Allyear!E:E,MATCH($A193,Units_Allyear!$A:$A,0))</f>
        <v>1</v>
      </c>
      <c r="S193">
        <f>INDEX(Units_Allyear!F:F,MATCH($A193,Units_Allyear!$A:$A,0))</f>
        <v>1</v>
      </c>
      <c r="T193">
        <f>INDEX(Units_Allyear!G:G,MATCH($A193,Units_Allyear!$A:$A,0))</f>
        <v>1</v>
      </c>
      <c r="U193">
        <v>90</v>
      </c>
      <c r="V193">
        <v>90</v>
      </c>
      <c r="W193">
        <v>90</v>
      </c>
      <c r="X193">
        <v>90</v>
      </c>
      <c r="Y193">
        <v>90</v>
      </c>
      <c r="Z193" t="e">
        <v>#N/A</v>
      </c>
      <c r="AA193" t="e">
        <f t="shared" si="41"/>
        <v>#N/A</v>
      </c>
      <c r="AB193" t="e">
        <v>#N/A</v>
      </c>
      <c r="AC193" t="e">
        <v>#N/A</v>
      </c>
      <c r="AD193" t="e">
        <v>#N/A</v>
      </c>
      <c r="AE193">
        <v>8</v>
      </c>
      <c r="AF193">
        <v>40</v>
      </c>
      <c r="AG193">
        <v>0.1</v>
      </c>
      <c r="AH193" t="e">
        <v>#N/A</v>
      </c>
      <c r="AI193" t="e">
        <v>#N/A</v>
      </c>
      <c r="AJ193" t="e">
        <v>#N/A</v>
      </c>
      <c r="AK193" t="e">
        <v>#N/A</v>
      </c>
      <c r="AL193" t="s">
        <v>452</v>
      </c>
      <c r="AM193" t="s">
        <v>443</v>
      </c>
      <c r="AN193" t="s">
        <v>492</v>
      </c>
      <c r="AO193">
        <f t="shared" si="42"/>
        <v>2016</v>
      </c>
      <c r="AQ193" s="20" t="str">
        <f t="shared" si="43"/>
        <v>ENV-F</v>
      </c>
      <c r="AR193" t="str">
        <f t="shared" si="34"/>
        <v>SPP-Firm-C</v>
      </c>
      <c r="AT193" s="4" t="s">
        <v>714</v>
      </c>
      <c r="AU193" s="20" t="str">
        <f t="shared" si="35"/>
        <v>ENV-F</v>
      </c>
      <c r="AV193" t="str">
        <f t="shared" si="44"/>
        <v>MAC</v>
      </c>
      <c r="AX193" s="4" t="s">
        <v>715</v>
      </c>
      <c r="AY193" s="20" t="str">
        <f t="shared" si="45"/>
        <v>ENV-F</v>
      </c>
      <c r="AZ193" t="str">
        <f t="shared" si="46"/>
        <v>Gas</v>
      </c>
      <c r="BB193" s="4" t="s">
        <v>716</v>
      </c>
      <c r="BC193" s="20" t="s">
        <v>718</v>
      </c>
      <c r="BD193" s="20" t="e">
        <f t="shared" si="47"/>
        <v>#N/A</v>
      </c>
      <c r="BF193" s="4" t="s">
        <v>716</v>
      </c>
      <c r="BG193" s="4" t="s">
        <v>719</v>
      </c>
      <c r="BH193" s="20" t="str">
        <f t="shared" si="36"/>
        <v>ENV-F</v>
      </c>
      <c r="BJ193" s="4" t="s">
        <v>716</v>
      </c>
      <c r="BK193" s="4" t="s">
        <v>720</v>
      </c>
      <c r="BL193" s="20" t="e">
        <f t="shared" si="48"/>
        <v>#N/A</v>
      </c>
      <c r="BN193" s="4" t="s">
        <v>717</v>
      </c>
      <c r="BO193" s="20" t="str">
        <f t="shared" si="49"/>
        <v>Gas</v>
      </c>
      <c r="BP193" s="20" t="str">
        <f t="shared" si="50"/>
        <v>ENV-F</v>
      </c>
    </row>
    <row r="194" spans="1:68">
      <c r="A194" t="s">
        <v>191</v>
      </c>
      <c r="B194" t="str">
        <f t="shared" si="37"/>
        <v>ABP5-F</v>
      </c>
      <c r="C194" t="e">
        <v>#N/A</v>
      </c>
      <c r="D194" t="s">
        <v>365</v>
      </c>
      <c r="E194" t="str">
        <f t="shared" si="38"/>
        <v>CAC</v>
      </c>
      <c r="F194" t="s">
        <v>387</v>
      </c>
      <c r="G194" t="str">
        <f>INDEX(PLEXOScat_idx!$B:$B,MATCH($F194,PLEXOScat_idx!$A:$A,0))</f>
        <v>SPP-Firm</v>
      </c>
      <c r="H194" s="10" t="s">
        <v>676</v>
      </c>
      <c r="I194" t="str">
        <f t="shared" si="39"/>
        <v>Gas</v>
      </c>
      <c r="J194" t="s">
        <v>762</v>
      </c>
      <c r="K194" t="s">
        <v>421</v>
      </c>
      <c r="L194" t="str">
        <f>INDEX(idxFuel!$B:$B,MATCH($K194,idxFuel!$A:$A,0))</f>
        <v>Gas</v>
      </c>
      <c r="M194" t="s">
        <v>428</v>
      </c>
      <c r="N194" t="e">
        <v>#N/A</v>
      </c>
      <c r="O194" t="e">
        <f t="shared" si="40"/>
        <v>#N/A</v>
      </c>
      <c r="P194">
        <f>INDEX(Units_Allyear!C:C,MATCH($A194,Units_Allyear!$A:$A,0))</f>
        <v>1</v>
      </c>
      <c r="Q194">
        <f>INDEX(Units_Allyear!D:D,MATCH($A194,Units_Allyear!$A:$A,0))</f>
        <v>1</v>
      </c>
      <c r="R194">
        <f>INDEX(Units_Allyear!E:E,MATCH($A194,Units_Allyear!$A:$A,0))</f>
        <v>1</v>
      </c>
      <c r="S194">
        <f>INDEX(Units_Allyear!F:F,MATCH($A194,Units_Allyear!$A:$A,0))</f>
        <v>1</v>
      </c>
      <c r="T194">
        <f>INDEX(Units_Allyear!G:G,MATCH($A194,Units_Allyear!$A:$A,0))</f>
        <v>1</v>
      </c>
      <c r="U194">
        <v>90</v>
      </c>
      <c r="V194">
        <v>90</v>
      </c>
      <c r="W194">
        <v>90</v>
      </c>
      <c r="X194">
        <v>90</v>
      </c>
      <c r="Y194">
        <v>90</v>
      </c>
      <c r="Z194" t="e">
        <v>#N/A</v>
      </c>
      <c r="AA194" t="e">
        <f t="shared" si="41"/>
        <v>#N/A</v>
      </c>
      <c r="AB194" t="e">
        <v>#N/A</v>
      </c>
      <c r="AC194" t="e">
        <v>#N/A</v>
      </c>
      <c r="AD194" t="e">
        <v>#N/A</v>
      </c>
      <c r="AE194">
        <v>8</v>
      </c>
      <c r="AF194">
        <v>40</v>
      </c>
      <c r="AG194">
        <v>0.1</v>
      </c>
      <c r="AH194" t="e">
        <v>#N/A</v>
      </c>
      <c r="AI194" t="e">
        <v>#N/A</v>
      </c>
      <c r="AJ194" t="e">
        <v>#N/A</v>
      </c>
      <c r="AK194" t="e">
        <v>#N/A</v>
      </c>
      <c r="AL194" t="s">
        <v>452</v>
      </c>
      <c r="AM194" t="s">
        <v>443</v>
      </c>
      <c r="AN194" s="6" t="s">
        <v>492</v>
      </c>
      <c r="AO194">
        <f t="shared" si="42"/>
        <v>2016</v>
      </c>
      <c r="AQ194" s="20" t="str">
        <f t="shared" si="43"/>
        <v>ABP5-F</v>
      </c>
      <c r="AR194" t="str">
        <f t="shared" si="34"/>
        <v>SPP-Firm-C</v>
      </c>
      <c r="AT194" s="4" t="s">
        <v>714</v>
      </c>
      <c r="AU194" s="20" t="str">
        <f t="shared" si="35"/>
        <v>ABP5-F</v>
      </c>
      <c r="AV194" t="str">
        <f t="shared" si="44"/>
        <v>CAC</v>
      </c>
      <c r="AX194" s="4" t="s">
        <v>715</v>
      </c>
      <c r="AY194" s="20" t="str">
        <f t="shared" si="45"/>
        <v>ABP5-F</v>
      </c>
      <c r="AZ194" t="str">
        <f t="shared" si="46"/>
        <v>Gas</v>
      </c>
      <c r="BB194" s="4" t="s">
        <v>716</v>
      </c>
      <c r="BC194" s="20" t="s">
        <v>718</v>
      </c>
      <c r="BD194" s="20" t="e">
        <f t="shared" si="47"/>
        <v>#N/A</v>
      </c>
      <c r="BF194" s="4" t="s">
        <v>716</v>
      </c>
      <c r="BG194" s="4" t="s">
        <v>719</v>
      </c>
      <c r="BH194" s="20" t="str">
        <f t="shared" si="36"/>
        <v>ABP5-F</v>
      </c>
      <c r="BJ194" s="4" t="s">
        <v>716</v>
      </c>
      <c r="BK194" s="4" t="s">
        <v>720</v>
      </c>
      <c r="BL194" s="20" t="e">
        <f t="shared" si="48"/>
        <v>#N/A</v>
      </c>
      <c r="BN194" s="4" t="s">
        <v>717</v>
      </c>
      <c r="BO194" s="20" t="str">
        <f t="shared" si="49"/>
        <v>Gas</v>
      </c>
      <c r="BP194" s="20" t="str">
        <f t="shared" si="50"/>
        <v>ABP5-F</v>
      </c>
    </row>
    <row r="195" spans="1:68">
      <c r="A195" t="s">
        <v>192</v>
      </c>
      <c r="B195" t="str">
        <f t="shared" si="37"/>
        <v>BPW1-F</v>
      </c>
      <c r="C195" t="e">
        <v>#N/A</v>
      </c>
      <c r="D195" t="s">
        <v>365</v>
      </c>
      <c r="E195" t="str">
        <f t="shared" si="38"/>
        <v>CAC</v>
      </c>
      <c r="F195" t="s">
        <v>387</v>
      </c>
      <c r="G195" t="str">
        <f>INDEX(PLEXOScat_idx!$B:$B,MATCH($F195,PLEXOScat_idx!$A:$A,0))</f>
        <v>SPP-Firm</v>
      </c>
      <c r="H195" s="10" t="s">
        <v>676</v>
      </c>
      <c r="I195" t="str">
        <f t="shared" si="39"/>
        <v>Gas</v>
      </c>
      <c r="J195" t="s">
        <v>762</v>
      </c>
      <c r="K195" t="s">
        <v>421</v>
      </c>
      <c r="L195" t="str">
        <f>INDEX(idxFuel!$B:$B,MATCH($K195,idxFuel!$A:$A,0))</f>
        <v>Gas</v>
      </c>
      <c r="M195" t="s">
        <v>428</v>
      </c>
      <c r="N195" t="e">
        <v>#N/A</v>
      </c>
      <c r="O195" t="e">
        <f t="shared" si="40"/>
        <v>#N/A</v>
      </c>
      <c r="P195">
        <f>INDEX(Units_Allyear!C:C,MATCH($A195,Units_Allyear!$A:$A,0))</f>
        <v>1</v>
      </c>
      <c r="Q195">
        <f>INDEX(Units_Allyear!D:D,MATCH($A195,Units_Allyear!$A:$A,0))</f>
        <v>1</v>
      </c>
      <c r="R195">
        <f>INDEX(Units_Allyear!E:E,MATCH($A195,Units_Allyear!$A:$A,0))</f>
        <v>1</v>
      </c>
      <c r="S195">
        <f>INDEX(Units_Allyear!F:F,MATCH($A195,Units_Allyear!$A:$A,0))</f>
        <v>1</v>
      </c>
      <c r="T195">
        <f>INDEX(Units_Allyear!G:G,MATCH($A195,Units_Allyear!$A:$A,0))</f>
        <v>1</v>
      </c>
      <c r="U195">
        <v>90</v>
      </c>
      <c r="V195">
        <v>90</v>
      </c>
      <c r="W195">
        <v>90</v>
      </c>
      <c r="X195">
        <v>90</v>
      </c>
      <c r="Y195">
        <v>90</v>
      </c>
      <c r="Z195" t="e">
        <v>#N/A</v>
      </c>
      <c r="AA195" t="e">
        <f t="shared" si="41"/>
        <v>#N/A</v>
      </c>
      <c r="AB195" t="e">
        <v>#N/A</v>
      </c>
      <c r="AC195" t="e">
        <v>#N/A</v>
      </c>
      <c r="AD195" t="e">
        <v>#N/A</v>
      </c>
      <c r="AE195">
        <v>8</v>
      </c>
      <c r="AF195">
        <v>40</v>
      </c>
      <c r="AG195">
        <v>0.1</v>
      </c>
      <c r="AH195" t="e">
        <v>#N/A</v>
      </c>
      <c r="AI195" t="e">
        <v>#N/A</v>
      </c>
      <c r="AJ195" t="e">
        <v>#N/A</v>
      </c>
      <c r="AK195" t="e">
        <v>#N/A</v>
      </c>
      <c r="AL195" t="s">
        <v>452</v>
      </c>
      <c r="AM195" t="s">
        <v>443</v>
      </c>
      <c r="AN195" t="s">
        <v>553</v>
      </c>
      <c r="AO195">
        <f t="shared" si="42"/>
        <v>2016</v>
      </c>
      <c r="AQ195" s="20" t="str">
        <f t="shared" si="43"/>
        <v>BPW1-F</v>
      </c>
      <c r="AR195" t="str">
        <f t="shared" si="34"/>
        <v>SPP-Firm-C</v>
      </c>
      <c r="AT195" s="4" t="s">
        <v>714</v>
      </c>
      <c r="AU195" s="20" t="str">
        <f t="shared" si="35"/>
        <v>BPW1-F</v>
      </c>
      <c r="AV195" t="str">
        <f t="shared" si="44"/>
        <v>CAC</v>
      </c>
      <c r="AX195" s="4" t="s">
        <v>715</v>
      </c>
      <c r="AY195" s="20" t="str">
        <f t="shared" si="45"/>
        <v>BPW1-F</v>
      </c>
      <c r="AZ195" t="str">
        <f t="shared" si="46"/>
        <v>Gas</v>
      </c>
      <c r="BB195" s="4" t="s">
        <v>716</v>
      </c>
      <c r="BC195" s="20" t="s">
        <v>718</v>
      </c>
      <c r="BD195" s="20" t="e">
        <f t="shared" si="47"/>
        <v>#N/A</v>
      </c>
      <c r="BF195" s="4" t="s">
        <v>716</v>
      </c>
      <c r="BG195" s="4" t="s">
        <v>719</v>
      </c>
      <c r="BH195" s="20" t="str">
        <f t="shared" si="36"/>
        <v>BPW1-F</v>
      </c>
      <c r="BJ195" s="4" t="s">
        <v>716</v>
      </c>
      <c r="BK195" s="4" t="s">
        <v>720</v>
      </c>
      <c r="BL195" s="20" t="e">
        <f t="shared" si="48"/>
        <v>#N/A</v>
      </c>
      <c r="BN195" s="4" t="s">
        <v>717</v>
      </c>
      <c r="BO195" s="20" t="str">
        <f t="shared" si="49"/>
        <v>Gas</v>
      </c>
      <c r="BP195" s="20" t="str">
        <f t="shared" si="50"/>
        <v>BPW1-F</v>
      </c>
    </row>
    <row r="196" spans="1:68">
      <c r="A196" t="s">
        <v>193</v>
      </c>
      <c r="B196" t="str">
        <f t="shared" si="37"/>
        <v>SSUT-F2</v>
      </c>
      <c r="C196" t="e">
        <v>#N/A</v>
      </c>
      <c r="D196" t="s">
        <v>371</v>
      </c>
      <c r="E196" t="str">
        <f t="shared" si="38"/>
        <v>MAC</v>
      </c>
      <c r="F196" t="s">
        <v>387</v>
      </c>
      <c r="G196" t="str">
        <f>INDEX(PLEXOScat_idx!$B:$B,MATCH($F196,PLEXOScat_idx!$A:$A,0))</f>
        <v>SPP-Firm</v>
      </c>
      <c r="H196" s="10" t="s">
        <v>676</v>
      </c>
      <c r="I196" t="str">
        <f t="shared" si="39"/>
        <v>Gas</v>
      </c>
      <c r="J196" t="s">
        <v>762</v>
      </c>
      <c r="K196" t="s">
        <v>421</v>
      </c>
      <c r="L196" t="str">
        <f>INDEX(idxFuel!$B:$B,MATCH($K196,idxFuel!$A:$A,0))</f>
        <v>Gas</v>
      </c>
      <c r="M196" t="s">
        <v>428</v>
      </c>
      <c r="N196" t="e">
        <v>#N/A</v>
      </c>
      <c r="O196" t="e">
        <f t="shared" si="40"/>
        <v>#N/A</v>
      </c>
      <c r="P196">
        <f>INDEX(Units_Allyear!C:C,MATCH($A196,Units_Allyear!$A:$A,0))</f>
        <v>1</v>
      </c>
      <c r="Q196">
        <f>INDEX(Units_Allyear!D:D,MATCH($A196,Units_Allyear!$A:$A,0))</f>
        <v>1</v>
      </c>
      <c r="R196">
        <f>INDEX(Units_Allyear!E:E,MATCH($A196,Units_Allyear!$A:$A,0))</f>
        <v>1</v>
      </c>
      <c r="S196">
        <f>INDEX(Units_Allyear!F:F,MATCH($A196,Units_Allyear!$A:$A,0))</f>
        <v>1</v>
      </c>
      <c r="T196">
        <f>INDEX(Units_Allyear!G:G,MATCH($A196,Units_Allyear!$A:$A,0))</f>
        <v>1</v>
      </c>
      <c r="U196">
        <v>90</v>
      </c>
      <c r="V196">
        <v>90</v>
      </c>
      <c r="W196">
        <v>90</v>
      </c>
      <c r="X196">
        <v>90</v>
      </c>
      <c r="Y196">
        <v>90</v>
      </c>
      <c r="Z196" t="e">
        <v>#N/A</v>
      </c>
      <c r="AA196" t="e">
        <f t="shared" si="41"/>
        <v>#N/A</v>
      </c>
      <c r="AB196" t="e">
        <v>#N/A</v>
      </c>
      <c r="AC196" t="e">
        <v>#N/A</v>
      </c>
      <c r="AD196" t="e">
        <v>#N/A</v>
      </c>
      <c r="AE196">
        <v>8</v>
      </c>
      <c r="AF196">
        <v>40</v>
      </c>
      <c r="AG196">
        <v>0.1</v>
      </c>
      <c r="AH196" t="e">
        <v>#N/A</v>
      </c>
      <c r="AI196" t="e">
        <v>#N/A</v>
      </c>
      <c r="AJ196" t="e">
        <v>#N/A</v>
      </c>
      <c r="AK196" t="e">
        <v>#N/A</v>
      </c>
      <c r="AL196" t="s">
        <v>452</v>
      </c>
      <c r="AM196" t="s">
        <v>443</v>
      </c>
      <c r="AN196" t="s">
        <v>554</v>
      </c>
      <c r="AO196">
        <f t="shared" si="42"/>
        <v>2016</v>
      </c>
      <c r="AQ196" s="20" t="str">
        <f t="shared" si="43"/>
        <v>SSUT-F2</v>
      </c>
      <c r="AR196" t="str">
        <f t="shared" ref="AR196:AR259" si="51">IF(AL196="SPP",_xlfn.IFNA(G196&amp;"-"&amp;AM196,G196),G196)</f>
        <v>SPP-Firm-C</v>
      </c>
      <c r="AT196" s="4" t="s">
        <v>714</v>
      </c>
      <c r="AU196" s="20" t="str">
        <f t="shared" ref="AU196:AU236" si="52">AQ196</f>
        <v>SSUT-F2</v>
      </c>
      <c r="AV196" t="str">
        <f t="shared" si="44"/>
        <v>MAC</v>
      </c>
      <c r="AX196" s="4" t="s">
        <v>715</v>
      </c>
      <c r="AY196" s="20" t="str">
        <f t="shared" si="45"/>
        <v>SSUT-F2</v>
      </c>
      <c r="AZ196" t="str">
        <f t="shared" si="46"/>
        <v>Gas</v>
      </c>
      <c r="BB196" s="4" t="s">
        <v>716</v>
      </c>
      <c r="BC196" s="20" t="s">
        <v>718</v>
      </c>
      <c r="BD196" s="20" t="e">
        <f t="shared" si="47"/>
        <v>#N/A</v>
      </c>
      <c r="BF196" s="4" t="s">
        <v>716</v>
      </c>
      <c r="BG196" s="4" t="s">
        <v>719</v>
      </c>
      <c r="BH196" s="20" t="str">
        <f t="shared" ref="BH196:BH259" si="53">AU196</f>
        <v>SSUT-F2</v>
      </c>
      <c r="BJ196" s="4" t="s">
        <v>716</v>
      </c>
      <c r="BK196" s="4" t="s">
        <v>720</v>
      </c>
      <c r="BL196" s="20" t="e">
        <f t="shared" si="48"/>
        <v>#N/A</v>
      </c>
      <c r="BN196" s="4" t="s">
        <v>717</v>
      </c>
      <c r="BO196" s="20" t="str">
        <f t="shared" si="49"/>
        <v>Gas</v>
      </c>
      <c r="BP196" s="20" t="str">
        <f t="shared" si="50"/>
        <v>SSUT-F2</v>
      </c>
    </row>
    <row r="197" spans="1:68">
      <c r="A197" t="s">
        <v>194</v>
      </c>
      <c r="B197" t="str">
        <f t="shared" ref="B197:B260" si="54">SUBSTITUTE(A197," ","_")</f>
        <v>SSUT-F1</v>
      </c>
      <c r="C197" t="e">
        <v>#N/A</v>
      </c>
      <c r="D197" t="s">
        <v>371</v>
      </c>
      <c r="E197" t="str">
        <f t="shared" ref="E197:E260" si="55">LEFT(D197,3)</f>
        <v>MAC</v>
      </c>
      <c r="F197" t="s">
        <v>387</v>
      </c>
      <c r="G197" t="str">
        <f>INDEX(PLEXOScat_idx!$B:$B,MATCH($F197,PLEXOScat_idx!$A:$A,0))</f>
        <v>SPP-Firm</v>
      </c>
      <c r="H197" s="10" t="s">
        <v>676</v>
      </c>
      <c r="I197" t="str">
        <f t="shared" ref="I197:I231" si="56">LEFT(H197,SEARCH(" ",H197)-1)</f>
        <v>Gas</v>
      </c>
      <c r="J197" t="s">
        <v>762</v>
      </c>
      <c r="K197" t="s">
        <v>421</v>
      </c>
      <c r="L197" t="str">
        <f>INDEX(idxFuel!$B:$B,MATCH($K197,idxFuel!$A:$A,0))</f>
        <v>Gas</v>
      </c>
      <c r="M197" t="s">
        <v>428</v>
      </c>
      <c r="N197" t="e">
        <v>#N/A</v>
      </c>
      <c r="O197" t="e">
        <f t="shared" ref="O197:O260" si="57">N197/MAX($U197:$Y197)</f>
        <v>#N/A</v>
      </c>
      <c r="P197">
        <f>INDEX(Units_Allyear!C:C,MATCH($A197,Units_Allyear!$A:$A,0))</f>
        <v>1</v>
      </c>
      <c r="Q197">
        <f>INDEX(Units_Allyear!D:D,MATCH($A197,Units_Allyear!$A:$A,0))</f>
        <v>1</v>
      </c>
      <c r="R197">
        <f>INDEX(Units_Allyear!E:E,MATCH($A197,Units_Allyear!$A:$A,0))</f>
        <v>1</v>
      </c>
      <c r="S197">
        <f>INDEX(Units_Allyear!F:F,MATCH($A197,Units_Allyear!$A:$A,0))</f>
        <v>1</v>
      </c>
      <c r="T197">
        <f>INDEX(Units_Allyear!G:G,MATCH($A197,Units_Allyear!$A:$A,0))</f>
        <v>1</v>
      </c>
      <c r="U197">
        <v>90</v>
      </c>
      <c r="V197">
        <v>90</v>
      </c>
      <c r="W197">
        <v>90</v>
      </c>
      <c r="X197">
        <v>90</v>
      </c>
      <c r="Y197">
        <v>90</v>
      </c>
      <c r="Z197" t="e">
        <v>#N/A</v>
      </c>
      <c r="AA197" t="e">
        <f t="shared" ref="AA197:AA260" si="58">Z197*$AA$1*1000</f>
        <v>#N/A</v>
      </c>
      <c r="AB197" t="e">
        <v>#N/A</v>
      </c>
      <c r="AC197" t="e">
        <v>#N/A</v>
      </c>
      <c r="AD197" t="e">
        <v>#N/A</v>
      </c>
      <c r="AE197">
        <v>8</v>
      </c>
      <c r="AF197">
        <v>40</v>
      </c>
      <c r="AG197">
        <v>0.1</v>
      </c>
      <c r="AH197" t="e">
        <v>#N/A</v>
      </c>
      <c r="AI197" t="e">
        <v>#N/A</v>
      </c>
      <c r="AJ197" t="e">
        <v>#N/A</v>
      </c>
      <c r="AK197" t="e">
        <v>#N/A</v>
      </c>
      <c r="AL197" t="s">
        <v>452</v>
      </c>
      <c r="AM197" t="s">
        <v>443</v>
      </c>
      <c r="AN197" t="s">
        <v>554</v>
      </c>
      <c r="AO197">
        <f t="shared" ref="AO197:AO260" si="59">_xlfn.NUMBERVALUE(IF(ISNUMBER(SEARCH("/",AN197)),RIGHT(AN197,LEN(AN197)-SEARCH("/",AN197)),AN197))</f>
        <v>2016</v>
      </c>
      <c r="AQ197" s="20" t="str">
        <f t="shared" ref="AQ197:AQ260" si="60">A197</f>
        <v>SSUT-F1</v>
      </c>
      <c r="AR197" t="str">
        <f t="shared" si="51"/>
        <v>SPP-Firm-C</v>
      </c>
      <c r="AT197" s="4" t="s">
        <v>714</v>
      </c>
      <c r="AU197" s="20" t="str">
        <f t="shared" si="52"/>
        <v>SSUT-F1</v>
      </c>
      <c r="AV197" t="str">
        <f t="shared" ref="AV197:AV260" si="61">E197</f>
        <v>MAC</v>
      </c>
      <c r="AX197" s="4" t="s">
        <v>715</v>
      </c>
      <c r="AY197" s="20" t="str">
        <f t="shared" ref="AY197:AY260" si="62">AQ197</f>
        <v>SSUT-F1</v>
      </c>
      <c r="AZ197" t="str">
        <f t="shared" ref="AZ197:AZ260" si="63">L197</f>
        <v>Gas</v>
      </c>
      <c r="BB197" s="4" t="s">
        <v>716</v>
      </c>
      <c r="BC197" s="20" t="s">
        <v>718</v>
      </c>
      <c r="BD197" s="20" t="e">
        <f t="shared" ref="BD197:BD260" si="64">IF($M197="Optimal",$AU197,NA())</f>
        <v>#N/A</v>
      </c>
      <c r="BF197" s="4" t="s">
        <v>716</v>
      </c>
      <c r="BG197" s="4" t="s">
        <v>719</v>
      </c>
      <c r="BH197" s="20" t="str">
        <f t="shared" si="53"/>
        <v>SSUT-F1</v>
      </c>
      <c r="BJ197" s="4" t="s">
        <v>716</v>
      </c>
      <c r="BK197" s="4" t="s">
        <v>720</v>
      </c>
      <c r="BL197" s="20" t="e">
        <f t="shared" ref="BL197:BL260" si="65">IF(M197="Optimal",AU197,NA())</f>
        <v>#N/A</v>
      </c>
      <c r="BN197" s="4" t="s">
        <v>717</v>
      </c>
      <c r="BO197" s="20" t="str">
        <f t="shared" ref="BO197:BO260" si="66">I197</f>
        <v>Gas</v>
      </c>
      <c r="BP197" s="20" t="str">
        <f t="shared" ref="BP197:BP260" si="67">AU197</f>
        <v>SSUT-F1</v>
      </c>
    </row>
    <row r="198" spans="1:68">
      <c r="A198" t="s">
        <v>195</v>
      </c>
      <c r="B198" t="str">
        <f t="shared" si="54"/>
        <v>AAA-F</v>
      </c>
      <c r="C198" t="e">
        <v>#N/A</v>
      </c>
      <c r="D198" t="s">
        <v>365</v>
      </c>
      <c r="E198" t="str">
        <f t="shared" si="55"/>
        <v>CAC</v>
      </c>
      <c r="F198" t="s">
        <v>387</v>
      </c>
      <c r="G198" t="str">
        <f>INDEX(PLEXOScat_idx!$B:$B,MATCH($F198,PLEXOScat_idx!$A:$A,0))</f>
        <v>SPP-Firm</v>
      </c>
      <c r="H198" s="10" t="s">
        <v>676</v>
      </c>
      <c r="I198" t="str">
        <f t="shared" si="56"/>
        <v>Gas</v>
      </c>
      <c r="J198" t="s">
        <v>762</v>
      </c>
      <c r="K198" t="s">
        <v>421</v>
      </c>
      <c r="L198" t="str">
        <f>INDEX(idxFuel!$B:$B,MATCH($K198,idxFuel!$A:$A,0))</f>
        <v>Gas</v>
      </c>
      <c r="M198" t="s">
        <v>428</v>
      </c>
      <c r="N198" t="e">
        <v>#N/A</v>
      </c>
      <c r="O198" t="e">
        <f t="shared" si="57"/>
        <v>#N/A</v>
      </c>
      <c r="P198">
        <f>INDEX(Units_Allyear!C:C,MATCH($A198,Units_Allyear!$A:$A,0))</f>
        <v>1</v>
      </c>
      <c r="Q198">
        <f>INDEX(Units_Allyear!D:D,MATCH($A198,Units_Allyear!$A:$A,0))</f>
        <v>1</v>
      </c>
      <c r="R198">
        <f>INDEX(Units_Allyear!E:E,MATCH($A198,Units_Allyear!$A:$A,0))</f>
        <v>1</v>
      </c>
      <c r="S198">
        <f>INDEX(Units_Allyear!F:F,MATCH($A198,Units_Allyear!$A:$A,0))</f>
        <v>1</v>
      </c>
      <c r="T198">
        <f>INDEX(Units_Allyear!G:G,MATCH($A198,Units_Allyear!$A:$A,0))</f>
        <v>1</v>
      </c>
      <c r="U198">
        <v>90</v>
      </c>
      <c r="V198">
        <v>90</v>
      </c>
      <c r="W198">
        <v>90</v>
      </c>
      <c r="X198">
        <v>90</v>
      </c>
      <c r="Y198">
        <v>90</v>
      </c>
      <c r="Z198" t="e">
        <v>#N/A</v>
      </c>
      <c r="AA198" t="e">
        <f t="shared" si="58"/>
        <v>#N/A</v>
      </c>
      <c r="AB198" t="e">
        <v>#N/A</v>
      </c>
      <c r="AC198" t="e">
        <v>#N/A</v>
      </c>
      <c r="AD198" t="e">
        <v>#N/A</v>
      </c>
      <c r="AE198">
        <v>8</v>
      </c>
      <c r="AF198">
        <v>40</v>
      </c>
      <c r="AG198">
        <v>0.1</v>
      </c>
      <c r="AH198" t="e">
        <v>#N/A</v>
      </c>
      <c r="AI198" t="e">
        <v>#N/A</v>
      </c>
      <c r="AJ198" t="e">
        <v>#N/A</v>
      </c>
      <c r="AK198" t="e">
        <v>#N/A</v>
      </c>
      <c r="AL198" t="s">
        <v>452</v>
      </c>
      <c r="AM198" t="s">
        <v>443</v>
      </c>
      <c r="AN198" t="s">
        <v>555</v>
      </c>
      <c r="AO198">
        <f t="shared" si="59"/>
        <v>2017</v>
      </c>
      <c r="AQ198" s="20" t="str">
        <f t="shared" si="60"/>
        <v>AAA-F</v>
      </c>
      <c r="AR198" t="str">
        <f t="shared" si="51"/>
        <v>SPP-Firm-C</v>
      </c>
      <c r="AT198" s="4" t="s">
        <v>714</v>
      </c>
      <c r="AU198" s="20" t="str">
        <f t="shared" si="52"/>
        <v>AAA-F</v>
      </c>
      <c r="AV198" t="str">
        <f t="shared" si="61"/>
        <v>CAC</v>
      </c>
      <c r="AX198" s="4" t="s">
        <v>715</v>
      </c>
      <c r="AY198" s="20" t="str">
        <f t="shared" si="62"/>
        <v>AAA-F</v>
      </c>
      <c r="AZ198" t="str">
        <f t="shared" si="63"/>
        <v>Gas</v>
      </c>
      <c r="BB198" s="4" t="s">
        <v>716</v>
      </c>
      <c r="BC198" s="20" t="s">
        <v>718</v>
      </c>
      <c r="BD198" s="20" t="e">
        <f t="shared" si="64"/>
        <v>#N/A</v>
      </c>
      <c r="BF198" s="4" t="s">
        <v>716</v>
      </c>
      <c r="BG198" s="4" t="s">
        <v>719</v>
      </c>
      <c r="BH198" s="20" t="str">
        <f t="shared" si="53"/>
        <v>AAA-F</v>
      </c>
      <c r="BJ198" s="4" t="s">
        <v>716</v>
      </c>
      <c r="BK198" s="4" t="s">
        <v>720</v>
      </c>
      <c r="BL198" s="20" t="e">
        <f t="shared" si="65"/>
        <v>#N/A</v>
      </c>
      <c r="BN198" s="4" t="s">
        <v>717</v>
      </c>
      <c r="BO198" s="20" t="str">
        <f t="shared" si="66"/>
        <v>Gas</v>
      </c>
      <c r="BP198" s="20" t="str">
        <f t="shared" si="67"/>
        <v>AAA-F</v>
      </c>
    </row>
    <row r="199" spans="1:68">
      <c r="A199" t="s">
        <v>196</v>
      </c>
      <c r="B199" t="str">
        <f t="shared" si="54"/>
        <v>GVTP-F</v>
      </c>
      <c r="C199" t="e">
        <v>#N/A</v>
      </c>
      <c r="D199" t="s">
        <v>365</v>
      </c>
      <c r="E199" t="str">
        <f t="shared" si="55"/>
        <v>CAC</v>
      </c>
      <c r="F199" t="s">
        <v>387</v>
      </c>
      <c r="G199" t="str">
        <f>INDEX(PLEXOScat_idx!$B:$B,MATCH($F199,PLEXOScat_idx!$A:$A,0))</f>
        <v>SPP-Firm</v>
      </c>
      <c r="H199" s="10" t="s">
        <v>676</v>
      </c>
      <c r="I199" t="str">
        <f t="shared" si="56"/>
        <v>Gas</v>
      </c>
      <c r="J199" t="s">
        <v>762</v>
      </c>
      <c r="K199" t="s">
        <v>421</v>
      </c>
      <c r="L199" t="str">
        <f>INDEX(idxFuel!$B:$B,MATCH($K199,idxFuel!$A:$A,0))</f>
        <v>Gas</v>
      </c>
      <c r="M199" t="s">
        <v>428</v>
      </c>
      <c r="N199" t="e">
        <v>#N/A</v>
      </c>
      <c r="O199" t="e">
        <f t="shared" si="57"/>
        <v>#N/A</v>
      </c>
      <c r="P199">
        <f>INDEX(Units_Allyear!C:C,MATCH($A199,Units_Allyear!$A:$A,0))</f>
        <v>1</v>
      </c>
      <c r="Q199">
        <f>INDEX(Units_Allyear!D:D,MATCH($A199,Units_Allyear!$A:$A,0))</f>
        <v>1</v>
      </c>
      <c r="R199">
        <f>INDEX(Units_Allyear!E:E,MATCH($A199,Units_Allyear!$A:$A,0))</f>
        <v>1</v>
      </c>
      <c r="S199">
        <f>INDEX(Units_Allyear!F:F,MATCH($A199,Units_Allyear!$A:$A,0))</f>
        <v>1</v>
      </c>
      <c r="T199">
        <f>INDEX(Units_Allyear!G:G,MATCH($A199,Units_Allyear!$A:$A,0))</f>
        <v>1</v>
      </c>
      <c r="U199">
        <v>90</v>
      </c>
      <c r="V199">
        <v>90</v>
      </c>
      <c r="W199">
        <v>90</v>
      </c>
      <c r="X199">
        <v>90</v>
      </c>
      <c r="Y199">
        <v>90</v>
      </c>
      <c r="Z199" t="e">
        <v>#N/A</v>
      </c>
      <c r="AA199" t="e">
        <f t="shared" si="58"/>
        <v>#N/A</v>
      </c>
      <c r="AB199" t="e">
        <v>#N/A</v>
      </c>
      <c r="AC199" t="e">
        <v>#N/A</v>
      </c>
      <c r="AD199" t="e">
        <v>#N/A</v>
      </c>
      <c r="AE199">
        <v>8</v>
      </c>
      <c r="AF199">
        <v>40</v>
      </c>
      <c r="AG199">
        <v>0.1</v>
      </c>
      <c r="AH199" t="e">
        <v>#N/A</v>
      </c>
      <c r="AI199" t="e">
        <v>#N/A</v>
      </c>
      <c r="AJ199" t="e">
        <v>#N/A</v>
      </c>
      <c r="AK199" t="e">
        <v>#N/A</v>
      </c>
      <c r="AL199" t="s">
        <v>452</v>
      </c>
      <c r="AM199" t="s">
        <v>443</v>
      </c>
      <c r="AN199" t="s">
        <v>556</v>
      </c>
      <c r="AO199">
        <f t="shared" si="59"/>
        <v>2017</v>
      </c>
      <c r="AQ199" s="20" t="str">
        <f t="shared" si="60"/>
        <v>GVTP-F</v>
      </c>
      <c r="AR199" t="str">
        <f t="shared" si="51"/>
        <v>SPP-Firm-C</v>
      </c>
      <c r="AT199" s="4" t="s">
        <v>714</v>
      </c>
      <c r="AU199" s="20" t="str">
        <f t="shared" si="52"/>
        <v>GVTP-F</v>
      </c>
      <c r="AV199" t="str">
        <f t="shared" si="61"/>
        <v>CAC</v>
      </c>
      <c r="AX199" s="4" t="s">
        <v>715</v>
      </c>
      <c r="AY199" s="20" t="str">
        <f t="shared" si="62"/>
        <v>GVTP-F</v>
      </c>
      <c r="AZ199" t="str">
        <f t="shared" si="63"/>
        <v>Gas</v>
      </c>
      <c r="BB199" s="4" t="s">
        <v>716</v>
      </c>
      <c r="BC199" s="20" t="s">
        <v>718</v>
      </c>
      <c r="BD199" s="20" t="e">
        <f t="shared" si="64"/>
        <v>#N/A</v>
      </c>
      <c r="BF199" s="4" t="s">
        <v>716</v>
      </c>
      <c r="BG199" s="4" t="s">
        <v>719</v>
      </c>
      <c r="BH199" s="20" t="str">
        <f t="shared" si="53"/>
        <v>GVTP-F</v>
      </c>
      <c r="BJ199" s="4" t="s">
        <v>716</v>
      </c>
      <c r="BK199" s="4" t="s">
        <v>720</v>
      </c>
      <c r="BL199" s="20" t="e">
        <f t="shared" si="65"/>
        <v>#N/A</v>
      </c>
      <c r="BN199" s="4" t="s">
        <v>717</v>
      </c>
      <c r="BO199" s="20" t="str">
        <f t="shared" si="66"/>
        <v>Gas</v>
      </c>
      <c r="BP199" s="20" t="str">
        <f t="shared" si="67"/>
        <v>GVTP-F</v>
      </c>
    </row>
    <row r="200" spans="1:68">
      <c r="A200" t="s">
        <v>197</v>
      </c>
      <c r="B200" t="str">
        <f t="shared" si="54"/>
        <v>RP-F3</v>
      </c>
      <c r="C200" t="e">
        <v>#N/A</v>
      </c>
      <c r="D200" t="s">
        <v>372</v>
      </c>
      <c r="E200" t="str">
        <f t="shared" si="55"/>
        <v>CAC</v>
      </c>
      <c r="F200" t="s">
        <v>387</v>
      </c>
      <c r="G200" t="str">
        <f>INDEX(PLEXOScat_idx!$B:$B,MATCH($F200,PLEXOScat_idx!$A:$A,0))</f>
        <v>SPP-Firm</v>
      </c>
      <c r="H200" s="10" t="s">
        <v>676</v>
      </c>
      <c r="I200" t="str">
        <f t="shared" si="56"/>
        <v>Gas</v>
      </c>
      <c r="J200" t="s">
        <v>762</v>
      </c>
      <c r="K200" t="s">
        <v>421</v>
      </c>
      <c r="L200" t="str">
        <f>INDEX(idxFuel!$B:$B,MATCH($K200,idxFuel!$A:$A,0))</f>
        <v>Gas</v>
      </c>
      <c r="M200" t="s">
        <v>428</v>
      </c>
      <c r="N200" t="e">
        <v>#N/A</v>
      </c>
      <c r="O200" t="e">
        <f t="shared" si="57"/>
        <v>#N/A</v>
      </c>
      <c r="P200">
        <f>INDEX(Units_Allyear!C:C,MATCH($A200,Units_Allyear!$A:$A,0))</f>
        <v>1</v>
      </c>
      <c r="Q200">
        <f>INDEX(Units_Allyear!D:D,MATCH($A200,Units_Allyear!$A:$A,0))</f>
        <v>1</v>
      </c>
      <c r="R200">
        <f>INDEX(Units_Allyear!E:E,MATCH($A200,Units_Allyear!$A:$A,0))</f>
        <v>1</v>
      </c>
      <c r="S200">
        <f>INDEX(Units_Allyear!F:F,MATCH($A200,Units_Allyear!$A:$A,0))</f>
        <v>1</v>
      </c>
      <c r="T200">
        <f>INDEX(Units_Allyear!G:G,MATCH($A200,Units_Allyear!$A:$A,0))</f>
        <v>1</v>
      </c>
      <c r="U200">
        <v>90</v>
      </c>
      <c r="V200">
        <v>90</v>
      </c>
      <c r="W200">
        <v>90</v>
      </c>
      <c r="X200">
        <v>90</v>
      </c>
      <c r="Y200">
        <v>90</v>
      </c>
      <c r="Z200" t="e">
        <v>#N/A</v>
      </c>
      <c r="AA200" t="e">
        <f t="shared" si="58"/>
        <v>#N/A</v>
      </c>
      <c r="AB200" t="e">
        <v>#N/A</v>
      </c>
      <c r="AC200" t="e">
        <v>#N/A</v>
      </c>
      <c r="AD200" t="e">
        <v>#N/A</v>
      </c>
      <c r="AE200">
        <v>8</v>
      </c>
      <c r="AF200">
        <v>40</v>
      </c>
      <c r="AG200">
        <v>0.1</v>
      </c>
      <c r="AH200" t="e">
        <v>#N/A</v>
      </c>
      <c r="AI200" t="e">
        <v>#N/A</v>
      </c>
      <c r="AJ200" t="e">
        <v>#N/A</v>
      </c>
      <c r="AK200" t="e">
        <v>#N/A</v>
      </c>
      <c r="AL200" t="s">
        <v>452</v>
      </c>
      <c r="AM200" t="s">
        <v>443</v>
      </c>
      <c r="AN200" t="s">
        <v>557</v>
      </c>
      <c r="AO200">
        <f t="shared" si="59"/>
        <v>2017</v>
      </c>
      <c r="AQ200" s="20" t="str">
        <f t="shared" si="60"/>
        <v>RP-F3</v>
      </c>
      <c r="AR200" t="str">
        <f t="shared" si="51"/>
        <v>SPP-Firm-C</v>
      </c>
      <c r="AT200" s="4" t="s">
        <v>714</v>
      </c>
      <c r="AU200" s="20" t="str">
        <f t="shared" si="52"/>
        <v>RP-F3</v>
      </c>
      <c r="AV200" t="str">
        <f t="shared" si="61"/>
        <v>CAC</v>
      </c>
      <c r="AX200" s="4" t="s">
        <v>715</v>
      </c>
      <c r="AY200" s="20" t="str">
        <f t="shared" si="62"/>
        <v>RP-F3</v>
      </c>
      <c r="AZ200" t="str">
        <f t="shared" si="63"/>
        <v>Gas</v>
      </c>
      <c r="BB200" s="4" t="s">
        <v>716</v>
      </c>
      <c r="BC200" s="20" t="s">
        <v>718</v>
      </c>
      <c r="BD200" s="20" t="e">
        <f t="shared" si="64"/>
        <v>#N/A</v>
      </c>
      <c r="BF200" s="4" t="s">
        <v>716</v>
      </c>
      <c r="BG200" s="4" t="s">
        <v>719</v>
      </c>
      <c r="BH200" s="20" t="str">
        <f t="shared" si="53"/>
        <v>RP-F3</v>
      </c>
      <c r="BJ200" s="4" t="s">
        <v>716</v>
      </c>
      <c r="BK200" s="4" t="s">
        <v>720</v>
      </c>
      <c r="BL200" s="20" t="e">
        <f t="shared" si="65"/>
        <v>#N/A</v>
      </c>
      <c r="BN200" s="4" t="s">
        <v>717</v>
      </c>
      <c r="BO200" s="20" t="str">
        <f t="shared" si="66"/>
        <v>Gas</v>
      </c>
      <c r="BP200" s="20" t="str">
        <f t="shared" si="67"/>
        <v>RP-F3</v>
      </c>
    </row>
    <row r="201" spans="1:68">
      <c r="A201" t="s">
        <v>198</v>
      </c>
      <c r="B201" t="str">
        <f t="shared" si="54"/>
        <v>BIC-F2</v>
      </c>
      <c r="C201" t="e">
        <v>#N/A</v>
      </c>
      <c r="D201" t="s">
        <v>372</v>
      </c>
      <c r="E201" t="str">
        <f t="shared" si="55"/>
        <v>CAC</v>
      </c>
      <c r="F201" t="s">
        <v>387</v>
      </c>
      <c r="G201" t="str">
        <f>INDEX(PLEXOScat_idx!$B:$B,MATCH($F201,PLEXOScat_idx!$A:$A,0))</f>
        <v>SPP-Firm</v>
      </c>
      <c r="H201" s="10" t="s">
        <v>676</v>
      </c>
      <c r="I201" t="str">
        <f t="shared" si="56"/>
        <v>Gas</v>
      </c>
      <c r="J201" t="s">
        <v>762</v>
      </c>
      <c r="K201" t="s">
        <v>421</v>
      </c>
      <c r="L201" t="str">
        <f>INDEX(idxFuel!$B:$B,MATCH($K201,idxFuel!$A:$A,0))</f>
        <v>Gas</v>
      </c>
      <c r="M201" t="s">
        <v>428</v>
      </c>
      <c r="N201" t="e">
        <v>#N/A</v>
      </c>
      <c r="O201" t="e">
        <f t="shared" si="57"/>
        <v>#N/A</v>
      </c>
      <c r="P201">
        <f>INDEX(Units_Allyear!C:C,MATCH($A201,Units_Allyear!$A:$A,0))</f>
        <v>1</v>
      </c>
      <c r="Q201">
        <f>INDEX(Units_Allyear!D:D,MATCH($A201,Units_Allyear!$A:$A,0))</f>
        <v>1</v>
      </c>
      <c r="R201">
        <f>INDEX(Units_Allyear!E:E,MATCH($A201,Units_Allyear!$A:$A,0))</f>
        <v>1</v>
      </c>
      <c r="S201">
        <f>INDEX(Units_Allyear!F:F,MATCH($A201,Units_Allyear!$A:$A,0))</f>
        <v>1</v>
      </c>
      <c r="T201">
        <f>INDEX(Units_Allyear!G:G,MATCH($A201,Units_Allyear!$A:$A,0))</f>
        <v>1</v>
      </c>
      <c r="U201">
        <v>90</v>
      </c>
      <c r="V201">
        <v>90</v>
      </c>
      <c r="W201">
        <v>90</v>
      </c>
      <c r="X201">
        <v>90</v>
      </c>
      <c r="Y201">
        <v>90</v>
      </c>
      <c r="Z201" t="e">
        <v>#N/A</v>
      </c>
      <c r="AA201" t="e">
        <f t="shared" si="58"/>
        <v>#N/A</v>
      </c>
      <c r="AB201" t="e">
        <v>#N/A</v>
      </c>
      <c r="AC201" t="e">
        <v>#N/A</v>
      </c>
      <c r="AD201" t="e">
        <v>#N/A</v>
      </c>
      <c r="AE201">
        <v>8</v>
      </c>
      <c r="AF201">
        <v>40</v>
      </c>
      <c r="AG201">
        <v>0.1</v>
      </c>
      <c r="AH201" t="e">
        <v>#N/A</v>
      </c>
      <c r="AI201" t="e">
        <v>#N/A</v>
      </c>
      <c r="AJ201" t="e">
        <v>#N/A</v>
      </c>
      <c r="AK201" t="e">
        <v>#N/A</v>
      </c>
      <c r="AL201" t="s">
        <v>452</v>
      </c>
      <c r="AM201" t="s">
        <v>443</v>
      </c>
      <c r="AN201" t="s">
        <v>557</v>
      </c>
      <c r="AO201">
        <f t="shared" si="59"/>
        <v>2017</v>
      </c>
      <c r="AQ201" s="20" t="str">
        <f t="shared" si="60"/>
        <v>BIC-F2</v>
      </c>
      <c r="AR201" t="str">
        <f t="shared" si="51"/>
        <v>SPP-Firm-C</v>
      </c>
      <c r="AT201" s="4" t="s">
        <v>714</v>
      </c>
      <c r="AU201" s="20" t="str">
        <f t="shared" si="52"/>
        <v>BIC-F2</v>
      </c>
      <c r="AV201" t="str">
        <f t="shared" si="61"/>
        <v>CAC</v>
      </c>
      <c r="AX201" s="4" t="s">
        <v>715</v>
      </c>
      <c r="AY201" s="20" t="str">
        <f t="shared" si="62"/>
        <v>BIC-F2</v>
      </c>
      <c r="AZ201" t="str">
        <f t="shared" si="63"/>
        <v>Gas</v>
      </c>
      <c r="BB201" s="4" t="s">
        <v>716</v>
      </c>
      <c r="BC201" s="20" t="s">
        <v>718</v>
      </c>
      <c r="BD201" s="20" t="e">
        <f t="shared" si="64"/>
        <v>#N/A</v>
      </c>
      <c r="BF201" s="4" t="s">
        <v>716</v>
      </c>
      <c r="BG201" s="4" t="s">
        <v>719</v>
      </c>
      <c r="BH201" s="20" t="str">
        <f t="shared" si="53"/>
        <v>BIC-F2</v>
      </c>
      <c r="BJ201" s="4" t="s">
        <v>716</v>
      </c>
      <c r="BK201" s="4" t="s">
        <v>720</v>
      </c>
      <c r="BL201" s="20" t="e">
        <f t="shared" si="65"/>
        <v>#N/A</v>
      </c>
      <c r="BN201" s="4" t="s">
        <v>717</v>
      </c>
      <c r="BO201" s="20" t="str">
        <f t="shared" si="66"/>
        <v>Gas</v>
      </c>
      <c r="BP201" s="20" t="str">
        <f t="shared" si="67"/>
        <v>BIC-F2</v>
      </c>
    </row>
    <row r="202" spans="1:68">
      <c r="A202" t="s">
        <v>199</v>
      </c>
      <c r="B202" t="str">
        <f t="shared" si="54"/>
        <v>GTS1-F</v>
      </c>
      <c r="C202" t="e">
        <v>#N/A</v>
      </c>
      <c r="D202" t="s">
        <v>365</v>
      </c>
      <c r="E202" t="str">
        <f t="shared" si="55"/>
        <v>CAC</v>
      </c>
      <c r="F202" t="s">
        <v>387</v>
      </c>
      <c r="G202" t="str">
        <f>INDEX(PLEXOScat_idx!$B:$B,MATCH($F202,PLEXOScat_idx!$A:$A,0))</f>
        <v>SPP-Firm</v>
      </c>
      <c r="H202" s="10" t="s">
        <v>676</v>
      </c>
      <c r="I202" t="str">
        <f t="shared" si="56"/>
        <v>Gas</v>
      </c>
      <c r="J202" t="s">
        <v>762</v>
      </c>
      <c r="K202" t="s">
        <v>421</v>
      </c>
      <c r="L202" t="str">
        <f>INDEX(idxFuel!$B:$B,MATCH($K202,idxFuel!$A:$A,0))</f>
        <v>Gas</v>
      </c>
      <c r="M202" t="s">
        <v>428</v>
      </c>
      <c r="N202" t="e">
        <v>#N/A</v>
      </c>
      <c r="O202" t="e">
        <f t="shared" si="57"/>
        <v>#N/A</v>
      </c>
      <c r="P202">
        <f>INDEX(Units_Allyear!C:C,MATCH($A202,Units_Allyear!$A:$A,0))</f>
        <v>1</v>
      </c>
      <c r="Q202">
        <f>INDEX(Units_Allyear!D:D,MATCH($A202,Units_Allyear!$A:$A,0))</f>
        <v>1</v>
      </c>
      <c r="R202">
        <f>INDEX(Units_Allyear!E:E,MATCH($A202,Units_Allyear!$A:$A,0))</f>
        <v>1</v>
      </c>
      <c r="S202">
        <f>INDEX(Units_Allyear!F:F,MATCH($A202,Units_Allyear!$A:$A,0))</f>
        <v>1</v>
      </c>
      <c r="T202">
        <f>INDEX(Units_Allyear!G:G,MATCH($A202,Units_Allyear!$A:$A,0))</f>
        <v>1</v>
      </c>
      <c r="U202">
        <v>90</v>
      </c>
      <c r="V202">
        <v>90</v>
      </c>
      <c r="W202">
        <v>90</v>
      </c>
      <c r="X202">
        <v>90</v>
      </c>
      <c r="Y202">
        <v>90</v>
      </c>
      <c r="Z202" t="e">
        <v>#N/A</v>
      </c>
      <c r="AA202" t="e">
        <f t="shared" si="58"/>
        <v>#N/A</v>
      </c>
      <c r="AB202" t="e">
        <v>#N/A</v>
      </c>
      <c r="AC202" t="e">
        <v>#N/A</v>
      </c>
      <c r="AD202" t="e">
        <v>#N/A</v>
      </c>
      <c r="AE202">
        <v>8</v>
      </c>
      <c r="AF202">
        <v>40</v>
      </c>
      <c r="AG202">
        <v>0.1</v>
      </c>
      <c r="AH202" t="e">
        <v>#N/A</v>
      </c>
      <c r="AI202" t="e">
        <v>#N/A</v>
      </c>
      <c r="AJ202" t="e">
        <v>#N/A</v>
      </c>
      <c r="AK202" t="e">
        <v>#N/A</v>
      </c>
      <c r="AL202" t="s">
        <v>452</v>
      </c>
      <c r="AM202" t="s">
        <v>443</v>
      </c>
      <c r="AN202" t="s">
        <v>558</v>
      </c>
      <c r="AO202">
        <f t="shared" si="59"/>
        <v>2017</v>
      </c>
      <c r="AQ202" s="20" t="str">
        <f t="shared" si="60"/>
        <v>GTS1-F</v>
      </c>
      <c r="AR202" t="str">
        <f t="shared" si="51"/>
        <v>SPP-Firm-C</v>
      </c>
      <c r="AT202" s="4" t="s">
        <v>714</v>
      </c>
      <c r="AU202" s="20" t="str">
        <f t="shared" si="52"/>
        <v>GTS1-F</v>
      </c>
      <c r="AV202" t="str">
        <f t="shared" si="61"/>
        <v>CAC</v>
      </c>
      <c r="AX202" s="4" t="s">
        <v>715</v>
      </c>
      <c r="AY202" s="20" t="str">
        <f t="shared" si="62"/>
        <v>GTS1-F</v>
      </c>
      <c r="AZ202" t="str">
        <f t="shared" si="63"/>
        <v>Gas</v>
      </c>
      <c r="BB202" s="4" t="s">
        <v>716</v>
      </c>
      <c r="BC202" s="20" t="s">
        <v>718</v>
      </c>
      <c r="BD202" s="20" t="e">
        <f t="shared" si="64"/>
        <v>#N/A</v>
      </c>
      <c r="BF202" s="4" t="s">
        <v>716</v>
      </c>
      <c r="BG202" s="4" t="s">
        <v>719</v>
      </c>
      <c r="BH202" s="20" t="str">
        <f t="shared" si="53"/>
        <v>GTS1-F</v>
      </c>
      <c r="BJ202" s="4" t="s">
        <v>716</v>
      </c>
      <c r="BK202" s="4" t="s">
        <v>720</v>
      </c>
      <c r="BL202" s="20" t="e">
        <f t="shared" si="65"/>
        <v>#N/A</v>
      </c>
      <c r="BN202" s="4" t="s">
        <v>717</v>
      </c>
      <c r="BO202" s="20" t="str">
        <f t="shared" si="66"/>
        <v>Gas</v>
      </c>
      <c r="BP202" s="20" t="str">
        <f t="shared" si="67"/>
        <v>GTS1-F</v>
      </c>
    </row>
    <row r="203" spans="1:68">
      <c r="A203" t="s">
        <v>200</v>
      </c>
      <c r="B203" t="str">
        <f t="shared" si="54"/>
        <v>KGLU-F</v>
      </c>
      <c r="C203" t="e">
        <v>#N/A</v>
      </c>
      <c r="D203" t="s">
        <v>371</v>
      </c>
      <c r="E203" t="str">
        <f t="shared" si="55"/>
        <v>MAC</v>
      </c>
      <c r="F203" t="s">
        <v>387</v>
      </c>
      <c r="G203" t="str">
        <f>INDEX(PLEXOScat_idx!$B:$B,MATCH($F203,PLEXOScat_idx!$A:$A,0))</f>
        <v>SPP-Firm</v>
      </c>
      <c r="H203" s="10" t="s">
        <v>676</v>
      </c>
      <c r="I203" t="str">
        <f t="shared" si="56"/>
        <v>Gas</v>
      </c>
      <c r="J203" t="s">
        <v>762</v>
      </c>
      <c r="K203" t="s">
        <v>421</v>
      </c>
      <c r="L203" t="str">
        <f>INDEX(idxFuel!$B:$B,MATCH($K203,idxFuel!$A:$A,0))</f>
        <v>Gas</v>
      </c>
      <c r="M203" t="s">
        <v>428</v>
      </c>
      <c r="N203" t="e">
        <v>#N/A</v>
      </c>
      <c r="O203" t="e">
        <f t="shared" si="57"/>
        <v>#N/A</v>
      </c>
      <c r="P203">
        <f>INDEX(Units_Allyear!C:C,MATCH($A203,Units_Allyear!$A:$A,0))</f>
        <v>1</v>
      </c>
      <c r="Q203">
        <f>INDEX(Units_Allyear!D:D,MATCH($A203,Units_Allyear!$A:$A,0))</f>
        <v>1</v>
      </c>
      <c r="R203">
        <f>INDEX(Units_Allyear!E:E,MATCH($A203,Units_Allyear!$A:$A,0))</f>
        <v>1</v>
      </c>
      <c r="S203">
        <f>INDEX(Units_Allyear!F:F,MATCH($A203,Units_Allyear!$A:$A,0))</f>
        <v>1</v>
      </c>
      <c r="T203">
        <f>INDEX(Units_Allyear!G:G,MATCH($A203,Units_Allyear!$A:$A,0))</f>
        <v>1</v>
      </c>
      <c r="U203">
        <v>90</v>
      </c>
      <c r="V203">
        <v>90</v>
      </c>
      <c r="W203">
        <v>90</v>
      </c>
      <c r="X203">
        <v>90</v>
      </c>
      <c r="Y203">
        <v>90</v>
      </c>
      <c r="Z203" t="e">
        <v>#N/A</v>
      </c>
      <c r="AA203" t="e">
        <f t="shared" si="58"/>
        <v>#N/A</v>
      </c>
      <c r="AB203" t="e">
        <v>#N/A</v>
      </c>
      <c r="AC203" t="e">
        <v>#N/A</v>
      </c>
      <c r="AD203" t="e">
        <v>#N/A</v>
      </c>
      <c r="AE203">
        <v>8</v>
      </c>
      <c r="AF203">
        <v>40</v>
      </c>
      <c r="AG203">
        <v>0.1</v>
      </c>
      <c r="AH203" t="e">
        <v>#N/A</v>
      </c>
      <c r="AI203" t="e">
        <v>#N/A</v>
      </c>
      <c r="AJ203" t="e">
        <v>#N/A</v>
      </c>
      <c r="AK203" t="e">
        <v>#N/A</v>
      </c>
      <c r="AL203" t="s">
        <v>452</v>
      </c>
      <c r="AM203" t="s">
        <v>443</v>
      </c>
      <c r="AN203" t="s">
        <v>558</v>
      </c>
      <c r="AO203">
        <f t="shared" si="59"/>
        <v>2017</v>
      </c>
      <c r="AQ203" s="20" t="str">
        <f t="shared" si="60"/>
        <v>KGLU-F</v>
      </c>
      <c r="AR203" t="str">
        <f t="shared" si="51"/>
        <v>SPP-Firm-C</v>
      </c>
      <c r="AT203" s="4" t="s">
        <v>714</v>
      </c>
      <c r="AU203" s="20" t="str">
        <f t="shared" si="52"/>
        <v>KGLU-F</v>
      </c>
      <c r="AV203" t="str">
        <f t="shared" si="61"/>
        <v>MAC</v>
      </c>
      <c r="AX203" s="4" t="s">
        <v>715</v>
      </c>
      <c r="AY203" s="20" t="str">
        <f t="shared" si="62"/>
        <v>KGLU-F</v>
      </c>
      <c r="AZ203" t="str">
        <f t="shared" si="63"/>
        <v>Gas</v>
      </c>
      <c r="BB203" s="4" t="s">
        <v>716</v>
      </c>
      <c r="BC203" s="20" t="s">
        <v>718</v>
      </c>
      <c r="BD203" s="20" t="e">
        <f t="shared" si="64"/>
        <v>#N/A</v>
      </c>
      <c r="BF203" s="4" t="s">
        <v>716</v>
      </c>
      <c r="BG203" s="4" t="s">
        <v>719</v>
      </c>
      <c r="BH203" s="20" t="str">
        <f t="shared" si="53"/>
        <v>KGLU-F</v>
      </c>
      <c r="BJ203" s="4" t="s">
        <v>716</v>
      </c>
      <c r="BK203" s="4" t="s">
        <v>720</v>
      </c>
      <c r="BL203" s="20" t="e">
        <f t="shared" si="65"/>
        <v>#N/A</v>
      </c>
      <c r="BN203" s="4" t="s">
        <v>717</v>
      </c>
      <c r="BO203" s="20" t="str">
        <f t="shared" si="66"/>
        <v>Gas</v>
      </c>
      <c r="BP203" s="20" t="str">
        <f t="shared" si="67"/>
        <v>KGLU-F</v>
      </c>
    </row>
    <row r="204" spans="1:68">
      <c r="A204" t="s">
        <v>201</v>
      </c>
      <c r="B204" t="str">
        <f t="shared" si="54"/>
        <v>GTS2-F</v>
      </c>
      <c r="C204" t="e">
        <v>#N/A</v>
      </c>
      <c r="D204" t="s">
        <v>365</v>
      </c>
      <c r="E204" t="str">
        <f t="shared" si="55"/>
        <v>CAC</v>
      </c>
      <c r="F204" t="s">
        <v>387</v>
      </c>
      <c r="G204" t="str">
        <f>INDEX(PLEXOScat_idx!$B:$B,MATCH($F204,PLEXOScat_idx!$A:$A,0))</f>
        <v>SPP-Firm</v>
      </c>
      <c r="H204" s="10" t="s">
        <v>676</v>
      </c>
      <c r="I204" t="str">
        <f t="shared" si="56"/>
        <v>Gas</v>
      </c>
      <c r="J204" t="s">
        <v>762</v>
      </c>
      <c r="K204" t="s">
        <v>421</v>
      </c>
      <c r="L204" t="str">
        <f>INDEX(idxFuel!$B:$B,MATCH($K204,idxFuel!$A:$A,0))</f>
        <v>Gas</v>
      </c>
      <c r="M204" t="s">
        <v>428</v>
      </c>
      <c r="N204" t="e">
        <v>#N/A</v>
      </c>
      <c r="O204" t="e">
        <f t="shared" si="57"/>
        <v>#N/A</v>
      </c>
      <c r="P204">
        <f>INDEX(Units_Allyear!C:C,MATCH($A204,Units_Allyear!$A:$A,0))</f>
        <v>1</v>
      </c>
      <c r="Q204">
        <f>INDEX(Units_Allyear!D:D,MATCH($A204,Units_Allyear!$A:$A,0))</f>
        <v>1</v>
      </c>
      <c r="R204">
        <f>INDEX(Units_Allyear!E:E,MATCH($A204,Units_Allyear!$A:$A,0))</f>
        <v>1</v>
      </c>
      <c r="S204">
        <f>INDEX(Units_Allyear!F:F,MATCH($A204,Units_Allyear!$A:$A,0))</f>
        <v>1</v>
      </c>
      <c r="T204">
        <f>INDEX(Units_Allyear!G:G,MATCH($A204,Units_Allyear!$A:$A,0))</f>
        <v>1</v>
      </c>
      <c r="U204">
        <v>90</v>
      </c>
      <c r="V204">
        <v>90</v>
      </c>
      <c r="W204">
        <v>90</v>
      </c>
      <c r="X204">
        <v>90</v>
      </c>
      <c r="Y204">
        <v>90</v>
      </c>
      <c r="Z204" t="e">
        <v>#N/A</v>
      </c>
      <c r="AA204" t="e">
        <f t="shared" si="58"/>
        <v>#N/A</v>
      </c>
      <c r="AB204" t="e">
        <v>#N/A</v>
      </c>
      <c r="AC204" t="e">
        <v>#N/A</v>
      </c>
      <c r="AD204" t="e">
        <v>#N/A</v>
      </c>
      <c r="AE204">
        <v>8</v>
      </c>
      <c r="AF204">
        <v>40</v>
      </c>
      <c r="AG204">
        <v>0.1</v>
      </c>
      <c r="AH204" t="e">
        <v>#N/A</v>
      </c>
      <c r="AI204" t="e">
        <v>#N/A</v>
      </c>
      <c r="AJ204" t="e">
        <v>#N/A</v>
      </c>
      <c r="AK204" t="e">
        <v>#N/A</v>
      </c>
      <c r="AL204" t="s">
        <v>452</v>
      </c>
      <c r="AM204" t="s">
        <v>443</v>
      </c>
      <c r="AN204" t="s">
        <v>559</v>
      </c>
      <c r="AO204">
        <f t="shared" si="59"/>
        <v>2017</v>
      </c>
      <c r="AQ204" s="20" t="str">
        <f t="shared" si="60"/>
        <v>GTS2-F</v>
      </c>
      <c r="AR204" t="str">
        <f t="shared" si="51"/>
        <v>SPP-Firm-C</v>
      </c>
      <c r="AT204" s="4" t="s">
        <v>714</v>
      </c>
      <c r="AU204" s="20" t="str">
        <f t="shared" si="52"/>
        <v>GTS2-F</v>
      </c>
      <c r="AV204" t="str">
        <f t="shared" si="61"/>
        <v>CAC</v>
      </c>
      <c r="AX204" s="4" t="s">
        <v>715</v>
      </c>
      <c r="AY204" s="20" t="str">
        <f t="shared" si="62"/>
        <v>GTS2-F</v>
      </c>
      <c r="AZ204" t="str">
        <f t="shared" si="63"/>
        <v>Gas</v>
      </c>
      <c r="BB204" s="4" t="s">
        <v>716</v>
      </c>
      <c r="BC204" s="20" t="s">
        <v>718</v>
      </c>
      <c r="BD204" s="20" t="e">
        <f t="shared" si="64"/>
        <v>#N/A</v>
      </c>
      <c r="BF204" s="4" t="s">
        <v>716</v>
      </c>
      <c r="BG204" s="4" t="s">
        <v>719</v>
      </c>
      <c r="BH204" s="20" t="str">
        <f t="shared" si="53"/>
        <v>GTS2-F</v>
      </c>
      <c r="BJ204" s="4" t="s">
        <v>716</v>
      </c>
      <c r="BK204" s="4" t="s">
        <v>720</v>
      </c>
      <c r="BL204" s="20" t="e">
        <f t="shared" si="65"/>
        <v>#N/A</v>
      </c>
      <c r="BN204" s="4" t="s">
        <v>717</v>
      </c>
      <c r="BO204" s="20" t="str">
        <f t="shared" si="66"/>
        <v>Gas</v>
      </c>
      <c r="BP204" s="20" t="str">
        <f t="shared" si="67"/>
        <v>GTS2-F</v>
      </c>
    </row>
    <row r="205" spans="1:68">
      <c r="A205" t="s">
        <v>202</v>
      </c>
      <c r="B205" t="str">
        <f t="shared" si="54"/>
        <v>BPU-F1</v>
      </c>
      <c r="C205" t="e">
        <v>#N/A</v>
      </c>
      <c r="D205" t="s">
        <v>377</v>
      </c>
      <c r="E205" t="str">
        <f t="shared" si="55"/>
        <v>CAC</v>
      </c>
      <c r="F205" t="s">
        <v>387</v>
      </c>
      <c r="G205" t="str">
        <f>INDEX(PLEXOScat_idx!$B:$B,MATCH($F205,PLEXOScat_idx!$A:$A,0))</f>
        <v>SPP-Firm</v>
      </c>
      <c r="H205" s="10" t="s">
        <v>676</v>
      </c>
      <c r="I205" t="str">
        <f t="shared" si="56"/>
        <v>Gas</v>
      </c>
      <c r="J205" t="s">
        <v>762</v>
      </c>
      <c r="K205" t="s">
        <v>421</v>
      </c>
      <c r="L205" t="str">
        <f>INDEX(idxFuel!$B:$B,MATCH($K205,idxFuel!$A:$A,0))</f>
        <v>Gas</v>
      </c>
      <c r="M205" t="s">
        <v>428</v>
      </c>
      <c r="N205" t="e">
        <v>#N/A</v>
      </c>
      <c r="O205" t="e">
        <f t="shared" si="57"/>
        <v>#N/A</v>
      </c>
      <c r="P205">
        <f>INDEX(Units_Allyear!C:C,MATCH($A205,Units_Allyear!$A:$A,0))</f>
        <v>1</v>
      </c>
      <c r="Q205">
        <f>INDEX(Units_Allyear!D:D,MATCH($A205,Units_Allyear!$A:$A,0))</f>
        <v>1</v>
      </c>
      <c r="R205">
        <f>INDEX(Units_Allyear!E:E,MATCH($A205,Units_Allyear!$A:$A,0))</f>
        <v>1</v>
      </c>
      <c r="S205">
        <f>INDEX(Units_Allyear!F:F,MATCH($A205,Units_Allyear!$A:$A,0))</f>
        <v>1</v>
      </c>
      <c r="T205">
        <f>INDEX(Units_Allyear!G:G,MATCH($A205,Units_Allyear!$A:$A,0))</f>
        <v>1</v>
      </c>
      <c r="U205">
        <v>90</v>
      </c>
      <c r="V205">
        <v>90</v>
      </c>
      <c r="W205">
        <v>90</v>
      </c>
      <c r="X205">
        <v>90</v>
      </c>
      <c r="Y205">
        <v>90</v>
      </c>
      <c r="Z205" t="e">
        <v>#N/A</v>
      </c>
      <c r="AA205" t="e">
        <f t="shared" si="58"/>
        <v>#N/A</v>
      </c>
      <c r="AB205" t="e">
        <v>#N/A</v>
      </c>
      <c r="AC205" t="e">
        <v>#N/A</v>
      </c>
      <c r="AD205" t="e">
        <v>#N/A</v>
      </c>
      <c r="AE205">
        <v>8</v>
      </c>
      <c r="AF205">
        <v>40</v>
      </c>
      <c r="AG205">
        <v>0.1</v>
      </c>
      <c r="AH205" t="e">
        <v>#N/A</v>
      </c>
      <c r="AI205" t="e">
        <v>#N/A</v>
      </c>
      <c r="AJ205" t="e">
        <v>#N/A</v>
      </c>
      <c r="AK205" t="e">
        <v>#N/A</v>
      </c>
      <c r="AL205" t="s">
        <v>452</v>
      </c>
      <c r="AM205" t="s">
        <v>443</v>
      </c>
      <c r="AN205" t="s">
        <v>560</v>
      </c>
      <c r="AO205">
        <f t="shared" si="59"/>
        <v>2017</v>
      </c>
      <c r="AQ205" s="20" t="str">
        <f t="shared" si="60"/>
        <v>BPU-F1</v>
      </c>
      <c r="AR205" t="str">
        <f t="shared" si="51"/>
        <v>SPP-Firm-C</v>
      </c>
      <c r="AT205" s="4" t="s">
        <v>714</v>
      </c>
      <c r="AU205" s="20" t="str">
        <f t="shared" si="52"/>
        <v>BPU-F1</v>
      </c>
      <c r="AV205" t="str">
        <f t="shared" si="61"/>
        <v>CAC</v>
      </c>
      <c r="AX205" s="4" t="s">
        <v>715</v>
      </c>
      <c r="AY205" s="20" t="str">
        <f t="shared" si="62"/>
        <v>BPU-F1</v>
      </c>
      <c r="AZ205" t="str">
        <f t="shared" si="63"/>
        <v>Gas</v>
      </c>
      <c r="BB205" s="4" t="s">
        <v>716</v>
      </c>
      <c r="BC205" s="20" t="s">
        <v>718</v>
      </c>
      <c r="BD205" s="20" t="e">
        <f t="shared" si="64"/>
        <v>#N/A</v>
      </c>
      <c r="BF205" s="4" t="s">
        <v>716</v>
      </c>
      <c r="BG205" s="4" t="s">
        <v>719</v>
      </c>
      <c r="BH205" s="20" t="str">
        <f t="shared" si="53"/>
        <v>BPU-F1</v>
      </c>
      <c r="BJ205" s="4" t="s">
        <v>716</v>
      </c>
      <c r="BK205" s="4" t="s">
        <v>720</v>
      </c>
      <c r="BL205" s="20" t="e">
        <f t="shared" si="65"/>
        <v>#N/A</v>
      </c>
      <c r="BN205" s="4" t="s">
        <v>717</v>
      </c>
      <c r="BO205" s="20" t="str">
        <f t="shared" si="66"/>
        <v>Gas</v>
      </c>
      <c r="BP205" s="20" t="str">
        <f t="shared" si="67"/>
        <v>BPU-F1</v>
      </c>
    </row>
    <row r="206" spans="1:68">
      <c r="A206" t="s">
        <v>203</v>
      </c>
      <c r="B206" t="str">
        <f t="shared" si="54"/>
        <v>BPU-F2</v>
      </c>
      <c r="C206" t="e">
        <v>#N/A</v>
      </c>
      <c r="D206" t="s">
        <v>377</v>
      </c>
      <c r="E206" t="str">
        <f t="shared" si="55"/>
        <v>CAC</v>
      </c>
      <c r="F206" t="s">
        <v>387</v>
      </c>
      <c r="G206" t="str">
        <f>INDEX(PLEXOScat_idx!$B:$B,MATCH($F206,PLEXOScat_idx!$A:$A,0))</f>
        <v>SPP-Firm</v>
      </c>
      <c r="H206" s="10" t="s">
        <v>676</v>
      </c>
      <c r="I206" t="str">
        <f t="shared" si="56"/>
        <v>Gas</v>
      </c>
      <c r="J206" t="s">
        <v>762</v>
      </c>
      <c r="K206" t="s">
        <v>421</v>
      </c>
      <c r="L206" t="str">
        <f>INDEX(idxFuel!$B:$B,MATCH($K206,idxFuel!$A:$A,0))</f>
        <v>Gas</v>
      </c>
      <c r="M206" t="s">
        <v>428</v>
      </c>
      <c r="N206" t="e">
        <v>#N/A</v>
      </c>
      <c r="O206" t="e">
        <f t="shared" si="57"/>
        <v>#N/A</v>
      </c>
      <c r="P206">
        <f>INDEX(Units_Allyear!C:C,MATCH($A206,Units_Allyear!$A:$A,0))</f>
        <v>1</v>
      </c>
      <c r="Q206">
        <f>INDEX(Units_Allyear!D:D,MATCH($A206,Units_Allyear!$A:$A,0))</f>
        <v>1</v>
      </c>
      <c r="R206">
        <f>INDEX(Units_Allyear!E:E,MATCH($A206,Units_Allyear!$A:$A,0))</f>
        <v>1</v>
      </c>
      <c r="S206">
        <f>INDEX(Units_Allyear!F:F,MATCH($A206,Units_Allyear!$A:$A,0))</f>
        <v>1</v>
      </c>
      <c r="T206">
        <f>INDEX(Units_Allyear!G:G,MATCH($A206,Units_Allyear!$A:$A,0))</f>
        <v>1</v>
      </c>
      <c r="U206">
        <v>90</v>
      </c>
      <c r="V206">
        <v>90</v>
      </c>
      <c r="W206">
        <v>90</v>
      </c>
      <c r="X206">
        <v>90</v>
      </c>
      <c r="Y206">
        <v>90</v>
      </c>
      <c r="Z206" t="e">
        <v>#N/A</v>
      </c>
      <c r="AA206" t="e">
        <f t="shared" si="58"/>
        <v>#N/A</v>
      </c>
      <c r="AB206" t="e">
        <v>#N/A</v>
      </c>
      <c r="AC206" t="e">
        <v>#N/A</v>
      </c>
      <c r="AD206" t="e">
        <v>#N/A</v>
      </c>
      <c r="AE206">
        <v>8</v>
      </c>
      <c r="AF206">
        <v>40</v>
      </c>
      <c r="AG206">
        <v>0.1</v>
      </c>
      <c r="AH206" t="e">
        <v>#N/A</v>
      </c>
      <c r="AI206" t="e">
        <v>#N/A</v>
      </c>
      <c r="AJ206" t="e">
        <v>#N/A</v>
      </c>
      <c r="AK206" t="e">
        <v>#N/A</v>
      </c>
      <c r="AL206" t="s">
        <v>452</v>
      </c>
      <c r="AM206" t="s">
        <v>443</v>
      </c>
      <c r="AN206" t="s">
        <v>560</v>
      </c>
      <c r="AO206">
        <f t="shared" si="59"/>
        <v>2017</v>
      </c>
      <c r="AQ206" s="20" t="str">
        <f t="shared" si="60"/>
        <v>BPU-F2</v>
      </c>
      <c r="AR206" t="str">
        <f t="shared" si="51"/>
        <v>SPP-Firm-C</v>
      </c>
      <c r="AT206" s="4" t="s">
        <v>714</v>
      </c>
      <c r="AU206" s="20" t="str">
        <f t="shared" si="52"/>
        <v>BPU-F2</v>
      </c>
      <c r="AV206" t="str">
        <f t="shared" si="61"/>
        <v>CAC</v>
      </c>
      <c r="AX206" s="4" t="s">
        <v>715</v>
      </c>
      <c r="AY206" s="20" t="str">
        <f t="shared" si="62"/>
        <v>BPU-F2</v>
      </c>
      <c r="AZ206" t="str">
        <f t="shared" si="63"/>
        <v>Gas</v>
      </c>
      <c r="BB206" s="4" t="s">
        <v>716</v>
      </c>
      <c r="BC206" s="20" t="s">
        <v>718</v>
      </c>
      <c r="BD206" s="20" t="e">
        <f t="shared" si="64"/>
        <v>#N/A</v>
      </c>
      <c r="BF206" s="4" t="s">
        <v>716</v>
      </c>
      <c r="BG206" s="4" t="s">
        <v>719</v>
      </c>
      <c r="BH206" s="20" t="str">
        <f t="shared" si="53"/>
        <v>BPU-F2</v>
      </c>
      <c r="BJ206" s="4" t="s">
        <v>716</v>
      </c>
      <c r="BK206" s="4" t="s">
        <v>720</v>
      </c>
      <c r="BL206" s="20" t="e">
        <f t="shared" si="65"/>
        <v>#N/A</v>
      </c>
      <c r="BN206" s="4" t="s">
        <v>717</v>
      </c>
      <c r="BO206" s="20" t="str">
        <f t="shared" si="66"/>
        <v>Gas</v>
      </c>
      <c r="BP206" s="20" t="str">
        <f t="shared" si="67"/>
        <v>BPU-F2</v>
      </c>
    </row>
    <row r="207" spans="1:68">
      <c r="A207" t="s">
        <v>204</v>
      </c>
      <c r="B207" t="str">
        <f t="shared" si="54"/>
        <v>GTS3-F</v>
      </c>
      <c r="C207" t="e">
        <v>#N/A</v>
      </c>
      <c r="D207" t="s">
        <v>365</v>
      </c>
      <c r="E207" t="str">
        <f t="shared" si="55"/>
        <v>CAC</v>
      </c>
      <c r="F207" t="s">
        <v>387</v>
      </c>
      <c r="G207" t="str">
        <f>INDEX(PLEXOScat_idx!$B:$B,MATCH($F207,PLEXOScat_idx!$A:$A,0))</f>
        <v>SPP-Firm</v>
      </c>
      <c r="H207" s="10" t="s">
        <v>676</v>
      </c>
      <c r="I207" t="str">
        <f t="shared" si="56"/>
        <v>Gas</v>
      </c>
      <c r="J207" t="s">
        <v>762</v>
      </c>
      <c r="K207" t="s">
        <v>421</v>
      </c>
      <c r="L207" t="str">
        <f>INDEX(idxFuel!$B:$B,MATCH($K207,idxFuel!$A:$A,0))</f>
        <v>Gas</v>
      </c>
      <c r="M207" t="s">
        <v>428</v>
      </c>
      <c r="N207" t="e">
        <v>#N/A</v>
      </c>
      <c r="O207" t="e">
        <f t="shared" si="57"/>
        <v>#N/A</v>
      </c>
      <c r="P207">
        <f>INDEX(Units_Allyear!C:C,MATCH($A207,Units_Allyear!$A:$A,0))</f>
        <v>1</v>
      </c>
      <c r="Q207">
        <f>INDEX(Units_Allyear!D:D,MATCH($A207,Units_Allyear!$A:$A,0))</f>
        <v>1</v>
      </c>
      <c r="R207">
        <f>INDEX(Units_Allyear!E:E,MATCH($A207,Units_Allyear!$A:$A,0))</f>
        <v>1</v>
      </c>
      <c r="S207">
        <f>INDEX(Units_Allyear!F:F,MATCH($A207,Units_Allyear!$A:$A,0))</f>
        <v>1</v>
      </c>
      <c r="T207">
        <f>INDEX(Units_Allyear!G:G,MATCH($A207,Units_Allyear!$A:$A,0))</f>
        <v>1</v>
      </c>
      <c r="U207">
        <v>90</v>
      </c>
      <c r="V207">
        <v>90</v>
      </c>
      <c r="W207">
        <v>90</v>
      </c>
      <c r="X207">
        <v>90</v>
      </c>
      <c r="Y207">
        <v>90</v>
      </c>
      <c r="Z207" t="e">
        <v>#N/A</v>
      </c>
      <c r="AA207" t="e">
        <f t="shared" si="58"/>
        <v>#N/A</v>
      </c>
      <c r="AB207" t="e">
        <v>#N/A</v>
      </c>
      <c r="AC207" t="e">
        <v>#N/A</v>
      </c>
      <c r="AD207" t="e">
        <v>#N/A</v>
      </c>
      <c r="AE207">
        <v>8</v>
      </c>
      <c r="AF207">
        <v>40</v>
      </c>
      <c r="AG207">
        <v>0.1</v>
      </c>
      <c r="AH207" t="e">
        <v>#N/A</v>
      </c>
      <c r="AI207" t="e">
        <v>#N/A</v>
      </c>
      <c r="AJ207" t="e">
        <v>#N/A</v>
      </c>
      <c r="AK207" t="e">
        <v>#N/A</v>
      </c>
      <c r="AL207" t="s">
        <v>452</v>
      </c>
      <c r="AM207" t="s">
        <v>443</v>
      </c>
      <c r="AN207" t="s">
        <v>561</v>
      </c>
      <c r="AO207">
        <f t="shared" si="59"/>
        <v>2017</v>
      </c>
      <c r="AQ207" s="20" t="str">
        <f t="shared" si="60"/>
        <v>GTS3-F</v>
      </c>
      <c r="AR207" t="str">
        <f t="shared" si="51"/>
        <v>SPP-Firm-C</v>
      </c>
      <c r="AT207" s="4" t="s">
        <v>714</v>
      </c>
      <c r="AU207" s="20" t="str">
        <f t="shared" si="52"/>
        <v>GTS3-F</v>
      </c>
      <c r="AV207" t="str">
        <f t="shared" si="61"/>
        <v>CAC</v>
      </c>
      <c r="AX207" s="4" t="s">
        <v>715</v>
      </c>
      <c r="AY207" s="20" t="str">
        <f t="shared" si="62"/>
        <v>GTS3-F</v>
      </c>
      <c r="AZ207" t="str">
        <f t="shared" si="63"/>
        <v>Gas</v>
      </c>
      <c r="BB207" s="4" t="s">
        <v>716</v>
      </c>
      <c r="BC207" s="20" t="s">
        <v>718</v>
      </c>
      <c r="BD207" s="20" t="e">
        <f t="shared" si="64"/>
        <v>#N/A</v>
      </c>
      <c r="BF207" s="4" t="s">
        <v>716</v>
      </c>
      <c r="BG207" s="4" t="s">
        <v>719</v>
      </c>
      <c r="BH207" s="20" t="str">
        <f t="shared" si="53"/>
        <v>GTS3-F</v>
      </c>
      <c r="BJ207" s="4" t="s">
        <v>716</v>
      </c>
      <c r="BK207" s="4" t="s">
        <v>720</v>
      </c>
      <c r="BL207" s="20" t="e">
        <f t="shared" si="65"/>
        <v>#N/A</v>
      </c>
      <c r="BN207" s="4" t="s">
        <v>717</v>
      </c>
      <c r="BO207" s="20" t="str">
        <f t="shared" si="66"/>
        <v>Gas</v>
      </c>
      <c r="BP207" s="20" t="str">
        <f t="shared" si="67"/>
        <v>GTS3-F</v>
      </c>
    </row>
    <row r="208" spans="1:68">
      <c r="A208" t="s">
        <v>205</v>
      </c>
      <c r="B208" t="str">
        <f t="shared" si="54"/>
        <v>IRPP-F1</v>
      </c>
      <c r="C208" t="e">
        <v>#N/A</v>
      </c>
      <c r="D208" t="s">
        <v>365</v>
      </c>
      <c r="E208" t="str">
        <f t="shared" si="55"/>
        <v>CAC</v>
      </c>
      <c r="F208" t="s">
        <v>387</v>
      </c>
      <c r="G208" t="str">
        <f>INDEX(PLEXOScat_idx!$B:$B,MATCH($F208,PLEXOScat_idx!$A:$A,0))</f>
        <v>SPP-Firm</v>
      </c>
      <c r="H208" s="10" t="s">
        <v>676</v>
      </c>
      <c r="I208" t="str">
        <f t="shared" si="56"/>
        <v>Gas</v>
      </c>
      <c r="J208" t="s">
        <v>762</v>
      </c>
      <c r="K208" t="s">
        <v>421</v>
      </c>
      <c r="L208" t="str">
        <f>INDEX(idxFuel!$B:$B,MATCH($K208,idxFuel!$A:$A,0))</f>
        <v>Gas</v>
      </c>
      <c r="M208" t="s">
        <v>428</v>
      </c>
      <c r="N208" t="e">
        <v>#N/A</v>
      </c>
      <c r="O208" t="e">
        <f t="shared" si="57"/>
        <v>#N/A</v>
      </c>
      <c r="P208">
        <f>INDEX(Units_Allyear!C:C,MATCH($A208,Units_Allyear!$A:$A,0))</f>
        <v>1</v>
      </c>
      <c r="Q208">
        <f>INDEX(Units_Allyear!D:D,MATCH($A208,Units_Allyear!$A:$A,0))</f>
        <v>1</v>
      </c>
      <c r="R208">
        <f>INDEX(Units_Allyear!E:E,MATCH($A208,Units_Allyear!$A:$A,0))</f>
        <v>1</v>
      </c>
      <c r="S208">
        <f>INDEX(Units_Allyear!F:F,MATCH($A208,Units_Allyear!$A:$A,0))</f>
        <v>1</v>
      </c>
      <c r="T208">
        <f>INDEX(Units_Allyear!G:G,MATCH($A208,Units_Allyear!$A:$A,0))</f>
        <v>1</v>
      </c>
      <c r="U208">
        <v>90</v>
      </c>
      <c r="V208">
        <v>90</v>
      </c>
      <c r="W208">
        <v>90</v>
      </c>
      <c r="X208">
        <v>90</v>
      </c>
      <c r="Y208">
        <v>90</v>
      </c>
      <c r="Z208" t="e">
        <v>#N/A</v>
      </c>
      <c r="AA208" t="e">
        <f t="shared" si="58"/>
        <v>#N/A</v>
      </c>
      <c r="AB208" t="e">
        <v>#N/A</v>
      </c>
      <c r="AC208" t="e">
        <v>#N/A</v>
      </c>
      <c r="AD208" t="e">
        <v>#N/A</v>
      </c>
      <c r="AE208">
        <v>8</v>
      </c>
      <c r="AF208">
        <v>40</v>
      </c>
      <c r="AG208">
        <v>0.1</v>
      </c>
      <c r="AH208" t="e">
        <v>#N/A</v>
      </c>
      <c r="AI208" t="e">
        <v>#N/A</v>
      </c>
      <c r="AJ208" t="e">
        <v>#N/A</v>
      </c>
      <c r="AK208" t="e">
        <v>#N/A</v>
      </c>
      <c r="AL208" t="s">
        <v>452</v>
      </c>
      <c r="AM208" t="s">
        <v>443</v>
      </c>
      <c r="AN208" t="s">
        <v>561</v>
      </c>
      <c r="AO208">
        <f t="shared" si="59"/>
        <v>2017</v>
      </c>
      <c r="AQ208" s="20" t="str">
        <f t="shared" si="60"/>
        <v>IRPP-F1</v>
      </c>
      <c r="AR208" t="str">
        <f t="shared" si="51"/>
        <v>SPP-Firm-C</v>
      </c>
      <c r="AT208" s="4" t="s">
        <v>714</v>
      </c>
      <c r="AU208" s="20" t="str">
        <f t="shared" si="52"/>
        <v>IRPP-F1</v>
      </c>
      <c r="AV208" t="str">
        <f t="shared" si="61"/>
        <v>CAC</v>
      </c>
      <c r="AX208" s="4" t="s">
        <v>715</v>
      </c>
      <c r="AY208" s="20" t="str">
        <f t="shared" si="62"/>
        <v>IRPP-F1</v>
      </c>
      <c r="AZ208" t="str">
        <f t="shared" si="63"/>
        <v>Gas</v>
      </c>
      <c r="BB208" s="4" t="s">
        <v>716</v>
      </c>
      <c r="BC208" s="20" t="s">
        <v>718</v>
      </c>
      <c r="BD208" s="20" t="e">
        <f t="shared" si="64"/>
        <v>#N/A</v>
      </c>
      <c r="BF208" s="4" t="s">
        <v>716</v>
      </c>
      <c r="BG208" s="4" t="s">
        <v>719</v>
      </c>
      <c r="BH208" s="20" t="str">
        <f t="shared" si="53"/>
        <v>IRPP-F1</v>
      </c>
      <c r="BJ208" s="4" t="s">
        <v>716</v>
      </c>
      <c r="BK208" s="4" t="s">
        <v>720</v>
      </c>
      <c r="BL208" s="20" t="e">
        <f t="shared" si="65"/>
        <v>#N/A</v>
      </c>
      <c r="BN208" s="4" t="s">
        <v>717</v>
      </c>
      <c r="BO208" s="20" t="str">
        <f t="shared" si="66"/>
        <v>Gas</v>
      </c>
      <c r="BP208" s="20" t="str">
        <f t="shared" si="67"/>
        <v>IRPP-F1</v>
      </c>
    </row>
    <row r="209" spans="1:68">
      <c r="A209" t="s">
        <v>206</v>
      </c>
      <c r="B209" t="str">
        <f t="shared" si="54"/>
        <v>IRPP-F2</v>
      </c>
      <c r="C209" t="e">
        <v>#N/A</v>
      </c>
      <c r="D209" t="s">
        <v>365</v>
      </c>
      <c r="E209" t="str">
        <f t="shared" si="55"/>
        <v>CAC</v>
      </c>
      <c r="F209" t="s">
        <v>387</v>
      </c>
      <c r="G209" t="str">
        <f>INDEX(PLEXOScat_idx!$B:$B,MATCH($F209,PLEXOScat_idx!$A:$A,0))</f>
        <v>SPP-Firm</v>
      </c>
      <c r="H209" s="10" t="s">
        <v>676</v>
      </c>
      <c r="I209" t="str">
        <f t="shared" si="56"/>
        <v>Gas</v>
      </c>
      <c r="J209" t="s">
        <v>762</v>
      </c>
      <c r="K209" t="s">
        <v>421</v>
      </c>
      <c r="L209" t="str">
        <f>INDEX(idxFuel!$B:$B,MATCH($K209,idxFuel!$A:$A,0))</f>
        <v>Gas</v>
      </c>
      <c r="M209" t="s">
        <v>428</v>
      </c>
      <c r="N209" t="e">
        <v>#N/A</v>
      </c>
      <c r="O209" t="e">
        <f t="shared" si="57"/>
        <v>#N/A</v>
      </c>
      <c r="P209">
        <f>INDEX(Units_Allyear!C:C,MATCH($A209,Units_Allyear!$A:$A,0))</f>
        <v>1</v>
      </c>
      <c r="Q209">
        <f>INDEX(Units_Allyear!D:D,MATCH($A209,Units_Allyear!$A:$A,0))</f>
        <v>1</v>
      </c>
      <c r="R209">
        <f>INDEX(Units_Allyear!E:E,MATCH($A209,Units_Allyear!$A:$A,0))</f>
        <v>1</v>
      </c>
      <c r="S209">
        <f>INDEX(Units_Allyear!F:F,MATCH($A209,Units_Allyear!$A:$A,0))</f>
        <v>1</v>
      </c>
      <c r="T209">
        <f>INDEX(Units_Allyear!G:G,MATCH($A209,Units_Allyear!$A:$A,0))</f>
        <v>1</v>
      </c>
      <c r="U209">
        <v>90</v>
      </c>
      <c r="V209">
        <v>90</v>
      </c>
      <c r="W209">
        <v>90</v>
      </c>
      <c r="X209">
        <v>90</v>
      </c>
      <c r="Y209">
        <v>90</v>
      </c>
      <c r="Z209" t="e">
        <v>#N/A</v>
      </c>
      <c r="AA209" t="e">
        <f t="shared" si="58"/>
        <v>#N/A</v>
      </c>
      <c r="AB209" t="e">
        <v>#N/A</v>
      </c>
      <c r="AC209" t="e">
        <v>#N/A</v>
      </c>
      <c r="AD209" t="e">
        <v>#N/A</v>
      </c>
      <c r="AE209">
        <v>8</v>
      </c>
      <c r="AF209">
        <v>40</v>
      </c>
      <c r="AG209">
        <v>0.1</v>
      </c>
      <c r="AH209" t="e">
        <v>#N/A</v>
      </c>
      <c r="AI209" t="e">
        <v>#N/A</v>
      </c>
      <c r="AJ209" t="e">
        <v>#N/A</v>
      </c>
      <c r="AK209" t="e">
        <v>#N/A</v>
      </c>
      <c r="AL209" t="s">
        <v>452</v>
      </c>
      <c r="AM209" t="s">
        <v>443</v>
      </c>
      <c r="AN209" t="s">
        <v>561</v>
      </c>
      <c r="AO209">
        <f t="shared" si="59"/>
        <v>2017</v>
      </c>
      <c r="AQ209" s="20" t="str">
        <f t="shared" si="60"/>
        <v>IRPP-F2</v>
      </c>
      <c r="AR209" t="str">
        <f t="shared" si="51"/>
        <v>SPP-Firm-C</v>
      </c>
      <c r="AT209" s="4" t="s">
        <v>714</v>
      </c>
      <c r="AU209" s="20" t="str">
        <f t="shared" si="52"/>
        <v>IRPP-F2</v>
      </c>
      <c r="AV209" t="str">
        <f t="shared" si="61"/>
        <v>CAC</v>
      </c>
      <c r="AX209" s="4" t="s">
        <v>715</v>
      </c>
      <c r="AY209" s="20" t="str">
        <f t="shared" si="62"/>
        <v>IRPP-F2</v>
      </c>
      <c r="AZ209" t="str">
        <f t="shared" si="63"/>
        <v>Gas</v>
      </c>
      <c r="BB209" s="4" t="s">
        <v>716</v>
      </c>
      <c r="BC209" s="20" t="s">
        <v>718</v>
      </c>
      <c r="BD209" s="20" t="e">
        <f t="shared" si="64"/>
        <v>#N/A</v>
      </c>
      <c r="BF209" s="4" t="s">
        <v>716</v>
      </c>
      <c r="BG209" s="4" t="s">
        <v>719</v>
      </c>
      <c r="BH209" s="20" t="str">
        <f t="shared" si="53"/>
        <v>IRPP-F2</v>
      </c>
      <c r="BJ209" s="4" t="s">
        <v>716</v>
      </c>
      <c r="BK209" s="4" t="s">
        <v>720</v>
      </c>
      <c r="BL209" s="20" t="e">
        <f t="shared" si="65"/>
        <v>#N/A</v>
      </c>
      <c r="BN209" s="4" t="s">
        <v>717</v>
      </c>
      <c r="BO209" s="20" t="str">
        <f t="shared" si="66"/>
        <v>Gas</v>
      </c>
      <c r="BP209" s="20" t="str">
        <f t="shared" si="67"/>
        <v>IRPP-F2</v>
      </c>
    </row>
    <row r="210" spans="1:68">
      <c r="A210" t="s">
        <v>207</v>
      </c>
      <c r="B210" t="str">
        <f t="shared" si="54"/>
        <v>GTS4-F</v>
      </c>
      <c r="C210" t="e">
        <v>#N/A</v>
      </c>
      <c r="D210" t="s">
        <v>365</v>
      </c>
      <c r="E210" t="str">
        <f t="shared" si="55"/>
        <v>CAC</v>
      </c>
      <c r="F210" t="s">
        <v>387</v>
      </c>
      <c r="G210" t="str">
        <f>INDEX(PLEXOScat_idx!$B:$B,MATCH($F210,PLEXOScat_idx!$A:$A,0))</f>
        <v>SPP-Firm</v>
      </c>
      <c r="H210" s="10" t="s">
        <v>676</v>
      </c>
      <c r="I210" t="str">
        <f t="shared" si="56"/>
        <v>Gas</v>
      </c>
      <c r="J210" t="s">
        <v>762</v>
      </c>
      <c r="K210" t="s">
        <v>421</v>
      </c>
      <c r="L210" t="str">
        <f>INDEX(idxFuel!$B:$B,MATCH($K210,idxFuel!$A:$A,0))</f>
        <v>Gas</v>
      </c>
      <c r="M210" t="s">
        <v>428</v>
      </c>
      <c r="N210" t="e">
        <v>#N/A</v>
      </c>
      <c r="O210" t="e">
        <f t="shared" si="57"/>
        <v>#N/A</v>
      </c>
      <c r="P210">
        <f>INDEX(Units_Allyear!C:C,MATCH($A210,Units_Allyear!$A:$A,0))</f>
        <v>1</v>
      </c>
      <c r="Q210">
        <f>INDEX(Units_Allyear!D:D,MATCH($A210,Units_Allyear!$A:$A,0))</f>
        <v>1</v>
      </c>
      <c r="R210">
        <f>INDEX(Units_Allyear!E:E,MATCH($A210,Units_Allyear!$A:$A,0))</f>
        <v>1</v>
      </c>
      <c r="S210">
        <f>INDEX(Units_Allyear!F:F,MATCH($A210,Units_Allyear!$A:$A,0))</f>
        <v>1</v>
      </c>
      <c r="T210">
        <f>INDEX(Units_Allyear!G:G,MATCH($A210,Units_Allyear!$A:$A,0))</f>
        <v>1</v>
      </c>
      <c r="U210">
        <v>90</v>
      </c>
      <c r="V210">
        <v>90</v>
      </c>
      <c r="W210">
        <v>90</v>
      </c>
      <c r="X210">
        <v>90</v>
      </c>
      <c r="Y210">
        <v>90</v>
      </c>
      <c r="Z210" t="e">
        <v>#N/A</v>
      </c>
      <c r="AA210" t="e">
        <f t="shared" si="58"/>
        <v>#N/A</v>
      </c>
      <c r="AB210" t="e">
        <v>#N/A</v>
      </c>
      <c r="AC210" t="e">
        <v>#N/A</v>
      </c>
      <c r="AD210" t="e">
        <v>#N/A</v>
      </c>
      <c r="AE210">
        <v>8</v>
      </c>
      <c r="AF210">
        <v>40</v>
      </c>
      <c r="AG210">
        <v>0.1</v>
      </c>
      <c r="AH210" t="e">
        <v>#N/A</v>
      </c>
      <c r="AI210" t="e">
        <v>#N/A</v>
      </c>
      <c r="AJ210" t="e">
        <v>#N/A</v>
      </c>
      <c r="AK210" t="e">
        <v>#N/A</v>
      </c>
      <c r="AL210" t="s">
        <v>452</v>
      </c>
      <c r="AM210" t="s">
        <v>443</v>
      </c>
      <c r="AN210" t="s">
        <v>562</v>
      </c>
      <c r="AO210">
        <f t="shared" si="59"/>
        <v>2018</v>
      </c>
      <c r="AQ210" s="20" t="str">
        <f t="shared" si="60"/>
        <v>GTS4-F</v>
      </c>
      <c r="AR210" t="str">
        <f t="shared" si="51"/>
        <v>SPP-Firm-C</v>
      </c>
      <c r="AT210" s="4" t="s">
        <v>714</v>
      </c>
      <c r="AU210" s="20" t="str">
        <f t="shared" si="52"/>
        <v>GTS4-F</v>
      </c>
      <c r="AV210" t="str">
        <f t="shared" si="61"/>
        <v>CAC</v>
      </c>
      <c r="AX210" s="4" t="s">
        <v>715</v>
      </c>
      <c r="AY210" s="20" t="str">
        <f t="shared" si="62"/>
        <v>GTS4-F</v>
      </c>
      <c r="AZ210" t="str">
        <f t="shared" si="63"/>
        <v>Gas</v>
      </c>
      <c r="BB210" s="4" t="s">
        <v>716</v>
      </c>
      <c r="BC210" s="20" t="s">
        <v>718</v>
      </c>
      <c r="BD210" s="20" t="e">
        <f t="shared" si="64"/>
        <v>#N/A</v>
      </c>
      <c r="BF210" s="4" t="s">
        <v>716</v>
      </c>
      <c r="BG210" s="4" t="s">
        <v>719</v>
      </c>
      <c r="BH210" s="20" t="str">
        <f t="shared" si="53"/>
        <v>GTS4-F</v>
      </c>
      <c r="BJ210" s="4" t="s">
        <v>716</v>
      </c>
      <c r="BK210" s="4" t="s">
        <v>720</v>
      </c>
      <c r="BL210" s="20" t="e">
        <f t="shared" si="65"/>
        <v>#N/A</v>
      </c>
      <c r="BN210" s="4" t="s">
        <v>717</v>
      </c>
      <c r="BO210" s="20" t="str">
        <f t="shared" si="66"/>
        <v>Gas</v>
      </c>
      <c r="BP210" s="20" t="str">
        <f t="shared" si="67"/>
        <v>GTS4-F</v>
      </c>
    </row>
    <row r="211" spans="1:68">
      <c r="A211" t="s">
        <v>208</v>
      </c>
      <c r="B211" t="str">
        <f t="shared" si="54"/>
        <v>GNC-F</v>
      </c>
      <c r="C211" t="e">
        <v>#N/A</v>
      </c>
      <c r="D211" t="s">
        <v>365</v>
      </c>
      <c r="E211" t="str">
        <f t="shared" si="55"/>
        <v>CAC</v>
      </c>
      <c r="F211" t="s">
        <v>387</v>
      </c>
      <c r="G211" t="str">
        <f>INDEX(PLEXOScat_idx!$B:$B,MATCH($F211,PLEXOScat_idx!$A:$A,0))</f>
        <v>SPP-Firm</v>
      </c>
      <c r="H211" s="10" t="s">
        <v>676</v>
      </c>
      <c r="I211" t="str">
        <f t="shared" si="56"/>
        <v>Gas</v>
      </c>
      <c r="J211" t="s">
        <v>762</v>
      </c>
      <c r="K211" t="s">
        <v>421</v>
      </c>
      <c r="L211" t="str">
        <f>INDEX(idxFuel!$B:$B,MATCH($K211,idxFuel!$A:$A,0))</f>
        <v>Gas</v>
      </c>
      <c r="M211" t="s">
        <v>428</v>
      </c>
      <c r="N211" t="e">
        <v>#N/A</v>
      </c>
      <c r="O211" t="e">
        <f t="shared" si="57"/>
        <v>#N/A</v>
      </c>
      <c r="P211">
        <f>INDEX(Units_Allyear!C:C,MATCH($A211,Units_Allyear!$A:$A,0))</f>
        <v>1</v>
      </c>
      <c r="Q211">
        <f>INDEX(Units_Allyear!D:D,MATCH($A211,Units_Allyear!$A:$A,0))</f>
        <v>1</v>
      </c>
      <c r="R211">
        <f>INDEX(Units_Allyear!E:E,MATCH($A211,Units_Allyear!$A:$A,0))</f>
        <v>1</v>
      </c>
      <c r="S211">
        <f>INDEX(Units_Allyear!F:F,MATCH($A211,Units_Allyear!$A:$A,0))</f>
        <v>1</v>
      </c>
      <c r="T211">
        <f>INDEX(Units_Allyear!G:G,MATCH($A211,Units_Allyear!$A:$A,0))</f>
        <v>1</v>
      </c>
      <c r="U211">
        <v>90</v>
      </c>
      <c r="V211">
        <v>90</v>
      </c>
      <c r="W211">
        <v>90</v>
      </c>
      <c r="X211">
        <v>90</v>
      </c>
      <c r="Y211">
        <v>90</v>
      </c>
      <c r="Z211" t="e">
        <v>#N/A</v>
      </c>
      <c r="AA211" t="e">
        <f t="shared" si="58"/>
        <v>#N/A</v>
      </c>
      <c r="AB211" t="e">
        <v>#N/A</v>
      </c>
      <c r="AC211" t="e">
        <v>#N/A</v>
      </c>
      <c r="AD211" t="e">
        <v>#N/A</v>
      </c>
      <c r="AE211">
        <v>8</v>
      </c>
      <c r="AF211">
        <v>40</v>
      </c>
      <c r="AG211">
        <v>0.1</v>
      </c>
      <c r="AH211" t="e">
        <v>#N/A</v>
      </c>
      <c r="AI211" t="e">
        <v>#N/A</v>
      </c>
      <c r="AJ211" t="e">
        <v>#N/A</v>
      </c>
      <c r="AK211" t="e">
        <v>#N/A</v>
      </c>
      <c r="AL211" t="s">
        <v>452</v>
      </c>
      <c r="AM211" t="s">
        <v>443</v>
      </c>
      <c r="AN211" t="s">
        <v>563</v>
      </c>
      <c r="AO211">
        <f t="shared" si="59"/>
        <v>2018</v>
      </c>
      <c r="AQ211" s="20" t="str">
        <f t="shared" si="60"/>
        <v>GNC-F</v>
      </c>
      <c r="AR211" t="str">
        <f t="shared" si="51"/>
        <v>SPP-Firm-C</v>
      </c>
      <c r="AT211" s="4" t="s">
        <v>714</v>
      </c>
      <c r="AU211" s="20" t="str">
        <f t="shared" si="52"/>
        <v>GNC-F</v>
      </c>
      <c r="AV211" t="str">
        <f t="shared" si="61"/>
        <v>CAC</v>
      </c>
      <c r="AX211" s="4" t="s">
        <v>715</v>
      </c>
      <c r="AY211" s="20" t="str">
        <f t="shared" si="62"/>
        <v>GNC-F</v>
      </c>
      <c r="AZ211" t="str">
        <f t="shared" si="63"/>
        <v>Gas</v>
      </c>
      <c r="BB211" s="4" t="s">
        <v>716</v>
      </c>
      <c r="BC211" s="20" t="s">
        <v>718</v>
      </c>
      <c r="BD211" s="20" t="e">
        <f t="shared" si="64"/>
        <v>#N/A</v>
      </c>
      <c r="BF211" s="4" t="s">
        <v>716</v>
      </c>
      <c r="BG211" s="4" t="s">
        <v>719</v>
      </c>
      <c r="BH211" s="20" t="str">
        <f t="shared" si="53"/>
        <v>GNC-F</v>
      </c>
      <c r="BJ211" s="4" t="s">
        <v>716</v>
      </c>
      <c r="BK211" s="4" t="s">
        <v>720</v>
      </c>
      <c r="BL211" s="20" t="e">
        <f t="shared" si="65"/>
        <v>#N/A</v>
      </c>
      <c r="BN211" s="4" t="s">
        <v>717</v>
      </c>
      <c r="BO211" s="20" t="str">
        <f t="shared" si="66"/>
        <v>Gas</v>
      </c>
      <c r="BP211" s="20" t="str">
        <f t="shared" si="67"/>
        <v>GNC-F</v>
      </c>
    </row>
    <row r="212" spans="1:68">
      <c r="A212" t="s">
        <v>209</v>
      </c>
      <c r="B212" t="str">
        <f t="shared" si="54"/>
        <v>ABR3-F</v>
      </c>
      <c r="C212" t="e">
        <v>#N/A</v>
      </c>
      <c r="D212" t="s">
        <v>365</v>
      </c>
      <c r="E212" t="str">
        <f t="shared" si="55"/>
        <v>CAC</v>
      </c>
      <c r="F212" t="s">
        <v>387</v>
      </c>
      <c r="G212" t="str">
        <f>INDEX(PLEXOScat_idx!$B:$B,MATCH($F212,PLEXOScat_idx!$A:$A,0))</f>
        <v>SPP-Firm</v>
      </c>
      <c r="H212" s="10" t="s">
        <v>676</v>
      </c>
      <c r="I212" t="str">
        <f t="shared" si="56"/>
        <v>Gas</v>
      </c>
      <c r="J212" t="s">
        <v>762</v>
      </c>
      <c r="K212" t="s">
        <v>421</v>
      </c>
      <c r="L212" t="str">
        <f>INDEX(idxFuel!$B:$B,MATCH($K212,idxFuel!$A:$A,0))</f>
        <v>Gas</v>
      </c>
      <c r="M212" t="s">
        <v>428</v>
      </c>
      <c r="N212" t="e">
        <v>#N/A</v>
      </c>
      <c r="O212" t="e">
        <f t="shared" si="57"/>
        <v>#N/A</v>
      </c>
      <c r="P212">
        <f>INDEX(Units_Allyear!C:C,MATCH($A212,Units_Allyear!$A:$A,0))</f>
        <v>1</v>
      </c>
      <c r="Q212">
        <f>INDEX(Units_Allyear!D:D,MATCH($A212,Units_Allyear!$A:$A,0))</f>
        <v>1</v>
      </c>
      <c r="R212">
        <f>INDEX(Units_Allyear!E:E,MATCH($A212,Units_Allyear!$A:$A,0))</f>
        <v>1</v>
      </c>
      <c r="S212">
        <f>INDEX(Units_Allyear!F:F,MATCH($A212,Units_Allyear!$A:$A,0))</f>
        <v>1</v>
      </c>
      <c r="T212">
        <f>INDEX(Units_Allyear!G:G,MATCH($A212,Units_Allyear!$A:$A,0))</f>
        <v>1</v>
      </c>
      <c r="U212">
        <v>90</v>
      </c>
      <c r="V212">
        <v>90</v>
      </c>
      <c r="W212">
        <v>90</v>
      </c>
      <c r="X212">
        <v>90</v>
      </c>
      <c r="Y212">
        <v>90</v>
      </c>
      <c r="Z212" t="e">
        <v>#N/A</v>
      </c>
      <c r="AA212" t="e">
        <f t="shared" si="58"/>
        <v>#N/A</v>
      </c>
      <c r="AB212" t="e">
        <v>#N/A</v>
      </c>
      <c r="AC212" t="e">
        <v>#N/A</v>
      </c>
      <c r="AD212" t="e">
        <v>#N/A</v>
      </c>
      <c r="AE212">
        <v>8</v>
      </c>
      <c r="AF212">
        <v>40</v>
      </c>
      <c r="AG212">
        <v>0.1</v>
      </c>
      <c r="AH212" t="e">
        <v>#N/A</v>
      </c>
      <c r="AI212" t="e">
        <v>#N/A</v>
      </c>
      <c r="AJ212" t="e">
        <v>#N/A</v>
      </c>
      <c r="AK212" t="e">
        <v>#N/A</v>
      </c>
      <c r="AL212" t="s">
        <v>452</v>
      </c>
      <c r="AM212" t="s">
        <v>443</v>
      </c>
      <c r="AN212" t="s">
        <v>564</v>
      </c>
      <c r="AO212">
        <f t="shared" si="59"/>
        <v>2018</v>
      </c>
      <c r="AQ212" s="20" t="str">
        <f t="shared" si="60"/>
        <v>ABR3-F</v>
      </c>
      <c r="AR212" t="str">
        <f t="shared" si="51"/>
        <v>SPP-Firm-C</v>
      </c>
      <c r="AT212" s="4" t="s">
        <v>714</v>
      </c>
      <c r="AU212" s="20" t="str">
        <f t="shared" si="52"/>
        <v>ABR3-F</v>
      </c>
      <c r="AV212" t="str">
        <f t="shared" si="61"/>
        <v>CAC</v>
      </c>
      <c r="AX212" s="4" t="s">
        <v>715</v>
      </c>
      <c r="AY212" s="20" t="str">
        <f t="shared" si="62"/>
        <v>ABR3-F</v>
      </c>
      <c r="AZ212" t="str">
        <f t="shared" si="63"/>
        <v>Gas</v>
      </c>
      <c r="BB212" s="4" t="s">
        <v>716</v>
      </c>
      <c r="BC212" s="20" t="s">
        <v>718</v>
      </c>
      <c r="BD212" s="20" t="e">
        <f t="shared" si="64"/>
        <v>#N/A</v>
      </c>
      <c r="BF212" s="4" t="s">
        <v>716</v>
      </c>
      <c r="BG212" s="4" t="s">
        <v>719</v>
      </c>
      <c r="BH212" s="20" t="str">
        <f t="shared" si="53"/>
        <v>ABR3-F</v>
      </c>
      <c r="BJ212" s="4" t="s">
        <v>716</v>
      </c>
      <c r="BK212" s="4" t="s">
        <v>720</v>
      </c>
      <c r="BL212" s="20" t="e">
        <f t="shared" si="65"/>
        <v>#N/A</v>
      </c>
      <c r="BN212" s="4" t="s">
        <v>717</v>
      </c>
      <c r="BO212" s="20" t="str">
        <f t="shared" si="66"/>
        <v>Gas</v>
      </c>
      <c r="BP212" s="20" t="str">
        <f t="shared" si="67"/>
        <v>ABR3-F</v>
      </c>
    </row>
    <row r="213" spans="1:68">
      <c r="A213" t="s">
        <v>210</v>
      </c>
      <c r="B213" t="str">
        <f t="shared" si="54"/>
        <v>ABR4-F</v>
      </c>
      <c r="C213" t="e">
        <v>#N/A</v>
      </c>
      <c r="D213" t="s">
        <v>365</v>
      </c>
      <c r="E213" t="str">
        <f t="shared" si="55"/>
        <v>CAC</v>
      </c>
      <c r="F213" t="s">
        <v>387</v>
      </c>
      <c r="G213" t="str">
        <f>INDEX(PLEXOScat_idx!$B:$B,MATCH($F213,PLEXOScat_idx!$A:$A,0))</f>
        <v>SPP-Firm</v>
      </c>
      <c r="H213" s="10" t="s">
        <v>676</v>
      </c>
      <c r="I213" t="str">
        <f t="shared" si="56"/>
        <v>Gas</v>
      </c>
      <c r="J213" t="s">
        <v>762</v>
      </c>
      <c r="K213" t="s">
        <v>421</v>
      </c>
      <c r="L213" t="str">
        <f>INDEX(idxFuel!$B:$B,MATCH($K213,idxFuel!$A:$A,0))</f>
        <v>Gas</v>
      </c>
      <c r="M213" t="s">
        <v>428</v>
      </c>
      <c r="N213" t="e">
        <v>#N/A</v>
      </c>
      <c r="O213" t="e">
        <f t="shared" si="57"/>
        <v>#N/A</v>
      </c>
      <c r="P213">
        <f>INDEX(Units_Allyear!C:C,MATCH($A213,Units_Allyear!$A:$A,0))</f>
        <v>1</v>
      </c>
      <c r="Q213">
        <f>INDEX(Units_Allyear!D:D,MATCH($A213,Units_Allyear!$A:$A,0))</f>
        <v>1</v>
      </c>
      <c r="R213">
        <f>INDEX(Units_Allyear!E:E,MATCH($A213,Units_Allyear!$A:$A,0))</f>
        <v>1</v>
      </c>
      <c r="S213">
        <f>INDEX(Units_Allyear!F:F,MATCH($A213,Units_Allyear!$A:$A,0))</f>
        <v>1</v>
      </c>
      <c r="T213">
        <f>INDEX(Units_Allyear!G:G,MATCH($A213,Units_Allyear!$A:$A,0))</f>
        <v>1</v>
      </c>
      <c r="U213">
        <v>90</v>
      </c>
      <c r="V213">
        <v>90</v>
      </c>
      <c r="W213">
        <v>90</v>
      </c>
      <c r="X213">
        <v>90</v>
      </c>
      <c r="Y213">
        <v>90</v>
      </c>
      <c r="Z213" t="e">
        <v>#N/A</v>
      </c>
      <c r="AA213" t="e">
        <f t="shared" si="58"/>
        <v>#N/A</v>
      </c>
      <c r="AB213" t="e">
        <v>#N/A</v>
      </c>
      <c r="AC213" t="e">
        <v>#N/A</v>
      </c>
      <c r="AD213" t="e">
        <v>#N/A</v>
      </c>
      <c r="AE213">
        <v>8</v>
      </c>
      <c r="AF213">
        <v>40</v>
      </c>
      <c r="AG213">
        <v>0.1</v>
      </c>
      <c r="AH213" t="e">
        <v>#N/A</v>
      </c>
      <c r="AI213" t="e">
        <v>#N/A</v>
      </c>
      <c r="AJ213" t="e">
        <v>#N/A</v>
      </c>
      <c r="AK213" t="e">
        <v>#N/A</v>
      </c>
      <c r="AL213" t="s">
        <v>452</v>
      </c>
      <c r="AM213" t="s">
        <v>443</v>
      </c>
      <c r="AN213" t="s">
        <v>565</v>
      </c>
      <c r="AO213">
        <f t="shared" si="59"/>
        <v>2018</v>
      </c>
      <c r="AQ213" s="20" t="str">
        <f t="shared" si="60"/>
        <v>ABR4-F</v>
      </c>
      <c r="AR213" t="str">
        <f t="shared" si="51"/>
        <v>SPP-Firm-C</v>
      </c>
      <c r="AT213" s="4" t="s">
        <v>714</v>
      </c>
      <c r="AU213" s="20" t="str">
        <f t="shared" si="52"/>
        <v>ABR4-F</v>
      </c>
      <c r="AV213" t="str">
        <f t="shared" si="61"/>
        <v>CAC</v>
      </c>
      <c r="AX213" s="4" t="s">
        <v>715</v>
      </c>
      <c r="AY213" s="20" t="str">
        <f t="shared" si="62"/>
        <v>ABR4-F</v>
      </c>
      <c r="AZ213" t="str">
        <f t="shared" si="63"/>
        <v>Gas</v>
      </c>
      <c r="BB213" s="4" t="s">
        <v>716</v>
      </c>
      <c r="BC213" s="20" t="s">
        <v>718</v>
      </c>
      <c r="BD213" s="20" t="e">
        <f t="shared" si="64"/>
        <v>#N/A</v>
      </c>
      <c r="BF213" s="4" t="s">
        <v>716</v>
      </c>
      <c r="BG213" s="4" t="s">
        <v>719</v>
      </c>
      <c r="BH213" s="20" t="str">
        <f t="shared" si="53"/>
        <v>ABR4-F</v>
      </c>
      <c r="BJ213" s="4" t="s">
        <v>716</v>
      </c>
      <c r="BK213" s="4" t="s">
        <v>720</v>
      </c>
      <c r="BL213" s="20" t="e">
        <f t="shared" si="65"/>
        <v>#N/A</v>
      </c>
      <c r="BN213" s="4" t="s">
        <v>717</v>
      </c>
      <c r="BO213" s="20" t="str">
        <f t="shared" si="66"/>
        <v>Gas</v>
      </c>
      <c r="BP213" s="20" t="str">
        <f t="shared" si="67"/>
        <v>ABR4-F</v>
      </c>
    </row>
    <row r="214" spans="1:68">
      <c r="A214" t="s">
        <v>211</v>
      </c>
      <c r="B214" t="str">
        <f t="shared" si="54"/>
        <v>ABR5-F</v>
      </c>
      <c r="C214" t="e">
        <v>#N/A</v>
      </c>
      <c r="D214" t="s">
        <v>365</v>
      </c>
      <c r="E214" t="str">
        <f t="shared" si="55"/>
        <v>CAC</v>
      </c>
      <c r="F214" t="s">
        <v>387</v>
      </c>
      <c r="G214" t="str">
        <f>INDEX(PLEXOScat_idx!$B:$B,MATCH($F214,PLEXOScat_idx!$A:$A,0))</f>
        <v>SPP-Firm</v>
      </c>
      <c r="H214" s="10" t="s">
        <v>676</v>
      </c>
      <c r="I214" t="str">
        <f t="shared" si="56"/>
        <v>Gas</v>
      </c>
      <c r="J214" t="s">
        <v>762</v>
      </c>
      <c r="K214" t="s">
        <v>421</v>
      </c>
      <c r="L214" t="str">
        <f>INDEX(idxFuel!$B:$B,MATCH($K214,idxFuel!$A:$A,0))</f>
        <v>Gas</v>
      </c>
      <c r="M214" t="s">
        <v>428</v>
      </c>
      <c r="N214" t="e">
        <v>#N/A</v>
      </c>
      <c r="O214" t="e">
        <f t="shared" si="57"/>
        <v>#N/A</v>
      </c>
      <c r="P214">
        <f>INDEX(Units_Allyear!C:C,MATCH($A214,Units_Allyear!$A:$A,0))</f>
        <v>1</v>
      </c>
      <c r="Q214">
        <f>INDEX(Units_Allyear!D:D,MATCH($A214,Units_Allyear!$A:$A,0))</f>
        <v>1</v>
      </c>
      <c r="R214">
        <f>INDEX(Units_Allyear!E:E,MATCH($A214,Units_Allyear!$A:$A,0))</f>
        <v>1</v>
      </c>
      <c r="S214">
        <f>INDEX(Units_Allyear!F:F,MATCH($A214,Units_Allyear!$A:$A,0))</f>
        <v>1</v>
      </c>
      <c r="T214">
        <f>INDEX(Units_Allyear!G:G,MATCH($A214,Units_Allyear!$A:$A,0))</f>
        <v>1</v>
      </c>
      <c r="U214">
        <v>90</v>
      </c>
      <c r="V214">
        <v>90</v>
      </c>
      <c r="W214">
        <v>90</v>
      </c>
      <c r="X214">
        <v>90</v>
      </c>
      <c r="Y214">
        <v>90</v>
      </c>
      <c r="Z214" t="e">
        <v>#N/A</v>
      </c>
      <c r="AA214" t="e">
        <f t="shared" si="58"/>
        <v>#N/A</v>
      </c>
      <c r="AB214" t="e">
        <v>#N/A</v>
      </c>
      <c r="AC214" t="e">
        <v>#N/A</v>
      </c>
      <c r="AD214" t="e">
        <v>#N/A</v>
      </c>
      <c r="AE214">
        <v>8</v>
      </c>
      <c r="AF214">
        <v>40</v>
      </c>
      <c r="AG214">
        <v>0.1</v>
      </c>
      <c r="AH214" t="e">
        <v>#N/A</v>
      </c>
      <c r="AI214" t="e">
        <v>#N/A</v>
      </c>
      <c r="AJ214" t="e">
        <v>#N/A</v>
      </c>
      <c r="AK214" t="e">
        <v>#N/A</v>
      </c>
      <c r="AL214" t="s">
        <v>452</v>
      </c>
      <c r="AM214" t="s">
        <v>443</v>
      </c>
      <c r="AN214" t="s">
        <v>566</v>
      </c>
      <c r="AO214">
        <f t="shared" si="59"/>
        <v>2018</v>
      </c>
      <c r="AQ214" s="20" t="str">
        <f t="shared" si="60"/>
        <v>ABR5-F</v>
      </c>
      <c r="AR214" t="str">
        <f t="shared" si="51"/>
        <v>SPP-Firm-C</v>
      </c>
      <c r="AT214" s="4" t="s">
        <v>714</v>
      </c>
      <c r="AU214" s="20" t="str">
        <f t="shared" si="52"/>
        <v>ABR5-F</v>
      </c>
      <c r="AV214" t="str">
        <f t="shared" si="61"/>
        <v>CAC</v>
      </c>
      <c r="AX214" s="4" t="s">
        <v>715</v>
      </c>
      <c r="AY214" s="20" t="str">
        <f t="shared" si="62"/>
        <v>ABR5-F</v>
      </c>
      <c r="AZ214" t="str">
        <f t="shared" si="63"/>
        <v>Gas</v>
      </c>
      <c r="BB214" s="4" t="s">
        <v>716</v>
      </c>
      <c r="BC214" s="20" t="s">
        <v>718</v>
      </c>
      <c r="BD214" s="20" t="e">
        <f t="shared" si="64"/>
        <v>#N/A</v>
      </c>
      <c r="BF214" s="4" t="s">
        <v>716</v>
      </c>
      <c r="BG214" s="4" t="s">
        <v>719</v>
      </c>
      <c r="BH214" s="20" t="str">
        <f t="shared" si="53"/>
        <v>ABR5-F</v>
      </c>
      <c r="BJ214" s="4" t="s">
        <v>716</v>
      </c>
      <c r="BK214" s="4" t="s">
        <v>720</v>
      </c>
      <c r="BL214" s="20" t="e">
        <f t="shared" si="65"/>
        <v>#N/A</v>
      </c>
      <c r="BN214" s="4" t="s">
        <v>717</v>
      </c>
      <c r="BO214" s="20" t="str">
        <f t="shared" si="66"/>
        <v>Gas</v>
      </c>
      <c r="BP214" s="20" t="str">
        <f t="shared" si="67"/>
        <v>ABR5-F</v>
      </c>
    </row>
    <row r="215" spans="1:68">
      <c r="A215" t="s">
        <v>212</v>
      </c>
      <c r="B215" t="str">
        <f t="shared" si="54"/>
        <v>GBL-F</v>
      </c>
      <c r="C215" t="e">
        <v>#N/A</v>
      </c>
      <c r="D215" t="s">
        <v>372</v>
      </c>
      <c r="E215" t="str">
        <f t="shared" si="55"/>
        <v>CAC</v>
      </c>
      <c r="F215" t="s">
        <v>387</v>
      </c>
      <c r="G215" t="str">
        <f>INDEX(PLEXOScat_idx!$B:$B,MATCH($F215,PLEXOScat_idx!$A:$A,0))</f>
        <v>SPP-Firm</v>
      </c>
      <c r="H215" s="10" t="s">
        <v>676</v>
      </c>
      <c r="I215" t="str">
        <f t="shared" si="56"/>
        <v>Gas</v>
      </c>
      <c r="J215" t="s">
        <v>762</v>
      </c>
      <c r="K215" t="s">
        <v>421</v>
      </c>
      <c r="L215" t="str">
        <f>INDEX(idxFuel!$B:$B,MATCH($K215,idxFuel!$A:$A,0))</f>
        <v>Gas</v>
      </c>
      <c r="M215" t="s">
        <v>428</v>
      </c>
      <c r="N215" t="e">
        <v>#N/A</v>
      </c>
      <c r="O215" t="e">
        <f t="shared" si="57"/>
        <v>#N/A</v>
      </c>
      <c r="P215">
        <f>INDEX(Units_Allyear!C:C,MATCH($A215,Units_Allyear!$A:$A,0))</f>
        <v>1</v>
      </c>
      <c r="Q215">
        <f>INDEX(Units_Allyear!D:D,MATCH($A215,Units_Allyear!$A:$A,0))</f>
        <v>1</v>
      </c>
      <c r="R215">
        <f>INDEX(Units_Allyear!E:E,MATCH($A215,Units_Allyear!$A:$A,0))</f>
        <v>1</v>
      </c>
      <c r="S215">
        <f>INDEX(Units_Allyear!F:F,MATCH($A215,Units_Allyear!$A:$A,0))</f>
        <v>1</v>
      </c>
      <c r="T215">
        <f>INDEX(Units_Allyear!G:G,MATCH($A215,Units_Allyear!$A:$A,0))</f>
        <v>1</v>
      </c>
      <c r="U215">
        <v>90</v>
      </c>
      <c r="V215">
        <v>90</v>
      </c>
      <c r="W215">
        <v>90</v>
      </c>
      <c r="X215">
        <v>90</v>
      </c>
      <c r="Y215">
        <v>90</v>
      </c>
      <c r="Z215" t="e">
        <v>#N/A</v>
      </c>
      <c r="AA215" t="e">
        <f t="shared" si="58"/>
        <v>#N/A</v>
      </c>
      <c r="AB215" t="e">
        <v>#N/A</v>
      </c>
      <c r="AC215" t="e">
        <v>#N/A</v>
      </c>
      <c r="AD215" t="e">
        <v>#N/A</v>
      </c>
      <c r="AE215">
        <v>8</v>
      </c>
      <c r="AF215">
        <v>40</v>
      </c>
      <c r="AG215">
        <v>0.1</v>
      </c>
      <c r="AH215" t="e">
        <v>#N/A</v>
      </c>
      <c r="AI215" t="e">
        <v>#N/A</v>
      </c>
      <c r="AJ215" t="e">
        <v>#N/A</v>
      </c>
      <c r="AK215" t="e">
        <v>#N/A</v>
      </c>
      <c r="AL215" t="s">
        <v>452</v>
      </c>
      <c r="AM215" t="s">
        <v>443</v>
      </c>
      <c r="AN215" t="s">
        <v>567</v>
      </c>
      <c r="AO215">
        <f t="shared" si="59"/>
        <v>2018</v>
      </c>
      <c r="AQ215" s="20" t="str">
        <f t="shared" si="60"/>
        <v>GBL-F</v>
      </c>
      <c r="AR215" t="str">
        <f t="shared" si="51"/>
        <v>SPP-Firm-C</v>
      </c>
      <c r="AT215" s="4" t="s">
        <v>714</v>
      </c>
      <c r="AU215" s="20" t="str">
        <f t="shared" si="52"/>
        <v>GBL-F</v>
      </c>
      <c r="AV215" t="str">
        <f t="shared" si="61"/>
        <v>CAC</v>
      </c>
      <c r="AX215" s="4" t="s">
        <v>715</v>
      </c>
      <c r="AY215" s="20" t="str">
        <f t="shared" si="62"/>
        <v>GBL-F</v>
      </c>
      <c r="AZ215" t="str">
        <f t="shared" si="63"/>
        <v>Gas</v>
      </c>
      <c r="BB215" s="4" t="s">
        <v>716</v>
      </c>
      <c r="BC215" s="20" t="s">
        <v>718</v>
      </c>
      <c r="BD215" s="20" t="e">
        <f t="shared" si="64"/>
        <v>#N/A</v>
      </c>
      <c r="BF215" s="4" t="s">
        <v>716</v>
      </c>
      <c r="BG215" s="4" t="s">
        <v>719</v>
      </c>
      <c r="BH215" s="20" t="str">
        <f t="shared" si="53"/>
        <v>GBL-F</v>
      </c>
      <c r="BJ215" s="4" t="s">
        <v>716</v>
      </c>
      <c r="BK215" s="4" t="s">
        <v>720</v>
      </c>
      <c r="BL215" s="20" t="e">
        <f t="shared" si="65"/>
        <v>#N/A</v>
      </c>
      <c r="BN215" s="4" t="s">
        <v>717</v>
      </c>
      <c r="BO215" s="20" t="str">
        <f t="shared" si="66"/>
        <v>Gas</v>
      </c>
      <c r="BP215" s="20" t="str">
        <f t="shared" si="67"/>
        <v>GBL-F</v>
      </c>
    </row>
    <row r="216" spans="1:68">
      <c r="A216" t="s">
        <v>213</v>
      </c>
      <c r="B216" t="str">
        <f t="shared" si="54"/>
        <v>GBP-F</v>
      </c>
      <c r="C216" t="e">
        <v>#N/A</v>
      </c>
      <c r="D216" t="s">
        <v>372</v>
      </c>
      <c r="E216" t="str">
        <f t="shared" si="55"/>
        <v>CAC</v>
      </c>
      <c r="F216" t="s">
        <v>387</v>
      </c>
      <c r="G216" t="str">
        <f>INDEX(PLEXOScat_idx!$B:$B,MATCH($F216,PLEXOScat_idx!$A:$A,0))</f>
        <v>SPP-Firm</v>
      </c>
      <c r="H216" s="10" t="s">
        <v>676</v>
      </c>
      <c r="I216" t="str">
        <f t="shared" si="56"/>
        <v>Gas</v>
      </c>
      <c r="J216" t="s">
        <v>762</v>
      </c>
      <c r="K216" t="s">
        <v>421</v>
      </c>
      <c r="L216" t="str">
        <f>INDEX(idxFuel!$B:$B,MATCH($K216,idxFuel!$A:$A,0))</f>
        <v>Gas</v>
      </c>
      <c r="M216" t="s">
        <v>428</v>
      </c>
      <c r="N216" t="e">
        <v>#N/A</v>
      </c>
      <c r="O216" t="e">
        <f t="shared" si="57"/>
        <v>#N/A</v>
      </c>
      <c r="P216">
        <f>INDEX(Units_Allyear!C:C,MATCH($A216,Units_Allyear!$A:$A,0))</f>
        <v>1</v>
      </c>
      <c r="Q216">
        <f>INDEX(Units_Allyear!D:D,MATCH($A216,Units_Allyear!$A:$A,0))</f>
        <v>1</v>
      </c>
      <c r="R216">
        <f>INDEX(Units_Allyear!E:E,MATCH($A216,Units_Allyear!$A:$A,0))</f>
        <v>1</v>
      </c>
      <c r="S216">
        <f>INDEX(Units_Allyear!F:F,MATCH($A216,Units_Allyear!$A:$A,0))</f>
        <v>1</v>
      </c>
      <c r="T216">
        <f>INDEX(Units_Allyear!G:G,MATCH($A216,Units_Allyear!$A:$A,0))</f>
        <v>1</v>
      </c>
      <c r="U216">
        <v>90</v>
      </c>
      <c r="V216">
        <v>90</v>
      </c>
      <c r="W216">
        <v>90</v>
      </c>
      <c r="X216">
        <v>90</v>
      </c>
      <c r="Y216">
        <v>90</v>
      </c>
      <c r="Z216" t="e">
        <v>#N/A</v>
      </c>
      <c r="AA216" t="e">
        <f t="shared" si="58"/>
        <v>#N/A</v>
      </c>
      <c r="AB216" t="e">
        <v>#N/A</v>
      </c>
      <c r="AC216" t="e">
        <v>#N/A</v>
      </c>
      <c r="AD216" t="e">
        <v>#N/A</v>
      </c>
      <c r="AE216">
        <v>8</v>
      </c>
      <c r="AF216">
        <v>40</v>
      </c>
      <c r="AG216">
        <v>0.1</v>
      </c>
      <c r="AH216" t="e">
        <v>#N/A</v>
      </c>
      <c r="AI216" t="e">
        <v>#N/A</v>
      </c>
      <c r="AJ216" t="e">
        <v>#N/A</v>
      </c>
      <c r="AK216" t="e">
        <v>#N/A</v>
      </c>
      <c r="AL216" t="s">
        <v>452</v>
      </c>
      <c r="AM216" t="s">
        <v>443</v>
      </c>
      <c r="AN216" t="s">
        <v>568</v>
      </c>
      <c r="AO216">
        <f t="shared" si="59"/>
        <v>2018</v>
      </c>
      <c r="AQ216" s="20" t="str">
        <f t="shared" si="60"/>
        <v>GBP-F</v>
      </c>
      <c r="AR216" t="str">
        <f t="shared" si="51"/>
        <v>SPP-Firm-C</v>
      </c>
      <c r="AT216" s="4" t="s">
        <v>714</v>
      </c>
      <c r="AU216" s="20" t="str">
        <f t="shared" si="52"/>
        <v>GBP-F</v>
      </c>
      <c r="AV216" t="str">
        <f t="shared" si="61"/>
        <v>CAC</v>
      </c>
      <c r="AX216" s="4" t="s">
        <v>715</v>
      </c>
      <c r="AY216" s="20" t="str">
        <f t="shared" si="62"/>
        <v>GBP-F</v>
      </c>
      <c r="AZ216" t="str">
        <f t="shared" si="63"/>
        <v>Gas</v>
      </c>
      <c r="BB216" s="4" t="s">
        <v>716</v>
      </c>
      <c r="BC216" s="20" t="s">
        <v>718</v>
      </c>
      <c r="BD216" s="20" t="e">
        <f t="shared" si="64"/>
        <v>#N/A</v>
      </c>
      <c r="BF216" s="4" t="s">
        <v>716</v>
      </c>
      <c r="BG216" s="4" t="s">
        <v>719</v>
      </c>
      <c r="BH216" s="20" t="str">
        <f t="shared" si="53"/>
        <v>GBP-F</v>
      </c>
      <c r="BJ216" s="4" t="s">
        <v>716</v>
      </c>
      <c r="BK216" s="4" t="s">
        <v>720</v>
      </c>
      <c r="BL216" s="20" t="e">
        <f t="shared" si="65"/>
        <v>#N/A</v>
      </c>
      <c r="BN216" s="4" t="s">
        <v>717</v>
      </c>
      <c r="BO216" s="20" t="str">
        <f t="shared" si="66"/>
        <v>Gas</v>
      </c>
      <c r="BP216" s="20" t="str">
        <f t="shared" si="67"/>
        <v>GBP-F</v>
      </c>
    </row>
    <row r="217" spans="1:68">
      <c r="A217" t="s">
        <v>214</v>
      </c>
      <c r="B217" t="str">
        <f t="shared" si="54"/>
        <v>GNLL2-F</v>
      </c>
      <c r="C217" t="e">
        <v>#N/A</v>
      </c>
      <c r="D217" t="s">
        <v>365</v>
      </c>
      <c r="E217" t="str">
        <f t="shared" si="55"/>
        <v>CAC</v>
      </c>
      <c r="F217" t="s">
        <v>387</v>
      </c>
      <c r="G217" t="str">
        <f>INDEX(PLEXOScat_idx!$B:$B,MATCH($F217,PLEXOScat_idx!$A:$A,0))</f>
        <v>SPP-Firm</v>
      </c>
      <c r="H217" s="10" t="s">
        <v>676</v>
      </c>
      <c r="I217" t="str">
        <f t="shared" si="56"/>
        <v>Gas</v>
      </c>
      <c r="J217" t="s">
        <v>762</v>
      </c>
      <c r="K217" t="s">
        <v>421</v>
      </c>
      <c r="L217" t="str">
        <f>INDEX(idxFuel!$B:$B,MATCH($K217,idxFuel!$A:$A,0))</f>
        <v>Gas</v>
      </c>
      <c r="M217" t="s">
        <v>428</v>
      </c>
      <c r="N217" t="e">
        <v>#N/A</v>
      </c>
      <c r="O217" t="e">
        <f t="shared" si="57"/>
        <v>#N/A</v>
      </c>
      <c r="P217">
        <f>INDEX(Units_Allyear!C:C,MATCH($A217,Units_Allyear!$A:$A,0))</f>
        <v>1</v>
      </c>
      <c r="Q217">
        <f>INDEX(Units_Allyear!D:D,MATCH($A217,Units_Allyear!$A:$A,0))</f>
        <v>1</v>
      </c>
      <c r="R217">
        <f>INDEX(Units_Allyear!E:E,MATCH($A217,Units_Allyear!$A:$A,0))</f>
        <v>1</v>
      </c>
      <c r="S217">
        <f>INDEX(Units_Allyear!F:F,MATCH($A217,Units_Allyear!$A:$A,0))</f>
        <v>1</v>
      </c>
      <c r="T217">
        <f>INDEX(Units_Allyear!G:G,MATCH($A217,Units_Allyear!$A:$A,0))</f>
        <v>1</v>
      </c>
      <c r="U217">
        <v>90</v>
      </c>
      <c r="V217">
        <v>90</v>
      </c>
      <c r="W217">
        <v>90</v>
      </c>
      <c r="X217">
        <v>90</v>
      </c>
      <c r="Y217">
        <v>90</v>
      </c>
      <c r="Z217" t="e">
        <v>#N/A</v>
      </c>
      <c r="AA217" t="e">
        <f t="shared" si="58"/>
        <v>#N/A</v>
      </c>
      <c r="AB217" t="e">
        <v>#N/A</v>
      </c>
      <c r="AC217" t="e">
        <v>#N/A</v>
      </c>
      <c r="AD217" t="e">
        <v>#N/A</v>
      </c>
      <c r="AE217">
        <v>8</v>
      </c>
      <c r="AF217">
        <v>40</v>
      </c>
      <c r="AG217">
        <v>0.1</v>
      </c>
      <c r="AH217" t="e">
        <v>#N/A</v>
      </c>
      <c r="AI217" t="e">
        <v>#N/A</v>
      </c>
      <c r="AJ217" t="e">
        <v>#N/A</v>
      </c>
      <c r="AK217" t="e">
        <v>#N/A</v>
      </c>
      <c r="AL217" t="s">
        <v>452</v>
      </c>
      <c r="AM217" t="s">
        <v>443</v>
      </c>
      <c r="AN217" t="s">
        <v>569</v>
      </c>
      <c r="AO217">
        <f t="shared" si="59"/>
        <v>2019</v>
      </c>
      <c r="AQ217" s="20" t="str">
        <f t="shared" si="60"/>
        <v>GNLL2-F</v>
      </c>
      <c r="AR217" t="str">
        <f t="shared" si="51"/>
        <v>SPP-Firm-C</v>
      </c>
      <c r="AT217" s="4" t="s">
        <v>714</v>
      </c>
      <c r="AU217" s="20" t="str">
        <f t="shared" si="52"/>
        <v>GNLL2-F</v>
      </c>
      <c r="AV217" t="str">
        <f t="shared" si="61"/>
        <v>CAC</v>
      </c>
      <c r="AX217" s="4" t="s">
        <v>715</v>
      </c>
      <c r="AY217" s="20" t="str">
        <f t="shared" si="62"/>
        <v>GNLL2-F</v>
      </c>
      <c r="AZ217" t="str">
        <f t="shared" si="63"/>
        <v>Gas</v>
      </c>
      <c r="BB217" s="4" t="s">
        <v>716</v>
      </c>
      <c r="BC217" s="20" t="s">
        <v>718</v>
      </c>
      <c r="BD217" s="20" t="e">
        <f t="shared" si="64"/>
        <v>#N/A</v>
      </c>
      <c r="BF217" s="4" t="s">
        <v>716</v>
      </c>
      <c r="BG217" s="4" t="s">
        <v>719</v>
      </c>
      <c r="BH217" s="20" t="str">
        <f t="shared" si="53"/>
        <v>GNLL2-F</v>
      </c>
      <c r="BJ217" s="4" t="s">
        <v>716</v>
      </c>
      <c r="BK217" s="4" t="s">
        <v>720</v>
      </c>
      <c r="BL217" s="20" t="e">
        <f t="shared" si="65"/>
        <v>#N/A</v>
      </c>
      <c r="BN217" s="4" t="s">
        <v>717</v>
      </c>
      <c r="BO217" s="20" t="str">
        <f t="shared" si="66"/>
        <v>Gas</v>
      </c>
      <c r="BP217" s="20" t="str">
        <f t="shared" si="67"/>
        <v>GNLL2-F</v>
      </c>
    </row>
    <row r="218" spans="1:68">
      <c r="A218" t="s">
        <v>215</v>
      </c>
      <c r="B218" t="str">
        <f t="shared" si="54"/>
        <v>GNPM-F</v>
      </c>
      <c r="C218" t="e">
        <v>#N/A</v>
      </c>
      <c r="D218" t="s">
        <v>372</v>
      </c>
      <c r="E218" t="str">
        <f t="shared" si="55"/>
        <v>CAC</v>
      </c>
      <c r="F218" t="s">
        <v>387</v>
      </c>
      <c r="G218" t="str">
        <f>INDEX(PLEXOScat_idx!$B:$B,MATCH($F218,PLEXOScat_idx!$A:$A,0))</f>
        <v>SPP-Firm</v>
      </c>
      <c r="H218" s="10" t="s">
        <v>676</v>
      </c>
      <c r="I218" t="str">
        <f t="shared" si="56"/>
        <v>Gas</v>
      </c>
      <c r="J218" t="s">
        <v>762</v>
      </c>
      <c r="K218" t="s">
        <v>421</v>
      </c>
      <c r="L218" t="str">
        <f>INDEX(idxFuel!$B:$B,MATCH($K218,idxFuel!$A:$A,0))</f>
        <v>Gas</v>
      </c>
      <c r="M218" t="s">
        <v>428</v>
      </c>
      <c r="N218" t="e">
        <v>#N/A</v>
      </c>
      <c r="O218" t="e">
        <f t="shared" si="57"/>
        <v>#N/A</v>
      </c>
      <c r="P218">
        <f>INDEX(Units_Allyear!C:C,MATCH($A218,Units_Allyear!$A:$A,0))</f>
        <v>1</v>
      </c>
      <c r="Q218">
        <f>INDEX(Units_Allyear!D:D,MATCH($A218,Units_Allyear!$A:$A,0))</f>
        <v>1</v>
      </c>
      <c r="R218">
        <f>INDEX(Units_Allyear!E:E,MATCH($A218,Units_Allyear!$A:$A,0))</f>
        <v>1</v>
      </c>
      <c r="S218">
        <f>INDEX(Units_Allyear!F:F,MATCH($A218,Units_Allyear!$A:$A,0))</f>
        <v>1</v>
      </c>
      <c r="T218">
        <f>INDEX(Units_Allyear!G:G,MATCH($A218,Units_Allyear!$A:$A,0))</f>
        <v>1</v>
      </c>
      <c r="U218">
        <v>90</v>
      </c>
      <c r="V218">
        <v>90</v>
      </c>
      <c r="W218">
        <v>90</v>
      </c>
      <c r="X218">
        <v>90</v>
      </c>
      <c r="Y218">
        <v>90</v>
      </c>
      <c r="Z218" t="e">
        <v>#N/A</v>
      </c>
      <c r="AA218" t="e">
        <f t="shared" si="58"/>
        <v>#N/A</v>
      </c>
      <c r="AB218" t="e">
        <v>#N/A</v>
      </c>
      <c r="AC218" t="e">
        <v>#N/A</v>
      </c>
      <c r="AD218" t="e">
        <v>#N/A</v>
      </c>
      <c r="AE218">
        <v>8</v>
      </c>
      <c r="AF218">
        <v>40</v>
      </c>
      <c r="AG218">
        <v>0.1</v>
      </c>
      <c r="AH218" t="e">
        <v>#N/A</v>
      </c>
      <c r="AI218" t="e">
        <v>#N/A</v>
      </c>
      <c r="AJ218" t="e">
        <v>#N/A</v>
      </c>
      <c r="AK218" t="e">
        <v>#N/A</v>
      </c>
      <c r="AL218" t="s">
        <v>452</v>
      </c>
      <c r="AM218" t="s">
        <v>443</v>
      </c>
      <c r="AN218" t="s">
        <v>570</v>
      </c>
      <c r="AO218">
        <f t="shared" si="59"/>
        <v>2019</v>
      </c>
      <c r="AQ218" s="20" t="str">
        <f t="shared" si="60"/>
        <v>GNPM-F</v>
      </c>
      <c r="AR218" t="str">
        <f t="shared" si="51"/>
        <v>SPP-Firm-C</v>
      </c>
      <c r="AT218" s="4" t="s">
        <v>714</v>
      </c>
      <c r="AU218" s="20" t="str">
        <f t="shared" si="52"/>
        <v>GNPM-F</v>
      </c>
      <c r="AV218" t="str">
        <f t="shared" si="61"/>
        <v>CAC</v>
      </c>
      <c r="AX218" s="4" t="s">
        <v>715</v>
      </c>
      <c r="AY218" s="20" t="str">
        <f t="shared" si="62"/>
        <v>GNPM-F</v>
      </c>
      <c r="AZ218" t="str">
        <f t="shared" si="63"/>
        <v>Gas</v>
      </c>
      <c r="BB218" s="4" t="s">
        <v>716</v>
      </c>
      <c r="BC218" s="20" t="s">
        <v>718</v>
      </c>
      <c r="BD218" s="20" t="e">
        <f t="shared" si="64"/>
        <v>#N/A</v>
      </c>
      <c r="BF218" s="4" t="s">
        <v>716</v>
      </c>
      <c r="BG218" s="4" t="s">
        <v>719</v>
      </c>
      <c r="BH218" s="20" t="str">
        <f t="shared" si="53"/>
        <v>GNPM-F</v>
      </c>
      <c r="BJ218" s="4" t="s">
        <v>716</v>
      </c>
      <c r="BK218" s="4" t="s">
        <v>720</v>
      </c>
      <c r="BL218" s="20" t="e">
        <f t="shared" si="65"/>
        <v>#N/A</v>
      </c>
      <c r="BN218" s="4" t="s">
        <v>717</v>
      </c>
      <c r="BO218" s="20" t="str">
        <f t="shared" si="66"/>
        <v>Gas</v>
      </c>
      <c r="BP218" s="20" t="str">
        <f t="shared" si="67"/>
        <v>GNPM-F</v>
      </c>
    </row>
    <row r="219" spans="1:68">
      <c r="A219" t="s">
        <v>216</v>
      </c>
      <c r="B219" t="str">
        <f t="shared" si="54"/>
        <v>GNRV1-F</v>
      </c>
      <c r="C219" t="e">
        <v>#N/A</v>
      </c>
      <c r="D219" t="s">
        <v>369</v>
      </c>
      <c r="E219" t="str">
        <f t="shared" si="55"/>
        <v>NEC</v>
      </c>
      <c r="F219" t="s">
        <v>387</v>
      </c>
      <c r="G219" t="str">
        <f>INDEX(PLEXOScat_idx!$B:$B,MATCH($F219,PLEXOScat_idx!$A:$A,0))</f>
        <v>SPP-Firm</v>
      </c>
      <c r="H219" s="10" t="s">
        <v>676</v>
      </c>
      <c r="I219" t="str">
        <f t="shared" si="56"/>
        <v>Gas</v>
      </c>
      <c r="J219" t="s">
        <v>762</v>
      </c>
      <c r="K219" t="s">
        <v>421</v>
      </c>
      <c r="L219" t="str">
        <f>INDEX(idxFuel!$B:$B,MATCH($K219,idxFuel!$A:$A,0))</f>
        <v>Gas</v>
      </c>
      <c r="M219" t="s">
        <v>428</v>
      </c>
      <c r="N219" t="e">
        <v>#N/A</v>
      </c>
      <c r="O219" t="e">
        <f t="shared" si="57"/>
        <v>#N/A</v>
      </c>
      <c r="P219">
        <f>INDEX(Units_Allyear!C:C,MATCH($A219,Units_Allyear!$A:$A,0))</f>
        <v>1</v>
      </c>
      <c r="Q219">
        <f>INDEX(Units_Allyear!D:D,MATCH($A219,Units_Allyear!$A:$A,0))</f>
        <v>1</v>
      </c>
      <c r="R219">
        <f>INDEX(Units_Allyear!E:E,MATCH($A219,Units_Allyear!$A:$A,0))</f>
        <v>1</v>
      </c>
      <c r="S219">
        <f>INDEX(Units_Allyear!F:F,MATCH($A219,Units_Allyear!$A:$A,0))</f>
        <v>1</v>
      </c>
      <c r="T219">
        <f>INDEX(Units_Allyear!G:G,MATCH($A219,Units_Allyear!$A:$A,0))</f>
        <v>1</v>
      </c>
      <c r="U219">
        <v>90</v>
      </c>
      <c r="V219">
        <v>90</v>
      </c>
      <c r="W219">
        <v>90</v>
      </c>
      <c r="X219">
        <v>90</v>
      </c>
      <c r="Y219">
        <v>90</v>
      </c>
      <c r="Z219" t="e">
        <v>#N/A</v>
      </c>
      <c r="AA219" t="e">
        <f t="shared" si="58"/>
        <v>#N/A</v>
      </c>
      <c r="AB219" t="e">
        <v>#N/A</v>
      </c>
      <c r="AC219" t="e">
        <v>#N/A</v>
      </c>
      <c r="AD219" t="e">
        <v>#N/A</v>
      </c>
      <c r="AE219">
        <v>8</v>
      </c>
      <c r="AF219">
        <v>40</v>
      </c>
      <c r="AG219">
        <v>0.1</v>
      </c>
      <c r="AH219" t="e">
        <v>#N/A</v>
      </c>
      <c r="AI219" t="e">
        <v>#N/A</v>
      </c>
      <c r="AJ219" t="e">
        <v>#N/A</v>
      </c>
      <c r="AK219" t="e">
        <v>#N/A</v>
      </c>
      <c r="AL219" t="s">
        <v>452</v>
      </c>
      <c r="AM219" t="s">
        <v>443</v>
      </c>
      <c r="AN219" t="s">
        <v>571</v>
      </c>
      <c r="AO219">
        <f t="shared" si="59"/>
        <v>2019</v>
      </c>
      <c r="AQ219" s="20" t="str">
        <f t="shared" si="60"/>
        <v>GNRV1-F</v>
      </c>
      <c r="AR219" t="str">
        <f t="shared" si="51"/>
        <v>SPP-Firm-C</v>
      </c>
      <c r="AT219" s="4" t="s">
        <v>714</v>
      </c>
      <c r="AU219" s="20" t="str">
        <f t="shared" si="52"/>
        <v>GNRV1-F</v>
      </c>
      <c r="AV219" t="str">
        <f t="shared" si="61"/>
        <v>NEC</v>
      </c>
      <c r="AX219" s="4" t="s">
        <v>715</v>
      </c>
      <c r="AY219" s="20" t="str">
        <f t="shared" si="62"/>
        <v>GNRV1-F</v>
      </c>
      <c r="AZ219" t="str">
        <f t="shared" si="63"/>
        <v>Gas</v>
      </c>
      <c r="BB219" s="4" t="s">
        <v>716</v>
      </c>
      <c r="BC219" s="20" t="s">
        <v>718</v>
      </c>
      <c r="BD219" s="20" t="e">
        <f t="shared" si="64"/>
        <v>#N/A</v>
      </c>
      <c r="BF219" s="4" t="s">
        <v>716</v>
      </c>
      <c r="BG219" s="4" t="s">
        <v>719</v>
      </c>
      <c r="BH219" s="20" t="str">
        <f t="shared" si="53"/>
        <v>GNRV1-F</v>
      </c>
      <c r="BJ219" s="4" t="s">
        <v>716</v>
      </c>
      <c r="BK219" s="4" t="s">
        <v>720</v>
      </c>
      <c r="BL219" s="20" t="e">
        <f t="shared" si="65"/>
        <v>#N/A</v>
      </c>
      <c r="BN219" s="4" t="s">
        <v>717</v>
      </c>
      <c r="BO219" s="20" t="str">
        <f t="shared" si="66"/>
        <v>Gas</v>
      </c>
      <c r="BP219" s="20" t="str">
        <f t="shared" si="67"/>
        <v>GNRV1-F</v>
      </c>
    </row>
    <row r="220" spans="1:68">
      <c r="A220" t="s">
        <v>217</v>
      </c>
      <c r="B220" t="str">
        <f t="shared" si="54"/>
        <v>RCC-F</v>
      </c>
      <c r="C220" t="e">
        <v>#N/A</v>
      </c>
      <c r="D220" s="4" t="s">
        <v>377</v>
      </c>
      <c r="E220" t="str">
        <f t="shared" si="55"/>
        <v>CAC</v>
      </c>
      <c r="F220" t="s">
        <v>387</v>
      </c>
      <c r="G220" t="str">
        <f>INDEX(PLEXOScat_idx!$B:$B,MATCH($F220,PLEXOScat_idx!$A:$A,0))</f>
        <v>SPP-Firm</v>
      </c>
      <c r="H220" s="10" t="s">
        <v>676</v>
      </c>
      <c r="I220" t="str">
        <f t="shared" si="56"/>
        <v>Gas</v>
      </c>
      <c r="J220" t="s">
        <v>762</v>
      </c>
      <c r="K220" t="s">
        <v>421</v>
      </c>
      <c r="L220" t="str">
        <f>INDEX(idxFuel!$B:$B,MATCH($K220,idxFuel!$A:$A,0))</f>
        <v>Gas</v>
      </c>
      <c r="M220" t="s">
        <v>428</v>
      </c>
      <c r="N220" t="e">
        <v>#N/A</v>
      </c>
      <c r="O220" t="e">
        <f t="shared" si="57"/>
        <v>#N/A</v>
      </c>
      <c r="P220">
        <f>INDEX(Units_Allyear!C:C,MATCH($A220,Units_Allyear!$A:$A,0))</f>
        <v>0</v>
      </c>
      <c r="Q220">
        <f>INDEX(Units_Allyear!D:D,MATCH($A220,Units_Allyear!$A:$A,0))</f>
        <v>0</v>
      </c>
      <c r="R220">
        <f>INDEX(Units_Allyear!E:E,MATCH($A220,Units_Allyear!$A:$A,0))</f>
        <v>0</v>
      </c>
      <c r="S220">
        <f>INDEX(Units_Allyear!F:F,MATCH($A220,Units_Allyear!$A:$A,0))</f>
        <v>0</v>
      </c>
      <c r="T220">
        <f>INDEX(Units_Allyear!G:G,MATCH($A220,Units_Allyear!$A:$A,0))</f>
        <v>0</v>
      </c>
      <c r="U220">
        <v>90</v>
      </c>
      <c r="V220">
        <v>90</v>
      </c>
      <c r="W220">
        <v>90</v>
      </c>
      <c r="X220">
        <v>90</v>
      </c>
      <c r="Y220">
        <v>90</v>
      </c>
      <c r="Z220" t="e">
        <v>#N/A</v>
      </c>
      <c r="AA220" t="e">
        <f t="shared" si="58"/>
        <v>#N/A</v>
      </c>
      <c r="AB220" t="e">
        <v>#N/A</v>
      </c>
      <c r="AC220" t="e">
        <v>#N/A</v>
      </c>
      <c r="AD220" t="e">
        <v>#N/A</v>
      </c>
      <c r="AE220">
        <v>8</v>
      </c>
      <c r="AF220">
        <v>40</v>
      </c>
      <c r="AG220">
        <v>0.1</v>
      </c>
      <c r="AH220" t="e">
        <v>#N/A</v>
      </c>
      <c r="AI220" t="e">
        <v>#N/A</v>
      </c>
      <c r="AJ220" t="e">
        <v>#N/A</v>
      </c>
      <c r="AK220" t="e">
        <v>#N/A</v>
      </c>
      <c r="AL220" t="s">
        <v>452</v>
      </c>
      <c r="AM220" t="s">
        <v>447</v>
      </c>
      <c r="AN220" s="6" t="s">
        <v>576</v>
      </c>
      <c r="AO220">
        <f t="shared" si="59"/>
        <v>2019</v>
      </c>
      <c r="AQ220" s="20" t="str">
        <f t="shared" si="60"/>
        <v>RCC-F</v>
      </c>
      <c r="AR220" t="str">
        <f t="shared" si="51"/>
        <v>SPP-Firm-A</v>
      </c>
      <c r="AT220" s="4" t="s">
        <v>714</v>
      </c>
      <c r="AU220" s="20" t="str">
        <f t="shared" si="52"/>
        <v>RCC-F</v>
      </c>
      <c r="AV220" t="str">
        <f t="shared" si="61"/>
        <v>CAC</v>
      </c>
      <c r="AX220" s="4" t="s">
        <v>715</v>
      </c>
      <c r="AY220" s="20" t="str">
        <f t="shared" si="62"/>
        <v>RCC-F</v>
      </c>
      <c r="AZ220" t="str">
        <f t="shared" si="63"/>
        <v>Gas</v>
      </c>
      <c r="BB220" s="4" t="s">
        <v>716</v>
      </c>
      <c r="BC220" s="20" t="s">
        <v>718</v>
      </c>
      <c r="BD220" s="20" t="e">
        <f t="shared" si="64"/>
        <v>#N/A</v>
      </c>
      <c r="BF220" s="4" t="s">
        <v>716</v>
      </c>
      <c r="BG220" s="4" t="s">
        <v>719</v>
      </c>
      <c r="BH220" s="20" t="str">
        <f t="shared" si="53"/>
        <v>RCC-F</v>
      </c>
      <c r="BJ220" s="4" t="s">
        <v>716</v>
      </c>
      <c r="BK220" s="4" t="s">
        <v>720</v>
      </c>
      <c r="BL220" s="20" t="e">
        <f t="shared" si="65"/>
        <v>#N/A</v>
      </c>
      <c r="BN220" s="4" t="s">
        <v>717</v>
      </c>
      <c r="BO220" s="20" t="str">
        <f t="shared" si="66"/>
        <v>Gas</v>
      </c>
      <c r="BP220" s="20" t="str">
        <f t="shared" si="67"/>
        <v>RCC-F</v>
      </c>
    </row>
    <row r="221" spans="1:68">
      <c r="A221" t="s">
        <v>218</v>
      </c>
      <c r="B221" t="str">
        <f t="shared" si="54"/>
        <v>GNRV2-F</v>
      </c>
      <c r="C221" t="e">
        <v>#N/A</v>
      </c>
      <c r="D221" t="s">
        <v>369</v>
      </c>
      <c r="E221" t="str">
        <f t="shared" si="55"/>
        <v>NEC</v>
      </c>
      <c r="F221" t="s">
        <v>387</v>
      </c>
      <c r="G221" t="str">
        <f>INDEX(PLEXOScat_idx!$B:$B,MATCH($F221,PLEXOScat_idx!$A:$A,0))</f>
        <v>SPP-Firm</v>
      </c>
      <c r="H221" s="10" t="s">
        <v>676</v>
      </c>
      <c r="I221" t="str">
        <f t="shared" si="56"/>
        <v>Gas</v>
      </c>
      <c r="J221" t="s">
        <v>762</v>
      </c>
      <c r="K221" t="s">
        <v>421</v>
      </c>
      <c r="L221" t="str">
        <f>INDEX(idxFuel!$B:$B,MATCH($K221,idxFuel!$A:$A,0))</f>
        <v>Gas</v>
      </c>
      <c r="M221" t="s">
        <v>428</v>
      </c>
      <c r="N221" t="e">
        <v>#N/A</v>
      </c>
      <c r="O221" t="e">
        <f t="shared" si="57"/>
        <v>#N/A</v>
      </c>
      <c r="P221">
        <f>INDEX(Units_Allyear!C:C,MATCH($A221,Units_Allyear!$A:$A,0))</f>
        <v>1</v>
      </c>
      <c r="Q221">
        <f>INDEX(Units_Allyear!D:D,MATCH($A221,Units_Allyear!$A:$A,0))</f>
        <v>1</v>
      </c>
      <c r="R221">
        <f>INDEX(Units_Allyear!E:E,MATCH($A221,Units_Allyear!$A:$A,0))</f>
        <v>1</v>
      </c>
      <c r="S221">
        <f>INDEX(Units_Allyear!F:F,MATCH($A221,Units_Allyear!$A:$A,0))</f>
        <v>1</v>
      </c>
      <c r="T221">
        <f>INDEX(Units_Allyear!G:G,MATCH($A221,Units_Allyear!$A:$A,0))</f>
        <v>1</v>
      </c>
      <c r="U221">
        <v>90</v>
      </c>
      <c r="V221">
        <v>90</v>
      </c>
      <c r="W221">
        <v>90</v>
      </c>
      <c r="X221">
        <v>90</v>
      </c>
      <c r="Y221">
        <v>90</v>
      </c>
      <c r="Z221" t="e">
        <v>#N/A</v>
      </c>
      <c r="AA221" t="e">
        <f t="shared" si="58"/>
        <v>#N/A</v>
      </c>
      <c r="AB221" t="e">
        <v>#N/A</v>
      </c>
      <c r="AC221" t="e">
        <v>#N/A</v>
      </c>
      <c r="AD221" t="e">
        <v>#N/A</v>
      </c>
      <c r="AE221">
        <v>8</v>
      </c>
      <c r="AF221">
        <v>40</v>
      </c>
      <c r="AG221">
        <v>0.1</v>
      </c>
      <c r="AH221" t="e">
        <v>#N/A</v>
      </c>
      <c r="AI221" t="e">
        <v>#N/A</v>
      </c>
      <c r="AJ221" t="e">
        <v>#N/A</v>
      </c>
      <c r="AK221" t="e">
        <v>#N/A</v>
      </c>
      <c r="AL221" t="s">
        <v>452</v>
      </c>
      <c r="AM221" t="s">
        <v>443</v>
      </c>
      <c r="AN221" t="s">
        <v>572</v>
      </c>
      <c r="AO221">
        <f t="shared" si="59"/>
        <v>2019</v>
      </c>
      <c r="AQ221" s="20" t="str">
        <f t="shared" si="60"/>
        <v>GNRV2-F</v>
      </c>
      <c r="AR221" t="str">
        <f t="shared" si="51"/>
        <v>SPP-Firm-C</v>
      </c>
      <c r="AT221" s="4" t="s">
        <v>714</v>
      </c>
      <c r="AU221" s="20" t="str">
        <f t="shared" si="52"/>
        <v>GNRV2-F</v>
      </c>
      <c r="AV221" t="str">
        <f t="shared" si="61"/>
        <v>NEC</v>
      </c>
      <c r="AX221" s="4" t="s">
        <v>715</v>
      </c>
      <c r="AY221" s="20" t="str">
        <f t="shared" si="62"/>
        <v>GNRV2-F</v>
      </c>
      <c r="AZ221" t="str">
        <f t="shared" si="63"/>
        <v>Gas</v>
      </c>
      <c r="BB221" s="4" t="s">
        <v>716</v>
      </c>
      <c r="BC221" s="20" t="s">
        <v>718</v>
      </c>
      <c r="BD221" s="20" t="e">
        <f t="shared" si="64"/>
        <v>#N/A</v>
      </c>
      <c r="BF221" s="4" t="s">
        <v>716</v>
      </c>
      <c r="BG221" s="4" t="s">
        <v>719</v>
      </c>
      <c r="BH221" s="20" t="str">
        <f t="shared" si="53"/>
        <v>GNRV2-F</v>
      </c>
      <c r="BJ221" s="4" t="s">
        <v>716</v>
      </c>
      <c r="BK221" s="4" t="s">
        <v>720</v>
      </c>
      <c r="BL221" s="20" t="e">
        <f t="shared" si="65"/>
        <v>#N/A</v>
      </c>
      <c r="BN221" s="4" t="s">
        <v>717</v>
      </c>
      <c r="BO221" s="20" t="str">
        <f t="shared" si="66"/>
        <v>Gas</v>
      </c>
      <c r="BP221" s="20" t="str">
        <f t="shared" si="67"/>
        <v>GNRV2-F</v>
      </c>
    </row>
    <row r="222" spans="1:68">
      <c r="A222" t="s">
        <v>219</v>
      </c>
      <c r="B222" t="str">
        <f t="shared" si="54"/>
        <v>DFE-F</v>
      </c>
      <c r="C222" t="e">
        <v>#N/A</v>
      </c>
      <c r="D222" t="s">
        <v>368</v>
      </c>
      <c r="E222" t="str">
        <f t="shared" si="55"/>
        <v>NAC</v>
      </c>
      <c r="F222" t="s">
        <v>389</v>
      </c>
      <c r="G222" t="str">
        <f>INDEX(PLEXOScat_idx!$B:$B,MATCH($F222,PLEXOScat_idx!$A:$A,0))</f>
        <v>SPP-Firm</v>
      </c>
      <c r="H222" t="s">
        <v>681</v>
      </c>
      <c r="I222" t="str">
        <f t="shared" si="56"/>
        <v>Oil</v>
      </c>
      <c r="J222" t="s">
        <v>762</v>
      </c>
      <c r="K222" t="s">
        <v>423</v>
      </c>
      <c r="L222" t="str">
        <f>INDEX(idxFuel!$B:$B,MATCH($K222,idxFuel!$A:$A,0))</f>
        <v>Oil</v>
      </c>
      <c r="M222" t="s">
        <v>428</v>
      </c>
      <c r="N222" t="e">
        <v>#N/A</v>
      </c>
      <c r="O222" t="e">
        <f t="shared" si="57"/>
        <v>#N/A</v>
      </c>
      <c r="P222">
        <f>INDEX(Units_Allyear!C:C,MATCH($A222,Units_Allyear!$A:$A,0))</f>
        <v>0</v>
      </c>
      <c r="Q222">
        <f>INDEX(Units_Allyear!D:D,MATCH($A222,Units_Allyear!$A:$A,0))</f>
        <v>0</v>
      </c>
      <c r="R222">
        <f>INDEX(Units_Allyear!E:E,MATCH($A222,Units_Allyear!$A:$A,0))</f>
        <v>0</v>
      </c>
      <c r="S222">
        <f>INDEX(Units_Allyear!F:F,MATCH($A222,Units_Allyear!$A:$A,0))</f>
        <v>0</v>
      </c>
      <c r="T222">
        <f>INDEX(Units_Allyear!G:G,MATCH($A222,Units_Allyear!$A:$A,0))</f>
        <v>0</v>
      </c>
      <c r="U222">
        <v>4.5</v>
      </c>
      <c r="V222">
        <v>4.5</v>
      </c>
      <c r="W222">
        <v>4.5</v>
      </c>
      <c r="X222">
        <v>4.5</v>
      </c>
      <c r="Y222">
        <v>4.5</v>
      </c>
      <c r="Z222" t="e">
        <v>#N/A</v>
      </c>
      <c r="AA222" t="e">
        <f t="shared" si="58"/>
        <v>#N/A</v>
      </c>
      <c r="AB222" t="e">
        <v>#N/A</v>
      </c>
      <c r="AC222" t="e">
        <v>#N/A</v>
      </c>
      <c r="AD222" t="e">
        <v>#N/A</v>
      </c>
      <c r="AE222">
        <v>8</v>
      </c>
      <c r="AF222">
        <v>40</v>
      </c>
      <c r="AG222">
        <v>0.1</v>
      </c>
      <c r="AH222" t="e">
        <v>#N/A</v>
      </c>
      <c r="AI222" t="e">
        <v>#N/A</v>
      </c>
      <c r="AJ222" t="e">
        <v>#N/A</v>
      </c>
      <c r="AK222" t="e">
        <v>#N/A</v>
      </c>
      <c r="AL222" t="s">
        <v>452</v>
      </c>
      <c r="AM222" t="s">
        <v>449</v>
      </c>
      <c r="AN222" t="s">
        <v>573</v>
      </c>
      <c r="AO222">
        <f t="shared" si="59"/>
        <v>1998</v>
      </c>
      <c r="AQ222" s="20" t="str">
        <f t="shared" si="60"/>
        <v>DFE-F</v>
      </c>
      <c r="AR222" t="str">
        <f t="shared" si="51"/>
        <v>SPP-Firm-F</v>
      </c>
      <c r="AT222" s="4" t="s">
        <v>714</v>
      </c>
      <c r="AU222" s="20" t="str">
        <f t="shared" si="52"/>
        <v>DFE-F</v>
      </c>
      <c r="AV222" t="str">
        <f t="shared" si="61"/>
        <v>NAC</v>
      </c>
      <c r="AX222" s="4" t="s">
        <v>715</v>
      </c>
      <c r="AY222" s="20" t="str">
        <f t="shared" si="62"/>
        <v>DFE-F</v>
      </c>
      <c r="AZ222" t="str">
        <f t="shared" si="63"/>
        <v>Oil</v>
      </c>
      <c r="BB222" s="4" t="s">
        <v>716</v>
      </c>
      <c r="BC222" s="20" t="s">
        <v>718</v>
      </c>
      <c r="BD222" s="20" t="e">
        <f t="shared" si="64"/>
        <v>#N/A</v>
      </c>
      <c r="BF222" s="4" t="s">
        <v>716</v>
      </c>
      <c r="BG222" s="4" t="s">
        <v>719</v>
      </c>
      <c r="BH222" s="20" t="str">
        <f t="shared" si="53"/>
        <v>DFE-F</v>
      </c>
      <c r="BJ222" s="4" t="s">
        <v>716</v>
      </c>
      <c r="BK222" s="4" t="s">
        <v>720</v>
      </c>
      <c r="BL222" s="20" t="e">
        <f t="shared" si="65"/>
        <v>#N/A</v>
      </c>
      <c r="BN222" s="4" t="s">
        <v>717</v>
      </c>
      <c r="BO222" s="20" t="str">
        <f t="shared" si="66"/>
        <v>Oil</v>
      </c>
      <c r="BP222" s="20" t="str">
        <f t="shared" si="67"/>
        <v>DFE-F</v>
      </c>
    </row>
    <row r="223" spans="1:68">
      <c r="A223" t="s">
        <v>220</v>
      </c>
      <c r="B223" t="str">
        <f t="shared" si="54"/>
        <v>GCC-F</v>
      </c>
      <c r="C223" t="e">
        <v>#N/A</v>
      </c>
      <c r="D223" t="s">
        <v>372</v>
      </c>
      <c r="E223" t="str">
        <f t="shared" si="55"/>
        <v>CAC</v>
      </c>
      <c r="F223" t="s">
        <v>387</v>
      </c>
      <c r="G223" t="str">
        <f>INDEX(PLEXOScat_idx!$B:$B,MATCH($F223,PLEXOScat_idx!$A:$A,0))</f>
        <v>SPP-Firm</v>
      </c>
      <c r="H223" s="10" t="s">
        <v>676</v>
      </c>
      <c r="I223" t="str">
        <f t="shared" si="56"/>
        <v>Gas</v>
      </c>
      <c r="J223" t="s">
        <v>762</v>
      </c>
      <c r="K223" t="s">
        <v>421</v>
      </c>
      <c r="L223" t="str">
        <f>INDEX(idxFuel!$B:$B,MATCH($K223,idxFuel!$A:$A,0))</f>
        <v>Gas</v>
      </c>
      <c r="M223" t="s">
        <v>428</v>
      </c>
      <c r="N223" t="e">
        <v>#N/A</v>
      </c>
      <c r="O223" t="e">
        <f t="shared" si="57"/>
        <v>#N/A</v>
      </c>
      <c r="P223">
        <f>INDEX(Units_Allyear!C:C,MATCH($A223,Units_Allyear!$A:$A,0))</f>
        <v>0</v>
      </c>
      <c r="Q223">
        <f>INDEX(Units_Allyear!D:D,MATCH($A223,Units_Allyear!$A:$A,0))</f>
        <v>0</v>
      </c>
      <c r="R223">
        <f>INDEX(Units_Allyear!E:E,MATCH($A223,Units_Allyear!$A:$A,0))</f>
        <v>0</v>
      </c>
      <c r="S223">
        <f>INDEX(Units_Allyear!F:F,MATCH($A223,Units_Allyear!$A:$A,0))</f>
        <v>0</v>
      </c>
      <c r="T223">
        <f>INDEX(Units_Allyear!G:G,MATCH($A223,Units_Allyear!$A:$A,0))</f>
        <v>0</v>
      </c>
      <c r="U223">
        <v>90</v>
      </c>
      <c r="V223">
        <v>30</v>
      </c>
      <c r="W223">
        <v>30</v>
      </c>
      <c r="X223">
        <v>30</v>
      </c>
      <c r="Y223">
        <v>30</v>
      </c>
      <c r="Z223" t="e">
        <v>#N/A</v>
      </c>
      <c r="AA223" t="e">
        <f t="shared" si="58"/>
        <v>#N/A</v>
      </c>
      <c r="AB223" t="e">
        <v>#N/A</v>
      </c>
      <c r="AC223" t="e">
        <v>#N/A</v>
      </c>
      <c r="AD223" t="e">
        <v>#N/A</v>
      </c>
      <c r="AE223">
        <v>8</v>
      </c>
      <c r="AF223">
        <v>40</v>
      </c>
      <c r="AG223">
        <v>0.1</v>
      </c>
      <c r="AH223" t="e">
        <v>#N/A</v>
      </c>
      <c r="AI223" t="e">
        <v>#N/A</v>
      </c>
      <c r="AJ223" t="e">
        <v>#N/A</v>
      </c>
      <c r="AK223" t="e">
        <v>#N/A</v>
      </c>
      <c r="AL223" t="s">
        <v>452</v>
      </c>
      <c r="AM223" t="s">
        <v>447</v>
      </c>
      <c r="AN223" t="s">
        <v>531</v>
      </c>
      <c r="AO223">
        <f t="shared" si="59"/>
        <v>1998</v>
      </c>
      <c r="AQ223" s="20" t="str">
        <f t="shared" si="60"/>
        <v>GCC-F</v>
      </c>
      <c r="AR223" t="str">
        <f t="shared" si="51"/>
        <v>SPP-Firm-A</v>
      </c>
      <c r="AT223" s="4" t="s">
        <v>714</v>
      </c>
      <c r="AU223" s="20" t="str">
        <f t="shared" si="52"/>
        <v>GCC-F</v>
      </c>
      <c r="AV223" t="str">
        <f t="shared" si="61"/>
        <v>CAC</v>
      </c>
      <c r="AX223" s="4" t="s">
        <v>715</v>
      </c>
      <c r="AY223" s="20" t="str">
        <f t="shared" si="62"/>
        <v>GCC-F</v>
      </c>
      <c r="AZ223" t="str">
        <f t="shared" si="63"/>
        <v>Gas</v>
      </c>
      <c r="BB223" s="4" t="s">
        <v>716</v>
      </c>
      <c r="BC223" s="20" t="s">
        <v>718</v>
      </c>
      <c r="BD223" s="20" t="e">
        <f t="shared" si="64"/>
        <v>#N/A</v>
      </c>
      <c r="BF223" s="4" t="s">
        <v>716</v>
      </c>
      <c r="BG223" s="4" t="s">
        <v>719</v>
      </c>
      <c r="BH223" s="20" t="str">
        <f t="shared" si="53"/>
        <v>GCC-F</v>
      </c>
      <c r="BJ223" s="4" t="s">
        <v>716</v>
      </c>
      <c r="BK223" s="4" t="s">
        <v>720</v>
      </c>
      <c r="BL223" s="20" t="e">
        <f t="shared" si="65"/>
        <v>#N/A</v>
      </c>
      <c r="BN223" s="4" t="s">
        <v>717</v>
      </c>
      <c r="BO223" s="20" t="str">
        <f t="shared" si="66"/>
        <v>Gas</v>
      </c>
      <c r="BP223" s="20" t="str">
        <f t="shared" si="67"/>
        <v>GCC-F</v>
      </c>
    </row>
    <row r="224" spans="1:68">
      <c r="A224" t="s">
        <v>221</v>
      </c>
      <c r="B224" t="str">
        <f t="shared" si="54"/>
        <v>NVE-F</v>
      </c>
      <c r="C224" t="e">
        <v>#N/A</v>
      </c>
      <c r="D224" s="4" t="s">
        <v>371</v>
      </c>
      <c r="E224" t="str">
        <f t="shared" si="55"/>
        <v>MAC</v>
      </c>
      <c r="F224" t="s">
        <v>387</v>
      </c>
      <c r="G224" t="str">
        <f>INDEX(PLEXOScat_idx!$B:$B,MATCH($F224,PLEXOScat_idx!$A:$A,0))</f>
        <v>SPP-Firm</v>
      </c>
      <c r="H224" s="10" t="s">
        <v>676</v>
      </c>
      <c r="I224" t="str">
        <f t="shared" si="56"/>
        <v>Gas</v>
      </c>
      <c r="J224" t="s">
        <v>762</v>
      </c>
      <c r="K224" t="s">
        <v>421</v>
      </c>
      <c r="L224" t="str">
        <f>INDEX(idxFuel!$B:$B,MATCH($K224,idxFuel!$A:$A,0))</f>
        <v>Gas</v>
      </c>
      <c r="M224" t="s">
        <v>428</v>
      </c>
      <c r="N224" t="e">
        <v>#N/A</v>
      </c>
      <c r="O224" t="e">
        <f t="shared" si="57"/>
        <v>#N/A</v>
      </c>
      <c r="P224">
        <f>INDEX(Units_Allyear!C:C,MATCH($A224,Units_Allyear!$A:$A,0))</f>
        <v>0</v>
      </c>
      <c r="Q224">
        <f>INDEX(Units_Allyear!D:D,MATCH($A224,Units_Allyear!$A:$A,0))</f>
        <v>0</v>
      </c>
      <c r="R224">
        <f>INDEX(Units_Allyear!E:E,MATCH($A224,Units_Allyear!$A:$A,0))</f>
        <v>0</v>
      </c>
      <c r="S224">
        <f>INDEX(Units_Allyear!F:F,MATCH($A224,Units_Allyear!$A:$A,0))</f>
        <v>0</v>
      </c>
      <c r="T224">
        <f>INDEX(Units_Allyear!G:G,MATCH($A224,Units_Allyear!$A:$A,0))</f>
        <v>0</v>
      </c>
      <c r="U224">
        <v>90</v>
      </c>
      <c r="V224">
        <v>90</v>
      </c>
      <c r="W224">
        <v>90</v>
      </c>
      <c r="X224">
        <v>90</v>
      </c>
      <c r="Y224">
        <v>90</v>
      </c>
      <c r="Z224" t="e">
        <v>#N/A</v>
      </c>
      <c r="AA224" t="e">
        <f t="shared" si="58"/>
        <v>#N/A</v>
      </c>
      <c r="AB224" t="e">
        <v>#N/A</v>
      </c>
      <c r="AC224" t="e">
        <v>#N/A</v>
      </c>
      <c r="AD224" t="e">
        <v>#N/A</v>
      </c>
      <c r="AE224">
        <v>8</v>
      </c>
      <c r="AF224">
        <v>40</v>
      </c>
      <c r="AG224">
        <v>0.1</v>
      </c>
      <c r="AH224" t="e">
        <v>#N/A</v>
      </c>
      <c r="AI224" t="e">
        <v>#N/A</v>
      </c>
      <c r="AJ224" t="e">
        <v>#N/A</v>
      </c>
      <c r="AK224" t="e">
        <v>#N/A</v>
      </c>
      <c r="AL224" t="s">
        <v>452</v>
      </c>
      <c r="AM224" t="s">
        <v>443</v>
      </c>
      <c r="AN224" s="6" t="s">
        <v>599</v>
      </c>
      <c r="AO224">
        <f t="shared" si="59"/>
        <v>2009</v>
      </c>
      <c r="AQ224" s="20" t="str">
        <f t="shared" si="60"/>
        <v>NVE-F</v>
      </c>
      <c r="AR224" t="str">
        <f t="shared" si="51"/>
        <v>SPP-Firm-C</v>
      </c>
      <c r="AT224" s="4" t="s">
        <v>714</v>
      </c>
      <c r="AU224" s="20" t="str">
        <f t="shared" si="52"/>
        <v>NVE-F</v>
      </c>
      <c r="AV224" t="str">
        <f t="shared" si="61"/>
        <v>MAC</v>
      </c>
      <c r="AX224" s="4" t="s">
        <v>715</v>
      </c>
      <c r="AY224" s="20" t="str">
        <f t="shared" si="62"/>
        <v>NVE-F</v>
      </c>
      <c r="AZ224" t="str">
        <f t="shared" si="63"/>
        <v>Gas</v>
      </c>
      <c r="BB224" s="4" t="s">
        <v>716</v>
      </c>
      <c r="BC224" s="20" t="s">
        <v>718</v>
      </c>
      <c r="BD224" s="20" t="e">
        <f t="shared" si="64"/>
        <v>#N/A</v>
      </c>
      <c r="BF224" s="4" t="s">
        <v>716</v>
      </c>
      <c r="BG224" s="4" t="s">
        <v>719</v>
      </c>
      <c r="BH224" s="20" t="str">
        <f t="shared" si="53"/>
        <v>NVE-F</v>
      </c>
      <c r="BJ224" s="4" t="s">
        <v>716</v>
      </c>
      <c r="BK224" s="4" t="s">
        <v>720</v>
      </c>
      <c r="BL224" s="20" t="e">
        <f t="shared" si="65"/>
        <v>#N/A</v>
      </c>
      <c r="BN224" s="4" t="s">
        <v>717</v>
      </c>
      <c r="BO224" s="20" t="str">
        <f t="shared" si="66"/>
        <v>Gas</v>
      </c>
      <c r="BP224" s="20" t="str">
        <f t="shared" si="67"/>
        <v>NVE-F</v>
      </c>
    </row>
    <row r="225" spans="1:68">
      <c r="A225" t="s">
        <v>222</v>
      </c>
      <c r="B225" t="str">
        <f t="shared" si="54"/>
        <v>ABPR3-F</v>
      </c>
      <c r="C225" t="e">
        <v>#N/A</v>
      </c>
      <c r="D225" t="s">
        <v>365</v>
      </c>
      <c r="E225" t="str">
        <f t="shared" si="55"/>
        <v>CAC</v>
      </c>
      <c r="F225" t="s">
        <v>387</v>
      </c>
      <c r="G225" t="str">
        <f>INDEX(PLEXOScat_idx!$B:$B,MATCH($F225,PLEXOScat_idx!$A:$A,0))</f>
        <v>SPP-Firm</v>
      </c>
      <c r="H225" s="10" t="s">
        <v>676</v>
      </c>
      <c r="I225" t="str">
        <f t="shared" si="56"/>
        <v>Gas</v>
      </c>
      <c r="J225" t="s">
        <v>762</v>
      </c>
      <c r="K225" t="s">
        <v>421</v>
      </c>
      <c r="L225" t="str">
        <f>INDEX(idxFuel!$B:$B,MATCH($K225,idxFuel!$A:$A,0))</f>
        <v>Gas</v>
      </c>
      <c r="M225" t="s">
        <v>428</v>
      </c>
      <c r="N225" t="e">
        <v>#N/A</v>
      </c>
      <c r="O225" t="e">
        <f t="shared" si="57"/>
        <v>#N/A</v>
      </c>
      <c r="P225">
        <f>INDEX(Units_Allyear!C:C,MATCH($A225,Units_Allyear!$A:$A,0))</f>
        <v>0</v>
      </c>
      <c r="Q225">
        <f>INDEX(Units_Allyear!D:D,MATCH($A225,Units_Allyear!$A:$A,0))</f>
        <v>0</v>
      </c>
      <c r="R225">
        <f>INDEX(Units_Allyear!E:E,MATCH($A225,Units_Allyear!$A:$A,0))</f>
        <v>0</v>
      </c>
      <c r="S225">
        <f>INDEX(Units_Allyear!F:F,MATCH($A225,Units_Allyear!$A:$A,0))</f>
        <v>0</v>
      </c>
      <c r="T225">
        <f>INDEX(Units_Allyear!G:G,MATCH($A225,Units_Allyear!$A:$A,0))</f>
        <v>0</v>
      </c>
      <c r="U225">
        <v>90</v>
      </c>
      <c r="V225">
        <v>90</v>
      </c>
      <c r="W225">
        <v>90</v>
      </c>
      <c r="X225">
        <v>90</v>
      </c>
      <c r="Y225">
        <v>90</v>
      </c>
      <c r="Z225" t="e">
        <v>#N/A</v>
      </c>
      <c r="AA225" t="e">
        <f t="shared" si="58"/>
        <v>#N/A</v>
      </c>
      <c r="AB225" t="e">
        <v>#N/A</v>
      </c>
      <c r="AC225" t="e">
        <v>#N/A</v>
      </c>
      <c r="AD225" t="e">
        <v>#N/A</v>
      </c>
      <c r="AE225">
        <v>8</v>
      </c>
      <c r="AF225">
        <v>40</v>
      </c>
      <c r="AG225">
        <v>0.1</v>
      </c>
      <c r="AH225" t="e">
        <v>#N/A</v>
      </c>
      <c r="AI225" t="e">
        <v>#N/A</v>
      </c>
      <c r="AJ225" t="e">
        <v>#N/A</v>
      </c>
      <c r="AK225" t="e">
        <v>#N/A</v>
      </c>
      <c r="AL225" t="s">
        <v>452</v>
      </c>
      <c r="AM225" t="s">
        <v>443</v>
      </c>
      <c r="AN225" t="s">
        <v>574</v>
      </c>
      <c r="AO225">
        <f t="shared" si="59"/>
        <v>2012</v>
      </c>
      <c r="AQ225" s="20" t="str">
        <f t="shared" si="60"/>
        <v>ABPR3-F</v>
      </c>
      <c r="AR225" t="str">
        <f t="shared" si="51"/>
        <v>SPP-Firm-C</v>
      </c>
      <c r="AT225" s="4" t="s">
        <v>714</v>
      </c>
      <c r="AU225" s="20" t="str">
        <f t="shared" si="52"/>
        <v>ABPR3-F</v>
      </c>
      <c r="AV225" t="str">
        <f t="shared" si="61"/>
        <v>CAC</v>
      </c>
      <c r="AX225" s="4" t="s">
        <v>715</v>
      </c>
      <c r="AY225" s="20" t="str">
        <f t="shared" si="62"/>
        <v>ABPR3-F</v>
      </c>
      <c r="AZ225" t="str">
        <f t="shared" si="63"/>
        <v>Gas</v>
      </c>
      <c r="BB225" s="4" t="s">
        <v>716</v>
      </c>
      <c r="BC225" s="20" t="s">
        <v>718</v>
      </c>
      <c r="BD225" s="20" t="e">
        <f t="shared" si="64"/>
        <v>#N/A</v>
      </c>
      <c r="BF225" s="4" t="s">
        <v>716</v>
      </c>
      <c r="BG225" s="4" t="s">
        <v>719</v>
      </c>
      <c r="BH225" s="20" t="str">
        <f t="shared" si="53"/>
        <v>ABPR3-F</v>
      </c>
      <c r="BJ225" s="4" t="s">
        <v>716</v>
      </c>
      <c r="BK225" s="4" t="s">
        <v>720</v>
      </c>
      <c r="BL225" s="20" t="e">
        <f t="shared" si="65"/>
        <v>#N/A</v>
      </c>
      <c r="BN225" s="4" t="s">
        <v>717</v>
      </c>
      <c r="BO225" s="20" t="str">
        <f t="shared" si="66"/>
        <v>Gas</v>
      </c>
      <c r="BP225" s="20" t="str">
        <f t="shared" si="67"/>
        <v>ABPR3-F</v>
      </c>
    </row>
    <row r="226" spans="1:68">
      <c r="A226" t="s">
        <v>223</v>
      </c>
      <c r="B226" t="str">
        <f t="shared" si="54"/>
        <v>ABPR4-F</v>
      </c>
      <c r="C226" t="e">
        <v>#N/A</v>
      </c>
      <c r="D226" t="s">
        <v>365</v>
      </c>
      <c r="E226" t="str">
        <f t="shared" si="55"/>
        <v>CAC</v>
      </c>
      <c r="F226" t="s">
        <v>387</v>
      </c>
      <c r="G226" t="str">
        <f>INDEX(PLEXOScat_idx!$B:$B,MATCH($F226,PLEXOScat_idx!$A:$A,0))</f>
        <v>SPP-Firm</v>
      </c>
      <c r="H226" s="10" t="s">
        <v>676</v>
      </c>
      <c r="I226" t="str">
        <f t="shared" si="56"/>
        <v>Gas</v>
      </c>
      <c r="J226" t="s">
        <v>762</v>
      </c>
      <c r="K226" t="s">
        <v>421</v>
      </c>
      <c r="L226" t="str">
        <f>INDEX(idxFuel!$B:$B,MATCH($K226,idxFuel!$A:$A,0))</f>
        <v>Gas</v>
      </c>
      <c r="M226" t="s">
        <v>428</v>
      </c>
      <c r="N226" t="e">
        <v>#N/A</v>
      </c>
      <c r="O226" t="e">
        <f t="shared" si="57"/>
        <v>#N/A</v>
      </c>
      <c r="P226">
        <f>INDEX(Units_Allyear!C:C,MATCH($A226,Units_Allyear!$A:$A,0))</f>
        <v>0</v>
      </c>
      <c r="Q226">
        <f>INDEX(Units_Allyear!D:D,MATCH($A226,Units_Allyear!$A:$A,0))</f>
        <v>0</v>
      </c>
      <c r="R226">
        <f>INDEX(Units_Allyear!E:E,MATCH($A226,Units_Allyear!$A:$A,0))</f>
        <v>0</v>
      </c>
      <c r="S226">
        <f>INDEX(Units_Allyear!F:F,MATCH($A226,Units_Allyear!$A:$A,0))</f>
        <v>0</v>
      </c>
      <c r="T226">
        <f>INDEX(Units_Allyear!G:G,MATCH($A226,Units_Allyear!$A:$A,0))</f>
        <v>0</v>
      </c>
      <c r="U226">
        <v>90</v>
      </c>
      <c r="V226">
        <v>90</v>
      </c>
      <c r="W226">
        <v>90</v>
      </c>
      <c r="X226">
        <v>90</v>
      </c>
      <c r="Y226">
        <v>90</v>
      </c>
      <c r="Z226" t="e">
        <v>#N/A</v>
      </c>
      <c r="AA226" t="e">
        <f t="shared" si="58"/>
        <v>#N/A</v>
      </c>
      <c r="AB226" t="e">
        <v>#N/A</v>
      </c>
      <c r="AC226" t="e">
        <v>#N/A</v>
      </c>
      <c r="AD226" t="e">
        <v>#N/A</v>
      </c>
      <c r="AE226">
        <v>8</v>
      </c>
      <c r="AF226">
        <v>40</v>
      </c>
      <c r="AG226">
        <v>0.1</v>
      </c>
      <c r="AH226" t="e">
        <v>#N/A</v>
      </c>
      <c r="AI226" t="e">
        <v>#N/A</v>
      </c>
      <c r="AJ226" t="e">
        <v>#N/A</v>
      </c>
      <c r="AK226" t="e">
        <v>#N/A</v>
      </c>
      <c r="AL226" t="s">
        <v>452</v>
      </c>
      <c r="AM226" t="s">
        <v>443</v>
      </c>
      <c r="AN226" t="s">
        <v>520</v>
      </c>
      <c r="AO226">
        <f t="shared" si="59"/>
        <v>2015</v>
      </c>
      <c r="AQ226" s="20" t="str">
        <f t="shared" si="60"/>
        <v>ABPR4-F</v>
      </c>
      <c r="AR226" t="str">
        <f t="shared" si="51"/>
        <v>SPP-Firm-C</v>
      </c>
      <c r="AT226" s="4" t="s">
        <v>714</v>
      </c>
      <c r="AU226" s="20" t="str">
        <f t="shared" si="52"/>
        <v>ABPR4-F</v>
      </c>
      <c r="AV226" t="str">
        <f t="shared" si="61"/>
        <v>CAC</v>
      </c>
      <c r="AX226" s="4" t="s">
        <v>715</v>
      </c>
      <c r="AY226" s="20" t="str">
        <f t="shared" si="62"/>
        <v>ABPR4-F</v>
      </c>
      <c r="AZ226" t="str">
        <f t="shared" si="63"/>
        <v>Gas</v>
      </c>
      <c r="BB226" s="4" t="s">
        <v>716</v>
      </c>
      <c r="BC226" s="20" t="s">
        <v>718</v>
      </c>
      <c r="BD226" s="20" t="e">
        <f t="shared" si="64"/>
        <v>#N/A</v>
      </c>
      <c r="BF226" s="4" t="s">
        <v>716</v>
      </c>
      <c r="BG226" s="4" t="s">
        <v>719</v>
      </c>
      <c r="BH226" s="20" t="str">
        <f t="shared" si="53"/>
        <v>ABPR4-F</v>
      </c>
      <c r="BJ226" s="4" t="s">
        <v>716</v>
      </c>
      <c r="BK226" s="4" t="s">
        <v>720</v>
      </c>
      <c r="BL226" s="20" t="e">
        <f t="shared" si="65"/>
        <v>#N/A</v>
      </c>
      <c r="BN226" s="4" t="s">
        <v>717</v>
      </c>
      <c r="BO226" s="20" t="str">
        <f t="shared" si="66"/>
        <v>Gas</v>
      </c>
      <c r="BP226" s="20" t="str">
        <f t="shared" si="67"/>
        <v>ABPR4-F</v>
      </c>
    </row>
    <row r="227" spans="1:68">
      <c r="A227" t="s">
        <v>224</v>
      </c>
      <c r="B227" t="str">
        <f t="shared" si="54"/>
        <v>SPG-F2</v>
      </c>
      <c r="C227" t="e">
        <v>#N/A</v>
      </c>
      <c r="D227" t="s">
        <v>365</v>
      </c>
      <c r="E227" t="str">
        <f t="shared" si="55"/>
        <v>CAC</v>
      </c>
      <c r="F227" t="s">
        <v>387</v>
      </c>
      <c r="G227" t="str">
        <f>INDEX(PLEXOScat_idx!$B:$B,MATCH($F227,PLEXOScat_idx!$A:$A,0))</f>
        <v>SPP-Firm</v>
      </c>
      <c r="H227" s="10" t="s">
        <v>676</v>
      </c>
      <c r="I227" t="str">
        <f t="shared" si="56"/>
        <v>Gas</v>
      </c>
      <c r="J227" t="s">
        <v>762</v>
      </c>
      <c r="K227" t="s">
        <v>421</v>
      </c>
      <c r="L227" t="str">
        <f>INDEX(idxFuel!$B:$B,MATCH($K227,idxFuel!$A:$A,0))</f>
        <v>Gas</v>
      </c>
      <c r="M227" t="s">
        <v>428</v>
      </c>
      <c r="N227" t="e">
        <v>#N/A</v>
      </c>
      <c r="O227" t="e">
        <f t="shared" si="57"/>
        <v>#N/A</v>
      </c>
      <c r="P227">
        <f>INDEX(Units_Allyear!C:C,MATCH($A227,Units_Allyear!$A:$A,0))</f>
        <v>0</v>
      </c>
      <c r="Q227">
        <f>INDEX(Units_Allyear!D:D,MATCH($A227,Units_Allyear!$A:$A,0))</f>
        <v>1</v>
      </c>
      <c r="R227">
        <f>INDEX(Units_Allyear!E:E,MATCH($A227,Units_Allyear!$A:$A,0))</f>
        <v>1</v>
      </c>
      <c r="S227">
        <f>INDEX(Units_Allyear!F:F,MATCH($A227,Units_Allyear!$A:$A,0))</f>
        <v>1</v>
      </c>
      <c r="T227">
        <f>INDEX(Units_Allyear!G:G,MATCH($A227,Units_Allyear!$A:$A,0))</f>
        <v>1</v>
      </c>
      <c r="U227">
        <v>90</v>
      </c>
      <c r="V227">
        <v>90</v>
      </c>
      <c r="W227">
        <v>90</v>
      </c>
      <c r="X227">
        <v>90</v>
      </c>
      <c r="Y227">
        <v>90</v>
      </c>
      <c r="Z227" t="e">
        <v>#N/A</v>
      </c>
      <c r="AA227" t="e">
        <f t="shared" si="58"/>
        <v>#N/A</v>
      </c>
      <c r="AB227" t="e">
        <v>#N/A</v>
      </c>
      <c r="AC227" t="e">
        <v>#N/A</v>
      </c>
      <c r="AD227" t="e">
        <v>#N/A</v>
      </c>
      <c r="AE227">
        <v>8</v>
      </c>
      <c r="AF227">
        <v>40</v>
      </c>
      <c r="AG227">
        <v>0.1</v>
      </c>
      <c r="AH227" t="e">
        <v>#N/A</v>
      </c>
      <c r="AI227" t="e">
        <v>#N/A</v>
      </c>
      <c r="AJ227" t="e">
        <v>#N/A</v>
      </c>
      <c r="AK227" t="e">
        <v>#N/A</v>
      </c>
      <c r="AL227" t="s">
        <v>452</v>
      </c>
      <c r="AM227" t="s">
        <v>443</v>
      </c>
      <c r="AN227" t="s">
        <v>575</v>
      </c>
      <c r="AO227">
        <f t="shared" si="59"/>
        <v>2022</v>
      </c>
      <c r="AQ227" s="20" t="str">
        <f t="shared" si="60"/>
        <v>SPG-F2</v>
      </c>
      <c r="AR227" t="str">
        <f t="shared" si="51"/>
        <v>SPP-Firm-C</v>
      </c>
      <c r="AT227" s="4" t="s">
        <v>714</v>
      </c>
      <c r="AU227" s="20" t="str">
        <f t="shared" si="52"/>
        <v>SPG-F2</v>
      </c>
      <c r="AV227" t="str">
        <f t="shared" si="61"/>
        <v>CAC</v>
      </c>
      <c r="AX227" s="4" t="s">
        <v>715</v>
      </c>
      <c r="AY227" s="20" t="str">
        <f t="shared" si="62"/>
        <v>SPG-F2</v>
      </c>
      <c r="AZ227" t="str">
        <f t="shared" si="63"/>
        <v>Gas</v>
      </c>
      <c r="BB227" s="4" t="s">
        <v>716</v>
      </c>
      <c r="BC227" s="20" t="s">
        <v>718</v>
      </c>
      <c r="BD227" s="20" t="e">
        <f t="shared" si="64"/>
        <v>#N/A</v>
      </c>
      <c r="BF227" s="4" t="s">
        <v>716</v>
      </c>
      <c r="BG227" s="4" t="s">
        <v>719</v>
      </c>
      <c r="BH227" s="20" t="str">
        <f t="shared" si="53"/>
        <v>SPG-F2</v>
      </c>
      <c r="BJ227" s="4" t="s">
        <v>716</v>
      </c>
      <c r="BK227" s="4" t="s">
        <v>720</v>
      </c>
      <c r="BL227" s="20" t="e">
        <f t="shared" si="65"/>
        <v>#N/A</v>
      </c>
      <c r="BN227" s="4" t="s">
        <v>717</v>
      </c>
      <c r="BO227" s="20" t="str">
        <f t="shared" si="66"/>
        <v>Gas</v>
      </c>
      <c r="BP227" s="20" t="str">
        <f t="shared" si="67"/>
        <v>SPG-F2</v>
      </c>
    </row>
    <row r="228" spans="1:68">
      <c r="A228" t="s">
        <v>225</v>
      </c>
      <c r="B228" t="str">
        <f t="shared" si="54"/>
        <v>ABPR5-F</v>
      </c>
      <c r="C228" t="e">
        <v>#N/A</v>
      </c>
      <c r="D228" t="s">
        <v>365</v>
      </c>
      <c r="E228" t="str">
        <f t="shared" si="55"/>
        <v>CAC</v>
      </c>
      <c r="F228" t="s">
        <v>387</v>
      </c>
      <c r="G228" t="str">
        <f>INDEX(PLEXOScat_idx!$B:$B,MATCH($F228,PLEXOScat_idx!$A:$A,0))</f>
        <v>SPP-Firm</v>
      </c>
      <c r="H228" s="10" t="s">
        <v>676</v>
      </c>
      <c r="I228" t="str">
        <f t="shared" si="56"/>
        <v>Gas</v>
      </c>
      <c r="J228" t="s">
        <v>762</v>
      </c>
      <c r="K228" t="s">
        <v>421</v>
      </c>
      <c r="L228" t="str">
        <f>INDEX(idxFuel!$B:$B,MATCH($K228,idxFuel!$A:$A,0))</f>
        <v>Gas</v>
      </c>
      <c r="M228" t="s">
        <v>428</v>
      </c>
      <c r="N228" t="e">
        <v>#N/A</v>
      </c>
      <c r="O228" t="e">
        <f t="shared" si="57"/>
        <v>#N/A</v>
      </c>
      <c r="P228">
        <f>INDEX(Units_Allyear!C:C,MATCH($A228,Units_Allyear!$A:$A,0))</f>
        <v>0</v>
      </c>
      <c r="Q228">
        <f>INDEX(Units_Allyear!D:D,MATCH($A228,Units_Allyear!$A:$A,0))</f>
        <v>0</v>
      </c>
      <c r="R228">
        <f>INDEX(Units_Allyear!E:E,MATCH($A228,Units_Allyear!$A:$A,0))</f>
        <v>0</v>
      </c>
      <c r="S228">
        <f>INDEX(Units_Allyear!F:F,MATCH($A228,Units_Allyear!$A:$A,0))</f>
        <v>0</v>
      </c>
      <c r="T228">
        <f>INDEX(Units_Allyear!G:G,MATCH($A228,Units_Allyear!$A:$A,0))</f>
        <v>0</v>
      </c>
      <c r="U228">
        <v>90</v>
      </c>
      <c r="V228">
        <v>90</v>
      </c>
      <c r="W228">
        <v>90</v>
      </c>
      <c r="X228">
        <v>90</v>
      </c>
      <c r="Y228">
        <v>90</v>
      </c>
      <c r="Z228" t="e">
        <v>#N/A</v>
      </c>
      <c r="AA228" t="e">
        <f t="shared" si="58"/>
        <v>#N/A</v>
      </c>
      <c r="AB228" t="e">
        <v>#N/A</v>
      </c>
      <c r="AC228" t="e">
        <v>#N/A</v>
      </c>
      <c r="AD228" t="e">
        <v>#N/A</v>
      </c>
      <c r="AE228">
        <v>8</v>
      </c>
      <c r="AF228">
        <v>40</v>
      </c>
      <c r="AG228">
        <v>0.1</v>
      </c>
      <c r="AH228" t="e">
        <v>#N/A</v>
      </c>
      <c r="AI228" t="e">
        <v>#N/A</v>
      </c>
      <c r="AJ228" t="e">
        <v>#N/A</v>
      </c>
      <c r="AK228" t="e">
        <v>#N/A</v>
      </c>
      <c r="AL228" t="s">
        <v>452</v>
      </c>
      <c r="AM228" t="s">
        <v>443</v>
      </c>
      <c r="AN228" t="s">
        <v>492</v>
      </c>
      <c r="AO228">
        <f t="shared" si="59"/>
        <v>2016</v>
      </c>
      <c r="AQ228" s="20" t="str">
        <f t="shared" si="60"/>
        <v>ABPR5-F</v>
      </c>
      <c r="AR228" t="str">
        <f t="shared" si="51"/>
        <v>SPP-Firm-C</v>
      </c>
      <c r="AT228" s="4" t="s">
        <v>714</v>
      </c>
      <c r="AU228" s="20" t="str">
        <f t="shared" si="52"/>
        <v>ABPR5-F</v>
      </c>
      <c r="AV228" t="str">
        <f t="shared" si="61"/>
        <v>CAC</v>
      </c>
      <c r="AX228" s="4" t="s">
        <v>715</v>
      </c>
      <c r="AY228" s="20" t="str">
        <f t="shared" si="62"/>
        <v>ABPR5-F</v>
      </c>
      <c r="AZ228" t="str">
        <f t="shared" si="63"/>
        <v>Gas</v>
      </c>
      <c r="BB228" s="4" t="s">
        <v>716</v>
      </c>
      <c r="BC228" s="20" t="s">
        <v>718</v>
      </c>
      <c r="BD228" s="20" t="e">
        <f t="shared" si="64"/>
        <v>#N/A</v>
      </c>
      <c r="BF228" s="4" t="s">
        <v>716</v>
      </c>
      <c r="BG228" s="4" t="s">
        <v>719</v>
      </c>
      <c r="BH228" s="20" t="str">
        <f t="shared" si="53"/>
        <v>ABPR5-F</v>
      </c>
      <c r="BJ228" s="4" t="s">
        <v>716</v>
      </c>
      <c r="BK228" s="4" t="s">
        <v>720</v>
      </c>
      <c r="BL228" s="20" t="e">
        <f t="shared" si="65"/>
        <v>#N/A</v>
      </c>
      <c r="BN228" s="4" t="s">
        <v>717</v>
      </c>
      <c r="BO228" s="20" t="str">
        <f t="shared" si="66"/>
        <v>Gas</v>
      </c>
      <c r="BP228" s="20" t="str">
        <f t="shared" si="67"/>
        <v>ABPR5-F</v>
      </c>
    </row>
    <row r="229" spans="1:68">
      <c r="A229" t="s">
        <v>226</v>
      </c>
      <c r="B229" t="str">
        <f t="shared" si="54"/>
        <v>BPR1-F</v>
      </c>
      <c r="C229" t="e">
        <v>#N/A</v>
      </c>
      <c r="D229" t="s">
        <v>377</v>
      </c>
      <c r="E229" t="str">
        <f t="shared" si="55"/>
        <v>CAC</v>
      </c>
      <c r="F229" t="s">
        <v>387</v>
      </c>
      <c r="G229" t="str">
        <f>INDEX(PLEXOScat_idx!$B:$B,MATCH($F229,PLEXOScat_idx!$A:$A,0))</f>
        <v>SPP-Firm</v>
      </c>
      <c r="H229" s="10" t="s">
        <v>676</v>
      </c>
      <c r="I229" t="str">
        <f t="shared" si="56"/>
        <v>Gas</v>
      </c>
      <c r="J229" t="s">
        <v>762</v>
      </c>
      <c r="K229" t="s">
        <v>421</v>
      </c>
      <c r="L229" t="str">
        <f>INDEX(idxFuel!$B:$B,MATCH($K229,idxFuel!$A:$A,0))</f>
        <v>Gas</v>
      </c>
      <c r="M229" t="s">
        <v>428</v>
      </c>
      <c r="N229" t="e">
        <v>#N/A</v>
      </c>
      <c r="O229" t="e">
        <f t="shared" si="57"/>
        <v>#N/A</v>
      </c>
      <c r="P229">
        <f>INDEX(Units_Allyear!C:C,MATCH($A229,Units_Allyear!$A:$A,0))</f>
        <v>0</v>
      </c>
      <c r="Q229">
        <f>INDEX(Units_Allyear!D:D,MATCH($A229,Units_Allyear!$A:$A,0))</f>
        <v>1</v>
      </c>
      <c r="R229">
        <f>INDEX(Units_Allyear!E:E,MATCH($A229,Units_Allyear!$A:$A,0))</f>
        <v>1</v>
      </c>
      <c r="S229">
        <f>INDEX(Units_Allyear!F:F,MATCH($A229,Units_Allyear!$A:$A,0))</f>
        <v>1</v>
      </c>
      <c r="T229">
        <f>INDEX(Units_Allyear!G:G,MATCH($A229,Units_Allyear!$A:$A,0))</f>
        <v>1</v>
      </c>
      <c r="U229">
        <v>90</v>
      </c>
      <c r="V229">
        <v>90</v>
      </c>
      <c r="W229">
        <v>90</v>
      </c>
      <c r="X229">
        <v>90</v>
      </c>
      <c r="Y229">
        <v>90</v>
      </c>
      <c r="Z229" t="e">
        <v>#N/A</v>
      </c>
      <c r="AA229" t="e">
        <f t="shared" si="58"/>
        <v>#N/A</v>
      </c>
      <c r="AB229" t="e">
        <v>#N/A</v>
      </c>
      <c r="AC229" t="e">
        <v>#N/A</v>
      </c>
      <c r="AD229" t="e">
        <v>#N/A</v>
      </c>
      <c r="AE229">
        <v>8</v>
      </c>
      <c r="AF229">
        <v>40</v>
      </c>
      <c r="AG229">
        <v>0.1</v>
      </c>
      <c r="AH229" t="e">
        <v>#N/A</v>
      </c>
      <c r="AI229" t="e">
        <v>#N/A</v>
      </c>
      <c r="AJ229" t="e">
        <v>#N/A</v>
      </c>
      <c r="AK229" t="e">
        <v>#N/A</v>
      </c>
      <c r="AL229" t="s">
        <v>452</v>
      </c>
      <c r="AM229" t="s">
        <v>447</v>
      </c>
      <c r="AN229" s="6" t="s">
        <v>588</v>
      </c>
      <c r="AO229">
        <f t="shared" si="59"/>
        <v>2021</v>
      </c>
      <c r="AQ229" s="20" t="str">
        <f t="shared" si="60"/>
        <v>BPR1-F</v>
      </c>
      <c r="AR229" t="str">
        <f t="shared" si="51"/>
        <v>SPP-Firm-A</v>
      </c>
      <c r="AT229" s="4" t="s">
        <v>714</v>
      </c>
      <c r="AU229" s="20" t="str">
        <f t="shared" si="52"/>
        <v>BPR1-F</v>
      </c>
      <c r="AV229" t="str">
        <f t="shared" si="61"/>
        <v>CAC</v>
      </c>
      <c r="AX229" s="4" t="s">
        <v>715</v>
      </c>
      <c r="AY229" s="20" t="str">
        <f t="shared" si="62"/>
        <v>BPR1-F</v>
      </c>
      <c r="AZ229" t="str">
        <f t="shared" si="63"/>
        <v>Gas</v>
      </c>
      <c r="BB229" s="4" t="s">
        <v>716</v>
      </c>
      <c r="BC229" s="20" t="s">
        <v>718</v>
      </c>
      <c r="BD229" s="20" t="e">
        <f t="shared" si="64"/>
        <v>#N/A</v>
      </c>
      <c r="BF229" s="4" t="s">
        <v>716</v>
      </c>
      <c r="BG229" s="4" t="s">
        <v>719</v>
      </c>
      <c r="BH229" s="20" t="str">
        <f t="shared" si="53"/>
        <v>BPR1-F</v>
      </c>
      <c r="BJ229" s="4" t="s">
        <v>716</v>
      </c>
      <c r="BK229" s="4" t="s">
        <v>720</v>
      </c>
      <c r="BL229" s="20" t="e">
        <f t="shared" si="65"/>
        <v>#N/A</v>
      </c>
      <c r="BN229" s="4" t="s">
        <v>717</v>
      </c>
      <c r="BO229" s="20" t="str">
        <f t="shared" si="66"/>
        <v>Gas</v>
      </c>
      <c r="BP229" s="20" t="str">
        <f t="shared" si="67"/>
        <v>BPR1-F</v>
      </c>
    </row>
    <row r="230" spans="1:68">
      <c r="A230" t="s">
        <v>227</v>
      </c>
      <c r="B230" t="str">
        <f t="shared" si="54"/>
        <v>BPR2-F</v>
      </c>
      <c r="C230" t="e">
        <v>#N/A</v>
      </c>
      <c r="D230" t="s">
        <v>377</v>
      </c>
      <c r="E230" t="str">
        <f t="shared" si="55"/>
        <v>CAC</v>
      </c>
      <c r="F230" t="s">
        <v>387</v>
      </c>
      <c r="G230" t="str">
        <f>INDEX(PLEXOScat_idx!$B:$B,MATCH($F230,PLEXOScat_idx!$A:$A,0))</f>
        <v>SPP-Firm</v>
      </c>
      <c r="H230" s="10" t="s">
        <v>676</v>
      </c>
      <c r="I230" t="str">
        <f t="shared" si="56"/>
        <v>Gas</v>
      </c>
      <c r="J230" t="s">
        <v>762</v>
      </c>
      <c r="K230" t="s">
        <v>421</v>
      </c>
      <c r="L230" t="str">
        <f>INDEX(idxFuel!$B:$B,MATCH($K230,idxFuel!$A:$A,0))</f>
        <v>Gas</v>
      </c>
      <c r="M230" t="s">
        <v>428</v>
      </c>
      <c r="N230" t="e">
        <v>#N/A</v>
      </c>
      <c r="O230" t="e">
        <f t="shared" si="57"/>
        <v>#N/A</v>
      </c>
      <c r="P230">
        <f>INDEX(Units_Allyear!C:C,MATCH($A230,Units_Allyear!$A:$A,0))</f>
        <v>0</v>
      </c>
      <c r="Q230">
        <f>INDEX(Units_Allyear!D:D,MATCH($A230,Units_Allyear!$A:$A,0))</f>
        <v>1</v>
      </c>
      <c r="R230">
        <f>INDEX(Units_Allyear!E:E,MATCH($A230,Units_Allyear!$A:$A,0))</f>
        <v>1</v>
      </c>
      <c r="S230">
        <f>INDEX(Units_Allyear!F:F,MATCH($A230,Units_Allyear!$A:$A,0))</f>
        <v>1</v>
      </c>
      <c r="T230">
        <f>INDEX(Units_Allyear!G:G,MATCH($A230,Units_Allyear!$A:$A,0))</f>
        <v>1</v>
      </c>
      <c r="U230">
        <v>90</v>
      </c>
      <c r="V230">
        <v>90</v>
      </c>
      <c r="W230">
        <v>90</v>
      </c>
      <c r="X230">
        <v>90</v>
      </c>
      <c r="Y230">
        <v>90</v>
      </c>
      <c r="Z230" t="e">
        <v>#N/A</v>
      </c>
      <c r="AA230" t="e">
        <f t="shared" si="58"/>
        <v>#N/A</v>
      </c>
      <c r="AB230" t="e">
        <v>#N/A</v>
      </c>
      <c r="AC230" t="e">
        <v>#N/A</v>
      </c>
      <c r="AD230" t="e">
        <v>#N/A</v>
      </c>
      <c r="AE230">
        <v>8</v>
      </c>
      <c r="AF230">
        <v>40</v>
      </c>
      <c r="AG230">
        <v>0.1</v>
      </c>
      <c r="AH230" t="e">
        <v>#N/A</v>
      </c>
      <c r="AI230" t="e">
        <v>#N/A</v>
      </c>
      <c r="AJ230" t="e">
        <v>#N/A</v>
      </c>
      <c r="AK230" t="e">
        <v>#N/A</v>
      </c>
      <c r="AL230" t="s">
        <v>452</v>
      </c>
      <c r="AM230" t="s">
        <v>447</v>
      </c>
      <c r="AN230" s="6" t="s">
        <v>497</v>
      </c>
      <c r="AO230">
        <f t="shared" si="59"/>
        <v>2021</v>
      </c>
      <c r="AQ230" s="20" t="str">
        <f t="shared" si="60"/>
        <v>BPR2-F</v>
      </c>
      <c r="AR230" t="str">
        <f t="shared" si="51"/>
        <v>SPP-Firm-A</v>
      </c>
      <c r="AT230" s="4" t="s">
        <v>714</v>
      </c>
      <c r="AU230" s="20" t="str">
        <f t="shared" si="52"/>
        <v>BPR2-F</v>
      </c>
      <c r="AV230" t="str">
        <f t="shared" si="61"/>
        <v>CAC</v>
      </c>
      <c r="AX230" s="4" t="s">
        <v>715</v>
      </c>
      <c r="AY230" s="20" t="str">
        <f t="shared" si="62"/>
        <v>BPR2-F</v>
      </c>
      <c r="AZ230" t="str">
        <f t="shared" si="63"/>
        <v>Gas</v>
      </c>
      <c r="BB230" s="4" t="s">
        <v>716</v>
      </c>
      <c r="BC230" s="20" t="s">
        <v>718</v>
      </c>
      <c r="BD230" s="20" t="e">
        <f t="shared" si="64"/>
        <v>#N/A</v>
      </c>
      <c r="BF230" s="4" t="s">
        <v>716</v>
      </c>
      <c r="BG230" s="4" t="s">
        <v>719</v>
      </c>
      <c r="BH230" s="20" t="str">
        <f t="shared" si="53"/>
        <v>BPR2-F</v>
      </c>
      <c r="BJ230" s="4" t="s">
        <v>716</v>
      </c>
      <c r="BK230" s="4" t="s">
        <v>720</v>
      </c>
      <c r="BL230" s="20" t="e">
        <f t="shared" si="65"/>
        <v>#N/A</v>
      </c>
      <c r="BN230" s="4" t="s">
        <v>717</v>
      </c>
      <c r="BO230" s="20" t="str">
        <f t="shared" si="66"/>
        <v>Gas</v>
      </c>
      <c r="BP230" s="20" t="str">
        <f t="shared" si="67"/>
        <v>BPR2-F</v>
      </c>
    </row>
    <row r="231" spans="1:68">
      <c r="A231" t="s">
        <v>228</v>
      </c>
      <c r="B231" t="str">
        <f t="shared" si="54"/>
        <v>BPC-F</v>
      </c>
      <c r="C231" t="e">
        <v>#N/A</v>
      </c>
      <c r="D231" t="s">
        <v>377</v>
      </c>
      <c r="E231" t="str">
        <f t="shared" si="55"/>
        <v>CAC</v>
      </c>
      <c r="F231" t="s">
        <v>387</v>
      </c>
      <c r="G231" t="str">
        <f>INDEX(PLEXOScat_idx!$B:$B,MATCH($F231,PLEXOScat_idx!$A:$A,0))</f>
        <v>SPP-Firm</v>
      </c>
      <c r="H231" s="10" t="s">
        <v>676</v>
      </c>
      <c r="I231" t="str">
        <f t="shared" si="56"/>
        <v>Gas</v>
      </c>
      <c r="J231" t="s">
        <v>762</v>
      </c>
      <c r="K231" t="s">
        <v>421</v>
      </c>
      <c r="L231" t="str">
        <f>INDEX(idxFuel!$B:$B,MATCH($K231,idxFuel!$A:$A,0))</f>
        <v>Gas</v>
      </c>
      <c r="M231" t="s">
        <v>428</v>
      </c>
      <c r="N231" t="e">
        <v>#N/A</v>
      </c>
      <c r="O231" t="e">
        <f t="shared" si="57"/>
        <v>#N/A</v>
      </c>
      <c r="P231">
        <f>INDEX(Units_Allyear!C:C,MATCH($A231,Units_Allyear!$A:$A,0))</f>
        <v>1</v>
      </c>
      <c r="Q231">
        <f>INDEX(Units_Allyear!D:D,MATCH($A231,Units_Allyear!$A:$A,0))</f>
        <v>1</v>
      </c>
      <c r="R231">
        <f>INDEX(Units_Allyear!E:E,MATCH($A231,Units_Allyear!$A:$A,0))</f>
        <v>1</v>
      </c>
      <c r="S231">
        <f>INDEX(Units_Allyear!F:F,MATCH($A231,Units_Allyear!$A:$A,0))</f>
        <v>1</v>
      </c>
      <c r="T231">
        <f>INDEX(Units_Allyear!G:G,MATCH($A231,Units_Allyear!$A:$A,0))</f>
        <v>1</v>
      </c>
      <c r="U231">
        <v>90</v>
      </c>
      <c r="V231">
        <v>90</v>
      </c>
      <c r="W231">
        <v>90</v>
      </c>
      <c r="X231">
        <v>90</v>
      </c>
      <c r="Y231">
        <v>90</v>
      </c>
      <c r="Z231" t="e">
        <v>#N/A</v>
      </c>
      <c r="AA231" t="e">
        <f t="shared" si="58"/>
        <v>#N/A</v>
      </c>
      <c r="AB231" t="e">
        <v>#N/A</v>
      </c>
      <c r="AC231" t="e">
        <v>#N/A</v>
      </c>
      <c r="AD231" t="e">
        <v>#N/A</v>
      </c>
      <c r="AE231">
        <v>8</v>
      </c>
      <c r="AF231">
        <v>40</v>
      </c>
      <c r="AG231">
        <v>0.1</v>
      </c>
      <c r="AH231" t="e">
        <v>#N/A</v>
      </c>
      <c r="AI231" t="e">
        <v>#N/A</v>
      </c>
      <c r="AJ231" t="e">
        <v>#N/A</v>
      </c>
      <c r="AK231" t="e">
        <v>#N/A</v>
      </c>
      <c r="AL231" t="s">
        <v>452</v>
      </c>
      <c r="AM231" t="s">
        <v>443</v>
      </c>
      <c r="AN231" t="s">
        <v>576</v>
      </c>
      <c r="AO231">
        <f t="shared" si="59"/>
        <v>2019</v>
      </c>
      <c r="AQ231" s="20" t="str">
        <f t="shared" si="60"/>
        <v>BPC-F</v>
      </c>
      <c r="AR231" t="str">
        <f t="shared" si="51"/>
        <v>SPP-Firm-C</v>
      </c>
      <c r="AT231" s="4" t="s">
        <v>714</v>
      </c>
      <c r="AU231" s="20" t="str">
        <f t="shared" si="52"/>
        <v>BPC-F</v>
      </c>
      <c r="AV231" t="str">
        <f t="shared" si="61"/>
        <v>CAC</v>
      </c>
      <c r="AX231" s="4" t="s">
        <v>715</v>
      </c>
      <c r="AY231" s="20" t="str">
        <f t="shared" si="62"/>
        <v>BPC-F</v>
      </c>
      <c r="AZ231" t="str">
        <f t="shared" si="63"/>
        <v>Gas</v>
      </c>
      <c r="BB231" s="4" t="s">
        <v>716</v>
      </c>
      <c r="BC231" s="20" t="s">
        <v>718</v>
      </c>
      <c r="BD231" s="20" t="e">
        <f t="shared" si="64"/>
        <v>#N/A</v>
      </c>
      <c r="BF231" s="4" t="s">
        <v>716</v>
      </c>
      <c r="BG231" s="4" t="s">
        <v>719</v>
      </c>
      <c r="BH231" s="20" t="str">
        <f t="shared" si="53"/>
        <v>BPC-F</v>
      </c>
      <c r="BJ231" s="4" t="s">
        <v>716</v>
      </c>
      <c r="BK231" s="4" t="s">
        <v>720</v>
      </c>
      <c r="BL231" s="20" t="e">
        <f t="shared" si="65"/>
        <v>#N/A</v>
      </c>
      <c r="BN231" s="4" t="s">
        <v>717</v>
      </c>
      <c r="BO231" s="20" t="str">
        <f t="shared" si="66"/>
        <v>Gas</v>
      </c>
      <c r="BP231" s="20" t="str">
        <f t="shared" si="67"/>
        <v>BPC-F</v>
      </c>
    </row>
    <row r="232" spans="1:68">
      <c r="A232" t="s">
        <v>229</v>
      </c>
      <c r="B232" t="str">
        <f t="shared" si="54"/>
        <v>NP3-F</v>
      </c>
      <c r="C232" t="e">
        <v>#N/A</v>
      </c>
      <c r="D232" t="s">
        <v>365</v>
      </c>
      <c r="E232" t="str">
        <f t="shared" si="55"/>
        <v>CAC</v>
      </c>
      <c r="F232" t="s">
        <v>390</v>
      </c>
      <c r="G232" t="str">
        <f>INDEX(PLEXOScat_idx!$B:$B,MATCH($F232,PLEXOScat_idx!$A:$A,0))</f>
        <v>SPP-Firm</v>
      </c>
      <c r="H232" t="s">
        <v>699</v>
      </c>
      <c r="I232" t="s">
        <v>722</v>
      </c>
      <c r="J232" t="s">
        <v>763</v>
      </c>
      <c r="K232" t="s">
        <v>424</v>
      </c>
      <c r="L232" t="str">
        <f>INDEX(idxFuel!$B:$B,MATCH($K232,idxFuel!$A:$A,0))</f>
        <v>Bio_Wood</v>
      </c>
      <c r="M232" t="s">
        <v>428</v>
      </c>
      <c r="N232" t="e">
        <v>#N/A</v>
      </c>
      <c r="O232" t="e">
        <f t="shared" si="57"/>
        <v>#N/A</v>
      </c>
      <c r="P232">
        <f>INDEX(Units_Allyear!C:C,MATCH($A232,Units_Allyear!$A:$A,0))</f>
        <v>1</v>
      </c>
      <c r="Q232">
        <f>INDEX(Units_Allyear!D:D,MATCH($A232,Units_Allyear!$A:$A,0))</f>
        <v>0</v>
      </c>
      <c r="R232">
        <f>INDEX(Units_Allyear!E:E,MATCH($A232,Units_Allyear!$A:$A,0))</f>
        <v>0</v>
      </c>
      <c r="S232">
        <f>INDEX(Units_Allyear!F:F,MATCH($A232,Units_Allyear!$A:$A,0))</f>
        <v>0</v>
      </c>
      <c r="T232">
        <f>INDEX(Units_Allyear!G:G,MATCH($A232,Units_Allyear!$A:$A,0))</f>
        <v>0</v>
      </c>
      <c r="U232">
        <v>41</v>
      </c>
      <c r="V232">
        <v>41</v>
      </c>
      <c r="W232">
        <v>41</v>
      </c>
      <c r="X232">
        <v>41</v>
      </c>
      <c r="Y232">
        <v>41</v>
      </c>
      <c r="Z232" t="e">
        <v>#N/A</v>
      </c>
      <c r="AA232" t="e">
        <f t="shared" si="58"/>
        <v>#N/A</v>
      </c>
      <c r="AB232" t="e">
        <v>#N/A</v>
      </c>
      <c r="AC232" t="e">
        <v>#N/A</v>
      </c>
      <c r="AD232" t="e">
        <v>#N/A</v>
      </c>
      <c r="AE232">
        <v>8</v>
      </c>
      <c r="AF232">
        <v>40</v>
      </c>
      <c r="AG232">
        <v>0.1</v>
      </c>
      <c r="AH232" t="e">
        <v>#N/A</v>
      </c>
      <c r="AI232" t="e">
        <v>#N/A</v>
      </c>
      <c r="AJ232" t="e">
        <v>#N/A</v>
      </c>
      <c r="AK232" t="e">
        <v>#N/A</v>
      </c>
      <c r="AL232" t="s">
        <v>452</v>
      </c>
      <c r="AM232" t="s">
        <v>446</v>
      </c>
      <c r="AN232" t="s">
        <v>534</v>
      </c>
      <c r="AO232">
        <f t="shared" si="59"/>
        <v>1999</v>
      </c>
      <c r="AQ232" s="20" t="str">
        <f t="shared" si="60"/>
        <v>NP3-F</v>
      </c>
      <c r="AR232" t="str">
        <f t="shared" si="51"/>
        <v>SPP-Firm-G</v>
      </c>
      <c r="AT232" s="4" t="s">
        <v>714</v>
      </c>
      <c r="AU232" s="20" t="str">
        <f t="shared" si="52"/>
        <v>NP3-F</v>
      </c>
      <c r="AV232" t="str">
        <f t="shared" si="61"/>
        <v>CAC</v>
      </c>
      <c r="AX232" s="4" t="s">
        <v>715</v>
      </c>
      <c r="AY232" s="20" t="str">
        <f t="shared" si="62"/>
        <v>NP3-F</v>
      </c>
      <c r="AZ232" t="str">
        <f t="shared" si="63"/>
        <v>Bio_Wood</v>
      </c>
      <c r="BB232" s="4" t="s">
        <v>716</v>
      </c>
      <c r="BC232" s="20" t="s">
        <v>718</v>
      </c>
      <c r="BD232" s="20" t="e">
        <f t="shared" si="64"/>
        <v>#N/A</v>
      </c>
      <c r="BF232" s="4" t="s">
        <v>716</v>
      </c>
      <c r="BG232" s="4" t="s">
        <v>719</v>
      </c>
      <c r="BH232" s="20" t="str">
        <f t="shared" si="53"/>
        <v>NP3-F</v>
      </c>
      <c r="BJ232" s="4" t="s">
        <v>716</v>
      </c>
      <c r="BK232" s="4" t="s">
        <v>720</v>
      </c>
      <c r="BL232" s="20" t="e">
        <f t="shared" si="65"/>
        <v>#N/A</v>
      </c>
      <c r="BN232" s="4" t="s">
        <v>717</v>
      </c>
      <c r="BO232" s="20" t="str">
        <f t="shared" si="66"/>
        <v>Bioenergy</v>
      </c>
      <c r="BP232" s="20" t="str">
        <f t="shared" si="67"/>
        <v>NP3-F</v>
      </c>
    </row>
    <row r="233" spans="1:68">
      <c r="A233" t="s">
        <v>230</v>
      </c>
      <c r="B233" t="str">
        <f t="shared" si="54"/>
        <v>NP2-F</v>
      </c>
      <c r="C233" t="e">
        <v>#N/A</v>
      </c>
      <c r="D233" t="s">
        <v>365</v>
      </c>
      <c r="E233" t="str">
        <f t="shared" si="55"/>
        <v>CAC</v>
      </c>
      <c r="F233" t="s">
        <v>390</v>
      </c>
      <c r="G233" t="str">
        <f>INDEX(PLEXOScat_idx!$B:$B,MATCH($F233,PLEXOScat_idx!$A:$A,0))</f>
        <v>SPP-Firm</v>
      </c>
      <c r="H233" t="s">
        <v>699</v>
      </c>
      <c r="I233" t="s">
        <v>722</v>
      </c>
      <c r="J233" t="s">
        <v>763</v>
      </c>
      <c r="K233" t="s">
        <v>424</v>
      </c>
      <c r="L233" t="str">
        <f>INDEX(idxFuel!$B:$B,MATCH($K233,idxFuel!$A:$A,0))</f>
        <v>Bio_Wood</v>
      </c>
      <c r="M233" t="s">
        <v>428</v>
      </c>
      <c r="N233" t="e">
        <v>#N/A</v>
      </c>
      <c r="O233" t="e">
        <f t="shared" si="57"/>
        <v>#N/A</v>
      </c>
      <c r="P233">
        <f>INDEX(Units_Allyear!C:C,MATCH($A233,Units_Allyear!$A:$A,0))</f>
        <v>0</v>
      </c>
      <c r="Q233">
        <f>INDEX(Units_Allyear!D:D,MATCH($A233,Units_Allyear!$A:$A,0))</f>
        <v>0</v>
      </c>
      <c r="R233">
        <f>INDEX(Units_Allyear!E:E,MATCH($A233,Units_Allyear!$A:$A,0))</f>
        <v>0</v>
      </c>
      <c r="S233">
        <f>INDEX(Units_Allyear!F:F,MATCH($A233,Units_Allyear!$A:$A,0))</f>
        <v>0</v>
      </c>
      <c r="T233">
        <f>INDEX(Units_Allyear!G:G,MATCH($A233,Units_Allyear!$A:$A,0))</f>
        <v>0</v>
      </c>
      <c r="U233">
        <v>8</v>
      </c>
      <c r="V233">
        <v>8</v>
      </c>
      <c r="W233">
        <v>8</v>
      </c>
      <c r="X233">
        <v>8</v>
      </c>
      <c r="Y233">
        <v>8</v>
      </c>
      <c r="Z233" t="e">
        <v>#N/A</v>
      </c>
      <c r="AA233" t="e">
        <f t="shared" si="58"/>
        <v>#N/A</v>
      </c>
      <c r="AB233" t="e">
        <v>#N/A</v>
      </c>
      <c r="AC233" t="e">
        <v>#N/A</v>
      </c>
      <c r="AD233" t="e">
        <v>#N/A</v>
      </c>
      <c r="AE233">
        <v>8</v>
      </c>
      <c r="AF233">
        <v>40</v>
      </c>
      <c r="AG233">
        <v>0.1</v>
      </c>
      <c r="AH233" t="e">
        <v>#N/A</v>
      </c>
      <c r="AI233" t="e">
        <v>#N/A</v>
      </c>
      <c r="AJ233" t="e">
        <v>#N/A</v>
      </c>
      <c r="AK233" t="e">
        <v>#N/A</v>
      </c>
      <c r="AL233" t="s">
        <v>452</v>
      </c>
      <c r="AM233" t="s">
        <v>446</v>
      </c>
      <c r="AN233" t="s">
        <v>535</v>
      </c>
      <c r="AO233">
        <f t="shared" si="59"/>
        <v>1999</v>
      </c>
      <c r="AQ233" s="20" t="str">
        <f t="shared" si="60"/>
        <v>NP2-F</v>
      </c>
      <c r="AR233" t="str">
        <f t="shared" si="51"/>
        <v>SPP-Firm-G</v>
      </c>
      <c r="AT233" s="4" t="s">
        <v>714</v>
      </c>
      <c r="AU233" s="20" t="str">
        <f t="shared" si="52"/>
        <v>NP2-F</v>
      </c>
      <c r="AV233" t="str">
        <f t="shared" si="61"/>
        <v>CAC</v>
      </c>
      <c r="AX233" s="4" t="s">
        <v>715</v>
      </c>
      <c r="AY233" s="20" t="str">
        <f t="shared" si="62"/>
        <v>NP2-F</v>
      </c>
      <c r="AZ233" t="str">
        <f t="shared" si="63"/>
        <v>Bio_Wood</v>
      </c>
      <c r="BB233" s="4" t="s">
        <v>716</v>
      </c>
      <c r="BC233" s="20" t="s">
        <v>718</v>
      </c>
      <c r="BD233" s="20" t="e">
        <f t="shared" si="64"/>
        <v>#N/A</v>
      </c>
      <c r="BF233" s="4" t="s">
        <v>716</v>
      </c>
      <c r="BG233" s="4" t="s">
        <v>719</v>
      </c>
      <c r="BH233" s="20" t="str">
        <f t="shared" si="53"/>
        <v>NP2-F</v>
      </c>
      <c r="BJ233" s="4" t="s">
        <v>716</v>
      </c>
      <c r="BK233" s="4" t="s">
        <v>720</v>
      </c>
      <c r="BL233" s="20" t="e">
        <f t="shared" si="65"/>
        <v>#N/A</v>
      </c>
      <c r="BN233" s="4" t="s">
        <v>717</v>
      </c>
      <c r="BO233" s="20" t="str">
        <f t="shared" si="66"/>
        <v>Bioenergy</v>
      </c>
      <c r="BP233" s="20" t="str">
        <f t="shared" si="67"/>
        <v>NP2-F</v>
      </c>
    </row>
    <row r="234" spans="1:68">
      <c r="A234" t="s">
        <v>231</v>
      </c>
      <c r="B234" t="str">
        <f t="shared" si="54"/>
        <v>BMP-F</v>
      </c>
      <c r="C234" t="e">
        <v>#N/A</v>
      </c>
      <c r="D234" t="s">
        <v>368</v>
      </c>
      <c r="E234" t="str">
        <f t="shared" si="55"/>
        <v>NAC</v>
      </c>
      <c r="F234" t="s">
        <v>390</v>
      </c>
      <c r="G234" t="str">
        <f>INDEX(PLEXOScat_idx!$B:$B,MATCH($F234,PLEXOScat_idx!$A:$A,0))</f>
        <v>SPP-Firm</v>
      </c>
      <c r="H234" t="s">
        <v>699</v>
      </c>
      <c r="I234" t="s">
        <v>722</v>
      </c>
      <c r="J234" t="s">
        <v>763</v>
      </c>
      <c r="K234" t="s">
        <v>424</v>
      </c>
      <c r="L234" t="str">
        <f>INDEX(idxFuel!$B:$B,MATCH($K234,idxFuel!$A:$A,0))</f>
        <v>Bio_Wood</v>
      </c>
      <c r="M234" t="s">
        <v>428</v>
      </c>
      <c r="N234" t="e">
        <v>#N/A</v>
      </c>
      <c r="O234" t="e">
        <f t="shared" si="57"/>
        <v>#N/A</v>
      </c>
      <c r="P234">
        <f>INDEX(Units_Allyear!C:C,MATCH($A234,Units_Allyear!$A:$A,0))</f>
        <v>1</v>
      </c>
      <c r="Q234">
        <f>INDEX(Units_Allyear!D:D,MATCH($A234,Units_Allyear!$A:$A,0))</f>
        <v>1</v>
      </c>
      <c r="R234">
        <f>INDEX(Units_Allyear!E:E,MATCH($A234,Units_Allyear!$A:$A,0))</f>
        <v>0</v>
      </c>
      <c r="S234">
        <f>INDEX(Units_Allyear!F:F,MATCH($A234,Units_Allyear!$A:$A,0))</f>
        <v>0</v>
      </c>
      <c r="T234">
        <f>INDEX(Units_Allyear!G:G,MATCH($A234,Units_Allyear!$A:$A,0))</f>
        <v>0</v>
      </c>
      <c r="U234">
        <v>5</v>
      </c>
      <c r="V234">
        <v>5</v>
      </c>
      <c r="W234">
        <v>5</v>
      </c>
      <c r="X234">
        <v>5</v>
      </c>
      <c r="Y234">
        <v>5</v>
      </c>
      <c r="Z234" t="e">
        <v>#N/A</v>
      </c>
      <c r="AA234" t="e">
        <f t="shared" si="58"/>
        <v>#N/A</v>
      </c>
      <c r="AB234" t="e">
        <v>#N/A</v>
      </c>
      <c r="AC234" t="e">
        <v>#N/A</v>
      </c>
      <c r="AD234" t="e">
        <v>#N/A</v>
      </c>
      <c r="AE234">
        <v>8</v>
      </c>
      <c r="AF234">
        <v>40</v>
      </c>
      <c r="AG234">
        <v>0.1</v>
      </c>
      <c r="AH234" t="e">
        <v>#N/A</v>
      </c>
      <c r="AI234" t="e">
        <v>#N/A</v>
      </c>
      <c r="AJ234" t="e">
        <v>#N/A</v>
      </c>
      <c r="AK234" t="e">
        <v>#N/A</v>
      </c>
      <c r="AL234" t="s">
        <v>452</v>
      </c>
      <c r="AM234" t="s">
        <v>446</v>
      </c>
      <c r="AN234" t="s">
        <v>577</v>
      </c>
      <c r="AO234">
        <f t="shared" si="59"/>
        <v>2001</v>
      </c>
      <c r="AQ234" s="20" t="str">
        <f t="shared" si="60"/>
        <v>BMP-F</v>
      </c>
      <c r="AR234" t="str">
        <f t="shared" si="51"/>
        <v>SPP-Firm-G</v>
      </c>
      <c r="AT234" s="4" t="s">
        <v>714</v>
      </c>
      <c r="AU234" s="20" t="str">
        <f t="shared" si="52"/>
        <v>BMP-F</v>
      </c>
      <c r="AV234" t="str">
        <f t="shared" si="61"/>
        <v>NAC</v>
      </c>
      <c r="AX234" s="4" t="s">
        <v>715</v>
      </c>
      <c r="AY234" s="20" t="str">
        <f t="shared" si="62"/>
        <v>BMP-F</v>
      </c>
      <c r="AZ234" t="str">
        <f t="shared" si="63"/>
        <v>Bio_Wood</v>
      </c>
      <c r="BB234" s="4" t="s">
        <v>716</v>
      </c>
      <c r="BC234" s="20" t="s">
        <v>718</v>
      </c>
      <c r="BD234" s="20" t="e">
        <f t="shared" si="64"/>
        <v>#N/A</v>
      </c>
      <c r="BF234" s="4" t="s">
        <v>716</v>
      </c>
      <c r="BG234" s="4" t="s">
        <v>719</v>
      </c>
      <c r="BH234" s="20" t="str">
        <f t="shared" si="53"/>
        <v>BMP-F</v>
      </c>
      <c r="BJ234" s="4" t="s">
        <v>716</v>
      </c>
      <c r="BK234" s="4" t="s">
        <v>720</v>
      </c>
      <c r="BL234" s="20" t="e">
        <f t="shared" si="65"/>
        <v>#N/A</v>
      </c>
      <c r="BN234" s="4" t="s">
        <v>717</v>
      </c>
      <c r="BO234" s="20" t="str">
        <f t="shared" si="66"/>
        <v>Bioenergy</v>
      </c>
      <c r="BP234" s="20" t="str">
        <f t="shared" si="67"/>
        <v>BMP-F</v>
      </c>
    </row>
    <row r="235" spans="1:68">
      <c r="A235" t="s">
        <v>232</v>
      </c>
      <c r="B235" t="str">
        <f t="shared" si="54"/>
        <v>REG-F</v>
      </c>
      <c r="C235" t="e">
        <v>#N/A</v>
      </c>
      <c r="D235" t="s">
        <v>369</v>
      </c>
      <c r="E235" t="str">
        <f t="shared" si="55"/>
        <v>NEC</v>
      </c>
      <c r="F235" t="s">
        <v>390</v>
      </c>
      <c r="G235" t="str">
        <f>INDEX(PLEXOScat_idx!$B:$B,MATCH($F235,PLEXOScat_idx!$A:$A,0))</f>
        <v>SPP-Firm</v>
      </c>
      <c r="H235" t="s">
        <v>699</v>
      </c>
      <c r="I235" t="s">
        <v>722</v>
      </c>
      <c r="J235" t="s">
        <v>763</v>
      </c>
      <c r="K235" t="s">
        <v>424</v>
      </c>
      <c r="L235" t="str">
        <f>INDEX(idxFuel!$B:$B,MATCH($K235,idxFuel!$A:$A,0))</f>
        <v>Bio_Wood</v>
      </c>
      <c r="M235" t="s">
        <v>428</v>
      </c>
      <c r="N235" t="e">
        <v>#N/A</v>
      </c>
      <c r="O235" t="e">
        <f t="shared" si="57"/>
        <v>#N/A</v>
      </c>
      <c r="P235">
        <f>INDEX(Units_Allyear!C:C,MATCH($A235,Units_Allyear!$A:$A,0))</f>
        <v>1</v>
      </c>
      <c r="Q235">
        <f>INDEX(Units_Allyear!D:D,MATCH($A235,Units_Allyear!$A:$A,0))</f>
        <v>0</v>
      </c>
      <c r="R235">
        <f>INDEX(Units_Allyear!E:E,MATCH($A235,Units_Allyear!$A:$A,0))</f>
        <v>0</v>
      </c>
      <c r="S235">
        <f>INDEX(Units_Allyear!F:F,MATCH($A235,Units_Allyear!$A:$A,0))</f>
        <v>0</v>
      </c>
      <c r="T235">
        <f>INDEX(Units_Allyear!G:G,MATCH($A235,Units_Allyear!$A:$A,0))</f>
        <v>0</v>
      </c>
      <c r="U235">
        <v>8.8000000000000007</v>
      </c>
      <c r="V235">
        <v>8.8000000000000007</v>
      </c>
      <c r="W235">
        <v>8.8000000000000007</v>
      </c>
      <c r="X235">
        <v>8.8000000000000007</v>
      </c>
      <c r="Y235">
        <v>8.8000000000000007</v>
      </c>
      <c r="Z235" t="e">
        <v>#N/A</v>
      </c>
      <c r="AA235" t="e">
        <f t="shared" si="58"/>
        <v>#N/A</v>
      </c>
      <c r="AB235" t="e">
        <v>#N/A</v>
      </c>
      <c r="AC235" t="e">
        <v>#N/A</v>
      </c>
      <c r="AD235" t="e">
        <v>#N/A</v>
      </c>
      <c r="AE235">
        <v>8</v>
      </c>
      <c r="AF235">
        <v>40</v>
      </c>
      <c r="AG235">
        <v>0.1</v>
      </c>
      <c r="AH235" t="e">
        <v>#N/A</v>
      </c>
      <c r="AI235" t="e">
        <v>#N/A</v>
      </c>
      <c r="AJ235" t="e">
        <v>#N/A</v>
      </c>
      <c r="AK235" t="e">
        <v>#N/A</v>
      </c>
      <c r="AL235" t="s">
        <v>452</v>
      </c>
      <c r="AM235" t="s">
        <v>446</v>
      </c>
      <c r="AN235" t="s">
        <v>578</v>
      </c>
      <c r="AO235">
        <f t="shared" si="59"/>
        <v>2003</v>
      </c>
      <c r="AQ235" s="20" t="str">
        <f t="shared" si="60"/>
        <v>REG-F</v>
      </c>
      <c r="AR235" t="str">
        <f t="shared" si="51"/>
        <v>SPP-Firm-G</v>
      </c>
      <c r="AT235" s="4" t="s">
        <v>714</v>
      </c>
      <c r="AU235" s="20" t="str">
        <f t="shared" si="52"/>
        <v>REG-F</v>
      </c>
      <c r="AV235" t="str">
        <f t="shared" si="61"/>
        <v>NEC</v>
      </c>
      <c r="AX235" s="4" t="s">
        <v>715</v>
      </c>
      <c r="AY235" s="20" t="str">
        <f t="shared" si="62"/>
        <v>REG-F</v>
      </c>
      <c r="AZ235" t="str">
        <f t="shared" si="63"/>
        <v>Bio_Wood</v>
      </c>
      <c r="BB235" s="4" t="s">
        <v>716</v>
      </c>
      <c r="BC235" s="20" t="s">
        <v>718</v>
      </c>
      <c r="BD235" s="20" t="e">
        <f t="shared" si="64"/>
        <v>#N/A</v>
      </c>
      <c r="BF235" s="4" t="s">
        <v>716</v>
      </c>
      <c r="BG235" s="4" t="s">
        <v>719</v>
      </c>
      <c r="BH235" s="20" t="str">
        <f t="shared" si="53"/>
        <v>REG-F</v>
      </c>
      <c r="BJ235" s="4" t="s">
        <v>716</v>
      </c>
      <c r="BK235" s="4" t="s">
        <v>720</v>
      </c>
      <c r="BL235" s="20" t="e">
        <f t="shared" si="65"/>
        <v>#N/A</v>
      </c>
      <c r="BN235" s="4" t="s">
        <v>717</v>
      </c>
      <c r="BO235" s="20" t="str">
        <f t="shared" si="66"/>
        <v>Bioenergy</v>
      </c>
      <c r="BP235" s="20" t="str">
        <f t="shared" si="67"/>
        <v>REG-F</v>
      </c>
    </row>
    <row r="236" spans="1:68">
      <c r="A236" t="s">
        <v>233</v>
      </c>
      <c r="B236" t="str">
        <f t="shared" si="54"/>
        <v>NP5-F</v>
      </c>
      <c r="C236" t="e">
        <v>#N/A</v>
      </c>
      <c r="D236" t="s">
        <v>365</v>
      </c>
      <c r="E236" t="str">
        <f t="shared" si="55"/>
        <v>CAC</v>
      </c>
      <c r="F236" t="s">
        <v>390</v>
      </c>
      <c r="G236" t="str">
        <f>INDEX(PLEXOScat_idx!$B:$B,MATCH($F236,PLEXOScat_idx!$A:$A,0))</f>
        <v>SPP-Firm</v>
      </c>
      <c r="H236" t="s">
        <v>699</v>
      </c>
      <c r="I236" t="s">
        <v>722</v>
      </c>
      <c r="J236" t="s">
        <v>763</v>
      </c>
      <c r="K236" t="s">
        <v>424</v>
      </c>
      <c r="L236" t="str">
        <f>INDEX(idxFuel!$B:$B,MATCH($K236,idxFuel!$A:$A,0))</f>
        <v>Bio_Wood</v>
      </c>
      <c r="M236" t="s">
        <v>428</v>
      </c>
      <c r="N236" t="e">
        <v>#N/A</v>
      </c>
      <c r="O236" t="e">
        <f t="shared" si="57"/>
        <v>#N/A</v>
      </c>
      <c r="P236">
        <f>INDEX(Units_Allyear!C:C,MATCH($A236,Units_Allyear!$A:$A,0))</f>
        <v>1</v>
      </c>
      <c r="Q236">
        <f>INDEX(Units_Allyear!D:D,MATCH($A236,Units_Allyear!$A:$A,0))</f>
        <v>1</v>
      </c>
      <c r="R236">
        <f>INDEX(Units_Allyear!E:E,MATCH($A236,Units_Allyear!$A:$A,0))</f>
        <v>0</v>
      </c>
      <c r="S236">
        <f>INDEX(Units_Allyear!F:F,MATCH($A236,Units_Allyear!$A:$A,0))</f>
        <v>0</v>
      </c>
      <c r="T236">
        <f>INDEX(Units_Allyear!G:G,MATCH($A236,Units_Allyear!$A:$A,0))</f>
        <v>0</v>
      </c>
      <c r="U236">
        <v>50</v>
      </c>
      <c r="V236">
        <v>50</v>
      </c>
      <c r="W236">
        <v>50</v>
      </c>
      <c r="X236">
        <v>50</v>
      </c>
      <c r="Y236">
        <v>50</v>
      </c>
      <c r="Z236" t="e">
        <v>#N/A</v>
      </c>
      <c r="AA236" t="e">
        <f t="shared" si="58"/>
        <v>#N/A</v>
      </c>
      <c r="AB236" t="e">
        <v>#N/A</v>
      </c>
      <c r="AC236" t="e">
        <v>#N/A</v>
      </c>
      <c r="AD236" t="e">
        <v>#N/A</v>
      </c>
      <c r="AE236">
        <v>8</v>
      </c>
      <c r="AF236">
        <v>40</v>
      </c>
      <c r="AG236">
        <v>0.1</v>
      </c>
      <c r="AH236" t="e">
        <v>#N/A</v>
      </c>
      <c r="AI236" t="e">
        <v>#N/A</v>
      </c>
      <c r="AJ236" t="e">
        <v>#N/A</v>
      </c>
      <c r="AK236" t="e">
        <v>#N/A</v>
      </c>
      <c r="AL236" t="s">
        <v>452</v>
      </c>
      <c r="AM236" t="s">
        <v>446</v>
      </c>
      <c r="AN236" t="s">
        <v>578</v>
      </c>
      <c r="AO236">
        <f t="shared" si="59"/>
        <v>2003</v>
      </c>
      <c r="AQ236" s="20" t="str">
        <f t="shared" si="60"/>
        <v>NP5-F</v>
      </c>
      <c r="AR236" t="str">
        <f t="shared" si="51"/>
        <v>SPP-Firm-G</v>
      </c>
      <c r="AT236" s="4" t="s">
        <v>714</v>
      </c>
      <c r="AU236" s="20" t="str">
        <f t="shared" si="52"/>
        <v>NP5-F</v>
      </c>
      <c r="AV236" t="str">
        <f t="shared" si="61"/>
        <v>CAC</v>
      </c>
      <c r="AX236" s="4" t="s">
        <v>715</v>
      </c>
      <c r="AY236" s="20" t="str">
        <f t="shared" si="62"/>
        <v>NP5-F</v>
      </c>
      <c r="AZ236" t="str">
        <f t="shared" si="63"/>
        <v>Bio_Wood</v>
      </c>
      <c r="BB236" s="4" t="s">
        <v>716</v>
      </c>
      <c r="BC236" s="20" t="s">
        <v>718</v>
      </c>
      <c r="BD236" s="20" t="e">
        <f t="shared" si="64"/>
        <v>#N/A</v>
      </c>
      <c r="BF236" s="4" t="s">
        <v>716</v>
      </c>
      <c r="BG236" s="4" t="s">
        <v>719</v>
      </c>
      <c r="BH236" s="20" t="str">
        <f t="shared" si="53"/>
        <v>NP5-F</v>
      </c>
      <c r="BJ236" s="4" t="s">
        <v>716</v>
      </c>
      <c r="BK236" s="4" t="s">
        <v>720</v>
      </c>
      <c r="BL236" s="20" t="e">
        <f t="shared" si="65"/>
        <v>#N/A</v>
      </c>
      <c r="BN236" s="4" t="s">
        <v>717</v>
      </c>
      <c r="BO236" s="20" t="str">
        <f t="shared" si="66"/>
        <v>Bioenergy</v>
      </c>
      <c r="BP236" s="20" t="str">
        <f t="shared" si="67"/>
        <v>NP5-F</v>
      </c>
    </row>
    <row r="237" spans="1:68">
      <c r="A237" t="s">
        <v>234</v>
      </c>
      <c r="B237" t="str">
        <f t="shared" si="54"/>
        <v>NP11-F</v>
      </c>
      <c r="C237" t="e">
        <v>#N/A</v>
      </c>
      <c r="D237" t="s">
        <v>365</v>
      </c>
      <c r="E237" t="str">
        <f t="shared" si="55"/>
        <v>CAC</v>
      </c>
      <c r="F237" t="s">
        <v>390</v>
      </c>
      <c r="G237" t="str">
        <f>INDEX(PLEXOScat_idx!$B:$B,MATCH($F237,PLEXOScat_idx!$A:$A,0))</f>
        <v>SPP-Firm</v>
      </c>
      <c r="H237" t="s">
        <v>699</v>
      </c>
      <c r="I237" t="s">
        <v>722</v>
      </c>
      <c r="J237" t="s">
        <v>763</v>
      </c>
      <c r="K237" t="s">
        <v>424</v>
      </c>
      <c r="L237" t="str">
        <f>INDEX(idxFuel!$B:$B,MATCH($K237,idxFuel!$A:$A,0))</f>
        <v>Bio_Wood</v>
      </c>
      <c r="M237" t="s">
        <v>428</v>
      </c>
      <c r="N237" t="e">
        <v>#N/A</v>
      </c>
      <c r="O237" t="e">
        <f t="shared" si="57"/>
        <v>#N/A</v>
      </c>
      <c r="P237">
        <f>INDEX(Units_Allyear!C:C,MATCH($A237,Units_Allyear!$A:$A,0))</f>
        <v>0</v>
      </c>
      <c r="Q237">
        <f>INDEX(Units_Allyear!D:D,MATCH($A237,Units_Allyear!$A:$A,0))</f>
        <v>0</v>
      </c>
      <c r="R237">
        <f>INDEX(Units_Allyear!E:E,MATCH($A237,Units_Allyear!$A:$A,0))</f>
        <v>0</v>
      </c>
      <c r="S237">
        <f>INDEX(Units_Allyear!F:F,MATCH($A237,Units_Allyear!$A:$A,0))</f>
        <v>0</v>
      </c>
      <c r="T237">
        <f>INDEX(Units_Allyear!G:G,MATCH($A237,Units_Allyear!$A:$A,0))</f>
        <v>0</v>
      </c>
      <c r="U237">
        <v>25</v>
      </c>
      <c r="V237">
        <v>25</v>
      </c>
      <c r="W237">
        <v>25</v>
      </c>
      <c r="X237">
        <v>25</v>
      </c>
      <c r="Y237">
        <v>25</v>
      </c>
      <c r="Z237" t="e">
        <v>#N/A</v>
      </c>
      <c r="AA237" t="e">
        <f t="shared" si="58"/>
        <v>#N/A</v>
      </c>
      <c r="AB237" t="e">
        <v>#N/A</v>
      </c>
      <c r="AC237" t="e">
        <v>#N/A</v>
      </c>
      <c r="AD237" t="e">
        <v>#N/A</v>
      </c>
      <c r="AE237">
        <v>8</v>
      </c>
      <c r="AF237">
        <v>40</v>
      </c>
      <c r="AG237">
        <v>0.1</v>
      </c>
      <c r="AH237" t="e">
        <v>#N/A</v>
      </c>
      <c r="AI237" t="e">
        <v>#N/A</v>
      </c>
      <c r="AJ237" t="e">
        <v>#N/A</v>
      </c>
      <c r="AK237" t="e">
        <v>#N/A</v>
      </c>
      <c r="AL237" t="s">
        <v>452</v>
      </c>
      <c r="AM237" t="s">
        <v>446</v>
      </c>
      <c r="AN237" s="6" t="s">
        <v>590</v>
      </c>
      <c r="AO237">
        <f t="shared" si="59"/>
        <v>2003</v>
      </c>
      <c r="AQ237" s="20" t="str">
        <f t="shared" si="60"/>
        <v>NP11-F</v>
      </c>
      <c r="AR237" t="str">
        <f t="shared" si="51"/>
        <v>SPP-Firm-G</v>
      </c>
      <c r="AT237" s="4" t="s">
        <v>714</v>
      </c>
      <c r="AU237" s="20" t="str">
        <f t="shared" ref="AU237:AU300" si="68">AQ237</f>
        <v>NP11-F</v>
      </c>
      <c r="AV237" t="str">
        <f t="shared" si="61"/>
        <v>CAC</v>
      </c>
      <c r="AX237" s="4" t="s">
        <v>715</v>
      </c>
      <c r="AY237" s="20" t="str">
        <f t="shared" si="62"/>
        <v>NP11-F</v>
      </c>
      <c r="AZ237" t="str">
        <f t="shared" si="63"/>
        <v>Bio_Wood</v>
      </c>
      <c r="BB237" s="4" t="s">
        <v>716</v>
      </c>
      <c r="BC237" s="20" t="s">
        <v>718</v>
      </c>
      <c r="BD237" s="20" t="e">
        <f t="shared" si="64"/>
        <v>#N/A</v>
      </c>
      <c r="BF237" s="4" t="s">
        <v>716</v>
      </c>
      <c r="BG237" s="4" t="s">
        <v>719</v>
      </c>
      <c r="BH237" s="20" t="str">
        <f t="shared" si="53"/>
        <v>NP11-F</v>
      </c>
      <c r="BJ237" s="4" t="s">
        <v>716</v>
      </c>
      <c r="BK237" s="4" t="s">
        <v>720</v>
      </c>
      <c r="BL237" s="20" t="e">
        <f t="shared" si="65"/>
        <v>#N/A</v>
      </c>
      <c r="BN237" s="4" t="s">
        <v>717</v>
      </c>
      <c r="BO237" s="20" t="str">
        <f t="shared" si="66"/>
        <v>Bioenergy</v>
      </c>
      <c r="BP237" s="20" t="str">
        <f t="shared" si="67"/>
        <v>NP11-F</v>
      </c>
    </row>
    <row r="238" spans="1:68">
      <c r="A238" t="s">
        <v>235</v>
      </c>
      <c r="B238" t="str">
        <f t="shared" si="54"/>
        <v>MPBD-F1</v>
      </c>
      <c r="C238" t="e">
        <v>#N/A</v>
      </c>
      <c r="D238" t="s">
        <v>372</v>
      </c>
      <c r="E238" t="str">
        <f t="shared" si="55"/>
        <v>CAC</v>
      </c>
      <c r="F238" t="s">
        <v>390</v>
      </c>
      <c r="G238" t="str">
        <f>INDEX(PLEXOScat_idx!$B:$B,MATCH($F238,PLEXOScat_idx!$A:$A,0))</f>
        <v>SPP-Firm</v>
      </c>
      <c r="H238" t="s">
        <v>699</v>
      </c>
      <c r="I238" t="s">
        <v>722</v>
      </c>
      <c r="J238" t="s">
        <v>763</v>
      </c>
      <c r="K238" t="s">
        <v>424</v>
      </c>
      <c r="L238" t="str">
        <f>INDEX(idxFuel!$B:$B,MATCH($K238,idxFuel!$A:$A,0))</f>
        <v>Bio_Wood</v>
      </c>
      <c r="M238" t="s">
        <v>428</v>
      </c>
      <c r="N238" t="e">
        <v>#N/A</v>
      </c>
      <c r="O238" t="e">
        <f t="shared" si="57"/>
        <v>#N/A</v>
      </c>
      <c r="P238">
        <f>INDEX(Units_Allyear!C:C,MATCH($A238,Units_Allyear!$A:$A,0))</f>
        <v>1</v>
      </c>
      <c r="Q238">
        <f>INDEX(Units_Allyear!D:D,MATCH($A238,Units_Allyear!$A:$A,0))</f>
        <v>1</v>
      </c>
      <c r="R238">
        <f>INDEX(Units_Allyear!E:E,MATCH($A238,Units_Allyear!$A:$A,0))</f>
        <v>0</v>
      </c>
      <c r="S238">
        <f>INDEX(Units_Allyear!F:F,MATCH($A238,Units_Allyear!$A:$A,0))</f>
        <v>0</v>
      </c>
      <c r="T238">
        <f>INDEX(Units_Allyear!G:G,MATCH($A238,Units_Allyear!$A:$A,0))</f>
        <v>0</v>
      </c>
      <c r="U238">
        <v>27</v>
      </c>
      <c r="V238">
        <v>27</v>
      </c>
      <c r="W238">
        <v>27</v>
      </c>
      <c r="X238">
        <v>27</v>
      </c>
      <c r="Y238">
        <v>27</v>
      </c>
      <c r="Z238" t="e">
        <v>#N/A</v>
      </c>
      <c r="AA238" t="e">
        <f t="shared" si="58"/>
        <v>#N/A</v>
      </c>
      <c r="AB238" t="e">
        <v>#N/A</v>
      </c>
      <c r="AC238" t="e">
        <v>#N/A</v>
      </c>
      <c r="AD238" t="e">
        <v>#N/A</v>
      </c>
      <c r="AE238">
        <v>8</v>
      </c>
      <c r="AF238">
        <v>40</v>
      </c>
      <c r="AG238">
        <v>0.1</v>
      </c>
      <c r="AH238" t="e">
        <v>#N/A</v>
      </c>
      <c r="AI238" t="e">
        <v>#N/A</v>
      </c>
      <c r="AJ238" t="e">
        <v>#N/A</v>
      </c>
      <c r="AK238" t="e">
        <v>#N/A</v>
      </c>
      <c r="AL238" t="s">
        <v>452</v>
      </c>
      <c r="AM238" t="s">
        <v>446</v>
      </c>
      <c r="AN238" t="s">
        <v>454</v>
      </c>
      <c r="AO238">
        <f t="shared" si="59"/>
        <v>2004</v>
      </c>
      <c r="AQ238" s="20" t="str">
        <f t="shared" si="60"/>
        <v>MPBD-F1</v>
      </c>
      <c r="AR238" t="str">
        <f t="shared" si="51"/>
        <v>SPP-Firm-G</v>
      </c>
      <c r="AT238" s="4" t="s">
        <v>714</v>
      </c>
      <c r="AU238" s="20" t="str">
        <f t="shared" si="68"/>
        <v>MPBD-F1</v>
      </c>
      <c r="AV238" t="str">
        <f t="shared" si="61"/>
        <v>CAC</v>
      </c>
      <c r="AX238" s="4" t="s">
        <v>715</v>
      </c>
      <c r="AY238" s="20" t="str">
        <f t="shared" si="62"/>
        <v>MPBD-F1</v>
      </c>
      <c r="AZ238" t="str">
        <f t="shared" si="63"/>
        <v>Bio_Wood</v>
      </c>
      <c r="BB238" s="4" t="s">
        <v>716</v>
      </c>
      <c r="BC238" s="20" t="s">
        <v>718</v>
      </c>
      <c r="BD238" s="20" t="e">
        <f t="shared" si="64"/>
        <v>#N/A</v>
      </c>
      <c r="BF238" s="4" t="s">
        <v>716</v>
      </c>
      <c r="BG238" s="4" t="s">
        <v>719</v>
      </c>
      <c r="BH238" s="20" t="str">
        <f t="shared" si="53"/>
        <v>MPBD-F1</v>
      </c>
      <c r="BJ238" s="4" t="s">
        <v>716</v>
      </c>
      <c r="BK238" s="4" t="s">
        <v>720</v>
      </c>
      <c r="BL238" s="20" t="e">
        <f t="shared" si="65"/>
        <v>#N/A</v>
      </c>
      <c r="BN238" s="4" t="s">
        <v>717</v>
      </c>
      <c r="BO238" s="20" t="str">
        <f t="shared" si="66"/>
        <v>Bioenergy</v>
      </c>
      <c r="BP238" s="20" t="str">
        <f t="shared" si="67"/>
        <v>MPBD-F1</v>
      </c>
    </row>
    <row r="239" spans="1:68">
      <c r="A239" t="s">
        <v>236</v>
      </c>
      <c r="B239" t="str">
        <f t="shared" si="54"/>
        <v>MPB-F1</v>
      </c>
      <c r="C239" t="e">
        <v>#N/A</v>
      </c>
      <c r="D239" t="s">
        <v>369</v>
      </c>
      <c r="E239" t="str">
        <f t="shared" si="55"/>
        <v>NEC</v>
      </c>
      <c r="F239" t="s">
        <v>390</v>
      </c>
      <c r="G239" t="str">
        <f>INDEX(PLEXOScat_idx!$B:$B,MATCH($F239,PLEXOScat_idx!$A:$A,0))</f>
        <v>SPP-Firm</v>
      </c>
      <c r="H239" t="s">
        <v>699</v>
      </c>
      <c r="I239" t="s">
        <v>722</v>
      </c>
      <c r="J239" t="s">
        <v>763</v>
      </c>
      <c r="K239" t="s">
        <v>424</v>
      </c>
      <c r="L239" t="str">
        <f>INDEX(idxFuel!$B:$B,MATCH($K239,idxFuel!$A:$A,0))</f>
        <v>Bio_Wood</v>
      </c>
      <c r="M239" t="s">
        <v>428</v>
      </c>
      <c r="N239" t="e">
        <v>#N/A</v>
      </c>
      <c r="O239" t="e">
        <f t="shared" si="57"/>
        <v>#N/A</v>
      </c>
      <c r="P239">
        <f>INDEX(Units_Allyear!C:C,MATCH($A239,Units_Allyear!$A:$A,0))</f>
        <v>1</v>
      </c>
      <c r="Q239">
        <f>INDEX(Units_Allyear!D:D,MATCH($A239,Units_Allyear!$A:$A,0))</f>
        <v>1</v>
      </c>
      <c r="R239">
        <f>INDEX(Units_Allyear!E:E,MATCH($A239,Units_Allyear!$A:$A,0))</f>
        <v>0</v>
      </c>
      <c r="S239">
        <f>INDEX(Units_Allyear!F:F,MATCH($A239,Units_Allyear!$A:$A,0))</f>
        <v>0</v>
      </c>
      <c r="T239">
        <f>INDEX(Units_Allyear!G:G,MATCH($A239,Units_Allyear!$A:$A,0))</f>
        <v>0</v>
      </c>
      <c r="U239">
        <v>29</v>
      </c>
      <c r="V239">
        <v>29</v>
      </c>
      <c r="W239">
        <v>29</v>
      </c>
      <c r="X239">
        <v>29</v>
      </c>
      <c r="Y239">
        <v>29</v>
      </c>
      <c r="Z239" t="e">
        <v>#N/A</v>
      </c>
      <c r="AA239" t="e">
        <f t="shared" si="58"/>
        <v>#N/A</v>
      </c>
      <c r="AB239" t="e">
        <v>#N/A</v>
      </c>
      <c r="AC239" t="e">
        <v>#N/A</v>
      </c>
      <c r="AD239" t="e">
        <v>#N/A</v>
      </c>
      <c r="AE239">
        <v>8</v>
      </c>
      <c r="AF239">
        <v>40</v>
      </c>
      <c r="AG239">
        <v>0.1</v>
      </c>
      <c r="AH239" t="e">
        <v>#N/A</v>
      </c>
      <c r="AI239" t="e">
        <v>#N/A</v>
      </c>
      <c r="AJ239" t="e">
        <v>#N/A</v>
      </c>
      <c r="AK239" t="e">
        <v>#N/A</v>
      </c>
      <c r="AL239" t="s">
        <v>452</v>
      </c>
      <c r="AM239" t="s">
        <v>446</v>
      </c>
      <c r="AN239" t="s">
        <v>579</v>
      </c>
      <c r="AO239">
        <f t="shared" si="59"/>
        <v>2004</v>
      </c>
      <c r="AQ239" s="20" t="str">
        <f t="shared" si="60"/>
        <v>MPB-F1</v>
      </c>
      <c r="AR239" t="str">
        <f t="shared" si="51"/>
        <v>SPP-Firm-G</v>
      </c>
      <c r="AT239" s="4" t="s">
        <v>714</v>
      </c>
      <c r="AU239" s="20" t="str">
        <f t="shared" si="68"/>
        <v>MPB-F1</v>
      </c>
      <c r="AV239" t="str">
        <f t="shared" si="61"/>
        <v>NEC</v>
      </c>
      <c r="AX239" s="4" t="s">
        <v>715</v>
      </c>
      <c r="AY239" s="20" t="str">
        <f t="shared" si="62"/>
        <v>MPB-F1</v>
      </c>
      <c r="AZ239" t="str">
        <f t="shared" si="63"/>
        <v>Bio_Wood</v>
      </c>
      <c r="BB239" s="4" t="s">
        <v>716</v>
      </c>
      <c r="BC239" s="20" t="s">
        <v>718</v>
      </c>
      <c r="BD239" s="20" t="e">
        <f t="shared" si="64"/>
        <v>#N/A</v>
      </c>
      <c r="BF239" s="4" t="s">
        <v>716</v>
      </c>
      <c r="BG239" s="4" t="s">
        <v>719</v>
      </c>
      <c r="BH239" s="20" t="str">
        <f t="shared" si="53"/>
        <v>MPB-F1</v>
      </c>
      <c r="BJ239" s="4" t="s">
        <v>716</v>
      </c>
      <c r="BK239" s="4" t="s">
        <v>720</v>
      </c>
      <c r="BL239" s="20" t="e">
        <f t="shared" si="65"/>
        <v>#N/A</v>
      </c>
      <c r="BN239" s="4" t="s">
        <v>717</v>
      </c>
      <c r="BO239" s="20" t="str">
        <f t="shared" si="66"/>
        <v>Bioenergy</v>
      </c>
      <c r="BP239" s="20" t="str">
        <f t="shared" si="67"/>
        <v>MPB-F1</v>
      </c>
    </row>
    <row r="240" spans="1:68">
      <c r="A240" t="s">
        <v>237</v>
      </c>
      <c r="B240" t="str">
        <f t="shared" si="54"/>
        <v>ATB-F</v>
      </c>
      <c r="C240" t="e">
        <v>#N/A</v>
      </c>
      <c r="D240" t="s">
        <v>368</v>
      </c>
      <c r="E240" t="str">
        <f t="shared" si="55"/>
        <v>NAC</v>
      </c>
      <c r="F240" t="s">
        <v>390</v>
      </c>
      <c r="G240" t="str">
        <f>INDEX(PLEXOScat_idx!$B:$B,MATCH($F240,PLEXOScat_idx!$A:$A,0))</f>
        <v>SPP-Firm</v>
      </c>
      <c r="H240" t="s">
        <v>699</v>
      </c>
      <c r="I240" t="s">
        <v>722</v>
      </c>
      <c r="J240" t="s">
        <v>763</v>
      </c>
      <c r="K240" t="s">
        <v>424</v>
      </c>
      <c r="L240" t="str">
        <f>INDEX(idxFuel!$B:$B,MATCH($K240,idxFuel!$A:$A,0))</f>
        <v>Bio_Wood</v>
      </c>
      <c r="M240" t="s">
        <v>428</v>
      </c>
      <c r="N240" t="e">
        <v>#N/A</v>
      </c>
      <c r="O240" t="e">
        <f t="shared" si="57"/>
        <v>#N/A</v>
      </c>
      <c r="P240">
        <f>INDEX(Units_Allyear!C:C,MATCH($A240,Units_Allyear!$A:$A,0))</f>
        <v>1</v>
      </c>
      <c r="Q240">
        <f>INDEX(Units_Allyear!D:D,MATCH($A240,Units_Allyear!$A:$A,0))</f>
        <v>1</v>
      </c>
      <c r="R240">
        <f>INDEX(Units_Allyear!E:E,MATCH($A240,Units_Allyear!$A:$A,0))</f>
        <v>1</v>
      </c>
      <c r="S240">
        <f>INDEX(Units_Allyear!F:F,MATCH($A240,Units_Allyear!$A:$A,0))</f>
        <v>0</v>
      </c>
      <c r="T240">
        <f>INDEX(Units_Allyear!G:G,MATCH($A240,Units_Allyear!$A:$A,0))</f>
        <v>0</v>
      </c>
      <c r="U240">
        <v>20</v>
      </c>
      <c r="V240">
        <v>20</v>
      </c>
      <c r="W240">
        <v>20</v>
      </c>
      <c r="X240">
        <v>20</v>
      </c>
      <c r="Y240">
        <v>20</v>
      </c>
      <c r="Z240" t="e">
        <v>#N/A</v>
      </c>
      <c r="AA240" t="e">
        <f t="shared" si="58"/>
        <v>#N/A</v>
      </c>
      <c r="AB240" t="e">
        <v>#N/A</v>
      </c>
      <c r="AC240" t="e">
        <v>#N/A</v>
      </c>
      <c r="AD240" t="e">
        <v>#N/A</v>
      </c>
      <c r="AE240">
        <v>8</v>
      </c>
      <c r="AF240">
        <v>40</v>
      </c>
      <c r="AG240">
        <v>0.1</v>
      </c>
      <c r="AH240" t="e">
        <v>#N/A</v>
      </c>
      <c r="AI240" t="e">
        <v>#N/A</v>
      </c>
      <c r="AJ240" t="e">
        <v>#N/A</v>
      </c>
      <c r="AK240" t="e">
        <v>#N/A</v>
      </c>
      <c r="AL240" t="s">
        <v>452</v>
      </c>
      <c r="AM240" t="s">
        <v>446</v>
      </c>
      <c r="AN240" t="s">
        <v>580</v>
      </c>
      <c r="AO240">
        <f t="shared" si="59"/>
        <v>2005</v>
      </c>
      <c r="AQ240" s="20" t="str">
        <f t="shared" si="60"/>
        <v>ATB-F</v>
      </c>
      <c r="AR240" t="str">
        <f t="shared" si="51"/>
        <v>SPP-Firm-G</v>
      </c>
      <c r="AT240" s="4" t="s">
        <v>714</v>
      </c>
      <c r="AU240" s="20" t="str">
        <f t="shared" si="68"/>
        <v>ATB-F</v>
      </c>
      <c r="AV240" t="str">
        <f t="shared" si="61"/>
        <v>NAC</v>
      </c>
      <c r="AX240" s="4" t="s">
        <v>715</v>
      </c>
      <c r="AY240" s="20" t="str">
        <f t="shared" si="62"/>
        <v>ATB-F</v>
      </c>
      <c r="AZ240" t="str">
        <f t="shared" si="63"/>
        <v>Bio_Wood</v>
      </c>
      <c r="BB240" s="4" t="s">
        <v>716</v>
      </c>
      <c r="BC240" s="20" t="s">
        <v>718</v>
      </c>
      <c r="BD240" s="20" t="e">
        <f t="shared" si="64"/>
        <v>#N/A</v>
      </c>
      <c r="BF240" s="4" t="s">
        <v>716</v>
      </c>
      <c r="BG240" s="4" t="s">
        <v>719</v>
      </c>
      <c r="BH240" s="20" t="str">
        <f t="shared" si="53"/>
        <v>ATB-F</v>
      </c>
      <c r="BJ240" s="4" t="s">
        <v>716</v>
      </c>
      <c r="BK240" s="4" t="s">
        <v>720</v>
      </c>
      <c r="BL240" s="20" t="e">
        <f t="shared" si="65"/>
        <v>#N/A</v>
      </c>
      <c r="BN240" s="4" t="s">
        <v>717</v>
      </c>
      <c r="BO240" s="20" t="str">
        <f t="shared" si="66"/>
        <v>Bioenergy</v>
      </c>
      <c r="BP240" s="20" t="str">
        <f t="shared" si="67"/>
        <v>ATB-F</v>
      </c>
    </row>
    <row r="241" spans="1:68">
      <c r="A241" t="s">
        <v>238</v>
      </c>
      <c r="B241" t="str">
        <f t="shared" si="54"/>
        <v>GYG-F</v>
      </c>
      <c r="C241" t="e">
        <v>#N/A</v>
      </c>
      <c r="D241" t="s">
        <v>367</v>
      </c>
      <c r="E241" t="str">
        <f t="shared" si="55"/>
        <v>SAC</v>
      </c>
      <c r="F241" t="s">
        <v>390</v>
      </c>
      <c r="G241" t="str">
        <f>INDEX(PLEXOScat_idx!$B:$B,MATCH($F241,PLEXOScat_idx!$A:$A,0))</f>
        <v>SPP-Firm</v>
      </c>
      <c r="H241" t="s">
        <v>699</v>
      </c>
      <c r="I241" t="s">
        <v>722</v>
      </c>
      <c r="J241" t="s">
        <v>763</v>
      </c>
      <c r="K241" t="s">
        <v>424</v>
      </c>
      <c r="L241" t="str">
        <f>INDEX(idxFuel!$B:$B,MATCH($K241,idxFuel!$A:$A,0))</f>
        <v>Bio_Wood</v>
      </c>
      <c r="M241" t="s">
        <v>428</v>
      </c>
      <c r="N241" t="e">
        <v>#N/A</v>
      </c>
      <c r="O241" t="e">
        <f t="shared" si="57"/>
        <v>#N/A</v>
      </c>
      <c r="P241">
        <f>INDEX(Units_Allyear!C:C,MATCH($A241,Units_Allyear!$A:$A,0))</f>
        <v>1</v>
      </c>
      <c r="Q241">
        <f>INDEX(Units_Allyear!D:D,MATCH($A241,Units_Allyear!$A:$A,0))</f>
        <v>1</v>
      </c>
      <c r="R241">
        <f>INDEX(Units_Allyear!E:E,MATCH($A241,Units_Allyear!$A:$A,0))</f>
        <v>1</v>
      </c>
      <c r="S241">
        <f>INDEX(Units_Allyear!F:F,MATCH($A241,Units_Allyear!$A:$A,0))</f>
        <v>0</v>
      </c>
      <c r="T241">
        <f>INDEX(Units_Allyear!G:G,MATCH($A241,Units_Allyear!$A:$A,0))</f>
        <v>0</v>
      </c>
      <c r="U241">
        <v>20.2</v>
      </c>
      <c r="V241">
        <v>20.2</v>
      </c>
      <c r="W241">
        <v>20.2</v>
      </c>
      <c r="X241">
        <v>20.2</v>
      </c>
      <c r="Y241">
        <v>20.2</v>
      </c>
      <c r="Z241" t="e">
        <v>#N/A</v>
      </c>
      <c r="AA241" t="e">
        <f t="shared" si="58"/>
        <v>#N/A</v>
      </c>
      <c r="AB241" t="e">
        <v>#N/A</v>
      </c>
      <c r="AC241" t="e">
        <v>#N/A</v>
      </c>
      <c r="AD241" t="e">
        <v>#N/A</v>
      </c>
      <c r="AE241">
        <v>8</v>
      </c>
      <c r="AF241">
        <v>40</v>
      </c>
      <c r="AG241">
        <v>0.1</v>
      </c>
      <c r="AH241" t="e">
        <v>#N/A</v>
      </c>
      <c r="AI241" t="e">
        <v>#N/A</v>
      </c>
      <c r="AJ241" t="e">
        <v>#N/A</v>
      </c>
      <c r="AK241" t="e">
        <v>#N/A</v>
      </c>
      <c r="AL241" t="s">
        <v>452</v>
      </c>
      <c r="AM241" t="s">
        <v>446</v>
      </c>
      <c r="AN241" t="s">
        <v>581</v>
      </c>
      <c r="AO241">
        <f t="shared" si="59"/>
        <v>2006</v>
      </c>
      <c r="AQ241" s="20" t="str">
        <f t="shared" si="60"/>
        <v>GYG-F</v>
      </c>
      <c r="AR241" t="str">
        <f t="shared" si="51"/>
        <v>SPP-Firm-G</v>
      </c>
      <c r="AT241" s="4" t="s">
        <v>714</v>
      </c>
      <c r="AU241" s="20" t="str">
        <f t="shared" si="68"/>
        <v>GYG-F</v>
      </c>
      <c r="AV241" t="str">
        <f t="shared" si="61"/>
        <v>SAC</v>
      </c>
      <c r="AX241" s="4" t="s">
        <v>715</v>
      </c>
      <c r="AY241" s="20" t="str">
        <f t="shared" si="62"/>
        <v>GYG-F</v>
      </c>
      <c r="AZ241" t="str">
        <f t="shared" si="63"/>
        <v>Bio_Wood</v>
      </c>
      <c r="BB241" s="4" t="s">
        <v>716</v>
      </c>
      <c r="BC241" s="20" t="s">
        <v>718</v>
      </c>
      <c r="BD241" s="20" t="e">
        <f t="shared" si="64"/>
        <v>#N/A</v>
      </c>
      <c r="BF241" s="4" t="s">
        <v>716</v>
      </c>
      <c r="BG241" s="4" t="s">
        <v>719</v>
      </c>
      <c r="BH241" s="20" t="str">
        <f t="shared" si="53"/>
        <v>GYG-F</v>
      </c>
      <c r="BJ241" s="4" t="s">
        <v>716</v>
      </c>
      <c r="BK241" s="4" t="s">
        <v>720</v>
      </c>
      <c r="BL241" s="20" t="e">
        <f t="shared" si="65"/>
        <v>#N/A</v>
      </c>
      <c r="BN241" s="4" t="s">
        <v>717</v>
      </c>
      <c r="BO241" s="20" t="str">
        <f t="shared" si="66"/>
        <v>Bioenergy</v>
      </c>
      <c r="BP241" s="20" t="str">
        <f t="shared" si="67"/>
        <v>GYG-F</v>
      </c>
    </row>
    <row r="242" spans="1:68">
      <c r="A242" t="s">
        <v>239</v>
      </c>
      <c r="B242" t="str">
        <f t="shared" si="54"/>
        <v>KKS-F</v>
      </c>
      <c r="C242" t="e">
        <v>#N/A</v>
      </c>
      <c r="D242" t="s">
        <v>369</v>
      </c>
      <c r="E242" t="str">
        <f t="shared" si="55"/>
        <v>NEC</v>
      </c>
      <c r="F242" t="s">
        <v>390</v>
      </c>
      <c r="G242" t="str">
        <f>INDEX(PLEXOScat_idx!$B:$B,MATCH($F242,PLEXOScat_idx!$A:$A,0))</f>
        <v>SPP-Firm</v>
      </c>
      <c r="H242" t="s">
        <v>699</v>
      </c>
      <c r="I242" t="s">
        <v>722</v>
      </c>
      <c r="J242" t="s">
        <v>763</v>
      </c>
      <c r="K242" t="s">
        <v>424</v>
      </c>
      <c r="L242" t="str">
        <f>INDEX(idxFuel!$B:$B,MATCH($K242,idxFuel!$A:$A,0))</f>
        <v>Bio_Wood</v>
      </c>
      <c r="M242" t="s">
        <v>428</v>
      </c>
      <c r="N242" t="e">
        <v>#N/A</v>
      </c>
      <c r="O242" t="e">
        <f t="shared" si="57"/>
        <v>#N/A</v>
      </c>
      <c r="P242">
        <f>INDEX(Units_Allyear!C:C,MATCH($A242,Units_Allyear!$A:$A,0))</f>
        <v>1</v>
      </c>
      <c r="Q242">
        <f>INDEX(Units_Allyear!D:D,MATCH($A242,Units_Allyear!$A:$A,0))</f>
        <v>1</v>
      </c>
      <c r="R242">
        <f>INDEX(Units_Allyear!E:E,MATCH($A242,Units_Allyear!$A:$A,0))</f>
        <v>0</v>
      </c>
      <c r="S242">
        <f>INDEX(Units_Allyear!F:F,MATCH($A242,Units_Allyear!$A:$A,0))</f>
        <v>0</v>
      </c>
      <c r="T242">
        <f>INDEX(Units_Allyear!G:G,MATCH($A242,Units_Allyear!$A:$A,0))</f>
        <v>0</v>
      </c>
      <c r="U242">
        <v>20</v>
      </c>
      <c r="V242">
        <v>20</v>
      </c>
      <c r="W242">
        <v>20</v>
      </c>
      <c r="X242">
        <v>20</v>
      </c>
      <c r="Y242">
        <v>20</v>
      </c>
      <c r="Z242" t="e">
        <v>#N/A</v>
      </c>
      <c r="AA242" t="e">
        <f t="shared" si="58"/>
        <v>#N/A</v>
      </c>
      <c r="AB242" t="e">
        <v>#N/A</v>
      </c>
      <c r="AC242" t="e">
        <v>#N/A</v>
      </c>
      <c r="AD242" t="e">
        <v>#N/A</v>
      </c>
      <c r="AE242">
        <v>8</v>
      </c>
      <c r="AF242">
        <v>40</v>
      </c>
      <c r="AG242">
        <v>0.1</v>
      </c>
      <c r="AH242" t="e">
        <v>#N/A</v>
      </c>
      <c r="AI242" t="e">
        <v>#N/A</v>
      </c>
      <c r="AJ242" t="e">
        <v>#N/A</v>
      </c>
      <c r="AK242" t="e">
        <v>#N/A</v>
      </c>
      <c r="AL242" t="s">
        <v>452</v>
      </c>
      <c r="AM242" t="s">
        <v>446</v>
      </c>
      <c r="AN242" t="s">
        <v>582</v>
      </c>
      <c r="AO242">
        <f t="shared" si="59"/>
        <v>2006</v>
      </c>
      <c r="AQ242" s="20" t="str">
        <f t="shared" si="60"/>
        <v>KKS-F</v>
      </c>
      <c r="AR242" t="str">
        <f t="shared" si="51"/>
        <v>SPP-Firm-G</v>
      </c>
      <c r="AT242" s="4" t="s">
        <v>714</v>
      </c>
      <c r="AU242" s="20" t="str">
        <f t="shared" si="68"/>
        <v>KKS-F</v>
      </c>
      <c r="AV242" t="str">
        <f t="shared" si="61"/>
        <v>NEC</v>
      </c>
      <c r="AX242" s="4" t="s">
        <v>715</v>
      </c>
      <c r="AY242" s="20" t="str">
        <f t="shared" si="62"/>
        <v>KKS-F</v>
      </c>
      <c r="AZ242" t="str">
        <f t="shared" si="63"/>
        <v>Bio_Wood</v>
      </c>
      <c r="BB242" s="4" t="s">
        <v>716</v>
      </c>
      <c r="BC242" s="20" t="s">
        <v>718</v>
      </c>
      <c r="BD242" s="20" t="e">
        <f t="shared" si="64"/>
        <v>#N/A</v>
      </c>
      <c r="BF242" s="4" t="s">
        <v>716</v>
      </c>
      <c r="BG242" s="4" t="s">
        <v>719</v>
      </c>
      <c r="BH242" s="20" t="str">
        <f t="shared" si="53"/>
        <v>KKS-F</v>
      </c>
      <c r="BJ242" s="4" t="s">
        <v>716</v>
      </c>
      <c r="BK242" s="4" t="s">
        <v>720</v>
      </c>
      <c r="BL242" s="20" t="e">
        <f t="shared" si="65"/>
        <v>#N/A</v>
      </c>
      <c r="BN242" s="4" t="s">
        <v>717</v>
      </c>
      <c r="BO242" s="20" t="str">
        <f t="shared" si="66"/>
        <v>Bioenergy</v>
      </c>
      <c r="BP242" s="20" t="str">
        <f t="shared" si="67"/>
        <v>KKS-F</v>
      </c>
    </row>
    <row r="243" spans="1:68">
      <c r="A243" t="s">
        <v>240</v>
      </c>
      <c r="B243" t="str">
        <f t="shared" si="54"/>
        <v>MGP-F</v>
      </c>
      <c r="C243" t="e">
        <v>#N/A</v>
      </c>
      <c r="D243" t="s">
        <v>369</v>
      </c>
      <c r="E243" t="str">
        <f t="shared" si="55"/>
        <v>NEC</v>
      </c>
      <c r="F243" t="s">
        <v>390</v>
      </c>
      <c r="G243" t="str">
        <f>INDEX(PLEXOScat_idx!$B:$B,MATCH($F243,PLEXOScat_idx!$A:$A,0))</f>
        <v>SPP-Firm</v>
      </c>
      <c r="H243" t="s">
        <v>699</v>
      </c>
      <c r="I243" t="s">
        <v>722</v>
      </c>
      <c r="J243" t="s">
        <v>763</v>
      </c>
      <c r="K243" t="s">
        <v>424</v>
      </c>
      <c r="L243" t="str">
        <f>INDEX(idxFuel!$B:$B,MATCH($K243,idxFuel!$A:$A,0))</f>
        <v>Bio_Wood</v>
      </c>
      <c r="M243" t="s">
        <v>428</v>
      </c>
      <c r="N243" t="e">
        <v>#N/A</v>
      </c>
      <c r="O243" t="e">
        <f t="shared" si="57"/>
        <v>#N/A</v>
      </c>
      <c r="P243">
        <f>INDEX(Units_Allyear!C:C,MATCH($A243,Units_Allyear!$A:$A,0))</f>
        <v>1</v>
      </c>
      <c r="Q243">
        <f>INDEX(Units_Allyear!D:D,MATCH($A243,Units_Allyear!$A:$A,0))</f>
        <v>1</v>
      </c>
      <c r="R243">
        <f>INDEX(Units_Allyear!E:E,MATCH($A243,Units_Allyear!$A:$A,0))</f>
        <v>0</v>
      </c>
      <c r="S243">
        <f>INDEX(Units_Allyear!F:F,MATCH($A243,Units_Allyear!$A:$A,0))</f>
        <v>0</v>
      </c>
      <c r="T243">
        <f>INDEX(Units_Allyear!G:G,MATCH($A243,Units_Allyear!$A:$A,0))</f>
        <v>0</v>
      </c>
      <c r="U243">
        <v>8</v>
      </c>
      <c r="V243">
        <v>8</v>
      </c>
      <c r="W243">
        <v>8</v>
      </c>
      <c r="X243">
        <v>8</v>
      </c>
      <c r="Y243">
        <v>8</v>
      </c>
      <c r="Z243" t="e">
        <v>#N/A</v>
      </c>
      <c r="AA243" t="e">
        <f t="shared" si="58"/>
        <v>#N/A</v>
      </c>
      <c r="AB243" t="e">
        <v>#N/A</v>
      </c>
      <c r="AC243" t="e">
        <v>#N/A</v>
      </c>
      <c r="AD243" t="e">
        <v>#N/A</v>
      </c>
      <c r="AE243">
        <v>8</v>
      </c>
      <c r="AF243">
        <v>40</v>
      </c>
      <c r="AG243">
        <v>0.1</v>
      </c>
      <c r="AH243" t="e">
        <v>#N/A</v>
      </c>
      <c r="AI243" t="e">
        <v>#N/A</v>
      </c>
      <c r="AJ243" t="e">
        <v>#N/A</v>
      </c>
      <c r="AK243" t="e">
        <v>#N/A</v>
      </c>
      <c r="AL243" t="s">
        <v>452</v>
      </c>
      <c r="AM243" t="s">
        <v>446</v>
      </c>
      <c r="AN243" t="s">
        <v>583</v>
      </c>
      <c r="AO243">
        <f t="shared" si="59"/>
        <v>2007</v>
      </c>
      <c r="AQ243" s="20" t="str">
        <f t="shared" si="60"/>
        <v>MGP-F</v>
      </c>
      <c r="AR243" t="str">
        <f t="shared" si="51"/>
        <v>SPP-Firm-G</v>
      </c>
      <c r="AT243" s="4" t="s">
        <v>714</v>
      </c>
      <c r="AU243" s="20" t="str">
        <f t="shared" si="68"/>
        <v>MGP-F</v>
      </c>
      <c r="AV243" t="str">
        <f t="shared" si="61"/>
        <v>NEC</v>
      </c>
      <c r="AX243" s="4" t="s">
        <v>715</v>
      </c>
      <c r="AY243" s="20" t="str">
        <f t="shared" si="62"/>
        <v>MGP-F</v>
      </c>
      <c r="AZ243" t="str">
        <f t="shared" si="63"/>
        <v>Bio_Wood</v>
      </c>
      <c r="BB243" s="4" t="s">
        <v>716</v>
      </c>
      <c r="BC243" s="20" t="s">
        <v>718</v>
      </c>
      <c r="BD243" s="20" t="e">
        <f t="shared" si="64"/>
        <v>#N/A</v>
      </c>
      <c r="BF243" s="4" t="s">
        <v>716</v>
      </c>
      <c r="BG243" s="4" t="s">
        <v>719</v>
      </c>
      <c r="BH243" s="20" t="str">
        <f t="shared" si="53"/>
        <v>MGP-F</v>
      </c>
      <c r="BJ243" s="4" t="s">
        <v>716</v>
      </c>
      <c r="BK243" s="4" t="s">
        <v>720</v>
      </c>
      <c r="BL243" s="20" t="e">
        <f t="shared" si="65"/>
        <v>#N/A</v>
      </c>
      <c r="BN243" s="4" t="s">
        <v>717</v>
      </c>
      <c r="BO243" s="20" t="str">
        <f t="shared" si="66"/>
        <v>Bioenergy</v>
      </c>
      <c r="BP243" s="20" t="str">
        <f t="shared" si="67"/>
        <v>MGP-F</v>
      </c>
    </row>
    <row r="244" spans="1:68">
      <c r="A244" t="s">
        <v>241</v>
      </c>
      <c r="B244" t="str">
        <f t="shared" si="54"/>
        <v>SGE-F</v>
      </c>
      <c r="C244" t="e">
        <v>#N/A</v>
      </c>
      <c r="D244" t="s">
        <v>367</v>
      </c>
      <c r="E244" t="str">
        <f t="shared" si="55"/>
        <v>SAC</v>
      </c>
      <c r="F244" t="s">
        <v>390</v>
      </c>
      <c r="G244" t="str">
        <f>INDEX(PLEXOScat_idx!$B:$B,MATCH($F244,PLEXOScat_idx!$A:$A,0))</f>
        <v>SPP-Firm</v>
      </c>
      <c r="H244" t="s">
        <v>699</v>
      </c>
      <c r="I244" t="s">
        <v>722</v>
      </c>
      <c r="J244" t="s">
        <v>763</v>
      </c>
      <c r="K244" t="s">
        <v>424</v>
      </c>
      <c r="L244" t="str">
        <f>INDEX(idxFuel!$B:$B,MATCH($K244,idxFuel!$A:$A,0))</f>
        <v>Bio_Wood</v>
      </c>
      <c r="M244" t="s">
        <v>428</v>
      </c>
      <c r="N244" t="e">
        <v>#N/A</v>
      </c>
      <c r="O244" t="e">
        <f t="shared" si="57"/>
        <v>#N/A</v>
      </c>
      <c r="P244">
        <f>INDEX(Units_Allyear!C:C,MATCH($A244,Units_Allyear!$A:$A,0))</f>
        <v>1</v>
      </c>
      <c r="Q244">
        <f>INDEX(Units_Allyear!D:D,MATCH($A244,Units_Allyear!$A:$A,0))</f>
        <v>1</v>
      </c>
      <c r="R244">
        <f>INDEX(Units_Allyear!E:E,MATCH($A244,Units_Allyear!$A:$A,0))</f>
        <v>1</v>
      </c>
      <c r="S244">
        <f>INDEX(Units_Allyear!F:F,MATCH($A244,Units_Allyear!$A:$A,0))</f>
        <v>0</v>
      </c>
      <c r="T244">
        <f>INDEX(Units_Allyear!G:G,MATCH($A244,Units_Allyear!$A:$A,0))</f>
        <v>0</v>
      </c>
      <c r="U244">
        <v>8.8000000000000007</v>
      </c>
      <c r="V244">
        <v>8.8000000000000007</v>
      </c>
      <c r="W244">
        <v>8.8000000000000007</v>
      </c>
      <c r="X244">
        <v>8.8000000000000007</v>
      </c>
      <c r="Y244">
        <v>8.8000000000000007</v>
      </c>
      <c r="Z244" t="e">
        <v>#N/A</v>
      </c>
      <c r="AA244" t="e">
        <f t="shared" si="58"/>
        <v>#N/A</v>
      </c>
      <c r="AB244" t="e">
        <v>#N/A</v>
      </c>
      <c r="AC244" t="e">
        <v>#N/A</v>
      </c>
      <c r="AD244" t="e">
        <v>#N/A</v>
      </c>
      <c r="AE244">
        <v>8</v>
      </c>
      <c r="AF244">
        <v>40</v>
      </c>
      <c r="AG244">
        <v>0.1</v>
      </c>
      <c r="AH244" t="e">
        <v>#N/A</v>
      </c>
      <c r="AI244" t="e">
        <v>#N/A</v>
      </c>
      <c r="AJ244" t="e">
        <v>#N/A</v>
      </c>
      <c r="AK244" t="e">
        <v>#N/A</v>
      </c>
      <c r="AL244" t="s">
        <v>452</v>
      </c>
      <c r="AM244" t="s">
        <v>446</v>
      </c>
      <c r="AN244" t="s">
        <v>584</v>
      </c>
      <c r="AO244">
        <f t="shared" si="59"/>
        <v>2007</v>
      </c>
      <c r="AQ244" s="20" t="str">
        <f t="shared" si="60"/>
        <v>SGE-F</v>
      </c>
      <c r="AR244" t="str">
        <f t="shared" si="51"/>
        <v>SPP-Firm-G</v>
      </c>
      <c r="AT244" s="4" t="s">
        <v>714</v>
      </c>
      <c r="AU244" s="20" t="str">
        <f t="shared" si="68"/>
        <v>SGE-F</v>
      </c>
      <c r="AV244" t="str">
        <f t="shared" si="61"/>
        <v>SAC</v>
      </c>
      <c r="AX244" s="4" t="s">
        <v>715</v>
      </c>
      <c r="AY244" s="20" t="str">
        <f t="shared" si="62"/>
        <v>SGE-F</v>
      </c>
      <c r="AZ244" t="str">
        <f t="shared" si="63"/>
        <v>Bio_Wood</v>
      </c>
      <c r="BB244" s="4" t="s">
        <v>716</v>
      </c>
      <c r="BC244" s="20" t="s">
        <v>718</v>
      </c>
      <c r="BD244" s="20" t="e">
        <f t="shared" si="64"/>
        <v>#N/A</v>
      </c>
      <c r="BF244" s="4" t="s">
        <v>716</v>
      </c>
      <c r="BG244" s="4" t="s">
        <v>719</v>
      </c>
      <c r="BH244" s="20" t="str">
        <f t="shared" si="53"/>
        <v>SGE-F</v>
      </c>
      <c r="BJ244" s="4" t="s">
        <v>716</v>
      </c>
      <c r="BK244" s="4" t="s">
        <v>720</v>
      </c>
      <c r="BL244" s="20" t="e">
        <f t="shared" si="65"/>
        <v>#N/A</v>
      </c>
      <c r="BN244" s="4" t="s">
        <v>717</v>
      </c>
      <c r="BO244" s="20" t="str">
        <f t="shared" si="66"/>
        <v>Bioenergy</v>
      </c>
      <c r="BP244" s="20" t="str">
        <f t="shared" si="67"/>
        <v>SGE-F</v>
      </c>
    </row>
    <row r="245" spans="1:68">
      <c r="A245" t="s">
        <v>242</v>
      </c>
      <c r="B245" t="str">
        <f t="shared" si="54"/>
        <v>MPBD-F2</v>
      </c>
      <c r="C245" t="e">
        <v>#N/A</v>
      </c>
      <c r="D245" t="s">
        <v>372</v>
      </c>
      <c r="E245" t="str">
        <f t="shared" si="55"/>
        <v>CAC</v>
      </c>
      <c r="F245" t="s">
        <v>390</v>
      </c>
      <c r="G245" t="str">
        <f>INDEX(PLEXOScat_idx!$B:$B,MATCH($F245,PLEXOScat_idx!$A:$A,0))</f>
        <v>SPP-Firm</v>
      </c>
      <c r="H245" t="s">
        <v>699</v>
      </c>
      <c r="I245" t="s">
        <v>722</v>
      </c>
      <c r="J245" t="s">
        <v>763</v>
      </c>
      <c r="K245" t="s">
        <v>424</v>
      </c>
      <c r="L245" t="str">
        <f>INDEX(idxFuel!$B:$B,MATCH($K245,idxFuel!$A:$A,0))</f>
        <v>Bio_Wood</v>
      </c>
      <c r="M245" t="s">
        <v>428</v>
      </c>
      <c r="N245" t="e">
        <v>#N/A</v>
      </c>
      <c r="O245" t="e">
        <f t="shared" si="57"/>
        <v>#N/A</v>
      </c>
      <c r="P245">
        <f>INDEX(Units_Allyear!C:C,MATCH($A245,Units_Allyear!$A:$A,0))</f>
        <v>1</v>
      </c>
      <c r="Q245">
        <f>INDEX(Units_Allyear!D:D,MATCH($A245,Units_Allyear!$A:$A,0))</f>
        <v>1</v>
      </c>
      <c r="R245">
        <f>INDEX(Units_Allyear!E:E,MATCH($A245,Units_Allyear!$A:$A,0))</f>
        <v>1</v>
      </c>
      <c r="S245">
        <f>INDEX(Units_Allyear!F:F,MATCH($A245,Units_Allyear!$A:$A,0))</f>
        <v>0</v>
      </c>
      <c r="T245">
        <f>INDEX(Units_Allyear!G:G,MATCH($A245,Units_Allyear!$A:$A,0))</f>
        <v>0</v>
      </c>
      <c r="U245">
        <v>10.8</v>
      </c>
      <c r="V245">
        <v>10.8</v>
      </c>
      <c r="W245">
        <v>10.8</v>
      </c>
      <c r="X245">
        <v>10.8</v>
      </c>
      <c r="Y245">
        <v>10.8</v>
      </c>
      <c r="Z245" t="e">
        <v>#N/A</v>
      </c>
      <c r="AA245" t="e">
        <f t="shared" si="58"/>
        <v>#N/A</v>
      </c>
      <c r="AB245" t="e">
        <v>#N/A</v>
      </c>
      <c r="AC245" t="e">
        <v>#N/A</v>
      </c>
      <c r="AD245" t="e">
        <v>#N/A</v>
      </c>
      <c r="AE245">
        <v>8</v>
      </c>
      <c r="AF245">
        <v>40</v>
      </c>
      <c r="AG245">
        <v>0.1</v>
      </c>
      <c r="AH245" t="e">
        <v>#N/A</v>
      </c>
      <c r="AI245" t="e">
        <v>#N/A</v>
      </c>
      <c r="AJ245" t="e">
        <v>#N/A</v>
      </c>
      <c r="AK245" t="e">
        <v>#N/A</v>
      </c>
      <c r="AL245" t="s">
        <v>452</v>
      </c>
      <c r="AM245" t="s">
        <v>446</v>
      </c>
      <c r="AN245" t="s">
        <v>585</v>
      </c>
      <c r="AO245">
        <f t="shared" si="59"/>
        <v>2009</v>
      </c>
      <c r="AQ245" s="20" t="str">
        <f t="shared" si="60"/>
        <v>MPBD-F2</v>
      </c>
      <c r="AR245" t="str">
        <f t="shared" si="51"/>
        <v>SPP-Firm-G</v>
      </c>
      <c r="AT245" s="4" t="s">
        <v>714</v>
      </c>
      <c r="AU245" s="20" t="str">
        <f t="shared" si="68"/>
        <v>MPBD-F2</v>
      </c>
      <c r="AV245" t="str">
        <f t="shared" si="61"/>
        <v>CAC</v>
      </c>
      <c r="AX245" s="4" t="s">
        <v>715</v>
      </c>
      <c r="AY245" s="20" t="str">
        <f t="shared" si="62"/>
        <v>MPBD-F2</v>
      </c>
      <c r="AZ245" t="str">
        <f t="shared" si="63"/>
        <v>Bio_Wood</v>
      </c>
      <c r="BB245" s="4" t="s">
        <v>716</v>
      </c>
      <c r="BC245" s="20" t="s">
        <v>718</v>
      </c>
      <c r="BD245" s="20" t="e">
        <f t="shared" si="64"/>
        <v>#N/A</v>
      </c>
      <c r="BF245" s="4" t="s">
        <v>716</v>
      </c>
      <c r="BG245" s="4" t="s">
        <v>719</v>
      </c>
      <c r="BH245" s="20" t="str">
        <f t="shared" si="53"/>
        <v>MPBD-F2</v>
      </c>
      <c r="BJ245" s="4" t="s">
        <v>716</v>
      </c>
      <c r="BK245" s="4" t="s">
        <v>720</v>
      </c>
      <c r="BL245" s="20" t="e">
        <f t="shared" si="65"/>
        <v>#N/A</v>
      </c>
      <c r="BN245" s="4" t="s">
        <v>717</v>
      </c>
      <c r="BO245" s="20" t="str">
        <f t="shared" si="66"/>
        <v>Bioenergy</v>
      </c>
      <c r="BP245" s="20" t="str">
        <f t="shared" si="67"/>
        <v>MPBD-F2</v>
      </c>
    </row>
    <row r="246" spans="1:68">
      <c r="A246" t="s">
        <v>243</v>
      </c>
      <c r="B246" t="str">
        <f t="shared" si="54"/>
        <v>MPB-F2</v>
      </c>
      <c r="C246" t="e">
        <v>#N/A</v>
      </c>
      <c r="D246" t="s">
        <v>369</v>
      </c>
      <c r="E246" t="str">
        <f t="shared" si="55"/>
        <v>NEC</v>
      </c>
      <c r="F246" t="s">
        <v>390</v>
      </c>
      <c r="G246" t="str">
        <f>INDEX(PLEXOScat_idx!$B:$B,MATCH($F246,PLEXOScat_idx!$A:$A,0))</f>
        <v>SPP-Firm</v>
      </c>
      <c r="H246" t="s">
        <v>699</v>
      </c>
      <c r="I246" t="s">
        <v>722</v>
      </c>
      <c r="J246" t="s">
        <v>763</v>
      </c>
      <c r="K246" t="s">
        <v>424</v>
      </c>
      <c r="L246" t="str">
        <f>INDEX(idxFuel!$B:$B,MATCH($K246,idxFuel!$A:$A,0))</f>
        <v>Bio_Wood</v>
      </c>
      <c r="M246" t="s">
        <v>428</v>
      </c>
      <c r="N246" t="e">
        <v>#N/A</v>
      </c>
      <c r="O246" t="e">
        <f t="shared" si="57"/>
        <v>#N/A</v>
      </c>
      <c r="P246">
        <f>INDEX(Units_Allyear!C:C,MATCH($A246,Units_Allyear!$A:$A,0))</f>
        <v>1</v>
      </c>
      <c r="Q246">
        <f>INDEX(Units_Allyear!D:D,MATCH($A246,Units_Allyear!$A:$A,0))</f>
        <v>1</v>
      </c>
      <c r="R246">
        <f>INDEX(Units_Allyear!E:E,MATCH($A246,Units_Allyear!$A:$A,0))</f>
        <v>1</v>
      </c>
      <c r="S246">
        <f>INDEX(Units_Allyear!F:F,MATCH($A246,Units_Allyear!$A:$A,0))</f>
        <v>0</v>
      </c>
      <c r="T246">
        <f>INDEX(Units_Allyear!G:G,MATCH($A246,Units_Allyear!$A:$A,0))</f>
        <v>0</v>
      </c>
      <c r="U246">
        <v>10</v>
      </c>
      <c r="V246">
        <v>10</v>
      </c>
      <c r="W246">
        <v>10</v>
      </c>
      <c r="X246">
        <v>10</v>
      </c>
      <c r="Y246">
        <v>10</v>
      </c>
      <c r="Z246" t="e">
        <v>#N/A</v>
      </c>
      <c r="AA246" t="e">
        <f t="shared" si="58"/>
        <v>#N/A</v>
      </c>
      <c r="AB246" t="e">
        <v>#N/A</v>
      </c>
      <c r="AC246" t="e">
        <v>#N/A</v>
      </c>
      <c r="AD246" t="e">
        <v>#N/A</v>
      </c>
      <c r="AE246">
        <v>8</v>
      </c>
      <c r="AF246">
        <v>40</v>
      </c>
      <c r="AG246">
        <v>0.1</v>
      </c>
      <c r="AH246" t="e">
        <v>#N/A</v>
      </c>
      <c r="AI246" t="e">
        <v>#N/A</v>
      </c>
      <c r="AJ246" t="e">
        <v>#N/A</v>
      </c>
      <c r="AK246" t="e">
        <v>#N/A</v>
      </c>
      <c r="AL246" t="s">
        <v>452</v>
      </c>
      <c r="AM246" t="s">
        <v>446</v>
      </c>
      <c r="AN246" t="s">
        <v>585</v>
      </c>
      <c r="AO246">
        <f t="shared" si="59"/>
        <v>2009</v>
      </c>
      <c r="AQ246" s="20" t="str">
        <f t="shared" si="60"/>
        <v>MPB-F2</v>
      </c>
      <c r="AR246" t="str">
        <f t="shared" si="51"/>
        <v>SPP-Firm-G</v>
      </c>
      <c r="AT246" s="4" t="s">
        <v>714</v>
      </c>
      <c r="AU246" s="20" t="str">
        <f t="shared" si="68"/>
        <v>MPB-F2</v>
      </c>
      <c r="AV246" t="str">
        <f t="shared" si="61"/>
        <v>NEC</v>
      </c>
      <c r="AX246" s="4" t="s">
        <v>715</v>
      </c>
      <c r="AY246" s="20" t="str">
        <f t="shared" si="62"/>
        <v>MPB-F2</v>
      </c>
      <c r="AZ246" t="str">
        <f t="shared" si="63"/>
        <v>Bio_Wood</v>
      </c>
      <c r="BB246" s="4" t="s">
        <v>716</v>
      </c>
      <c r="BC246" s="20" t="s">
        <v>718</v>
      </c>
      <c r="BD246" s="20" t="e">
        <f t="shared" si="64"/>
        <v>#N/A</v>
      </c>
      <c r="BF246" s="4" t="s">
        <v>716</v>
      </c>
      <c r="BG246" s="4" t="s">
        <v>719</v>
      </c>
      <c r="BH246" s="20" t="str">
        <f t="shared" si="53"/>
        <v>MPB-F2</v>
      </c>
      <c r="BJ246" s="4" t="s">
        <v>716</v>
      </c>
      <c r="BK246" s="4" t="s">
        <v>720</v>
      </c>
      <c r="BL246" s="20" t="e">
        <f t="shared" si="65"/>
        <v>#N/A</v>
      </c>
      <c r="BN246" s="4" t="s">
        <v>717</v>
      </c>
      <c r="BO246" s="20" t="str">
        <f t="shared" si="66"/>
        <v>Bioenergy</v>
      </c>
      <c r="BP246" s="20" t="str">
        <f t="shared" si="67"/>
        <v>MPB-F2</v>
      </c>
    </row>
    <row r="247" spans="1:68">
      <c r="A247" t="s">
        <v>244</v>
      </c>
      <c r="B247" t="str">
        <f t="shared" si="54"/>
        <v>MGB-F</v>
      </c>
      <c r="C247" t="e">
        <v>#N/A</v>
      </c>
      <c r="D247" t="s">
        <v>369</v>
      </c>
      <c r="E247" t="str">
        <f t="shared" si="55"/>
        <v>NEC</v>
      </c>
      <c r="F247" t="s">
        <v>390</v>
      </c>
      <c r="G247" t="str">
        <f>INDEX(PLEXOScat_idx!$B:$B,MATCH($F247,PLEXOScat_idx!$A:$A,0))</f>
        <v>SPP-Firm</v>
      </c>
      <c r="H247" t="s">
        <v>699</v>
      </c>
      <c r="I247" t="s">
        <v>722</v>
      </c>
      <c r="J247" t="s">
        <v>763</v>
      </c>
      <c r="K247" t="s">
        <v>424</v>
      </c>
      <c r="L247" t="str">
        <f>INDEX(idxFuel!$B:$B,MATCH($K247,idxFuel!$A:$A,0))</f>
        <v>Bio_Wood</v>
      </c>
      <c r="M247" t="s">
        <v>428</v>
      </c>
      <c r="N247" t="e">
        <v>#N/A</v>
      </c>
      <c r="O247" t="e">
        <f t="shared" si="57"/>
        <v>#N/A</v>
      </c>
      <c r="P247">
        <f>INDEX(Units_Allyear!C:C,MATCH($A247,Units_Allyear!$A:$A,0))</f>
        <v>1</v>
      </c>
      <c r="Q247">
        <f>INDEX(Units_Allyear!D:D,MATCH($A247,Units_Allyear!$A:$A,0))</f>
        <v>1</v>
      </c>
      <c r="R247">
        <f>INDEX(Units_Allyear!E:E,MATCH($A247,Units_Allyear!$A:$A,0))</f>
        <v>1</v>
      </c>
      <c r="S247">
        <f>INDEX(Units_Allyear!F:F,MATCH($A247,Units_Allyear!$A:$A,0))</f>
        <v>0</v>
      </c>
      <c r="T247">
        <f>INDEX(Units_Allyear!G:G,MATCH($A247,Units_Allyear!$A:$A,0))</f>
        <v>0</v>
      </c>
      <c r="U247">
        <v>15.5</v>
      </c>
      <c r="V247">
        <v>15.5</v>
      </c>
      <c r="W247">
        <v>15.5</v>
      </c>
      <c r="X247">
        <v>15.5</v>
      </c>
      <c r="Y247">
        <v>15.5</v>
      </c>
      <c r="Z247" t="e">
        <v>#N/A</v>
      </c>
      <c r="AA247" t="e">
        <f t="shared" si="58"/>
        <v>#N/A</v>
      </c>
      <c r="AB247" t="e">
        <v>#N/A</v>
      </c>
      <c r="AC247" t="e">
        <v>#N/A</v>
      </c>
      <c r="AD247" t="e">
        <v>#N/A</v>
      </c>
      <c r="AE247">
        <v>8</v>
      </c>
      <c r="AF247">
        <v>40</v>
      </c>
      <c r="AG247">
        <v>0.1</v>
      </c>
      <c r="AH247" t="e">
        <v>#N/A</v>
      </c>
      <c r="AI247" t="e">
        <v>#N/A</v>
      </c>
      <c r="AJ247" t="e">
        <v>#N/A</v>
      </c>
      <c r="AK247" t="e">
        <v>#N/A</v>
      </c>
      <c r="AL247" t="s">
        <v>452</v>
      </c>
      <c r="AM247" t="s">
        <v>446</v>
      </c>
      <c r="AN247" t="s">
        <v>586</v>
      </c>
      <c r="AO247">
        <f t="shared" si="59"/>
        <v>2012</v>
      </c>
      <c r="AQ247" s="20" t="str">
        <f t="shared" si="60"/>
        <v>MGB-F</v>
      </c>
      <c r="AR247" t="str">
        <f t="shared" si="51"/>
        <v>SPP-Firm-G</v>
      </c>
      <c r="AT247" s="4" t="s">
        <v>714</v>
      </c>
      <c r="AU247" s="20" t="str">
        <f t="shared" si="68"/>
        <v>MGB-F</v>
      </c>
      <c r="AV247" t="str">
        <f t="shared" si="61"/>
        <v>NEC</v>
      </c>
      <c r="AX247" s="4" t="s">
        <v>715</v>
      </c>
      <c r="AY247" s="20" t="str">
        <f t="shared" si="62"/>
        <v>MGB-F</v>
      </c>
      <c r="AZ247" t="str">
        <f t="shared" si="63"/>
        <v>Bio_Wood</v>
      </c>
      <c r="BB247" s="4" t="s">
        <v>716</v>
      </c>
      <c r="BC247" s="20" t="s">
        <v>718</v>
      </c>
      <c r="BD247" s="20" t="e">
        <f t="shared" si="64"/>
        <v>#N/A</v>
      </c>
      <c r="BF247" s="4" t="s">
        <v>716</v>
      </c>
      <c r="BG247" s="4" t="s">
        <v>719</v>
      </c>
      <c r="BH247" s="20" t="str">
        <f t="shared" si="53"/>
        <v>MGB-F</v>
      </c>
      <c r="BJ247" s="4" t="s">
        <v>716</v>
      </c>
      <c r="BK247" s="4" t="s">
        <v>720</v>
      </c>
      <c r="BL247" s="20" t="e">
        <f t="shared" si="65"/>
        <v>#N/A</v>
      </c>
      <c r="BN247" s="4" t="s">
        <v>717</v>
      </c>
      <c r="BO247" s="20" t="str">
        <f t="shared" si="66"/>
        <v>Bioenergy</v>
      </c>
      <c r="BP247" s="20" t="str">
        <f t="shared" si="67"/>
        <v>MGB-F</v>
      </c>
    </row>
    <row r="248" spans="1:68">
      <c r="A248" t="s">
        <v>245</v>
      </c>
      <c r="B248" t="str">
        <f t="shared" si="54"/>
        <v>KHB-F</v>
      </c>
      <c r="C248" t="e">
        <v>#N/A</v>
      </c>
      <c r="D248" t="s">
        <v>369</v>
      </c>
      <c r="E248" t="str">
        <f t="shared" si="55"/>
        <v>NEC</v>
      </c>
      <c r="F248" t="s">
        <v>390</v>
      </c>
      <c r="G248" t="str">
        <f>INDEX(PLEXOScat_idx!$B:$B,MATCH($F248,PLEXOScat_idx!$A:$A,0))</f>
        <v>SPP-Firm</v>
      </c>
      <c r="H248" t="s">
        <v>699</v>
      </c>
      <c r="I248" t="s">
        <v>722</v>
      </c>
      <c r="J248" t="s">
        <v>763</v>
      </c>
      <c r="K248" t="s">
        <v>424</v>
      </c>
      <c r="L248" t="str">
        <f>INDEX(idxFuel!$B:$B,MATCH($K248,idxFuel!$A:$A,0))</f>
        <v>Bio_Wood</v>
      </c>
      <c r="M248" t="s">
        <v>428</v>
      </c>
      <c r="N248" t="e">
        <v>#N/A</v>
      </c>
      <c r="O248" t="e">
        <f t="shared" si="57"/>
        <v>#N/A</v>
      </c>
      <c r="P248">
        <f>INDEX(Units_Allyear!C:C,MATCH($A248,Units_Allyear!$A:$A,0))</f>
        <v>1</v>
      </c>
      <c r="Q248">
        <f>INDEX(Units_Allyear!D:D,MATCH($A248,Units_Allyear!$A:$A,0))</f>
        <v>1</v>
      </c>
      <c r="R248">
        <f>INDEX(Units_Allyear!E:E,MATCH($A248,Units_Allyear!$A:$A,0))</f>
        <v>1</v>
      </c>
      <c r="S248">
        <f>INDEX(Units_Allyear!F:F,MATCH($A248,Units_Allyear!$A:$A,0))</f>
        <v>1</v>
      </c>
      <c r="T248">
        <f>INDEX(Units_Allyear!G:G,MATCH($A248,Units_Allyear!$A:$A,0))</f>
        <v>1</v>
      </c>
      <c r="U248">
        <v>22</v>
      </c>
      <c r="V248">
        <v>22</v>
      </c>
      <c r="W248">
        <v>22</v>
      </c>
      <c r="X248">
        <v>22</v>
      </c>
      <c r="Y248">
        <v>22</v>
      </c>
      <c r="Z248" t="e">
        <v>#N/A</v>
      </c>
      <c r="AA248" t="e">
        <f t="shared" si="58"/>
        <v>#N/A</v>
      </c>
      <c r="AB248" t="e">
        <v>#N/A</v>
      </c>
      <c r="AC248" t="e">
        <v>#N/A</v>
      </c>
      <c r="AD248" t="e">
        <v>#N/A</v>
      </c>
      <c r="AE248">
        <v>8</v>
      </c>
      <c r="AF248">
        <v>40</v>
      </c>
      <c r="AG248">
        <v>0.1</v>
      </c>
      <c r="AH248" t="e">
        <v>#N/A</v>
      </c>
      <c r="AI248" t="e">
        <v>#N/A</v>
      </c>
      <c r="AJ248" t="e">
        <v>#N/A</v>
      </c>
      <c r="AK248" t="e">
        <v>#N/A</v>
      </c>
      <c r="AL248" t="s">
        <v>452</v>
      </c>
      <c r="AM248" t="s">
        <v>446</v>
      </c>
      <c r="AN248" t="s">
        <v>486</v>
      </c>
      <c r="AO248">
        <f t="shared" si="59"/>
        <v>2015</v>
      </c>
      <c r="AQ248" s="20" t="str">
        <f t="shared" si="60"/>
        <v>KHB-F</v>
      </c>
      <c r="AR248" t="str">
        <f t="shared" si="51"/>
        <v>SPP-Firm-G</v>
      </c>
      <c r="AT248" s="4" t="s">
        <v>714</v>
      </c>
      <c r="AU248" s="20" t="str">
        <f t="shared" si="68"/>
        <v>KHB-F</v>
      </c>
      <c r="AV248" t="str">
        <f t="shared" si="61"/>
        <v>NEC</v>
      </c>
      <c r="AX248" s="4" t="s">
        <v>715</v>
      </c>
      <c r="AY248" s="20" t="str">
        <f t="shared" si="62"/>
        <v>KHB-F</v>
      </c>
      <c r="AZ248" t="str">
        <f t="shared" si="63"/>
        <v>Bio_Wood</v>
      </c>
      <c r="BB248" s="4" t="s">
        <v>716</v>
      </c>
      <c r="BC248" s="20" t="s">
        <v>718</v>
      </c>
      <c r="BD248" s="20" t="e">
        <f t="shared" si="64"/>
        <v>#N/A</v>
      </c>
      <c r="BF248" s="4" t="s">
        <v>716</v>
      </c>
      <c r="BG248" s="4" t="s">
        <v>719</v>
      </c>
      <c r="BH248" s="20" t="str">
        <f t="shared" si="53"/>
        <v>KHB-F</v>
      </c>
      <c r="BJ248" s="4" t="s">
        <v>716</v>
      </c>
      <c r="BK248" s="4" t="s">
        <v>720</v>
      </c>
      <c r="BL248" s="20" t="e">
        <f t="shared" si="65"/>
        <v>#N/A</v>
      </c>
      <c r="BN248" s="4" t="s">
        <v>717</v>
      </c>
      <c r="BO248" s="20" t="str">
        <f t="shared" si="66"/>
        <v>Bioenergy</v>
      </c>
      <c r="BP248" s="20" t="str">
        <f t="shared" si="67"/>
        <v>KHB-F</v>
      </c>
    </row>
    <row r="249" spans="1:68">
      <c r="A249" t="s">
        <v>246</v>
      </c>
      <c r="B249" t="str">
        <f t="shared" si="54"/>
        <v>BYB-F</v>
      </c>
      <c r="C249" t="e">
        <v>#N/A</v>
      </c>
      <c r="D249" t="s">
        <v>369</v>
      </c>
      <c r="E249" t="str">
        <f t="shared" si="55"/>
        <v>NEC</v>
      </c>
      <c r="F249" t="s">
        <v>390</v>
      </c>
      <c r="G249" t="str">
        <f>INDEX(PLEXOScat_idx!$B:$B,MATCH($F249,PLEXOScat_idx!$A:$A,0))</f>
        <v>SPP-Firm</v>
      </c>
      <c r="H249" t="s">
        <v>699</v>
      </c>
      <c r="I249" t="s">
        <v>722</v>
      </c>
      <c r="J249" t="s">
        <v>763</v>
      </c>
      <c r="K249" t="s">
        <v>424</v>
      </c>
      <c r="L249" t="str">
        <f>INDEX(idxFuel!$B:$B,MATCH($K249,idxFuel!$A:$A,0))</f>
        <v>Bio_Wood</v>
      </c>
      <c r="M249" t="s">
        <v>428</v>
      </c>
      <c r="N249" t="e">
        <v>#N/A</v>
      </c>
      <c r="O249" t="e">
        <f t="shared" si="57"/>
        <v>#N/A</v>
      </c>
      <c r="P249">
        <f>INDEX(Units_Allyear!C:C,MATCH($A249,Units_Allyear!$A:$A,0))</f>
        <v>1</v>
      </c>
      <c r="Q249">
        <f>INDEX(Units_Allyear!D:D,MATCH($A249,Units_Allyear!$A:$A,0))</f>
        <v>1</v>
      </c>
      <c r="R249">
        <f>INDEX(Units_Allyear!E:E,MATCH($A249,Units_Allyear!$A:$A,0))</f>
        <v>1</v>
      </c>
      <c r="S249">
        <f>INDEX(Units_Allyear!F:F,MATCH($A249,Units_Allyear!$A:$A,0))</f>
        <v>1</v>
      </c>
      <c r="T249">
        <f>INDEX(Units_Allyear!G:G,MATCH($A249,Units_Allyear!$A:$A,0))</f>
        <v>1</v>
      </c>
      <c r="U249">
        <v>25</v>
      </c>
      <c r="V249">
        <v>25</v>
      </c>
      <c r="W249">
        <v>25</v>
      </c>
      <c r="X249">
        <v>25</v>
      </c>
      <c r="Y249">
        <v>25</v>
      </c>
      <c r="Z249" t="e">
        <v>#N/A</v>
      </c>
      <c r="AA249" t="e">
        <f t="shared" si="58"/>
        <v>#N/A</v>
      </c>
      <c r="AB249" t="e">
        <v>#N/A</v>
      </c>
      <c r="AC249" t="e">
        <v>#N/A</v>
      </c>
      <c r="AD249" t="e">
        <v>#N/A</v>
      </c>
      <c r="AE249">
        <v>8</v>
      </c>
      <c r="AF249">
        <v>40</v>
      </c>
      <c r="AG249">
        <v>0.1</v>
      </c>
      <c r="AH249" t="e">
        <v>#N/A</v>
      </c>
      <c r="AI249" t="e">
        <v>#N/A</v>
      </c>
      <c r="AJ249" t="e">
        <v>#N/A</v>
      </c>
      <c r="AK249" t="e">
        <v>#N/A</v>
      </c>
      <c r="AL249" t="s">
        <v>452</v>
      </c>
      <c r="AM249" t="s">
        <v>448</v>
      </c>
      <c r="AN249" t="s">
        <v>524</v>
      </c>
      <c r="AO249">
        <f t="shared" si="59"/>
        <v>2019</v>
      </c>
      <c r="AQ249" s="20" t="str">
        <f t="shared" si="60"/>
        <v>BYB-F</v>
      </c>
      <c r="AR249" t="str">
        <f t="shared" si="51"/>
        <v>SPP-Firm-E</v>
      </c>
      <c r="AT249" s="4" t="s">
        <v>714</v>
      </c>
      <c r="AU249" s="20" t="str">
        <f t="shared" si="68"/>
        <v>BYB-F</v>
      </c>
      <c r="AV249" t="str">
        <f t="shared" si="61"/>
        <v>NEC</v>
      </c>
      <c r="AX249" s="4" t="s">
        <v>715</v>
      </c>
      <c r="AY249" s="20" t="str">
        <f t="shared" si="62"/>
        <v>BYB-F</v>
      </c>
      <c r="AZ249" t="str">
        <f t="shared" si="63"/>
        <v>Bio_Wood</v>
      </c>
      <c r="BB249" s="4" t="s">
        <v>716</v>
      </c>
      <c r="BC249" s="20" t="s">
        <v>718</v>
      </c>
      <c r="BD249" s="20" t="e">
        <f t="shared" si="64"/>
        <v>#N/A</v>
      </c>
      <c r="BF249" s="4" t="s">
        <v>716</v>
      </c>
      <c r="BG249" s="4" t="s">
        <v>719</v>
      </c>
      <c r="BH249" s="20" t="str">
        <f t="shared" si="53"/>
        <v>BYB-F</v>
      </c>
      <c r="BJ249" s="4" t="s">
        <v>716</v>
      </c>
      <c r="BK249" s="4" t="s">
        <v>720</v>
      </c>
      <c r="BL249" s="20" t="e">
        <f t="shared" si="65"/>
        <v>#N/A</v>
      </c>
      <c r="BN249" s="4" t="s">
        <v>717</v>
      </c>
      <c r="BO249" s="20" t="str">
        <f t="shared" si="66"/>
        <v>Bioenergy</v>
      </c>
      <c r="BP249" s="20" t="str">
        <f t="shared" si="67"/>
        <v>BYB-F</v>
      </c>
    </row>
    <row r="250" spans="1:68">
      <c r="A250" s="1" t="s">
        <v>247</v>
      </c>
      <c r="B250" t="str">
        <f t="shared" si="54"/>
        <v>MPBL-F2</v>
      </c>
      <c r="C250" t="b">
        <f>TRUE</f>
        <v>1</v>
      </c>
      <c r="D250" t="s">
        <v>369</v>
      </c>
      <c r="E250" t="str">
        <f t="shared" si="55"/>
        <v>NEC</v>
      </c>
      <c r="F250" t="s">
        <v>390</v>
      </c>
      <c r="G250" t="str">
        <f>INDEX(PLEXOScat_idx!$B:$B,MATCH($F250,PLEXOScat_idx!$A:$A,0))</f>
        <v>SPP-Firm</v>
      </c>
      <c r="H250" t="s">
        <v>699</v>
      </c>
      <c r="I250" t="s">
        <v>722</v>
      </c>
      <c r="J250" t="s">
        <v>763</v>
      </c>
      <c r="K250" t="s">
        <v>424</v>
      </c>
      <c r="L250" t="str">
        <f>INDEX(idxFuel!$B:$B,MATCH($K250,idxFuel!$A:$A,0))</f>
        <v>Bio_Wood</v>
      </c>
      <c r="M250" t="s">
        <v>428</v>
      </c>
      <c r="N250" t="e">
        <v>#N/A</v>
      </c>
      <c r="O250" t="e">
        <f t="shared" si="57"/>
        <v>#N/A</v>
      </c>
      <c r="P250">
        <f>INDEX(Units_Allyear!C:C,MATCH($A250,Units_Allyear!$A:$A,0))</f>
        <v>1</v>
      </c>
      <c r="Q250">
        <f>INDEX(Units_Allyear!D:D,MATCH($A250,Units_Allyear!$A:$A,0))</f>
        <v>1</v>
      </c>
      <c r="R250">
        <f>INDEX(Units_Allyear!E:E,MATCH($A250,Units_Allyear!$A:$A,0))</f>
        <v>1</v>
      </c>
      <c r="S250">
        <f>INDEX(Units_Allyear!F:F,MATCH($A250,Units_Allyear!$A:$A,0))</f>
        <v>0</v>
      </c>
      <c r="T250">
        <f>INDEX(Units_Allyear!G:G,MATCH($A250,Units_Allyear!$A:$A,0))</f>
        <v>0</v>
      </c>
      <c r="U250">
        <v>21</v>
      </c>
      <c r="V250">
        <v>21</v>
      </c>
      <c r="W250">
        <v>21</v>
      </c>
      <c r="X250">
        <v>21</v>
      </c>
      <c r="Y250">
        <v>21</v>
      </c>
      <c r="Z250" t="e">
        <v>#N/A</v>
      </c>
      <c r="AA250" t="e">
        <f t="shared" si="58"/>
        <v>#N/A</v>
      </c>
      <c r="AB250" t="e">
        <v>#N/A</v>
      </c>
      <c r="AC250" t="e">
        <v>#N/A</v>
      </c>
      <c r="AD250" t="e">
        <v>#N/A</v>
      </c>
      <c r="AE250">
        <v>8</v>
      </c>
      <c r="AF250">
        <v>40</v>
      </c>
      <c r="AG250">
        <v>0.1</v>
      </c>
      <c r="AH250" t="e">
        <v>#N/A</v>
      </c>
      <c r="AI250" t="e">
        <v>#N/A</v>
      </c>
      <c r="AJ250" t="e">
        <v>#N/A</v>
      </c>
      <c r="AK250" t="e">
        <v>#N/A</v>
      </c>
      <c r="AL250" t="s">
        <v>452</v>
      </c>
      <c r="AM250" t="s">
        <v>446</v>
      </c>
      <c r="AN250" t="s">
        <v>587</v>
      </c>
      <c r="AO250">
        <f t="shared" si="59"/>
        <v>2018</v>
      </c>
      <c r="AQ250" s="20" t="str">
        <f t="shared" si="60"/>
        <v>MPBL-F2</v>
      </c>
      <c r="AR250" t="str">
        <f t="shared" si="51"/>
        <v>SPP-Firm-G</v>
      </c>
      <c r="AT250" s="4" t="s">
        <v>714</v>
      </c>
      <c r="AU250" s="20" t="str">
        <f t="shared" si="68"/>
        <v>MPBL-F2</v>
      </c>
      <c r="AV250" t="str">
        <f t="shared" si="61"/>
        <v>NEC</v>
      </c>
      <c r="AX250" s="4" t="s">
        <v>715</v>
      </c>
      <c r="AY250" s="20" t="str">
        <f t="shared" si="62"/>
        <v>MPBL-F2</v>
      </c>
      <c r="AZ250" t="str">
        <f t="shared" si="63"/>
        <v>Bio_Wood</v>
      </c>
      <c r="BB250" s="4" t="s">
        <v>716</v>
      </c>
      <c r="BC250" s="20" t="s">
        <v>718</v>
      </c>
      <c r="BD250" s="20" t="e">
        <f t="shared" si="64"/>
        <v>#N/A</v>
      </c>
      <c r="BF250" s="4" t="s">
        <v>716</v>
      </c>
      <c r="BG250" s="4" t="s">
        <v>719</v>
      </c>
      <c r="BH250" s="20" t="str">
        <f t="shared" si="53"/>
        <v>MPBL-F2</v>
      </c>
      <c r="BJ250" s="4" t="s">
        <v>716</v>
      </c>
      <c r="BK250" s="4" t="s">
        <v>720</v>
      </c>
      <c r="BL250" s="20" t="e">
        <f t="shared" si="65"/>
        <v>#N/A</v>
      </c>
      <c r="BN250" s="4" t="s">
        <v>717</v>
      </c>
      <c r="BO250" s="20" t="str">
        <f t="shared" si="66"/>
        <v>Bioenergy</v>
      </c>
      <c r="BP250" s="20" t="str">
        <f t="shared" si="67"/>
        <v>MPBL-F2</v>
      </c>
    </row>
    <row r="251" spans="1:68">
      <c r="A251" s="1" t="s">
        <v>248</v>
      </c>
      <c r="B251" t="str">
        <f t="shared" si="54"/>
        <v>SBM-F</v>
      </c>
      <c r="C251" t="b">
        <f>TRUE</f>
        <v>1</v>
      </c>
      <c r="D251" t="s">
        <v>369</v>
      </c>
      <c r="E251" t="str">
        <f t="shared" si="55"/>
        <v>NEC</v>
      </c>
      <c r="F251" t="s">
        <v>390</v>
      </c>
      <c r="G251" t="str">
        <f>INDEX(PLEXOScat_idx!$B:$B,MATCH($F251,PLEXOScat_idx!$A:$A,0))</f>
        <v>SPP-Firm</v>
      </c>
      <c r="H251" t="s">
        <v>699</v>
      </c>
      <c r="I251" t="s">
        <v>722</v>
      </c>
      <c r="J251" t="s">
        <v>763</v>
      </c>
      <c r="K251" t="s">
        <v>424</v>
      </c>
      <c r="L251" t="str">
        <f>INDEX(idxFuel!$B:$B,MATCH($K251,idxFuel!$A:$A,0))</f>
        <v>Bio_Wood</v>
      </c>
      <c r="M251" t="s">
        <v>428</v>
      </c>
      <c r="N251" t="e">
        <v>#N/A</v>
      </c>
      <c r="O251" t="e">
        <f t="shared" si="57"/>
        <v>#N/A</v>
      </c>
      <c r="P251">
        <f>INDEX(Units_Allyear!C:C,MATCH($A251,Units_Allyear!$A:$A,0))</f>
        <v>1</v>
      </c>
      <c r="Q251">
        <f>INDEX(Units_Allyear!D:D,MATCH($A251,Units_Allyear!$A:$A,0))</f>
        <v>1</v>
      </c>
      <c r="R251">
        <f>INDEX(Units_Allyear!E:E,MATCH($A251,Units_Allyear!$A:$A,0))</f>
        <v>0</v>
      </c>
      <c r="S251">
        <f>INDEX(Units_Allyear!F:F,MATCH($A251,Units_Allyear!$A:$A,0))</f>
        <v>0</v>
      </c>
      <c r="T251">
        <f>INDEX(Units_Allyear!G:G,MATCH($A251,Units_Allyear!$A:$A,0))</f>
        <v>0</v>
      </c>
      <c r="U251">
        <v>6.5</v>
      </c>
      <c r="V251">
        <v>6.5</v>
      </c>
      <c r="W251">
        <v>6.5</v>
      </c>
      <c r="X251">
        <v>6.5</v>
      </c>
      <c r="Y251">
        <v>6.5</v>
      </c>
      <c r="Z251" t="e">
        <v>#N/A</v>
      </c>
      <c r="AA251" t="e">
        <f t="shared" si="58"/>
        <v>#N/A</v>
      </c>
      <c r="AB251" t="e">
        <v>#N/A</v>
      </c>
      <c r="AC251" t="e">
        <v>#N/A</v>
      </c>
      <c r="AD251" t="e">
        <v>#N/A</v>
      </c>
      <c r="AE251">
        <v>8</v>
      </c>
      <c r="AF251">
        <v>40</v>
      </c>
      <c r="AG251">
        <v>0.1</v>
      </c>
      <c r="AH251" t="e">
        <v>#N/A</v>
      </c>
      <c r="AI251" t="e">
        <v>#N/A</v>
      </c>
      <c r="AJ251" t="e">
        <v>#N/A</v>
      </c>
      <c r="AK251" t="e">
        <v>#N/A</v>
      </c>
      <c r="AL251" t="s">
        <v>452</v>
      </c>
      <c r="AM251" t="s">
        <v>446</v>
      </c>
      <c r="AN251" t="s">
        <v>588</v>
      </c>
      <c r="AO251">
        <f t="shared" si="59"/>
        <v>2021</v>
      </c>
      <c r="AQ251" s="20" t="str">
        <f t="shared" si="60"/>
        <v>SBM-F</v>
      </c>
      <c r="AR251" t="str">
        <f t="shared" si="51"/>
        <v>SPP-Firm-G</v>
      </c>
      <c r="AT251" s="4" t="s">
        <v>714</v>
      </c>
      <c r="AU251" s="20" t="str">
        <f t="shared" si="68"/>
        <v>SBM-F</v>
      </c>
      <c r="AV251" t="str">
        <f t="shared" si="61"/>
        <v>NEC</v>
      </c>
      <c r="AX251" s="4" t="s">
        <v>715</v>
      </c>
      <c r="AY251" s="20" t="str">
        <f t="shared" si="62"/>
        <v>SBM-F</v>
      </c>
      <c r="AZ251" t="str">
        <f t="shared" si="63"/>
        <v>Bio_Wood</v>
      </c>
      <c r="BB251" s="4" t="s">
        <v>716</v>
      </c>
      <c r="BC251" s="20" t="s">
        <v>718</v>
      </c>
      <c r="BD251" s="20" t="e">
        <f t="shared" si="64"/>
        <v>#N/A</v>
      </c>
      <c r="BF251" s="4" t="s">
        <v>716</v>
      </c>
      <c r="BG251" s="4" t="s">
        <v>719</v>
      </c>
      <c r="BH251" s="20" t="str">
        <f t="shared" si="53"/>
        <v>SBM-F</v>
      </c>
      <c r="BJ251" s="4" t="s">
        <v>716</v>
      </c>
      <c r="BK251" s="4" t="s">
        <v>720</v>
      </c>
      <c r="BL251" s="20" t="e">
        <f t="shared" si="65"/>
        <v>#N/A</v>
      </c>
      <c r="BN251" s="4" t="s">
        <v>717</v>
      </c>
      <c r="BO251" s="20" t="str">
        <f t="shared" si="66"/>
        <v>Bioenergy</v>
      </c>
      <c r="BP251" s="20" t="str">
        <f t="shared" si="67"/>
        <v>SBM-F</v>
      </c>
    </row>
    <row r="252" spans="1:68">
      <c r="A252" s="1" t="s">
        <v>249</v>
      </c>
      <c r="B252" t="str">
        <f t="shared" si="54"/>
        <v>UTGP-F</v>
      </c>
      <c r="C252" t="b">
        <f>TRUE</f>
        <v>1</v>
      </c>
      <c r="D252" t="s">
        <v>372</v>
      </c>
      <c r="E252" t="str">
        <f t="shared" si="55"/>
        <v>CAC</v>
      </c>
      <c r="F252" t="s">
        <v>390</v>
      </c>
      <c r="G252" t="str">
        <f>INDEX(PLEXOScat_idx!$B:$B,MATCH($F252,PLEXOScat_idx!$A:$A,0))</f>
        <v>SPP-Firm</v>
      </c>
      <c r="H252" t="s">
        <v>699</v>
      </c>
      <c r="I252" t="s">
        <v>722</v>
      </c>
      <c r="J252" t="s">
        <v>763</v>
      </c>
      <c r="K252" t="s">
        <v>424</v>
      </c>
      <c r="L252" t="str">
        <f>INDEX(idxFuel!$B:$B,MATCH($K252,idxFuel!$A:$A,0))</f>
        <v>Bio_Wood</v>
      </c>
      <c r="M252" t="s">
        <v>428</v>
      </c>
      <c r="N252" t="e">
        <v>#N/A</v>
      </c>
      <c r="O252" t="e">
        <f t="shared" si="57"/>
        <v>#N/A</v>
      </c>
      <c r="P252">
        <f>INDEX(Units_Allyear!C:C,MATCH($A252,Units_Allyear!$A:$A,0))</f>
        <v>1</v>
      </c>
      <c r="Q252">
        <f>INDEX(Units_Allyear!D:D,MATCH($A252,Units_Allyear!$A:$A,0))</f>
        <v>1</v>
      </c>
      <c r="R252">
        <f>INDEX(Units_Allyear!E:E,MATCH($A252,Units_Allyear!$A:$A,0))</f>
        <v>1</v>
      </c>
      <c r="S252">
        <f>INDEX(Units_Allyear!F:F,MATCH($A252,Units_Allyear!$A:$A,0))</f>
        <v>1</v>
      </c>
      <c r="T252">
        <f>INDEX(Units_Allyear!G:G,MATCH($A252,Units_Allyear!$A:$A,0))</f>
        <v>0</v>
      </c>
      <c r="U252">
        <v>24</v>
      </c>
      <c r="V252">
        <v>24</v>
      </c>
      <c r="W252">
        <v>24</v>
      </c>
      <c r="X252">
        <v>24</v>
      </c>
      <c r="Y252">
        <v>24</v>
      </c>
      <c r="Z252" t="e">
        <v>#N/A</v>
      </c>
      <c r="AA252" t="e">
        <f t="shared" si="58"/>
        <v>#N/A</v>
      </c>
      <c r="AB252" t="e">
        <v>#N/A</v>
      </c>
      <c r="AC252" t="e">
        <v>#N/A</v>
      </c>
      <c r="AD252" t="e">
        <v>#N/A</v>
      </c>
      <c r="AE252">
        <v>8</v>
      </c>
      <c r="AF252">
        <v>40</v>
      </c>
      <c r="AG252">
        <v>0.1</v>
      </c>
      <c r="AH252" t="e">
        <v>#N/A</v>
      </c>
      <c r="AI252" t="e">
        <v>#N/A</v>
      </c>
      <c r="AJ252" t="e">
        <v>#N/A</v>
      </c>
      <c r="AK252" t="e">
        <v>#N/A</v>
      </c>
      <c r="AL252" t="s">
        <v>452</v>
      </c>
      <c r="AM252" t="s">
        <v>446</v>
      </c>
      <c r="AN252" t="s">
        <v>589</v>
      </c>
      <c r="AO252">
        <f t="shared" si="59"/>
        <v>2021</v>
      </c>
      <c r="AQ252" s="20" t="str">
        <f t="shared" si="60"/>
        <v>UTGP-F</v>
      </c>
      <c r="AR252" t="str">
        <f t="shared" si="51"/>
        <v>SPP-Firm-G</v>
      </c>
      <c r="AT252" s="4" t="s">
        <v>714</v>
      </c>
      <c r="AU252" s="20" t="str">
        <f t="shared" si="68"/>
        <v>UTGP-F</v>
      </c>
      <c r="AV252" t="str">
        <f t="shared" si="61"/>
        <v>CAC</v>
      </c>
      <c r="AX252" s="4" t="s">
        <v>715</v>
      </c>
      <c r="AY252" s="20" t="str">
        <f t="shared" si="62"/>
        <v>UTGP-F</v>
      </c>
      <c r="AZ252" t="str">
        <f t="shared" si="63"/>
        <v>Bio_Wood</v>
      </c>
      <c r="BB252" s="4" t="s">
        <v>716</v>
      </c>
      <c r="BC252" s="20" t="s">
        <v>718</v>
      </c>
      <c r="BD252" s="20" t="e">
        <f t="shared" si="64"/>
        <v>#N/A</v>
      </c>
      <c r="BF252" s="4" t="s">
        <v>716</v>
      </c>
      <c r="BG252" s="4" t="s">
        <v>719</v>
      </c>
      <c r="BH252" s="20" t="str">
        <f t="shared" si="53"/>
        <v>UTGP-F</v>
      </c>
      <c r="BJ252" s="4" t="s">
        <v>716</v>
      </c>
      <c r="BK252" s="4" t="s">
        <v>720</v>
      </c>
      <c r="BL252" s="20" t="e">
        <f t="shared" si="65"/>
        <v>#N/A</v>
      </c>
      <c r="BN252" s="4" t="s">
        <v>717</v>
      </c>
      <c r="BO252" s="20" t="str">
        <f t="shared" si="66"/>
        <v>Bioenergy</v>
      </c>
      <c r="BP252" s="20" t="str">
        <f t="shared" si="67"/>
        <v>UTGP-F</v>
      </c>
    </row>
    <row r="253" spans="1:68">
      <c r="A253" s="1" t="s">
        <v>250</v>
      </c>
      <c r="B253" t="str">
        <f t="shared" si="54"/>
        <v>NP5-F2</v>
      </c>
      <c r="C253" t="b">
        <f>TRUE</f>
        <v>1</v>
      </c>
      <c r="D253" t="s">
        <v>365</v>
      </c>
      <c r="E253" t="str">
        <f t="shared" si="55"/>
        <v>CAC</v>
      </c>
      <c r="F253" t="s">
        <v>390</v>
      </c>
      <c r="G253" t="str">
        <f>INDEX(PLEXOScat_idx!$B:$B,MATCH($F253,PLEXOScat_idx!$A:$A,0))</f>
        <v>SPP-Firm</v>
      </c>
      <c r="H253" t="s">
        <v>699</v>
      </c>
      <c r="I253" t="s">
        <v>722</v>
      </c>
      <c r="J253" t="s">
        <v>763</v>
      </c>
      <c r="K253" t="s">
        <v>424</v>
      </c>
      <c r="L253" t="str">
        <f>INDEX(idxFuel!$B:$B,MATCH($K253,idxFuel!$A:$A,0))</f>
        <v>Bio_Wood</v>
      </c>
      <c r="M253" t="s">
        <v>428</v>
      </c>
      <c r="N253" t="e">
        <v>#N/A</v>
      </c>
      <c r="O253" t="e">
        <f t="shared" si="57"/>
        <v>#N/A</v>
      </c>
      <c r="P253">
        <f>INDEX(Units_Allyear!C:C,MATCH($A253,Units_Allyear!$A:$A,0))</f>
        <v>1</v>
      </c>
      <c r="Q253">
        <f>INDEX(Units_Allyear!D:D,MATCH($A253,Units_Allyear!$A:$A,0))</f>
        <v>1</v>
      </c>
      <c r="R253">
        <f>INDEX(Units_Allyear!E:E,MATCH($A253,Units_Allyear!$A:$A,0))</f>
        <v>0</v>
      </c>
      <c r="S253">
        <f>INDEX(Units_Allyear!F:F,MATCH($A253,Units_Allyear!$A:$A,0))</f>
        <v>0</v>
      </c>
      <c r="T253">
        <f>INDEX(Units_Allyear!G:G,MATCH($A253,Units_Allyear!$A:$A,0))</f>
        <v>0</v>
      </c>
      <c r="U253">
        <v>25</v>
      </c>
      <c r="V253">
        <v>25</v>
      </c>
      <c r="W253">
        <v>25</v>
      </c>
      <c r="X253">
        <v>25</v>
      </c>
      <c r="Y253">
        <v>25</v>
      </c>
      <c r="Z253" t="e">
        <v>#N/A</v>
      </c>
      <c r="AA253" t="e">
        <f t="shared" si="58"/>
        <v>#N/A</v>
      </c>
      <c r="AB253" t="e">
        <v>#N/A</v>
      </c>
      <c r="AC253" t="e">
        <v>#N/A</v>
      </c>
      <c r="AD253" t="e">
        <v>#N/A</v>
      </c>
      <c r="AE253">
        <v>8</v>
      </c>
      <c r="AF253">
        <v>40</v>
      </c>
      <c r="AG253">
        <v>0.1</v>
      </c>
      <c r="AH253" t="e">
        <v>#N/A</v>
      </c>
      <c r="AI253" t="e">
        <v>#N/A</v>
      </c>
      <c r="AJ253" t="e">
        <v>#N/A</v>
      </c>
      <c r="AK253" t="e">
        <v>#N/A</v>
      </c>
      <c r="AL253" t="s">
        <v>452</v>
      </c>
      <c r="AM253" t="s">
        <v>446</v>
      </c>
      <c r="AN253" t="s">
        <v>590</v>
      </c>
      <c r="AO253">
        <f t="shared" si="59"/>
        <v>2003</v>
      </c>
      <c r="AQ253" s="20" t="str">
        <f t="shared" si="60"/>
        <v>NP5-F2</v>
      </c>
      <c r="AR253" t="str">
        <f t="shared" si="51"/>
        <v>SPP-Firm-G</v>
      </c>
      <c r="AT253" s="4" t="s">
        <v>714</v>
      </c>
      <c r="AU253" s="20" t="str">
        <f t="shared" si="68"/>
        <v>NP5-F2</v>
      </c>
      <c r="AV253" t="str">
        <f t="shared" si="61"/>
        <v>CAC</v>
      </c>
      <c r="AX253" s="4" t="s">
        <v>715</v>
      </c>
      <c r="AY253" s="20" t="str">
        <f t="shared" si="62"/>
        <v>NP5-F2</v>
      </c>
      <c r="AZ253" t="str">
        <f t="shared" si="63"/>
        <v>Bio_Wood</v>
      </c>
      <c r="BB253" s="4" t="s">
        <v>716</v>
      </c>
      <c r="BC253" s="20" t="s">
        <v>718</v>
      </c>
      <c r="BD253" s="20" t="e">
        <f t="shared" si="64"/>
        <v>#N/A</v>
      </c>
      <c r="BF253" s="4" t="s">
        <v>716</v>
      </c>
      <c r="BG253" s="4" t="s">
        <v>719</v>
      </c>
      <c r="BH253" s="20" t="str">
        <f t="shared" si="53"/>
        <v>NP5-F2</v>
      </c>
      <c r="BJ253" s="4" t="s">
        <v>716</v>
      </c>
      <c r="BK253" s="4" t="s">
        <v>720</v>
      </c>
      <c r="BL253" s="20" t="e">
        <f t="shared" si="65"/>
        <v>#N/A</v>
      </c>
      <c r="BN253" s="4" t="s">
        <v>717</v>
      </c>
      <c r="BO253" s="20" t="str">
        <f t="shared" si="66"/>
        <v>Bioenergy</v>
      </c>
      <c r="BP253" s="20" t="str">
        <f t="shared" si="67"/>
        <v>NP5-F2</v>
      </c>
    </row>
    <row r="254" spans="1:68">
      <c r="A254" s="1" t="s">
        <v>251</v>
      </c>
      <c r="B254" t="str">
        <f t="shared" si="54"/>
        <v>HybridFirm-F_CAC_N</v>
      </c>
      <c r="C254" t="b">
        <f>TRUE</f>
        <v>1</v>
      </c>
      <c r="D254" t="s">
        <v>372</v>
      </c>
      <c r="E254" t="str">
        <f t="shared" si="55"/>
        <v>CAC</v>
      </c>
      <c r="F254" t="s">
        <v>407</v>
      </c>
      <c r="G254" t="str">
        <f>INDEX(PLEXOScat_idx!$B:$B,MATCH($F254,PLEXOScat_idx!$A:$A,0))</f>
        <v>SPP-Firm</v>
      </c>
      <c r="H254" s="5" t="s">
        <v>699</v>
      </c>
      <c r="I254" t="s">
        <v>722</v>
      </c>
      <c r="J254" t="s">
        <v>763</v>
      </c>
      <c r="K254" t="s">
        <v>425</v>
      </c>
      <c r="L254" t="e">
        <f>INDEX(idxFuel!$B:$B,MATCH($K254,idxFuel!$A:$A,0))</f>
        <v>#N/A</v>
      </c>
      <c r="M254" t="s">
        <v>428</v>
      </c>
      <c r="N254" t="e">
        <v>#N/A</v>
      </c>
      <c r="O254" t="e">
        <f t="shared" si="57"/>
        <v>#N/A</v>
      </c>
      <c r="P254">
        <f>INDEX(Units_Allyear!C:C,MATCH($A254,Units_Allyear!$A:$A,0))</f>
        <v>0</v>
      </c>
      <c r="Q254">
        <f>INDEX(Units_Allyear!D:D,MATCH($A254,Units_Allyear!$A:$A,0))</f>
        <v>1</v>
      </c>
      <c r="R254">
        <f>INDEX(Units_Allyear!E:E,MATCH($A254,Units_Allyear!$A:$A,0))</f>
        <v>1</v>
      </c>
      <c r="S254">
        <f>INDEX(Units_Allyear!F:F,MATCH($A254,Units_Allyear!$A:$A,0))</f>
        <v>1</v>
      </c>
      <c r="T254">
        <f>INDEX(Units_Allyear!G:G,MATCH($A254,Units_Allyear!$A:$A,0))</f>
        <v>1</v>
      </c>
      <c r="U254">
        <v>12</v>
      </c>
      <c r="V254">
        <v>12</v>
      </c>
      <c r="W254">
        <v>12</v>
      </c>
      <c r="X254">
        <v>12</v>
      </c>
      <c r="Y254">
        <v>12</v>
      </c>
      <c r="Z254" t="e">
        <v>#N/A</v>
      </c>
      <c r="AA254" t="e">
        <f t="shared" si="58"/>
        <v>#N/A</v>
      </c>
      <c r="AB254" t="e">
        <v>#N/A</v>
      </c>
      <c r="AC254" t="e">
        <v>#N/A</v>
      </c>
      <c r="AD254" t="e">
        <v>#N/A</v>
      </c>
      <c r="AE254">
        <v>8</v>
      </c>
      <c r="AF254">
        <v>40</v>
      </c>
      <c r="AG254">
        <v>0.1</v>
      </c>
      <c r="AH254" t="e">
        <v>#N/A</v>
      </c>
      <c r="AI254" t="e">
        <v>#N/A</v>
      </c>
      <c r="AJ254" t="e">
        <v>#N/A</v>
      </c>
      <c r="AK254" t="e">
        <v>#N/A</v>
      </c>
      <c r="AL254" t="s">
        <v>452</v>
      </c>
      <c r="AM254" t="s">
        <v>449</v>
      </c>
      <c r="AN254" t="e">
        <v>#N/A</v>
      </c>
      <c r="AO254" t="e">
        <f t="shared" si="59"/>
        <v>#N/A</v>
      </c>
      <c r="AQ254" s="20" t="str">
        <f t="shared" si="60"/>
        <v>HybridFirm-F_CAC_N</v>
      </c>
      <c r="AR254" t="str">
        <f t="shared" si="51"/>
        <v>SPP-Firm-F</v>
      </c>
      <c r="AT254" s="4" t="s">
        <v>714</v>
      </c>
      <c r="AU254" s="20" t="str">
        <f t="shared" si="68"/>
        <v>HybridFirm-F_CAC_N</v>
      </c>
      <c r="AV254" t="str">
        <f t="shared" si="61"/>
        <v>CAC</v>
      </c>
      <c r="AX254" s="4" t="s">
        <v>715</v>
      </c>
      <c r="AY254" s="20" t="str">
        <f t="shared" si="62"/>
        <v>HybridFirm-F_CAC_N</v>
      </c>
      <c r="AZ254" t="e">
        <f t="shared" si="63"/>
        <v>#N/A</v>
      </c>
      <c r="BB254" s="4" t="s">
        <v>716</v>
      </c>
      <c r="BC254" s="20" t="s">
        <v>718</v>
      </c>
      <c r="BD254" s="20" t="e">
        <f t="shared" si="64"/>
        <v>#N/A</v>
      </c>
      <c r="BF254" s="4" t="s">
        <v>716</v>
      </c>
      <c r="BG254" s="4" t="s">
        <v>719</v>
      </c>
      <c r="BH254" s="20" t="str">
        <f t="shared" si="53"/>
        <v>HybridFirm-F_CAC_N</v>
      </c>
      <c r="BJ254" s="4" t="s">
        <v>716</v>
      </c>
      <c r="BK254" s="4" t="s">
        <v>720</v>
      </c>
      <c r="BL254" s="20" t="e">
        <f t="shared" si="65"/>
        <v>#N/A</v>
      </c>
      <c r="BN254" s="4" t="s">
        <v>717</v>
      </c>
      <c r="BO254" s="20" t="str">
        <f t="shared" si="66"/>
        <v>Bioenergy</v>
      </c>
      <c r="BP254" s="20" t="str">
        <f t="shared" si="67"/>
        <v>HybridFirm-F_CAC_N</v>
      </c>
    </row>
    <row r="255" spans="1:68">
      <c r="A255" s="1" t="s">
        <v>252</v>
      </c>
      <c r="B255" t="str">
        <f t="shared" si="54"/>
        <v>HybridFirm-F_CAC_E</v>
      </c>
      <c r="C255" t="b">
        <f>TRUE</f>
        <v>1</v>
      </c>
      <c r="D255" t="s">
        <v>365</v>
      </c>
      <c r="E255" t="str">
        <f t="shared" si="55"/>
        <v>CAC</v>
      </c>
      <c r="F255" t="s">
        <v>407</v>
      </c>
      <c r="G255" t="str">
        <f>INDEX(PLEXOScat_idx!$B:$B,MATCH($F255,PLEXOScat_idx!$A:$A,0))</f>
        <v>SPP-Firm</v>
      </c>
      <c r="H255" s="5" t="s">
        <v>699</v>
      </c>
      <c r="I255" t="s">
        <v>722</v>
      </c>
      <c r="J255" t="s">
        <v>763</v>
      </c>
      <c r="K255" t="s">
        <v>425</v>
      </c>
      <c r="L255" t="e">
        <f>INDEX(idxFuel!$B:$B,MATCH($K255,idxFuel!$A:$A,0))</f>
        <v>#N/A</v>
      </c>
      <c r="M255" t="s">
        <v>428</v>
      </c>
      <c r="N255" t="e">
        <v>#N/A</v>
      </c>
      <c r="O255" t="e">
        <f t="shared" si="57"/>
        <v>#N/A</v>
      </c>
      <c r="P255">
        <f>INDEX(Units_Allyear!C:C,MATCH($A255,Units_Allyear!$A:$A,0))</f>
        <v>0</v>
      </c>
      <c r="Q255">
        <f>INDEX(Units_Allyear!D:D,MATCH($A255,Units_Allyear!$A:$A,0))</f>
        <v>1</v>
      </c>
      <c r="R255">
        <f>INDEX(Units_Allyear!E:E,MATCH($A255,Units_Allyear!$A:$A,0))</f>
        <v>1</v>
      </c>
      <c r="S255">
        <f>INDEX(Units_Allyear!F:F,MATCH($A255,Units_Allyear!$A:$A,0))</f>
        <v>1</v>
      </c>
      <c r="T255">
        <f>INDEX(Units_Allyear!G:G,MATCH($A255,Units_Allyear!$A:$A,0))</f>
        <v>1</v>
      </c>
      <c r="U255">
        <v>16</v>
      </c>
      <c r="V255">
        <v>16</v>
      </c>
      <c r="W255">
        <v>16</v>
      </c>
      <c r="X255">
        <v>16</v>
      </c>
      <c r="Y255">
        <v>16</v>
      </c>
      <c r="Z255" t="e">
        <v>#N/A</v>
      </c>
      <c r="AA255" t="e">
        <f t="shared" si="58"/>
        <v>#N/A</v>
      </c>
      <c r="AB255" t="e">
        <v>#N/A</v>
      </c>
      <c r="AC255" t="e">
        <v>#N/A</v>
      </c>
      <c r="AD255" t="e">
        <v>#N/A</v>
      </c>
      <c r="AE255">
        <v>8</v>
      </c>
      <c r="AF255">
        <v>40</v>
      </c>
      <c r="AG255">
        <v>0.1</v>
      </c>
      <c r="AH255" t="e">
        <v>#N/A</v>
      </c>
      <c r="AI255" t="e">
        <v>#N/A</v>
      </c>
      <c r="AJ255" t="e">
        <v>#N/A</v>
      </c>
      <c r="AK255" t="e">
        <v>#N/A</v>
      </c>
      <c r="AL255" t="s">
        <v>452</v>
      </c>
      <c r="AM255" t="s">
        <v>449</v>
      </c>
      <c r="AN255" t="e">
        <v>#N/A</v>
      </c>
      <c r="AO255" t="e">
        <f t="shared" si="59"/>
        <v>#N/A</v>
      </c>
      <c r="AQ255" s="20" t="str">
        <f t="shared" si="60"/>
        <v>HybridFirm-F_CAC_E</v>
      </c>
      <c r="AR255" t="str">
        <f t="shared" si="51"/>
        <v>SPP-Firm-F</v>
      </c>
      <c r="AT255" s="4" t="s">
        <v>714</v>
      </c>
      <c r="AU255" s="20" t="str">
        <f t="shared" si="68"/>
        <v>HybridFirm-F_CAC_E</v>
      </c>
      <c r="AV255" t="str">
        <f t="shared" si="61"/>
        <v>CAC</v>
      </c>
      <c r="AX255" s="4" t="s">
        <v>715</v>
      </c>
      <c r="AY255" s="20" t="str">
        <f t="shared" si="62"/>
        <v>HybridFirm-F_CAC_E</v>
      </c>
      <c r="AZ255" t="e">
        <f t="shared" si="63"/>
        <v>#N/A</v>
      </c>
      <c r="BB255" s="4" t="s">
        <v>716</v>
      </c>
      <c r="BC255" s="20" t="s">
        <v>718</v>
      </c>
      <c r="BD255" s="20" t="e">
        <f t="shared" si="64"/>
        <v>#N/A</v>
      </c>
      <c r="BF255" s="4" t="s">
        <v>716</v>
      </c>
      <c r="BG255" s="4" t="s">
        <v>719</v>
      </c>
      <c r="BH255" s="20" t="str">
        <f t="shared" si="53"/>
        <v>HybridFirm-F_CAC_E</v>
      </c>
      <c r="BJ255" s="4" t="s">
        <v>716</v>
      </c>
      <c r="BK255" s="4" t="s">
        <v>720</v>
      </c>
      <c r="BL255" s="20" t="e">
        <f t="shared" si="65"/>
        <v>#N/A</v>
      </c>
      <c r="BN255" s="4" t="s">
        <v>717</v>
      </c>
      <c r="BO255" s="20" t="str">
        <f t="shared" si="66"/>
        <v>Bioenergy</v>
      </c>
      <c r="BP255" s="20" t="str">
        <f t="shared" si="67"/>
        <v>HybridFirm-F_CAC_E</v>
      </c>
    </row>
    <row r="256" spans="1:68">
      <c r="A256" s="1" t="s">
        <v>253</v>
      </c>
      <c r="B256" t="str">
        <f t="shared" si="54"/>
        <v>HybridFirm-F_NAC</v>
      </c>
      <c r="C256" t="b">
        <f>TRUE</f>
        <v>1</v>
      </c>
      <c r="D256" t="s">
        <v>368</v>
      </c>
      <c r="E256" t="str">
        <f t="shared" si="55"/>
        <v>NAC</v>
      </c>
      <c r="F256" t="s">
        <v>407</v>
      </c>
      <c r="G256" t="str">
        <f>INDEX(PLEXOScat_idx!$B:$B,MATCH($F256,PLEXOScat_idx!$A:$A,0))</f>
        <v>SPP-Firm</v>
      </c>
      <c r="H256" s="5" t="s">
        <v>699</v>
      </c>
      <c r="I256" t="s">
        <v>722</v>
      </c>
      <c r="J256" t="s">
        <v>763</v>
      </c>
      <c r="K256" t="s">
        <v>425</v>
      </c>
      <c r="L256" t="e">
        <f>INDEX(idxFuel!$B:$B,MATCH($K256,idxFuel!$A:$A,0))</f>
        <v>#N/A</v>
      </c>
      <c r="M256" t="s">
        <v>428</v>
      </c>
      <c r="N256" t="e">
        <v>#N/A</v>
      </c>
      <c r="O256" t="e">
        <f t="shared" si="57"/>
        <v>#N/A</v>
      </c>
      <c r="P256">
        <f>INDEX(Units_Allyear!C:C,MATCH($A256,Units_Allyear!$A:$A,0))</f>
        <v>0</v>
      </c>
      <c r="Q256">
        <f>INDEX(Units_Allyear!D:D,MATCH($A256,Units_Allyear!$A:$A,0))</f>
        <v>1</v>
      </c>
      <c r="R256">
        <f>INDEX(Units_Allyear!E:E,MATCH($A256,Units_Allyear!$A:$A,0))</f>
        <v>1</v>
      </c>
      <c r="S256">
        <f>INDEX(Units_Allyear!F:F,MATCH($A256,Units_Allyear!$A:$A,0))</f>
        <v>1</v>
      </c>
      <c r="T256">
        <f>INDEX(Units_Allyear!G:G,MATCH($A256,Units_Allyear!$A:$A,0))</f>
        <v>1</v>
      </c>
      <c r="U256">
        <v>47.6</v>
      </c>
      <c r="V256">
        <v>47.6</v>
      </c>
      <c r="W256">
        <v>47.6</v>
      </c>
      <c r="X256">
        <v>47.6</v>
      </c>
      <c r="Y256">
        <v>47.6</v>
      </c>
      <c r="Z256" t="e">
        <v>#N/A</v>
      </c>
      <c r="AA256" t="e">
        <f t="shared" si="58"/>
        <v>#N/A</v>
      </c>
      <c r="AB256" t="e">
        <v>#N/A</v>
      </c>
      <c r="AC256" t="e">
        <v>#N/A</v>
      </c>
      <c r="AD256" t="e">
        <v>#N/A</v>
      </c>
      <c r="AE256">
        <v>8</v>
      </c>
      <c r="AF256">
        <v>40</v>
      </c>
      <c r="AG256">
        <v>0.1</v>
      </c>
      <c r="AH256" t="e">
        <v>#N/A</v>
      </c>
      <c r="AI256" t="e">
        <v>#N/A</v>
      </c>
      <c r="AJ256" t="e">
        <v>#N/A</v>
      </c>
      <c r="AK256" t="e">
        <v>#N/A</v>
      </c>
      <c r="AL256" t="s">
        <v>452</v>
      </c>
      <c r="AM256" t="s">
        <v>449</v>
      </c>
      <c r="AN256" t="e">
        <v>#N/A</v>
      </c>
      <c r="AO256" t="e">
        <f t="shared" si="59"/>
        <v>#N/A</v>
      </c>
      <c r="AQ256" s="20" t="str">
        <f t="shared" si="60"/>
        <v>HybridFirm-F_NAC</v>
      </c>
      <c r="AR256" t="str">
        <f t="shared" si="51"/>
        <v>SPP-Firm-F</v>
      </c>
      <c r="AT256" s="4" t="s">
        <v>714</v>
      </c>
      <c r="AU256" s="20" t="str">
        <f t="shared" si="68"/>
        <v>HybridFirm-F_NAC</v>
      </c>
      <c r="AV256" t="str">
        <f t="shared" si="61"/>
        <v>NAC</v>
      </c>
      <c r="AX256" s="4" t="s">
        <v>715</v>
      </c>
      <c r="AY256" s="20" t="str">
        <f t="shared" si="62"/>
        <v>HybridFirm-F_NAC</v>
      </c>
      <c r="AZ256" t="e">
        <f t="shared" si="63"/>
        <v>#N/A</v>
      </c>
      <c r="BB256" s="4" t="s">
        <v>716</v>
      </c>
      <c r="BC256" s="20" t="s">
        <v>718</v>
      </c>
      <c r="BD256" s="20" t="e">
        <f t="shared" si="64"/>
        <v>#N/A</v>
      </c>
      <c r="BF256" s="4" t="s">
        <v>716</v>
      </c>
      <c r="BG256" s="4" t="s">
        <v>719</v>
      </c>
      <c r="BH256" s="20" t="str">
        <f t="shared" si="53"/>
        <v>HybridFirm-F_NAC</v>
      </c>
      <c r="BJ256" s="4" t="s">
        <v>716</v>
      </c>
      <c r="BK256" s="4" t="s">
        <v>720</v>
      </c>
      <c r="BL256" s="20" t="e">
        <f t="shared" si="65"/>
        <v>#N/A</v>
      </c>
      <c r="BN256" s="4" t="s">
        <v>717</v>
      </c>
      <c r="BO256" s="20" t="str">
        <f t="shared" si="66"/>
        <v>Bioenergy</v>
      </c>
      <c r="BP256" s="20" t="str">
        <f t="shared" si="67"/>
        <v>HybridFirm-F_NAC</v>
      </c>
    </row>
    <row r="257" spans="1:68">
      <c r="A257" s="1" t="s">
        <v>254</v>
      </c>
      <c r="B257" t="str">
        <f t="shared" si="54"/>
        <v>HybridFirm-F_NEC</v>
      </c>
      <c r="C257" t="b">
        <f>TRUE</f>
        <v>1</v>
      </c>
      <c r="D257" t="s">
        <v>369</v>
      </c>
      <c r="E257" t="str">
        <f t="shared" si="55"/>
        <v>NEC</v>
      </c>
      <c r="F257" t="s">
        <v>407</v>
      </c>
      <c r="G257" t="str">
        <f>INDEX(PLEXOScat_idx!$B:$B,MATCH($F257,PLEXOScat_idx!$A:$A,0))</f>
        <v>SPP-Firm</v>
      </c>
      <c r="H257" s="5" t="s">
        <v>699</v>
      </c>
      <c r="I257" t="s">
        <v>722</v>
      </c>
      <c r="J257" t="s">
        <v>763</v>
      </c>
      <c r="K257" t="s">
        <v>425</v>
      </c>
      <c r="L257" t="e">
        <f>INDEX(idxFuel!$B:$B,MATCH($K257,idxFuel!$A:$A,0))</f>
        <v>#N/A</v>
      </c>
      <c r="M257" t="s">
        <v>428</v>
      </c>
      <c r="N257" t="e">
        <v>#N/A</v>
      </c>
      <c r="O257" t="e">
        <f t="shared" si="57"/>
        <v>#N/A</v>
      </c>
      <c r="P257">
        <f>INDEX(Units_Allyear!C:C,MATCH($A257,Units_Allyear!$A:$A,0))</f>
        <v>0</v>
      </c>
      <c r="Q257">
        <f>INDEX(Units_Allyear!D:D,MATCH($A257,Units_Allyear!$A:$A,0))</f>
        <v>1</v>
      </c>
      <c r="R257">
        <f>INDEX(Units_Allyear!E:E,MATCH($A257,Units_Allyear!$A:$A,0))</f>
        <v>1</v>
      </c>
      <c r="S257">
        <f>INDEX(Units_Allyear!F:F,MATCH($A257,Units_Allyear!$A:$A,0))</f>
        <v>1</v>
      </c>
      <c r="T257">
        <f>INDEX(Units_Allyear!G:G,MATCH($A257,Units_Allyear!$A:$A,0))</f>
        <v>1</v>
      </c>
      <c r="U257">
        <v>41.3</v>
      </c>
      <c r="V257">
        <v>41.3</v>
      </c>
      <c r="W257">
        <v>41.3</v>
      </c>
      <c r="X257">
        <v>41.3</v>
      </c>
      <c r="Y257">
        <v>41.3</v>
      </c>
      <c r="Z257" t="e">
        <v>#N/A</v>
      </c>
      <c r="AA257" t="e">
        <f t="shared" si="58"/>
        <v>#N/A</v>
      </c>
      <c r="AB257" t="e">
        <v>#N/A</v>
      </c>
      <c r="AC257" t="e">
        <v>#N/A</v>
      </c>
      <c r="AD257" t="e">
        <v>#N/A</v>
      </c>
      <c r="AE257">
        <v>8</v>
      </c>
      <c r="AF257">
        <v>40</v>
      </c>
      <c r="AG257">
        <v>0.1</v>
      </c>
      <c r="AH257" t="e">
        <v>#N/A</v>
      </c>
      <c r="AI257" t="e">
        <v>#N/A</v>
      </c>
      <c r="AJ257" t="e">
        <v>#N/A</v>
      </c>
      <c r="AK257" t="e">
        <v>#N/A</v>
      </c>
      <c r="AL257" t="s">
        <v>452</v>
      </c>
      <c r="AM257" t="s">
        <v>449</v>
      </c>
      <c r="AN257" t="e">
        <v>#N/A</v>
      </c>
      <c r="AO257" t="e">
        <f t="shared" si="59"/>
        <v>#N/A</v>
      </c>
      <c r="AQ257" s="20" t="str">
        <f t="shared" si="60"/>
        <v>HybridFirm-F_NEC</v>
      </c>
      <c r="AR257" t="str">
        <f t="shared" si="51"/>
        <v>SPP-Firm-F</v>
      </c>
      <c r="AT257" s="4" t="s">
        <v>714</v>
      </c>
      <c r="AU257" s="20" t="str">
        <f t="shared" si="68"/>
        <v>HybridFirm-F_NEC</v>
      </c>
      <c r="AV257" t="str">
        <f t="shared" si="61"/>
        <v>NEC</v>
      </c>
      <c r="AX257" s="4" t="s">
        <v>715</v>
      </c>
      <c r="AY257" s="20" t="str">
        <f t="shared" si="62"/>
        <v>HybridFirm-F_NEC</v>
      </c>
      <c r="AZ257" t="e">
        <f t="shared" si="63"/>
        <v>#N/A</v>
      </c>
      <c r="BB257" s="4" t="s">
        <v>716</v>
      </c>
      <c r="BC257" s="20" t="s">
        <v>718</v>
      </c>
      <c r="BD257" s="20" t="e">
        <f t="shared" si="64"/>
        <v>#N/A</v>
      </c>
      <c r="BF257" s="4" t="s">
        <v>716</v>
      </c>
      <c r="BG257" s="4" t="s">
        <v>719</v>
      </c>
      <c r="BH257" s="20" t="str">
        <f t="shared" si="53"/>
        <v>HybridFirm-F_NEC</v>
      </c>
      <c r="BJ257" s="4" t="s">
        <v>716</v>
      </c>
      <c r="BK257" s="4" t="s">
        <v>720</v>
      </c>
      <c r="BL257" s="20" t="e">
        <f t="shared" si="65"/>
        <v>#N/A</v>
      </c>
      <c r="BN257" s="4" t="s">
        <v>717</v>
      </c>
      <c r="BO257" s="20" t="str">
        <f t="shared" si="66"/>
        <v>Bioenergy</v>
      </c>
      <c r="BP257" s="20" t="str">
        <f t="shared" si="67"/>
        <v>HybridFirm-F_NEC</v>
      </c>
    </row>
    <row r="258" spans="1:68">
      <c r="A258" s="1" t="s">
        <v>255</v>
      </c>
      <c r="B258" t="str">
        <f t="shared" si="54"/>
        <v>HybridFirm-F_SAC</v>
      </c>
      <c r="C258" t="b">
        <f>TRUE</f>
        <v>1</v>
      </c>
      <c r="D258" t="s">
        <v>367</v>
      </c>
      <c r="E258" t="str">
        <f t="shared" si="55"/>
        <v>SAC</v>
      </c>
      <c r="F258" t="s">
        <v>407</v>
      </c>
      <c r="G258" t="str">
        <f>INDEX(PLEXOScat_idx!$B:$B,MATCH($F258,PLEXOScat_idx!$A:$A,0))</f>
        <v>SPP-Firm</v>
      </c>
      <c r="H258" s="5" t="s">
        <v>699</v>
      </c>
      <c r="I258" t="s">
        <v>722</v>
      </c>
      <c r="J258" t="s">
        <v>763</v>
      </c>
      <c r="K258" t="s">
        <v>425</v>
      </c>
      <c r="L258" t="e">
        <f>INDEX(idxFuel!$B:$B,MATCH($K258,idxFuel!$A:$A,0))</f>
        <v>#N/A</v>
      </c>
      <c r="M258" t="s">
        <v>428</v>
      </c>
      <c r="N258" t="e">
        <v>#N/A</v>
      </c>
      <c r="O258" t="e">
        <f t="shared" si="57"/>
        <v>#N/A</v>
      </c>
      <c r="P258">
        <f>INDEX(Units_Allyear!C:C,MATCH($A258,Units_Allyear!$A:$A,0))</f>
        <v>0</v>
      </c>
      <c r="Q258">
        <f>INDEX(Units_Allyear!D:D,MATCH($A258,Units_Allyear!$A:$A,0))</f>
        <v>1</v>
      </c>
      <c r="R258">
        <f>INDEX(Units_Allyear!E:E,MATCH($A258,Units_Allyear!$A:$A,0))</f>
        <v>1</v>
      </c>
      <c r="S258">
        <f>INDEX(Units_Allyear!F:F,MATCH($A258,Units_Allyear!$A:$A,0))</f>
        <v>1</v>
      </c>
      <c r="T258">
        <f>INDEX(Units_Allyear!G:G,MATCH($A258,Units_Allyear!$A:$A,0))</f>
        <v>1</v>
      </c>
      <c r="U258">
        <v>43</v>
      </c>
      <c r="V258">
        <v>43</v>
      </c>
      <c r="W258">
        <v>43</v>
      </c>
      <c r="X258">
        <v>43</v>
      </c>
      <c r="Y258">
        <v>43</v>
      </c>
      <c r="Z258" t="e">
        <v>#N/A</v>
      </c>
      <c r="AA258" t="e">
        <f t="shared" si="58"/>
        <v>#N/A</v>
      </c>
      <c r="AB258" t="e">
        <v>#N/A</v>
      </c>
      <c r="AC258" t="e">
        <v>#N/A</v>
      </c>
      <c r="AD258" t="e">
        <v>#N/A</v>
      </c>
      <c r="AE258">
        <v>8</v>
      </c>
      <c r="AF258">
        <v>40</v>
      </c>
      <c r="AG258">
        <v>0.1</v>
      </c>
      <c r="AH258" t="e">
        <v>#N/A</v>
      </c>
      <c r="AI258" t="e">
        <v>#N/A</v>
      </c>
      <c r="AJ258" t="e">
        <v>#N/A</v>
      </c>
      <c r="AK258" t="e">
        <v>#N/A</v>
      </c>
      <c r="AL258" t="s">
        <v>452</v>
      </c>
      <c r="AM258" t="s">
        <v>449</v>
      </c>
      <c r="AN258" t="e">
        <v>#N/A</v>
      </c>
      <c r="AO258" t="e">
        <f t="shared" si="59"/>
        <v>#N/A</v>
      </c>
      <c r="AQ258" s="20" t="str">
        <f t="shared" si="60"/>
        <v>HybridFirm-F_SAC</v>
      </c>
      <c r="AR258" t="str">
        <f t="shared" si="51"/>
        <v>SPP-Firm-F</v>
      </c>
      <c r="AT258" s="4" t="s">
        <v>714</v>
      </c>
      <c r="AU258" s="20" t="str">
        <f t="shared" si="68"/>
        <v>HybridFirm-F_SAC</v>
      </c>
      <c r="AV258" t="str">
        <f t="shared" si="61"/>
        <v>SAC</v>
      </c>
      <c r="AX258" s="4" t="s">
        <v>715</v>
      </c>
      <c r="AY258" s="20" t="str">
        <f t="shared" si="62"/>
        <v>HybridFirm-F_SAC</v>
      </c>
      <c r="AZ258" t="e">
        <f t="shared" si="63"/>
        <v>#N/A</v>
      </c>
      <c r="BB258" s="4" t="s">
        <v>716</v>
      </c>
      <c r="BC258" s="20" t="s">
        <v>718</v>
      </c>
      <c r="BD258" s="20" t="e">
        <f t="shared" si="64"/>
        <v>#N/A</v>
      </c>
      <c r="BF258" s="4" t="s">
        <v>716</v>
      </c>
      <c r="BG258" s="4" t="s">
        <v>719</v>
      </c>
      <c r="BH258" s="20" t="str">
        <f t="shared" si="53"/>
        <v>HybridFirm-F_SAC</v>
      </c>
      <c r="BJ258" s="4" t="s">
        <v>716</v>
      </c>
      <c r="BK258" s="4" t="s">
        <v>720</v>
      </c>
      <c r="BL258" s="20" t="e">
        <f t="shared" si="65"/>
        <v>#N/A</v>
      </c>
      <c r="BN258" s="4" t="s">
        <v>717</v>
      </c>
      <c r="BO258" s="20" t="str">
        <f t="shared" si="66"/>
        <v>Bioenergy</v>
      </c>
      <c r="BP258" s="20" t="str">
        <f t="shared" si="67"/>
        <v>HybridFirm-F_SAC</v>
      </c>
    </row>
    <row r="259" spans="1:68">
      <c r="A259" t="s">
        <v>256</v>
      </c>
      <c r="B259" t="str">
        <f t="shared" si="54"/>
        <v>BIOMASS_CAC_E</v>
      </c>
      <c r="C259" t="e">
        <v>#N/A</v>
      </c>
      <c r="D259" t="s">
        <v>365</v>
      </c>
      <c r="E259" t="str">
        <f t="shared" si="55"/>
        <v>CAC</v>
      </c>
      <c r="F259" t="s">
        <v>394</v>
      </c>
      <c r="G259" t="str">
        <f>INDEX(PLEXOScat_idx!$B:$B,MATCH($F259,PLEXOScat_idx!$A:$A,0))</f>
        <v>SPP-Non-Firm/EGAT-Non-Firm</v>
      </c>
      <c r="H259" t="s">
        <v>699</v>
      </c>
      <c r="I259" t="s">
        <v>722</v>
      </c>
      <c r="J259" t="s">
        <v>763</v>
      </c>
      <c r="K259" t="s">
        <v>424</v>
      </c>
      <c r="L259" t="str">
        <f>INDEX(idxFuel!$B:$B,MATCH($K259,idxFuel!$A:$A,0))</f>
        <v>Bio_Wood</v>
      </c>
      <c r="M259" t="s">
        <v>428</v>
      </c>
      <c r="N259" t="e">
        <v>#N/A</v>
      </c>
      <c r="O259" t="e">
        <f t="shared" si="57"/>
        <v>#N/A</v>
      </c>
      <c r="P259">
        <f>INDEX(Units_Allyear!C:C,MATCH($A259,Units_Allyear!$A:$A,0))</f>
        <v>1</v>
      </c>
      <c r="Q259">
        <f>INDEX(Units_Allyear!D:D,MATCH($A259,Units_Allyear!$A:$A,0))</f>
        <v>1</v>
      </c>
      <c r="R259">
        <f>INDEX(Units_Allyear!E:E,MATCH($A259,Units_Allyear!$A:$A,0))</f>
        <v>1</v>
      </c>
      <c r="S259">
        <f>INDEX(Units_Allyear!F:F,MATCH($A259,Units_Allyear!$A:$A,0))</f>
        <v>1</v>
      </c>
      <c r="T259">
        <f>INDEX(Units_Allyear!G:G,MATCH($A259,Units_Allyear!$A:$A,0))</f>
        <v>1</v>
      </c>
      <c r="U259">
        <v>20</v>
      </c>
      <c r="V259">
        <v>20</v>
      </c>
      <c r="W259">
        <v>20</v>
      </c>
      <c r="X259">
        <v>20</v>
      </c>
      <c r="Y259">
        <v>20</v>
      </c>
      <c r="Z259" t="e">
        <v>#N/A</v>
      </c>
      <c r="AA259" t="e">
        <f t="shared" si="58"/>
        <v>#N/A</v>
      </c>
      <c r="AB259" t="e">
        <v>#N/A</v>
      </c>
      <c r="AC259" t="e">
        <v>#N/A</v>
      </c>
      <c r="AD259" t="e">
        <v>#N/A</v>
      </c>
      <c r="AE259">
        <v>8</v>
      </c>
      <c r="AF259">
        <v>40</v>
      </c>
      <c r="AG259">
        <v>0.1</v>
      </c>
      <c r="AH259" t="e">
        <v>#N/A</v>
      </c>
      <c r="AI259" t="e">
        <v>#N/A</v>
      </c>
      <c r="AJ259" t="e">
        <v>#N/A</v>
      </c>
      <c r="AK259" t="e">
        <v>#N/A</v>
      </c>
      <c r="AL259" t="s">
        <v>452</v>
      </c>
      <c r="AM259" t="e">
        <f>NA()</f>
        <v>#N/A</v>
      </c>
      <c r="AN259" t="e">
        <v>#N/A</v>
      </c>
      <c r="AO259" t="e">
        <f t="shared" si="59"/>
        <v>#N/A</v>
      </c>
      <c r="AQ259" s="20" t="str">
        <f t="shared" si="60"/>
        <v>BIOMASS_CAC_E</v>
      </c>
      <c r="AR259" t="str">
        <f t="shared" si="51"/>
        <v>SPP-Non-Firm/EGAT-Non-Firm</v>
      </c>
      <c r="AT259" s="4" t="s">
        <v>714</v>
      </c>
      <c r="AU259" s="20" t="str">
        <f t="shared" si="68"/>
        <v>BIOMASS_CAC_E</v>
      </c>
      <c r="AV259" t="str">
        <f t="shared" si="61"/>
        <v>CAC</v>
      </c>
      <c r="AX259" s="4" t="s">
        <v>715</v>
      </c>
      <c r="AY259" s="20" t="str">
        <f t="shared" si="62"/>
        <v>BIOMASS_CAC_E</v>
      </c>
      <c r="AZ259" t="str">
        <f t="shared" si="63"/>
        <v>Bio_Wood</v>
      </c>
      <c r="BB259" s="4" t="s">
        <v>716</v>
      </c>
      <c r="BC259" s="20" t="s">
        <v>718</v>
      </c>
      <c r="BD259" s="20" t="e">
        <f t="shared" si="64"/>
        <v>#N/A</v>
      </c>
      <c r="BF259" s="4" t="s">
        <v>716</v>
      </c>
      <c r="BG259" s="4" t="s">
        <v>719</v>
      </c>
      <c r="BH259" s="20" t="str">
        <f t="shared" si="53"/>
        <v>BIOMASS_CAC_E</v>
      </c>
      <c r="BJ259" s="4" t="s">
        <v>716</v>
      </c>
      <c r="BK259" s="4" t="s">
        <v>720</v>
      </c>
      <c r="BL259" s="20" t="e">
        <f t="shared" si="65"/>
        <v>#N/A</v>
      </c>
      <c r="BN259" s="4" t="s">
        <v>717</v>
      </c>
      <c r="BO259" s="20" t="str">
        <f t="shared" si="66"/>
        <v>Bioenergy</v>
      </c>
      <c r="BP259" s="20" t="str">
        <f t="shared" si="67"/>
        <v>BIOMASS_CAC_E</v>
      </c>
    </row>
    <row r="260" spans="1:68">
      <c r="A260" t="s">
        <v>257</v>
      </c>
      <c r="B260" t="str">
        <f t="shared" si="54"/>
        <v>BIOMASS_CAC_N</v>
      </c>
      <c r="C260" t="e">
        <v>#N/A</v>
      </c>
      <c r="D260" t="s">
        <v>372</v>
      </c>
      <c r="E260" t="str">
        <f t="shared" si="55"/>
        <v>CAC</v>
      </c>
      <c r="F260" t="s">
        <v>394</v>
      </c>
      <c r="G260" t="str">
        <f>INDEX(PLEXOScat_idx!$B:$B,MATCH($F260,PLEXOScat_idx!$A:$A,0))</f>
        <v>SPP-Non-Firm/EGAT-Non-Firm</v>
      </c>
      <c r="H260" t="s">
        <v>699</v>
      </c>
      <c r="I260" t="s">
        <v>722</v>
      </c>
      <c r="J260" t="s">
        <v>763</v>
      </c>
      <c r="K260" t="s">
        <v>424</v>
      </c>
      <c r="L260" t="str">
        <f>INDEX(idxFuel!$B:$B,MATCH($K260,idxFuel!$A:$A,0))</f>
        <v>Bio_Wood</v>
      </c>
      <c r="M260" t="s">
        <v>428</v>
      </c>
      <c r="N260" t="e">
        <v>#N/A</v>
      </c>
      <c r="O260" t="e">
        <f t="shared" si="57"/>
        <v>#N/A</v>
      </c>
      <c r="P260">
        <f>INDEX(Units_Allyear!C:C,MATCH($A260,Units_Allyear!$A:$A,0))</f>
        <v>1</v>
      </c>
      <c r="Q260">
        <f>INDEX(Units_Allyear!D:D,MATCH($A260,Units_Allyear!$A:$A,0))</f>
        <v>1</v>
      </c>
      <c r="R260">
        <f>INDEX(Units_Allyear!E:E,MATCH($A260,Units_Allyear!$A:$A,0))</f>
        <v>1</v>
      </c>
      <c r="S260">
        <f>INDEX(Units_Allyear!F:F,MATCH($A260,Units_Allyear!$A:$A,0))</f>
        <v>1</v>
      </c>
      <c r="T260">
        <f>INDEX(Units_Allyear!G:G,MATCH($A260,Units_Allyear!$A:$A,0))</f>
        <v>1</v>
      </c>
      <c r="U260">
        <v>78</v>
      </c>
      <c r="V260">
        <v>78</v>
      </c>
      <c r="W260">
        <v>78</v>
      </c>
      <c r="X260">
        <v>78</v>
      </c>
      <c r="Y260">
        <v>78</v>
      </c>
      <c r="Z260" t="e">
        <v>#N/A</v>
      </c>
      <c r="AA260" t="e">
        <f t="shared" si="58"/>
        <v>#N/A</v>
      </c>
      <c r="AB260" t="e">
        <v>#N/A</v>
      </c>
      <c r="AC260" t="e">
        <v>#N/A</v>
      </c>
      <c r="AD260" t="e">
        <v>#N/A</v>
      </c>
      <c r="AE260">
        <v>8</v>
      </c>
      <c r="AF260">
        <v>40</v>
      </c>
      <c r="AG260">
        <v>0.1</v>
      </c>
      <c r="AH260" t="e">
        <v>#N/A</v>
      </c>
      <c r="AI260" t="e">
        <v>#N/A</v>
      </c>
      <c r="AJ260" t="e">
        <v>#N/A</v>
      </c>
      <c r="AK260" t="e">
        <v>#N/A</v>
      </c>
      <c r="AL260" t="s">
        <v>452</v>
      </c>
      <c r="AM260" t="e">
        <f>NA()</f>
        <v>#N/A</v>
      </c>
      <c r="AN260" t="e">
        <v>#N/A</v>
      </c>
      <c r="AO260" t="e">
        <f t="shared" si="59"/>
        <v>#N/A</v>
      </c>
      <c r="AQ260" s="20" t="str">
        <f t="shared" si="60"/>
        <v>BIOMASS_CAC_N</v>
      </c>
      <c r="AR260" t="str">
        <f t="shared" ref="AR260:AR323" si="69">IF(AL260="SPP",_xlfn.IFNA(G260&amp;"-"&amp;AM260,G260),G260)</f>
        <v>SPP-Non-Firm/EGAT-Non-Firm</v>
      </c>
      <c r="AT260" s="4" t="s">
        <v>714</v>
      </c>
      <c r="AU260" s="20" t="str">
        <f t="shared" si="68"/>
        <v>BIOMASS_CAC_N</v>
      </c>
      <c r="AV260" t="str">
        <f t="shared" si="61"/>
        <v>CAC</v>
      </c>
      <c r="AX260" s="4" t="s">
        <v>715</v>
      </c>
      <c r="AY260" s="20" t="str">
        <f t="shared" si="62"/>
        <v>BIOMASS_CAC_N</v>
      </c>
      <c r="AZ260" t="str">
        <f t="shared" si="63"/>
        <v>Bio_Wood</v>
      </c>
      <c r="BB260" s="4" t="s">
        <v>716</v>
      </c>
      <c r="BC260" s="20" t="s">
        <v>718</v>
      </c>
      <c r="BD260" s="20" t="e">
        <f t="shared" si="64"/>
        <v>#N/A</v>
      </c>
      <c r="BF260" s="4" t="s">
        <v>716</v>
      </c>
      <c r="BG260" s="4" t="s">
        <v>719</v>
      </c>
      <c r="BH260" s="20" t="str">
        <f t="shared" ref="BH260:BH323" si="70">AU260</f>
        <v>BIOMASS_CAC_N</v>
      </c>
      <c r="BJ260" s="4" t="s">
        <v>716</v>
      </c>
      <c r="BK260" s="4" t="s">
        <v>720</v>
      </c>
      <c r="BL260" s="20" t="e">
        <f t="shared" si="65"/>
        <v>#N/A</v>
      </c>
      <c r="BN260" s="4" t="s">
        <v>717</v>
      </c>
      <c r="BO260" s="20" t="str">
        <f t="shared" si="66"/>
        <v>Bioenergy</v>
      </c>
      <c r="BP260" s="20" t="str">
        <f t="shared" si="67"/>
        <v>BIOMASS_CAC_N</v>
      </c>
    </row>
    <row r="261" spans="1:68">
      <c r="A261" t="s">
        <v>258</v>
      </c>
      <c r="B261" t="str">
        <f t="shared" ref="B261:B324" si="71">SUBSTITUTE(A261," ","_")</f>
        <v>BIOMASS_CAC_W</v>
      </c>
      <c r="C261" t="e">
        <v>#N/A</v>
      </c>
      <c r="D261" t="s">
        <v>377</v>
      </c>
      <c r="E261" t="str">
        <f t="shared" ref="E261:E324" si="72">LEFT(D261,3)</f>
        <v>CAC</v>
      </c>
      <c r="F261" t="s">
        <v>394</v>
      </c>
      <c r="G261" t="str">
        <f>INDEX(PLEXOScat_idx!$B:$B,MATCH($F261,PLEXOScat_idx!$A:$A,0))</f>
        <v>SPP-Non-Firm/EGAT-Non-Firm</v>
      </c>
      <c r="H261" t="s">
        <v>699</v>
      </c>
      <c r="I261" t="s">
        <v>722</v>
      </c>
      <c r="J261" t="s">
        <v>763</v>
      </c>
      <c r="K261" t="s">
        <v>424</v>
      </c>
      <c r="L261" t="str">
        <f>INDEX(idxFuel!$B:$B,MATCH($K261,idxFuel!$A:$A,0))</f>
        <v>Bio_Wood</v>
      </c>
      <c r="M261" t="s">
        <v>428</v>
      </c>
      <c r="N261" t="e">
        <v>#N/A</v>
      </c>
      <c r="O261" t="e">
        <f t="shared" ref="O261:O324" si="73">N261/MAX($U261:$Y261)</f>
        <v>#N/A</v>
      </c>
      <c r="P261">
        <f>INDEX(Units_Allyear!C:C,MATCH($A261,Units_Allyear!$A:$A,0))</f>
        <v>1</v>
      </c>
      <c r="Q261">
        <f>INDEX(Units_Allyear!D:D,MATCH($A261,Units_Allyear!$A:$A,0))</f>
        <v>1</v>
      </c>
      <c r="R261">
        <f>INDEX(Units_Allyear!E:E,MATCH($A261,Units_Allyear!$A:$A,0))</f>
        <v>1</v>
      </c>
      <c r="S261">
        <f>INDEX(Units_Allyear!F:F,MATCH($A261,Units_Allyear!$A:$A,0))</f>
        <v>1</v>
      </c>
      <c r="T261">
        <f>INDEX(Units_Allyear!G:G,MATCH($A261,Units_Allyear!$A:$A,0))</f>
        <v>1</v>
      </c>
      <c r="U261">
        <v>30</v>
      </c>
      <c r="V261">
        <v>30</v>
      </c>
      <c r="W261">
        <v>30</v>
      </c>
      <c r="X261">
        <v>30</v>
      </c>
      <c r="Y261">
        <v>30</v>
      </c>
      <c r="Z261" t="e">
        <v>#N/A</v>
      </c>
      <c r="AA261" t="e">
        <f t="shared" ref="AA261:AA324" si="74">Z261*$AA$1*1000</f>
        <v>#N/A</v>
      </c>
      <c r="AB261" t="e">
        <v>#N/A</v>
      </c>
      <c r="AC261" t="e">
        <v>#N/A</v>
      </c>
      <c r="AD261" t="e">
        <v>#N/A</v>
      </c>
      <c r="AE261">
        <v>8</v>
      </c>
      <c r="AF261">
        <v>40</v>
      </c>
      <c r="AG261">
        <v>0.1</v>
      </c>
      <c r="AH261" t="e">
        <v>#N/A</v>
      </c>
      <c r="AI261" t="e">
        <v>#N/A</v>
      </c>
      <c r="AJ261" t="e">
        <v>#N/A</v>
      </c>
      <c r="AK261" t="e">
        <v>#N/A</v>
      </c>
      <c r="AL261" t="s">
        <v>452</v>
      </c>
      <c r="AM261" t="e">
        <f>NA()</f>
        <v>#N/A</v>
      </c>
      <c r="AN261" t="e">
        <v>#N/A</v>
      </c>
      <c r="AO261" t="e">
        <f t="shared" ref="AO261:AO324" si="75">_xlfn.NUMBERVALUE(IF(ISNUMBER(SEARCH("/",AN261)),RIGHT(AN261,LEN(AN261)-SEARCH("/",AN261)),AN261))</f>
        <v>#N/A</v>
      </c>
      <c r="AQ261" s="20" t="str">
        <f t="shared" ref="AQ261:AQ324" si="76">A261</f>
        <v>BIOMASS_CAC_W</v>
      </c>
      <c r="AR261" t="str">
        <f t="shared" si="69"/>
        <v>SPP-Non-Firm/EGAT-Non-Firm</v>
      </c>
      <c r="AT261" s="4" t="s">
        <v>714</v>
      </c>
      <c r="AU261" s="20" t="str">
        <f t="shared" si="68"/>
        <v>BIOMASS_CAC_W</v>
      </c>
      <c r="AV261" t="str">
        <f t="shared" ref="AV261:AV324" si="77">E261</f>
        <v>CAC</v>
      </c>
      <c r="AX261" s="4" t="s">
        <v>715</v>
      </c>
      <c r="AY261" s="20" t="str">
        <f t="shared" ref="AY261:AY324" si="78">AQ261</f>
        <v>BIOMASS_CAC_W</v>
      </c>
      <c r="AZ261" t="str">
        <f t="shared" ref="AZ261:AZ324" si="79">L261</f>
        <v>Bio_Wood</v>
      </c>
      <c r="BB261" s="4" t="s">
        <v>716</v>
      </c>
      <c r="BC261" s="20" t="s">
        <v>718</v>
      </c>
      <c r="BD261" s="20" t="e">
        <f t="shared" ref="BD261:BD324" si="80">IF($M261="Optimal",$AU261,NA())</f>
        <v>#N/A</v>
      </c>
      <c r="BF261" s="4" t="s">
        <v>716</v>
      </c>
      <c r="BG261" s="4" t="s">
        <v>719</v>
      </c>
      <c r="BH261" s="20" t="str">
        <f t="shared" si="70"/>
        <v>BIOMASS_CAC_W</v>
      </c>
      <c r="BJ261" s="4" t="s">
        <v>716</v>
      </c>
      <c r="BK261" s="4" t="s">
        <v>720</v>
      </c>
      <c r="BL261" s="20" t="e">
        <f t="shared" ref="BL261:BL324" si="81">IF(M261="Optimal",AU261,NA())</f>
        <v>#N/A</v>
      </c>
      <c r="BN261" s="4" t="s">
        <v>717</v>
      </c>
      <c r="BO261" s="20" t="str">
        <f t="shared" ref="BO261:BO324" si="82">I261</f>
        <v>Bioenergy</v>
      </c>
      <c r="BP261" s="20" t="str">
        <f t="shared" ref="BP261:BP324" si="83">AU261</f>
        <v>BIOMASS_CAC_W</v>
      </c>
    </row>
    <row r="262" spans="1:68">
      <c r="A262" t="s">
        <v>259</v>
      </c>
      <c r="B262" t="str">
        <f t="shared" si="71"/>
        <v>BIOMASS_NAC</v>
      </c>
      <c r="C262" t="e">
        <v>#N/A</v>
      </c>
      <c r="D262" t="s">
        <v>368</v>
      </c>
      <c r="E262" t="str">
        <f t="shared" si="72"/>
        <v>NAC</v>
      </c>
      <c r="F262" t="s">
        <v>394</v>
      </c>
      <c r="G262" t="str">
        <f>INDEX(PLEXOScat_idx!$B:$B,MATCH($F262,PLEXOScat_idx!$A:$A,0))</f>
        <v>SPP-Non-Firm/EGAT-Non-Firm</v>
      </c>
      <c r="H262" t="s">
        <v>699</v>
      </c>
      <c r="I262" t="s">
        <v>722</v>
      </c>
      <c r="J262" t="s">
        <v>763</v>
      </c>
      <c r="K262" t="s">
        <v>424</v>
      </c>
      <c r="L262" t="str">
        <f>INDEX(idxFuel!$B:$B,MATCH($K262,idxFuel!$A:$A,0))</f>
        <v>Bio_Wood</v>
      </c>
      <c r="M262" t="s">
        <v>428</v>
      </c>
      <c r="N262" t="e">
        <v>#N/A</v>
      </c>
      <c r="O262" t="e">
        <f t="shared" si="73"/>
        <v>#N/A</v>
      </c>
      <c r="P262">
        <f>INDEX(Units_Allyear!C:C,MATCH($A262,Units_Allyear!$A:$A,0))</f>
        <v>1</v>
      </c>
      <c r="Q262">
        <f>INDEX(Units_Allyear!D:D,MATCH($A262,Units_Allyear!$A:$A,0))</f>
        <v>1</v>
      </c>
      <c r="R262">
        <f>INDEX(Units_Allyear!E:E,MATCH($A262,Units_Allyear!$A:$A,0))</f>
        <v>1</v>
      </c>
      <c r="S262">
        <f>INDEX(Units_Allyear!F:F,MATCH($A262,Units_Allyear!$A:$A,0))</f>
        <v>1</v>
      </c>
      <c r="T262">
        <f>INDEX(Units_Allyear!G:G,MATCH($A262,Units_Allyear!$A:$A,0))</f>
        <v>1</v>
      </c>
      <c r="U262">
        <v>160</v>
      </c>
      <c r="V262">
        <v>160</v>
      </c>
      <c r="W262">
        <v>160</v>
      </c>
      <c r="X262">
        <v>160</v>
      </c>
      <c r="Y262">
        <v>160</v>
      </c>
      <c r="Z262" t="e">
        <v>#N/A</v>
      </c>
      <c r="AA262" t="e">
        <f t="shared" si="74"/>
        <v>#N/A</v>
      </c>
      <c r="AB262" t="e">
        <v>#N/A</v>
      </c>
      <c r="AC262" t="e">
        <v>#N/A</v>
      </c>
      <c r="AD262" t="e">
        <v>#N/A</v>
      </c>
      <c r="AE262">
        <v>8</v>
      </c>
      <c r="AF262">
        <v>40</v>
      </c>
      <c r="AG262">
        <v>0.1</v>
      </c>
      <c r="AH262" t="e">
        <v>#N/A</v>
      </c>
      <c r="AI262" t="e">
        <v>#N/A</v>
      </c>
      <c r="AJ262" t="e">
        <v>#N/A</v>
      </c>
      <c r="AK262" t="e">
        <v>#N/A</v>
      </c>
      <c r="AL262" t="s">
        <v>452</v>
      </c>
      <c r="AM262" t="e">
        <f>NA()</f>
        <v>#N/A</v>
      </c>
      <c r="AN262" t="e">
        <v>#N/A</v>
      </c>
      <c r="AO262" t="e">
        <f t="shared" si="75"/>
        <v>#N/A</v>
      </c>
      <c r="AQ262" s="20" t="str">
        <f t="shared" si="76"/>
        <v>BIOMASS_NAC</v>
      </c>
      <c r="AR262" t="str">
        <f t="shared" si="69"/>
        <v>SPP-Non-Firm/EGAT-Non-Firm</v>
      </c>
      <c r="AT262" s="4" t="s">
        <v>714</v>
      </c>
      <c r="AU262" s="20" t="str">
        <f t="shared" si="68"/>
        <v>BIOMASS_NAC</v>
      </c>
      <c r="AV262" t="str">
        <f t="shared" si="77"/>
        <v>NAC</v>
      </c>
      <c r="AX262" s="4" t="s">
        <v>715</v>
      </c>
      <c r="AY262" s="20" t="str">
        <f t="shared" si="78"/>
        <v>BIOMASS_NAC</v>
      </c>
      <c r="AZ262" t="str">
        <f t="shared" si="79"/>
        <v>Bio_Wood</v>
      </c>
      <c r="BB262" s="4" t="s">
        <v>716</v>
      </c>
      <c r="BC262" s="20" t="s">
        <v>718</v>
      </c>
      <c r="BD262" s="20" t="e">
        <f t="shared" si="80"/>
        <v>#N/A</v>
      </c>
      <c r="BF262" s="4" t="s">
        <v>716</v>
      </c>
      <c r="BG262" s="4" t="s">
        <v>719</v>
      </c>
      <c r="BH262" s="20" t="str">
        <f t="shared" si="70"/>
        <v>BIOMASS_NAC</v>
      </c>
      <c r="BJ262" s="4" t="s">
        <v>716</v>
      </c>
      <c r="BK262" s="4" t="s">
        <v>720</v>
      </c>
      <c r="BL262" s="20" t="e">
        <f t="shared" si="81"/>
        <v>#N/A</v>
      </c>
      <c r="BN262" s="4" t="s">
        <v>717</v>
      </c>
      <c r="BO262" s="20" t="str">
        <f t="shared" si="82"/>
        <v>Bioenergy</v>
      </c>
      <c r="BP262" s="20" t="str">
        <f t="shared" si="83"/>
        <v>BIOMASS_NAC</v>
      </c>
    </row>
    <row r="263" spans="1:68">
      <c r="A263" t="s">
        <v>260</v>
      </c>
      <c r="B263" t="str">
        <f t="shared" si="71"/>
        <v>BIOMASS_NEC</v>
      </c>
      <c r="C263" t="e">
        <v>#N/A</v>
      </c>
      <c r="D263" t="s">
        <v>371</v>
      </c>
      <c r="E263" t="str">
        <f t="shared" si="72"/>
        <v>MAC</v>
      </c>
      <c r="F263" t="s">
        <v>394</v>
      </c>
      <c r="G263" t="str">
        <f>INDEX(PLEXOScat_idx!$B:$B,MATCH($F263,PLEXOScat_idx!$A:$A,0))</f>
        <v>SPP-Non-Firm/EGAT-Non-Firm</v>
      </c>
      <c r="H263" t="s">
        <v>699</v>
      </c>
      <c r="I263" t="s">
        <v>722</v>
      </c>
      <c r="J263" t="s">
        <v>763</v>
      </c>
      <c r="K263" t="s">
        <v>424</v>
      </c>
      <c r="L263" t="str">
        <f>INDEX(idxFuel!$B:$B,MATCH($K263,idxFuel!$A:$A,0))</f>
        <v>Bio_Wood</v>
      </c>
      <c r="M263" t="s">
        <v>428</v>
      </c>
      <c r="N263" t="e">
        <v>#N/A</v>
      </c>
      <c r="O263" t="e">
        <f t="shared" si="73"/>
        <v>#N/A</v>
      </c>
      <c r="P263">
        <f>INDEX(Units_Allyear!C:C,MATCH($A263,Units_Allyear!$A:$A,0))</f>
        <v>1</v>
      </c>
      <c r="Q263">
        <f>INDEX(Units_Allyear!D:D,MATCH($A263,Units_Allyear!$A:$A,0))</f>
        <v>1</v>
      </c>
      <c r="R263">
        <f>INDEX(Units_Allyear!E:E,MATCH($A263,Units_Allyear!$A:$A,0))</f>
        <v>1</v>
      </c>
      <c r="S263">
        <f>INDEX(Units_Allyear!F:F,MATCH($A263,Units_Allyear!$A:$A,0))</f>
        <v>1</v>
      </c>
      <c r="T263">
        <f>INDEX(Units_Allyear!G:G,MATCH($A263,Units_Allyear!$A:$A,0))</f>
        <v>1</v>
      </c>
      <c r="U263">
        <v>93</v>
      </c>
      <c r="V263">
        <v>113</v>
      </c>
      <c r="W263">
        <v>113</v>
      </c>
      <c r="X263">
        <v>113</v>
      </c>
      <c r="Y263">
        <v>113</v>
      </c>
      <c r="Z263" t="e">
        <v>#N/A</v>
      </c>
      <c r="AA263" t="e">
        <f t="shared" si="74"/>
        <v>#N/A</v>
      </c>
      <c r="AB263" t="e">
        <v>#N/A</v>
      </c>
      <c r="AC263" t="e">
        <v>#N/A</v>
      </c>
      <c r="AD263" t="e">
        <v>#N/A</v>
      </c>
      <c r="AE263">
        <v>8</v>
      </c>
      <c r="AF263">
        <v>40</v>
      </c>
      <c r="AG263">
        <v>0.1</v>
      </c>
      <c r="AH263" t="e">
        <v>#N/A</v>
      </c>
      <c r="AI263" t="e">
        <v>#N/A</v>
      </c>
      <c r="AJ263" t="e">
        <v>#N/A</v>
      </c>
      <c r="AK263" t="e">
        <v>#N/A</v>
      </c>
      <c r="AL263" t="s">
        <v>452</v>
      </c>
      <c r="AM263" t="e">
        <f>NA()</f>
        <v>#N/A</v>
      </c>
      <c r="AN263" t="e">
        <v>#N/A</v>
      </c>
      <c r="AO263" t="e">
        <f t="shared" si="75"/>
        <v>#N/A</v>
      </c>
      <c r="AQ263" s="20" t="str">
        <f t="shared" si="76"/>
        <v>BIOMASS_NEC</v>
      </c>
      <c r="AR263" t="str">
        <f t="shared" si="69"/>
        <v>SPP-Non-Firm/EGAT-Non-Firm</v>
      </c>
      <c r="AT263" s="4" t="s">
        <v>714</v>
      </c>
      <c r="AU263" s="20" t="str">
        <f t="shared" si="68"/>
        <v>BIOMASS_NEC</v>
      </c>
      <c r="AV263" t="str">
        <f t="shared" si="77"/>
        <v>MAC</v>
      </c>
      <c r="AX263" s="4" t="s">
        <v>715</v>
      </c>
      <c r="AY263" s="20" t="str">
        <f t="shared" si="78"/>
        <v>BIOMASS_NEC</v>
      </c>
      <c r="AZ263" t="str">
        <f t="shared" si="79"/>
        <v>Bio_Wood</v>
      </c>
      <c r="BB263" s="4" t="s">
        <v>716</v>
      </c>
      <c r="BC263" s="20" t="s">
        <v>718</v>
      </c>
      <c r="BD263" s="20" t="e">
        <f t="shared" si="80"/>
        <v>#N/A</v>
      </c>
      <c r="BF263" s="4" t="s">
        <v>716</v>
      </c>
      <c r="BG263" s="4" t="s">
        <v>719</v>
      </c>
      <c r="BH263" s="20" t="str">
        <f t="shared" si="70"/>
        <v>BIOMASS_NEC</v>
      </c>
      <c r="BJ263" s="4" t="s">
        <v>716</v>
      </c>
      <c r="BK263" s="4" t="s">
        <v>720</v>
      </c>
      <c r="BL263" s="20" t="e">
        <f t="shared" si="81"/>
        <v>#N/A</v>
      </c>
      <c r="BN263" s="4" t="s">
        <v>717</v>
      </c>
      <c r="BO263" s="20" t="str">
        <f t="shared" si="82"/>
        <v>Bioenergy</v>
      </c>
      <c r="BP263" s="20" t="str">
        <f t="shared" si="83"/>
        <v>BIOMASS_NEC</v>
      </c>
    </row>
    <row r="264" spans="1:68">
      <c r="A264" t="s">
        <v>261</v>
      </c>
      <c r="B264" t="str">
        <f t="shared" si="71"/>
        <v>BIOMASS_SAC</v>
      </c>
      <c r="C264" t="e">
        <v>#N/A</v>
      </c>
      <c r="D264" t="s">
        <v>367</v>
      </c>
      <c r="E264" t="str">
        <f t="shared" si="72"/>
        <v>SAC</v>
      </c>
      <c r="F264" t="s">
        <v>394</v>
      </c>
      <c r="G264" t="str">
        <f>INDEX(PLEXOScat_idx!$B:$B,MATCH($F264,PLEXOScat_idx!$A:$A,0))</f>
        <v>SPP-Non-Firm/EGAT-Non-Firm</v>
      </c>
      <c r="H264" t="s">
        <v>699</v>
      </c>
      <c r="I264" t="s">
        <v>722</v>
      </c>
      <c r="J264" t="s">
        <v>763</v>
      </c>
      <c r="K264" t="s">
        <v>424</v>
      </c>
      <c r="L264" t="str">
        <f>INDEX(idxFuel!$B:$B,MATCH($K264,idxFuel!$A:$A,0))</f>
        <v>Bio_Wood</v>
      </c>
      <c r="M264" t="s">
        <v>428</v>
      </c>
      <c r="N264" t="e">
        <v>#N/A</v>
      </c>
      <c r="O264" t="e">
        <f t="shared" si="73"/>
        <v>#N/A</v>
      </c>
      <c r="P264">
        <f>INDEX(Units_Allyear!C:C,MATCH($A264,Units_Allyear!$A:$A,0))</f>
        <v>1</v>
      </c>
      <c r="Q264">
        <f>INDEX(Units_Allyear!D:D,MATCH($A264,Units_Allyear!$A:$A,0))</f>
        <v>1</v>
      </c>
      <c r="R264">
        <f>INDEX(Units_Allyear!E:E,MATCH($A264,Units_Allyear!$A:$A,0))</f>
        <v>1</v>
      </c>
      <c r="S264">
        <f>INDEX(Units_Allyear!F:F,MATCH($A264,Units_Allyear!$A:$A,0))</f>
        <v>1</v>
      </c>
      <c r="T264">
        <f>INDEX(Units_Allyear!G:G,MATCH($A264,Units_Allyear!$A:$A,0))</f>
        <v>1</v>
      </c>
      <c r="U264">
        <v>41.62</v>
      </c>
      <c r="V264">
        <v>41.62</v>
      </c>
      <c r="W264">
        <v>41.62</v>
      </c>
      <c r="X264">
        <v>41.62</v>
      </c>
      <c r="Y264">
        <v>41.62</v>
      </c>
      <c r="Z264" t="e">
        <v>#N/A</v>
      </c>
      <c r="AA264" t="e">
        <f t="shared" si="74"/>
        <v>#N/A</v>
      </c>
      <c r="AB264" t="e">
        <v>#N/A</v>
      </c>
      <c r="AC264" t="e">
        <v>#N/A</v>
      </c>
      <c r="AD264" t="e">
        <v>#N/A</v>
      </c>
      <c r="AE264">
        <v>8</v>
      </c>
      <c r="AF264">
        <v>40</v>
      </c>
      <c r="AG264">
        <v>0.1</v>
      </c>
      <c r="AH264" t="e">
        <v>#N/A</v>
      </c>
      <c r="AI264" t="e">
        <v>#N/A</v>
      </c>
      <c r="AJ264" t="e">
        <v>#N/A</v>
      </c>
      <c r="AK264" t="e">
        <v>#N/A</v>
      </c>
      <c r="AL264" t="s">
        <v>452</v>
      </c>
      <c r="AM264" t="e">
        <f>NA()</f>
        <v>#N/A</v>
      </c>
      <c r="AN264" t="e">
        <v>#N/A</v>
      </c>
      <c r="AO264" t="e">
        <f t="shared" si="75"/>
        <v>#N/A</v>
      </c>
      <c r="AQ264" s="20" t="str">
        <f t="shared" si="76"/>
        <v>BIOMASS_SAC</v>
      </c>
      <c r="AR264" t="str">
        <f t="shared" si="69"/>
        <v>SPP-Non-Firm/EGAT-Non-Firm</v>
      </c>
      <c r="AT264" s="4" t="s">
        <v>714</v>
      </c>
      <c r="AU264" s="20" t="str">
        <f t="shared" si="68"/>
        <v>BIOMASS_SAC</v>
      </c>
      <c r="AV264" t="str">
        <f t="shared" si="77"/>
        <v>SAC</v>
      </c>
      <c r="AX264" s="4" t="s">
        <v>715</v>
      </c>
      <c r="AY264" s="20" t="str">
        <f t="shared" si="78"/>
        <v>BIOMASS_SAC</v>
      </c>
      <c r="AZ264" t="str">
        <f t="shared" si="79"/>
        <v>Bio_Wood</v>
      </c>
      <c r="BB264" s="4" t="s">
        <v>716</v>
      </c>
      <c r="BC264" s="20" t="s">
        <v>718</v>
      </c>
      <c r="BD264" s="20" t="e">
        <f t="shared" si="80"/>
        <v>#N/A</v>
      </c>
      <c r="BF264" s="4" t="s">
        <v>716</v>
      </c>
      <c r="BG264" s="4" t="s">
        <v>719</v>
      </c>
      <c r="BH264" s="20" t="str">
        <f t="shared" si="70"/>
        <v>BIOMASS_SAC</v>
      </c>
      <c r="BJ264" s="4" t="s">
        <v>716</v>
      </c>
      <c r="BK264" s="4" t="s">
        <v>720</v>
      </c>
      <c r="BL264" s="20" t="e">
        <f t="shared" si="81"/>
        <v>#N/A</v>
      </c>
      <c r="BN264" s="4" t="s">
        <v>717</v>
      </c>
      <c r="BO264" s="20" t="str">
        <f t="shared" si="82"/>
        <v>Bioenergy</v>
      </c>
      <c r="BP264" s="20" t="str">
        <f t="shared" si="83"/>
        <v>BIOMASS_SAC</v>
      </c>
    </row>
    <row r="265" spans="1:68">
      <c r="A265" t="s">
        <v>262</v>
      </c>
      <c r="B265" t="str">
        <f t="shared" si="71"/>
        <v>Biogas_CAC_N</v>
      </c>
      <c r="C265" t="e">
        <v>#N/A</v>
      </c>
      <c r="D265" t="s">
        <v>372</v>
      </c>
      <c r="E265" t="str">
        <f t="shared" si="72"/>
        <v>CAC</v>
      </c>
      <c r="F265" t="s">
        <v>395</v>
      </c>
      <c r="G265" t="str">
        <f>INDEX(PLEXOScat_idx!$B:$B,MATCH($F265,PLEXOScat_idx!$A:$A,0))</f>
        <v>SPP-Non-Firm/EGAT-Non-Firm</v>
      </c>
      <c r="H265" s="10" t="s">
        <v>682</v>
      </c>
      <c r="I265" t="s">
        <v>722</v>
      </c>
      <c r="J265" t="s">
        <v>764</v>
      </c>
      <c r="K265" t="s">
        <v>430</v>
      </c>
      <c r="L265" t="str">
        <f>INDEX(idxFuel!$B:$B,MATCH($K265,idxFuel!$A:$A,0))</f>
        <v>Biogas</v>
      </c>
      <c r="M265" t="s">
        <v>428</v>
      </c>
      <c r="N265" t="e">
        <v>#N/A</v>
      </c>
      <c r="O265" t="e">
        <f t="shared" si="73"/>
        <v>#N/A</v>
      </c>
      <c r="P265">
        <f>INDEX(Units_Allyear!C:C,MATCH($A265,Units_Allyear!$A:$A,0))</f>
        <v>1</v>
      </c>
      <c r="Q265">
        <f>INDEX(Units_Allyear!D:D,MATCH($A265,Units_Allyear!$A:$A,0))</f>
        <v>1</v>
      </c>
      <c r="R265">
        <f>INDEX(Units_Allyear!E:E,MATCH($A265,Units_Allyear!$A:$A,0))</f>
        <v>1</v>
      </c>
      <c r="S265">
        <f>INDEX(Units_Allyear!F:F,MATCH($A265,Units_Allyear!$A:$A,0))</f>
        <v>1</v>
      </c>
      <c r="T265">
        <f>INDEX(Units_Allyear!G:G,MATCH($A265,Units_Allyear!$A:$A,0))</f>
        <v>1</v>
      </c>
      <c r="U265">
        <v>12</v>
      </c>
      <c r="V265">
        <v>12</v>
      </c>
      <c r="W265">
        <v>12</v>
      </c>
      <c r="X265">
        <v>12</v>
      </c>
      <c r="Y265">
        <v>12</v>
      </c>
      <c r="Z265" t="e">
        <v>#N/A</v>
      </c>
      <c r="AA265" t="e">
        <f t="shared" si="74"/>
        <v>#N/A</v>
      </c>
      <c r="AB265" t="e">
        <v>#N/A</v>
      </c>
      <c r="AC265" t="e">
        <v>#N/A</v>
      </c>
      <c r="AD265" t="e">
        <v>#N/A</v>
      </c>
      <c r="AE265">
        <v>8</v>
      </c>
      <c r="AF265">
        <v>40</v>
      </c>
      <c r="AG265">
        <v>0.1</v>
      </c>
      <c r="AH265" t="e">
        <v>#N/A</v>
      </c>
      <c r="AI265" t="e">
        <v>#N/A</v>
      </c>
      <c r="AJ265" t="e">
        <v>#N/A</v>
      </c>
      <c r="AK265" t="e">
        <v>#N/A</v>
      </c>
      <c r="AL265" t="s">
        <v>452</v>
      </c>
      <c r="AM265" t="e">
        <f>NA()</f>
        <v>#N/A</v>
      </c>
      <c r="AN265" t="e">
        <v>#N/A</v>
      </c>
      <c r="AO265" t="e">
        <f t="shared" si="75"/>
        <v>#N/A</v>
      </c>
      <c r="AQ265" s="20" t="str">
        <f t="shared" si="76"/>
        <v>Biogas_CAC_N</v>
      </c>
      <c r="AR265" t="str">
        <f t="shared" si="69"/>
        <v>SPP-Non-Firm/EGAT-Non-Firm</v>
      </c>
      <c r="AT265" s="4" t="s">
        <v>714</v>
      </c>
      <c r="AU265" s="20" t="str">
        <f t="shared" si="68"/>
        <v>Biogas_CAC_N</v>
      </c>
      <c r="AV265" t="str">
        <f t="shared" si="77"/>
        <v>CAC</v>
      </c>
      <c r="AX265" s="4" t="s">
        <v>715</v>
      </c>
      <c r="AY265" s="20" t="str">
        <f t="shared" si="78"/>
        <v>Biogas_CAC_N</v>
      </c>
      <c r="AZ265" t="str">
        <f t="shared" si="79"/>
        <v>Biogas</v>
      </c>
      <c r="BB265" s="4" t="s">
        <v>716</v>
      </c>
      <c r="BC265" s="20" t="s">
        <v>718</v>
      </c>
      <c r="BD265" s="20" t="e">
        <f t="shared" si="80"/>
        <v>#N/A</v>
      </c>
      <c r="BF265" s="4" t="s">
        <v>716</v>
      </c>
      <c r="BG265" s="4" t="s">
        <v>719</v>
      </c>
      <c r="BH265" s="20" t="str">
        <f t="shared" si="70"/>
        <v>Biogas_CAC_N</v>
      </c>
      <c r="BJ265" s="4" t="s">
        <v>716</v>
      </c>
      <c r="BK265" s="4" t="s">
        <v>720</v>
      </c>
      <c r="BL265" s="20" t="e">
        <f t="shared" si="81"/>
        <v>#N/A</v>
      </c>
      <c r="BN265" s="4" t="s">
        <v>717</v>
      </c>
      <c r="BO265" s="20" t="str">
        <f t="shared" si="82"/>
        <v>Bioenergy</v>
      </c>
      <c r="BP265" s="20" t="str">
        <f t="shared" si="83"/>
        <v>Biogas_CAC_N</v>
      </c>
    </row>
    <row r="266" spans="1:68">
      <c r="A266" t="s">
        <v>263</v>
      </c>
      <c r="B266" t="str">
        <f t="shared" si="71"/>
        <v>Biogas_CAC_E</v>
      </c>
      <c r="C266" t="e">
        <v>#N/A</v>
      </c>
      <c r="D266" t="s">
        <v>365</v>
      </c>
      <c r="E266" t="str">
        <f t="shared" si="72"/>
        <v>CAC</v>
      </c>
      <c r="F266" t="s">
        <v>395</v>
      </c>
      <c r="G266" t="str">
        <f>INDEX(PLEXOScat_idx!$B:$B,MATCH($F266,PLEXOScat_idx!$A:$A,0))</f>
        <v>SPP-Non-Firm/EGAT-Non-Firm</v>
      </c>
      <c r="H266" s="10" t="s">
        <v>682</v>
      </c>
      <c r="I266" t="s">
        <v>722</v>
      </c>
      <c r="J266" t="s">
        <v>764</v>
      </c>
      <c r="K266" t="s">
        <v>430</v>
      </c>
      <c r="L266" t="str">
        <f>INDEX(idxFuel!$B:$B,MATCH($K266,idxFuel!$A:$A,0))</f>
        <v>Biogas</v>
      </c>
      <c r="M266" t="s">
        <v>428</v>
      </c>
      <c r="N266" t="e">
        <v>#N/A</v>
      </c>
      <c r="O266" t="e">
        <f t="shared" si="73"/>
        <v>#N/A</v>
      </c>
      <c r="P266">
        <f>INDEX(Units_Allyear!C:C,MATCH($A266,Units_Allyear!$A:$A,0))</f>
        <v>1</v>
      </c>
      <c r="Q266">
        <f>INDEX(Units_Allyear!D:D,MATCH($A266,Units_Allyear!$A:$A,0))</f>
        <v>1</v>
      </c>
      <c r="R266">
        <f>INDEX(Units_Allyear!E:E,MATCH($A266,Units_Allyear!$A:$A,0))</f>
        <v>1</v>
      </c>
      <c r="S266">
        <f>INDEX(Units_Allyear!F:F,MATCH($A266,Units_Allyear!$A:$A,0))</f>
        <v>1</v>
      </c>
      <c r="T266">
        <f>INDEX(Units_Allyear!G:G,MATCH($A266,Units_Allyear!$A:$A,0))</f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 t="e">
        <v>#N/A</v>
      </c>
      <c r="AA266" t="e">
        <f t="shared" si="74"/>
        <v>#N/A</v>
      </c>
      <c r="AB266" t="e">
        <v>#N/A</v>
      </c>
      <c r="AC266" t="e">
        <v>#N/A</v>
      </c>
      <c r="AD266" t="e">
        <v>#N/A</v>
      </c>
      <c r="AE266">
        <v>8</v>
      </c>
      <c r="AF266">
        <v>40</v>
      </c>
      <c r="AG266">
        <v>0.1</v>
      </c>
      <c r="AH266" t="e">
        <v>#N/A</v>
      </c>
      <c r="AI266" t="e">
        <v>#N/A</v>
      </c>
      <c r="AJ266" t="e">
        <v>#N/A</v>
      </c>
      <c r="AK266" t="e">
        <v>#N/A</v>
      </c>
      <c r="AL266" t="s">
        <v>452</v>
      </c>
      <c r="AM266" t="e">
        <f>NA()</f>
        <v>#N/A</v>
      </c>
      <c r="AN266" t="e">
        <v>#N/A</v>
      </c>
      <c r="AO266" t="e">
        <f t="shared" si="75"/>
        <v>#N/A</v>
      </c>
      <c r="AQ266" s="20" t="str">
        <f t="shared" si="76"/>
        <v>Biogas_CAC_E</v>
      </c>
      <c r="AR266" t="str">
        <f t="shared" si="69"/>
        <v>SPP-Non-Firm/EGAT-Non-Firm</v>
      </c>
      <c r="AT266" s="4" t="s">
        <v>714</v>
      </c>
      <c r="AU266" s="20" t="str">
        <f t="shared" si="68"/>
        <v>Biogas_CAC_E</v>
      </c>
      <c r="AV266" t="str">
        <f t="shared" si="77"/>
        <v>CAC</v>
      </c>
      <c r="AX266" s="4" t="s">
        <v>715</v>
      </c>
      <c r="AY266" s="20" t="str">
        <f t="shared" si="78"/>
        <v>Biogas_CAC_E</v>
      </c>
      <c r="AZ266" t="str">
        <f t="shared" si="79"/>
        <v>Biogas</v>
      </c>
      <c r="BB266" s="4" t="s">
        <v>716</v>
      </c>
      <c r="BC266" s="20" t="s">
        <v>718</v>
      </c>
      <c r="BD266" s="20" t="e">
        <f t="shared" si="80"/>
        <v>#N/A</v>
      </c>
      <c r="BF266" s="4" t="s">
        <v>716</v>
      </c>
      <c r="BG266" s="4" t="s">
        <v>719</v>
      </c>
      <c r="BH266" s="20" t="str">
        <f t="shared" si="70"/>
        <v>Biogas_CAC_E</v>
      </c>
      <c r="BJ266" s="4" t="s">
        <v>716</v>
      </c>
      <c r="BK266" s="4" t="s">
        <v>720</v>
      </c>
      <c r="BL266" s="20" t="e">
        <f t="shared" si="81"/>
        <v>#N/A</v>
      </c>
      <c r="BN266" s="4" t="s">
        <v>717</v>
      </c>
      <c r="BO266" s="20" t="str">
        <f t="shared" si="82"/>
        <v>Bioenergy</v>
      </c>
      <c r="BP266" s="20" t="str">
        <f t="shared" si="83"/>
        <v>Biogas_CAC_E</v>
      </c>
    </row>
    <row r="267" spans="1:68">
      <c r="A267" t="s">
        <v>264</v>
      </c>
      <c r="B267" t="str">
        <f t="shared" si="71"/>
        <v>Biogas_NAC</v>
      </c>
      <c r="C267" t="e">
        <v>#N/A</v>
      </c>
      <c r="D267" t="s">
        <v>368</v>
      </c>
      <c r="E267" t="str">
        <f t="shared" si="72"/>
        <v>NAC</v>
      </c>
      <c r="F267" t="s">
        <v>395</v>
      </c>
      <c r="G267" t="str">
        <f>INDEX(PLEXOScat_idx!$B:$B,MATCH($F267,PLEXOScat_idx!$A:$A,0))</f>
        <v>SPP-Non-Firm/EGAT-Non-Firm</v>
      </c>
      <c r="H267" s="10" t="s">
        <v>682</v>
      </c>
      <c r="I267" t="s">
        <v>722</v>
      </c>
      <c r="J267" t="s">
        <v>764</v>
      </c>
      <c r="K267" t="s">
        <v>430</v>
      </c>
      <c r="L267" t="str">
        <f>INDEX(idxFuel!$B:$B,MATCH($K267,idxFuel!$A:$A,0))</f>
        <v>Biogas</v>
      </c>
      <c r="M267" t="s">
        <v>428</v>
      </c>
      <c r="N267" t="e">
        <v>#N/A</v>
      </c>
      <c r="O267" t="e">
        <f t="shared" si="73"/>
        <v>#N/A</v>
      </c>
      <c r="P267">
        <f>INDEX(Units_Allyear!C:C,MATCH($A267,Units_Allyear!$A:$A,0))</f>
        <v>1</v>
      </c>
      <c r="Q267">
        <f>INDEX(Units_Allyear!D:D,MATCH($A267,Units_Allyear!$A:$A,0))</f>
        <v>1</v>
      </c>
      <c r="R267">
        <f>INDEX(Units_Allyear!E:E,MATCH($A267,Units_Allyear!$A:$A,0))</f>
        <v>1</v>
      </c>
      <c r="S267">
        <f>INDEX(Units_Allyear!F:F,MATCH($A267,Units_Allyear!$A:$A,0))</f>
        <v>1</v>
      </c>
      <c r="T267">
        <f>INDEX(Units_Allyear!G:G,MATCH($A267,Units_Allyear!$A:$A,0))</f>
        <v>1</v>
      </c>
      <c r="U267">
        <v>1.7230000000000001</v>
      </c>
      <c r="V267">
        <v>1.7230000000000001</v>
      </c>
      <c r="W267">
        <v>1.7230000000000001</v>
      </c>
      <c r="X267">
        <v>1.7230000000000001</v>
      </c>
      <c r="Y267">
        <v>1.7230000000000001</v>
      </c>
      <c r="Z267" t="e">
        <v>#N/A</v>
      </c>
      <c r="AA267" t="e">
        <f t="shared" si="74"/>
        <v>#N/A</v>
      </c>
      <c r="AB267" t="e">
        <v>#N/A</v>
      </c>
      <c r="AC267" t="e">
        <v>#N/A</v>
      </c>
      <c r="AD267" t="e">
        <v>#N/A</v>
      </c>
      <c r="AE267">
        <v>8</v>
      </c>
      <c r="AF267">
        <v>40</v>
      </c>
      <c r="AG267">
        <v>0.1</v>
      </c>
      <c r="AH267" t="e">
        <v>#N/A</v>
      </c>
      <c r="AI267" t="e">
        <v>#N/A</v>
      </c>
      <c r="AJ267" t="e">
        <v>#N/A</v>
      </c>
      <c r="AK267" t="e">
        <v>#N/A</v>
      </c>
      <c r="AL267" t="s">
        <v>452</v>
      </c>
      <c r="AM267" t="e">
        <f>NA()</f>
        <v>#N/A</v>
      </c>
      <c r="AN267" t="e">
        <v>#N/A</v>
      </c>
      <c r="AO267" t="e">
        <f t="shared" si="75"/>
        <v>#N/A</v>
      </c>
      <c r="AQ267" s="20" t="str">
        <f t="shared" si="76"/>
        <v>Biogas_NAC</v>
      </c>
      <c r="AR267" t="str">
        <f t="shared" si="69"/>
        <v>SPP-Non-Firm/EGAT-Non-Firm</v>
      </c>
      <c r="AT267" s="4" t="s">
        <v>714</v>
      </c>
      <c r="AU267" s="20" t="str">
        <f t="shared" si="68"/>
        <v>Biogas_NAC</v>
      </c>
      <c r="AV267" t="str">
        <f t="shared" si="77"/>
        <v>NAC</v>
      </c>
      <c r="AX267" s="4" t="s">
        <v>715</v>
      </c>
      <c r="AY267" s="20" t="str">
        <f t="shared" si="78"/>
        <v>Biogas_NAC</v>
      </c>
      <c r="AZ267" t="str">
        <f t="shared" si="79"/>
        <v>Biogas</v>
      </c>
      <c r="BB267" s="4" t="s">
        <v>716</v>
      </c>
      <c r="BC267" s="20" t="s">
        <v>718</v>
      </c>
      <c r="BD267" s="20" t="e">
        <f t="shared" si="80"/>
        <v>#N/A</v>
      </c>
      <c r="BF267" s="4" t="s">
        <v>716</v>
      </c>
      <c r="BG267" s="4" t="s">
        <v>719</v>
      </c>
      <c r="BH267" s="20" t="str">
        <f t="shared" si="70"/>
        <v>Biogas_NAC</v>
      </c>
      <c r="BJ267" s="4" t="s">
        <v>716</v>
      </c>
      <c r="BK267" s="4" t="s">
        <v>720</v>
      </c>
      <c r="BL267" s="20" t="e">
        <f t="shared" si="81"/>
        <v>#N/A</v>
      </c>
      <c r="BN267" s="4" t="s">
        <v>717</v>
      </c>
      <c r="BO267" s="20" t="str">
        <f t="shared" si="82"/>
        <v>Bioenergy</v>
      </c>
      <c r="BP267" s="20" t="str">
        <f t="shared" si="83"/>
        <v>Biogas_NAC</v>
      </c>
    </row>
    <row r="268" spans="1:68">
      <c r="A268" t="s">
        <v>265</v>
      </c>
      <c r="B268" t="str">
        <f t="shared" si="71"/>
        <v>Wind_CAC_E</v>
      </c>
      <c r="C268" t="e">
        <v>#N/A</v>
      </c>
      <c r="D268" t="s">
        <v>365</v>
      </c>
      <c r="E268" t="str">
        <f t="shared" si="72"/>
        <v>CAC</v>
      </c>
      <c r="F268" t="s">
        <v>396</v>
      </c>
      <c r="G268" t="str">
        <f>INDEX(PLEXOScat_idx!$B:$B,MATCH($F268,PLEXOScat_idx!$A:$A,0))</f>
        <v>SPP-Non-Firm/EGAT-Non-Firm</v>
      </c>
      <c r="H268" t="s">
        <v>700</v>
      </c>
      <c r="I268" t="str">
        <f t="shared" ref="I268:I324" si="84">LEFT(H268,SEARCH(" ",H268)-1)</f>
        <v>Wind</v>
      </c>
      <c r="J268" t="s">
        <v>765</v>
      </c>
      <c r="K268" t="s">
        <v>431</v>
      </c>
      <c r="L268" t="e">
        <f>INDEX(idxFuel!$B:$B,MATCH($K268,idxFuel!$A:$A,0))</f>
        <v>#N/A</v>
      </c>
      <c r="M268" t="s">
        <v>428</v>
      </c>
      <c r="N268" t="e">
        <v>#N/A</v>
      </c>
      <c r="O268" t="e">
        <f t="shared" si="73"/>
        <v>#N/A</v>
      </c>
      <c r="P268">
        <f>INDEX(Units_Allyear!C:C,MATCH($A268,Units_Allyear!$A:$A,0))</f>
        <v>1</v>
      </c>
      <c r="Q268">
        <f>INDEX(Units_Allyear!D:D,MATCH($A268,Units_Allyear!$A:$A,0))</f>
        <v>1</v>
      </c>
      <c r="R268">
        <f>INDEX(Units_Allyear!E:E,MATCH($A268,Units_Allyear!$A:$A,0))</f>
        <v>1</v>
      </c>
      <c r="S268">
        <f>INDEX(Units_Allyear!F:F,MATCH($A268,Units_Allyear!$A:$A,0))</f>
        <v>1</v>
      </c>
      <c r="T268">
        <f>INDEX(Units_Allyear!G:G,MATCH($A268,Units_Allyear!$A:$A,0))</f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 t="e">
        <v>#N/A</v>
      </c>
      <c r="AA268" t="e">
        <f t="shared" si="74"/>
        <v>#N/A</v>
      </c>
      <c r="AB268" t="e">
        <v>#N/A</v>
      </c>
      <c r="AC268" t="e">
        <v>#N/A</v>
      </c>
      <c r="AD268" t="e">
        <v>#N/A</v>
      </c>
      <c r="AE268">
        <v>8</v>
      </c>
      <c r="AF268">
        <v>40</v>
      </c>
      <c r="AG268">
        <v>0.1</v>
      </c>
      <c r="AH268" t="e">
        <v>#N/A</v>
      </c>
      <c r="AI268" t="e">
        <v>#N/A</v>
      </c>
      <c r="AJ268" t="e">
        <v>#N/A</v>
      </c>
      <c r="AK268" t="e">
        <v>#N/A</v>
      </c>
      <c r="AL268" t="s">
        <v>452</v>
      </c>
      <c r="AM268" t="e">
        <f>NA()</f>
        <v>#N/A</v>
      </c>
      <c r="AN268" t="e">
        <v>#N/A</v>
      </c>
      <c r="AO268" t="e">
        <f t="shared" si="75"/>
        <v>#N/A</v>
      </c>
      <c r="AQ268" s="20" t="str">
        <f t="shared" si="76"/>
        <v>Wind_CAC_E</v>
      </c>
      <c r="AR268" t="str">
        <f t="shared" si="69"/>
        <v>SPP-Non-Firm/EGAT-Non-Firm</v>
      </c>
      <c r="AT268" s="4" t="s">
        <v>714</v>
      </c>
      <c r="AU268" s="20" t="str">
        <f t="shared" si="68"/>
        <v>Wind_CAC_E</v>
      </c>
      <c r="AV268" t="str">
        <f t="shared" si="77"/>
        <v>CAC</v>
      </c>
      <c r="AX268" s="4" t="s">
        <v>715</v>
      </c>
      <c r="AY268" s="20" t="str">
        <f t="shared" si="78"/>
        <v>Wind_CAC_E</v>
      </c>
      <c r="AZ268" t="e">
        <f t="shared" si="79"/>
        <v>#N/A</v>
      </c>
      <c r="BB268" s="4" t="s">
        <v>716</v>
      </c>
      <c r="BC268" s="20" t="s">
        <v>718</v>
      </c>
      <c r="BD268" s="20" t="e">
        <f t="shared" si="80"/>
        <v>#N/A</v>
      </c>
      <c r="BF268" s="4" t="s">
        <v>716</v>
      </c>
      <c r="BG268" s="4" t="s">
        <v>719</v>
      </c>
      <c r="BH268" s="20" t="str">
        <f t="shared" si="70"/>
        <v>Wind_CAC_E</v>
      </c>
      <c r="BJ268" s="4" t="s">
        <v>716</v>
      </c>
      <c r="BK268" s="4" t="s">
        <v>720</v>
      </c>
      <c r="BL268" s="20" t="e">
        <f t="shared" si="81"/>
        <v>#N/A</v>
      </c>
      <c r="BN268" s="4" t="s">
        <v>717</v>
      </c>
      <c r="BO268" s="20" t="str">
        <f t="shared" si="82"/>
        <v>Wind</v>
      </c>
      <c r="BP268" s="20" t="str">
        <f t="shared" si="83"/>
        <v>Wind_CAC_E</v>
      </c>
    </row>
    <row r="269" spans="1:68">
      <c r="A269" t="s">
        <v>266</v>
      </c>
      <c r="B269" t="str">
        <f t="shared" si="71"/>
        <v>Wind_CAC_N</v>
      </c>
      <c r="C269" t="e">
        <v>#N/A</v>
      </c>
      <c r="D269" t="s">
        <v>372</v>
      </c>
      <c r="E269" t="str">
        <f t="shared" si="72"/>
        <v>CAC</v>
      </c>
      <c r="F269" t="s">
        <v>396</v>
      </c>
      <c r="G269" t="str">
        <f>INDEX(PLEXOScat_idx!$B:$B,MATCH($F269,PLEXOScat_idx!$A:$A,0))</f>
        <v>SPP-Non-Firm/EGAT-Non-Firm</v>
      </c>
      <c r="H269" t="s">
        <v>700</v>
      </c>
      <c r="I269" t="str">
        <f t="shared" si="84"/>
        <v>Wind</v>
      </c>
      <c r="J269" t="s">
        <v>765</v>
      </c>
      <c r="K269" t="s">
        <v>431</v>
      </c>
      <c r="L269" t="e">
        <f>INDEX(idxFuel!$B:$B,MATCH($K269,idxFuel!$A:$A,0))</f>
        <v>#N/A</v>
      </c>
      <c r="M269" t="s">
        <v>428</v>
      </c>
      <c r="N269" t="e">
        <v>#N/A</v>
      </c>
      <c r="O269" t="e">
        <f t="shared" si="73"/>
        <v>#N/A</v>
      </c>
      <c r="P269">
        <f>INDEX(Units_Allyear!C:C,MATCH($A269,Units_Allyear!$A:$A,0))</f>
        <v>1</v>
      </c>
      <c r="Q269">
        <f>INDEX(Units_Allyear!D:D,MATCH($A269,Units_Allyear!$A:$A,0))</f>
        <v>1</v>
      </c>
      <c r="R269">
        <f>INDEX(Units_Allyear!E:E,MATCH($A269,Units_Allyear!$A:$A,0))</f>
        <v>1</v>
      </c>
      <c r="S269">
        <f>INDEX(Units_Allyear!F:F,MATCH($A269,Units_Allyear!$A:$A,0))</f>
        <v>1</v>
      </c>
      <c r="T269">
        <f>INDEX(Units_Allyear!G:G,MATCH($A269,Units_Allyear!$A:$A,0))</f>
        <v>1</v>
      </c>
      <c r="U269">
        <v>180</v>
      </c>
      <c r="V269">
        <v>180</v>
      </c>
      <c r="W269">
        <v>180</v>
      </c>
      <c r="X269">
        <v>180</v>
      </c>
      <c r="Y269">
        <v>180</v>
      </c>
      <c r="Z269" t="e">
        <v>#N/A</v>
      </c>
      <c r="AA269" t="e">
        <f t="shared" si="74"/>
        <v>#N/A</v>
      </c>
      <c r="AB269" t="e">
        <v>#N/A</v>
      </c>
      <c r="AC269" t="e">
        <v>#N/A</v>
      </c>
      <c r="AD269" t="e">
        <v>#N/A</v>
      </c>
      <c r="AE269">
        <v>8</v>
      </c>
      <c r="AF269">
        <v>40</v>
      </c>
      <c r="AG269">
        <v>0.1</v>
      </c>
      <c r="AH269" t="e">
        <v>#N/A</v>
      </c>
      <c r="AI269" t="e">
        <v>#N/A</v>
      </c>
      <c r="AJ269" t="e">
        <v>#N/A</v>
      </c>
      <c r="AK269" t="e">
        <v>#N/A</v>
      </c>
      <c r="AL269" t="s">
        <v>452</v>
      </c>
      <c r="AM269" t="e">
        <f>NA()</f>
        <v>#N/A</v>
      </c>
      <c r="AN269" t="e">
        <v>#N/A</v>
      </c>
      <c r="AO269" t="e">
        <f t="shared" si="75"/>
        <v>#N/A</v>
      </c>
      <c r="AQ269" s="20" t="str">
        <f t="shared" si="76"/>
        <v>Wind_CAC_N</v>
      </c>
      <c r="AR269" t="str">
        <f t="shared" si="69"/>
        <v>SPP-Non-Firm/EGAT-Non-Firm</v>
      </c>
      <c r="AT269" s="4" t="s">
        <v>714</v>
      </c>
      <c r="AU269" s="20" t="str">
        <f t="shared" si="68"/>
        <v>Wind_CAC_N</v>
      </c>
      <c r="AV269" t="str">
        <f t="shared" si="77"/>
        <v>CAC</v>
      </c>
      <c r="AX269" s="4" t="s">
        <v>715</v>
      </c>
      <c r="AY269" s="20" t="str">
        <f t="shared" si="78"/>
        <v>Wind_CAC_N</v>
      </c>
      <c r="AZ269" t="e">
        <f t="shared" si="79"/>
        <v>#N/A</v>
      </c>
      <c r="BB269" s="4" t="s">
        <v>716</v>
      </c>
      <c r="BC269" s="20" t="s">
        <v>718</v>
      </c>
      <c r="BD269" s="20" t="e">
        <f t="shared" si="80"/>
        <v>#N/A</v>
      </c>
      <c r="BF269" s="4" t="s">
        <v>716</v>
      </c>
      <c r="BG269" s="4" t="s">
        <v>719</v>
      </c>
      <c r="BH269" s="20" t="str">
        <f t="shared" si="70"/>
        <v>Wind_CAC_N</v>
      </c>
      <c r="BJ269" s="4" t="s">
        <v>716</v>
      </c>
      <c r="BK269" s="4" t="s">
        <v>720</v>
      </c>
      <c r="BL269" s="20" t="e">
        <f t="shared" si="81"/>
        <v>#N/A</v>
      </c>
      <c r="BN269" s="4" t="s">
        <v>717</v>
      </c>
      <c r="BO269" s="20" t="str">
        <f t="shared" si="82"/>
        <v>Wind</v>
      </c>
      <c r="BP269" s="20" t="str">
        <f t="shared" si="83"/>
        <v>Wind_CAC_N</v>
      </c>
    </row>
    <row r="270" spans="1:68">
      <c r="A270" t="s">
        <v>267</v>
      </c>
      <c r="B270" t="str">
        <f t="shared" si="71"/>
        <v>Wind_CAC_W</v>
      </c>
      <c r="C270" t="e">
        <v>#N/A</v>
      </c>
      <c r="D270" t="s">
        <v>377</v>
      </c>
      <c r="E270" t="str">
        <f t="shared" si="72"/>
        <v>CAC</v>
      </c>
      <c r="F270" t="s">
        <v>396</v>
      </c>
      <c r="G270" t="str">
        <f>INDEX(PLEXOScat_idx!$B:$B,MATCH($F270,PLEXOScat_idx!$A:$A,0))</f>
        <v>SPP-Non-Firm/EGAT-Non-Firm</v>
      </c>
      <c r="H270" t="s">
        <v>700</v>
      </c>
      <c r="I270" t="str">
        <f t="shared" si="84"/>
        <v>Wind</v>
      </c>
      <c r="J270" t="s">
        <v>765</v>
      </c>
      <c r="K270" t="s">
        <v>431</v>
      </c>
      <c r="L270" t="e">
        <f>INDEX(idxFuel!$B:$B,MATCH($K270,idxFuel!$A:$A,0))</f>
        <v>#N/A</v>
      </c>
      <c r="M270" t="s">
        <v>428</v>
      </c>
      <c r="N270" t="e">
        <v>#N/A</v>
      </c>
      <c r="O270" t="e">
        <f t="shared" si="73"/>
        <v>#N/A</v>
      </c>
      <c r="P270">
        <f>INDEX(Units_Allyear!C:C,MATCH($A270,Units_Allyear!$A:$A,0))</f>
        <v>1</v>
      </c>
      <c r="Q270">
        <f>INDEX(Units_Allyear!D:D,MATCH($A270,Units_Allyear!$A:$A,0))</f>
        <v>1</v>
      </c>
      <c r="R270">
        <f>INDEX(Units_Allyear!E:E,MATCH($A270,Units_Allyear!$A:$A,0))</f>
        <v>1</v>
      </c>
      <c r="S270">
        <f>INDEX(Units_Allyear!F:F,MATCH($A270,Units_Allyear!$A:$A,0))</f>
        <v>1</v>
      </c>
      <c r="T270">
        <f>INDEX(Units_Allyear!G:G,MATCH($A270,Units_Allyear!$A:$A,0))</f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 t="e">
        <v>#N/A</v>
      </c>
      <c r="AA270" t="e">
        <f t="shared" si="74"/>
        <v>#N/A</v>
      </c>
      <c r="AB270" t="e">
        <v>#N/A</v>
      </c>
      <c r="AC270" t="e">
        <v>#N/A</v>
      </c>
      <c r="AD270" t="e">
        <v>#N/A</v>
      </c>
      <c r="AE270">
        <v>8</v>
      </c>
      <c r="AF270">
        <v>40</v>
      </c>
      <c r="AG270">
        <v>0.1</v>
      </c>
      <c r="AH270" t="e">
        <v>#N/A</v>
      </c>
      <c r="AI270" t="e">
        <v>#N/A</v>
      </c>
      <c r="AJ270" t="e">
        <v>#N/A</v>
      </c>
      <c r="AK270" t="e">
        <v>#N/A</v>
      </c>
      <c r="AL270" t="s">
        <v>452</v>
      </c>
      <c r="AM270" t="e">
        <f>NA()</f>
        <v>#N/A</v>
      </c>
      <c r="AN270" t="e">
        <v>#N/A</v>
      </c>
      <c r="AO270" t="e">
        <f t="shared" si="75"/>
        <v>#N/A</v>
      </c>
      <c r="AQ270" s="20" t="str">
        <f t="shared" si="76"/>
        <v>Wind_CAC_W</v>
      </c>
      <c r="AR270" t="str">
        <f t="shared" si="69"/>
        <v>SPP-Non-Firm/EGAT-Non-Firm</v>
      </c>
      <c r="AT270" s="4" t="s">
        <v>714</v>
      </c>
      <c r="AU270" s="20" t="str">
        <f t="shared" si="68"/>
        <v>Wind_CAC_W</v>
      </c>
      <c r="AV270" t="str">
        <f t="shared" si="77"/>
        <v>CAC</v>
      </c>
      <c r="AX270" s="4" t="s">
        <v>715</v>
      </c>
      <c r="AY270" s="20" t="str">
        <f t="shared" si="78"/>
        <v>Wind_CAC_W</v>
      </c>
      <c r="AZ270" t="e">
        <f t="shared" si="79"/>
        <v>#N/A</v>
      </c>
      <c r="BB270" s="4" t="s">
        <v>716</v>
      </c>
      <c r="BC270" s="20" t="s">
        <v>718</v>
      </c>
      <c r="BD270" s="20" t="e">
        <f t="shared" si="80"/>
        <v>#N/A</v>
      </c>
      <c r="BF270" s="4" t="s">
        <v>716</v>
      </c>
      <c r="BG270" s="4" t="s">
        <v>719</v>
      </c>
      <c r="BH270" s="20" t="str">
        <f t="shared" si="70"/>
        <v>Wind_CAC_W</v>
      </c>
      <c r="BJ270" s="4" t="s">
        <v>716</v>
      </c>
      <c r="BK270" s="4" t="s">
        <v>720</v>
      </c>
      <c r="BL270" s="20" t="e">
        <f t="shared" si="81"/>
        <v>#N/A</v>
      </c>
      <c r="BN270" s="4" t="s">
        <v>717</v>
      </c>
      <c r="BO270" s="20" t="str">
        <f t="shared" si="82"/>
        <v>Wind</v>
      </c>
      <c r="BP270" s="20" t="str">
        <f t="shared" si="83"/>
        <v>Wind_CAC_W</v>
      </c>
    </row>
    <row r="271" spans="1:68">
      <c r="A271" t="s">
        <v>268</v>
      </c>
      <c r="B271" t="str">
        <f t="shared" si="71"/>
        <v>Wind_NAC</v>
      </c>
      <c r="C271" t="e">
        <v>#N/A</v>
      </c>
      <c r="D271" t="s">
        <v>368</v>
      </c>
      <c r="E271" t="str">
        <f t="shared" si="72"/>
        <v>NAC</v>
      </c>
      <c r="F271" t="s">
        <v>396</v>
      </c>
      <c r="G271" t="str">
        <f>INDEX(PLEXOScat_idx!$B:$B,MATCH($F271,PLEXOScat_idx!$A:$A,0))</f>
        <v>SPP-Non-Firm/EGAT-Non-Firm</v>
      </c>
      <c r="H271" t="s">
        <v>700</v>
      </c>
      <c r="I271" t="str">
        <f t="shared" si="84"/>
        <v>Wind</v>
      </c>
      <c r="J271" t="s">
        <v>765</v>
      </c>
      <c r="K271" t="s">
        <v>431</v>
      </c>
      <c r="L271" t="e">
        <f>INDEX(idxFuel!$B:$B,MATCH($K271,idxFuel!$A:$A,0))</f>
        <v>#N/A</v>
      </c>
      <c r="M271" t="s">
        <v>428</v>
      </c>
      <c r="N271" t="e">
        <v>#N/A</v>
      </c>
      <c r="O271" t="e">
        <f t="shared" si="73"/>
        <v>#N/A</v>
      </c>
      <c r="P271">
        <f>INDEX(Units_Allyear!C:C,MATCH($A271,Units_Allyear!$A:$A,0))</f>
        <v>1</v>
      </c>
      <c r="Q271">
        <f>INDEX(Units_Allyear!D:D,MATCH($A271,Units_Allyear!$A:$A,0))</f>
        <v>1</v>
      </c>
      <c r="R271">
        <f>INDEX(Units_Allyear!E:E,MATCH($A271,Units_Allyear!$A:$A,0))</f>
        <v>1</v>
      </c>
      <c r="S271">
        <f>INDEX(Units_Allyear!F:F,MATCH($A271,Units_Allyear!$A:$A,0))</f>
        <v>1</v>
      </c>
      <c r="T271">
        <f>INDEX(Units_Allyear!G:G,MATCH($A271,Units_Allyear!$A:$A,0))</f>
        <v>1</v>
      </c>
      <c r="U271">
        <v>60</v>
      </c>
      <c r="V271">
        <v>60</v>
      </c>
      <c r="W271">
        <v>60</v>
      </c>
      <c r="X271">
        <v>60</v>
      </c>
      <c r="Y271">
        <v>60</v>
      </c>
      <c r="Z271" t="e">
        <v>#N/A</v>
      </c>
      <c r="AA271" t="e">
        <f t="shared" si="74"/>
        <v>#N/A</v>
      </c>
      <c r="AB271" t="e">
        <v>#N/A</v>
      </c>
      <c r="AC271" t="e">
        <v>#N/A</v>
      </c>
      <c r="AD271" t="e">
        <v>#N/A</v>
      </c>
      <c r="AE271">
        <v>8</v>
      </c>
      <c r="AF271">
        <v>40</v>
      </c>
      <c r="AG271">
        <v>0.1</v>
      </c>
      <c r="AH271" t="e">
        <v>#N/A</v>
      </c>
      <c r="AI271" t="e">
        <v>#N/A</v>
      </c>
      <c r="AJ271" t="e">
        <v>#N/A</v>
      </c>
      <c r="AK271" t="e">
        <v>#N/A</v>
      </c>
      <c r="AL271" t="s">
        <v>452</v>
      </c>
      <c r="AM271" t="e">
        <f>NA()</f>
        <v>#N/A</v>
      </c>
      <c r="AN271" t="e">
        <v>#N/A</v>
      </c>
      <c r="AO271" t="e">
        <f t="shared" si="75"/>
        <v>#N/A</v>
      </c>
      <c r="AQ271" s="20" t="str">
        <f t="shared" si="76"/>
        <v>Wind_NAC</v>
      </c>
      <c r="AR271" t="str">
        <f t="shared" si="69"/>
        <v>SPP-Non-Firm/EGAT-Non-Firm</v>
      </c>
      <c r="AT271" s="4" t="s">
        <v>714</v>
      </c>
      <c r="AU271" s="20" t="str">
        <f t="shared" si="68"/>
        <v>Wind_NAC</v>
      </c>
      <c r="AV271" t="str">
        <f t="shared" si="77"/>
        <v>NAC</v>
      </c>
      <c r="AX271" s="4" t="s">
        <v>715</v>
      </c>
      <c r="AY271" s="20" t="str">
        <f t="shared" si="78"/>
        <v>Wind_NAC</v>
      </c>
      <c r="AZ271" t="e">
        <f t="shared" si="79"/>
        <v>#N/A</v>
      </c>
      <c r="BB271" s="4" t="s">
        <v>716</v>
      </c>
      <c r="BC271" s="20" t="s">
        <v>718</v>
      </c>
      <c r="BD271" s="20" t="e">
        <f t="shared" si="80"/>
        <v>#N/A</v>
      </c>
      <c r="BF271" s="4" t="s">
        <v>716</v>
      </c>
      <c r="BG271" s="4" t="s">
        <v>719</v>
      </c>
      <c r="BH271" s="20" t="str">
        <f t="shared" si="70"/>
        <v>Wind_NAC</v>
      </c>
      <c r="BJ271" s="4" t="s">
        <v>716</v>
      </c>
      <c r="BK271" s="4" t="s">
        <v>720</v>
      </c>
      <c r="BL271" s="20" t="e">
        <f t="shared" si="81"/>
        <v>#N/A</v>
      </c>
      <c r="BN271" s="4" t="s">
        <v>717</v>
      </c>
      <c r="BO271" s="20" t="str">
        <f t="shared" si="82"/>
        <v>Wind</v>
      </c>
      <c r="BP271" s="20" t="str">
        <f t="shared" si="83"/>
        <v>Wind_NAC</v>
      </c>
    </row>
    <row r="272" spans="1:68">
      <c r="A272" t="s">
        <v>269</v>
      </c>
      <c r="B272" t="str">
        <f t="shared" si="71"/>
        <v>Wind_MAC</v>
      </c>
      <c r="C272" t="e">
        <v>#N/A</v>
      </c>
      <c r="D272" t="s">
        <v>371</v>
      </c>
      <c r="E272" t="str">
        <f t="shared" si="72"/>
        <v>MAC</v>
      </c>
      <c r="F272" t="s">
        <v>396</v>
      </c>
      <c r="G272" t="str">
        <f>INDEX(PLEXOScat_idx!$B:$B,MATCH($F272,PLEXOScat_idx!$A:$A,0))</f>
        <v>SPP-Non-Firm/EGAT-Non-Firm</v>
      </c>
      <c r="H272" t="s">
        <v>700</v>
      </c>
      <c r="I272" t="str">
        <f t="shared" si="84"/>
        <v>Wind</v>
      </c>
      <c r="J272" t="s">
        <v>765</v>
      </c>
      <c r="K272" t="s">
        <v>431</v>
      </c>
      <c r="L272" t="e">
        <f>INDEX(idxFuel!$B:$B,MATCH($K272,idxFuel!$A:$A,0))</f>
        <v>#N/A</v>
      </c>
      <c r="M272" t="s">
        <v>428</v>
      </c>
      <c r="N272" t="e">
        <v>#N/A</v>
      </c>
      <c r="O272" t="e">
        <f t="shared" si="73"/>
        <v>#N/A</v>
      </c>
      <c r="P272">
        <f>INDEX(Units_Allyear!C:C,MATCH($A272,Units_Allyear!$A:$A,0))</f>
        <v>1</v>
      </c>
      <c r="Q272">
        <f>INDEX(Units_Allyear!D:D,MATCH($A272,Units_Allyear!$A:$A,0))</f>
        <v>1</v>
      </c>
      <c r="R272">
        <f>INDEX(Units_Allyear!E:E,MATCH($A272,Units_Allyear!$A:$A,0))</f>
        <v>1</v>
      </c>
      <c r="S272">
        <f>INDEX(Units_Allyear!F:F,MATCH($A272,Units_Allyear!$A:$A,0))</f>
        <v>1</v>
      </c>
      <c r="T272">
        <f>INDEX(Units_Allyear!G:G,MATCH($A272,Units_Allyear!$A:$A,0))</f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 t="e">
        <v>#N/A</v>
      </c>
      <c r="AA272" t="e">
        <f t="shared" si="74"/>
        <v>#N/A</v>
      </c>
      <c r="AB272" t="e">
        <v>#N/A</v>
      </c>
      <c r="AC272" t="e">
        <v>#N/A</v>
      </c>
      <c r="AD272" t="e">
        <v>#N/A</v>
      </c>
      <c r="AE272">
        <v>8</v>
      </c>
      <c r="AF272">
        <v>40</v>
      </c>
      <c r="AG272">
        <v>0.1</v>
      </c>
      <c r="AH272" t="e">
        <v>#N/A</v>
      </c>
      <c r="AI272" t="e">
        <v>#N/A</v>
      </c>
      <c r="AJ272" t="e">
        <v>#N/A</v>
      </c>
      <c r="AK272" t="e">
        <v>#N/A</v>
      </c>
      <c r="AL272" t="s">
        <v>452</v>
      </c>
      <c r="AM272" t="e">
        <f>NA()</f>
        <v>#N/A</v>
      </c>
      <c r="AN272" t="e">
        <v>#N/A</v>
      </c>
      <c r="AO272" t="e">
        <f t="shared" si="75"/>
        <v>#N/A</v>
      </c>
      <c r="AQ272" s="20" t="str">
        <f t="shared" si="76"/>
        <v>Wind_MAC</v>
      </c>
      <c r="AR272" t="str">
        <f t="shared" si="69"/>
        <v>SPP-Non-Firm/EGAT-Non-Firm</v>
      </c>
      <c r="AT272" s="4" t="s">
        <v>714</v>
      </c>
      <c r="AU272" s="20" t="str">
        <f t="shared" si="68"/>
        <v>Wind_MAC</v>
      </c>
      <c r="AV272" t="str">
        <f t="shared" si="77"/>
        <v>MAC</v>
      </c>
      <c r="AX272" s="4" t="s">
        <v>715</v>
      </c>
      <c r="AY272" s="20" t="str">
        <f t="shared" si="78"/>
        <v>Wind_MAC</v>
      </c>
      <c r="AZ272" t="e">
        <f t="shared" si="79"/>
        <v>#N/A</v>
      </c>
      <c r="BB272" s="4" t="s">
        <v>716</v>
      </c>
      <c r="BC272" s="20" t="s">
        <v>718</v>
      </c>
      <c r="BD272" s="20" t="e">
        <f t="shared" si="80"/>
        <v>#N/A</v>
      </c>
      <c r="BF272" s="4" t="s">
        <v>716</v>
      </c>
      <c r="BG272" s="4" t="s">
        <v>719</v>
      </c>
      <c r="BH272" s="20" t="str">
        <f t="shared" si="70"/>
        <v>Wind_MAC</v>
      </c>
      <c r="BJ272" s="4" t="s">
        <v>716</v>
      </c>
      <c r="BK272" s="4" t="s">
        <v>720</v>
      </c>
      <c r="BL272" s="20" t="e">
        <f t="shared" si="81"/>
        <v>#N/A</v>
      </c>
      <c r="BN272" s="4" t="s">
        <v>717</v>
      </c>
      <c r="BO272" s="20" t="str">
        <f t="shared" si="82"/>
        <v>Wind</v>
      </c>
      <c r="BP272" s="20" t="str">
        <f t="shared" si="83"/>
        <v>Wind_MAC</v>
      </c>
    </row>
    <row r="273" spans="1:68">
      <c r="A273" t="s">
        <v>270</v>
      </c>
      <c r="B273" t="str">
        <f t="shared" si="71"/>
        <v>Wind_SAC</v>
      </c>
      <c r="C273" t="e">
        <v>#N/A</v>
      </c>
      <c r="D273" t="s">
        <v>367</v>
      </c>
      <c r="E273" t="str">
        <f t="shared" si="72"/>
        <v>SAC</v>
      </c>
      <c r="F273" t="s">
        <v>396</v>
      </c>
      <c r="G273" t="str">
        <f>INDEX(PLEXOScat_idx!$B:$B,MATCH($F273,PLEXOScat_idx!$A:$A,0))</f>
        <v>SPP-Non-Firm/EGAT-Non-Firm</v>
      </c>
      <c r="H273" t="s">
        <v>700</v>
      </c>
      <c r="I273" t="str">
        <f t="shared" si="84"/>
        <v>Wind</v>
      </c>
      <c r="J273" t="s">
        <v>765</v>
      </c>
      <c r="K273" t="s">
        <v>431</v>
      </c>
      <c r="L273" t="e">
        <f>INDEX(idxFuel!$B:$B,MATCH($K273,idxFuel!$A:$A,0))</f>
        <v>#N/A</v>
      </c>
      <c r="M273" t="s">
        <v>428</v>
      </c>
      <c r="N273" t="e">
        <v>#N/A</v>
      </c>
      <c r="O273" t="e">
        <f t="shared" si="73"/>
        <v>#N/A</v>
      </c>
      <c r="P273">
        <f>INDEX(Units_Allyear!C:C,MATCH($A273,Units_Allyear!$A:$A,0))</f>
        <v>1</v>
      </c>
      <c r="Q273">
        <f>INDEX(Units_Allyear!D:D,MATCH($A273,Units_Allyear!$A:$A,0))</f>
        <v>1</v>
      </c>
      <c r="R273">
        <f>INDEX(Units_Allyear!E:E,MATCH($A273,Units_Allyear!$A:$A,0))</f>
        <v>1</v>
      </c>
      <c r="S273">
        <f>INDEX(Units_Allyear!F:F,MATCH($A273,Units_Allyear!$A:$A,0))</f>
        <v>1</v>
      </c>
      <c r="T273">
        <f>INDEX(Units_Allyear!G:G,MATCH($A273,Units_Allyear!$A:$A,0))</f>
        <v>1</v>
      </c>
      <c r="U273">
        <v>126.19240000000001</v>
      </c>
      <c r="V273">
        <v>126.19240000000001</v>
      </c>
      <c r="W273">
        <v>126.19240000000001</v>
      </c>
      <c r="X273">
        <v>126.19240000000001</v>
      </c>
      <c r="Y273">
        <v>126.19240000000001</v>
      </c>
      <c r="Z273" t="e">
        <v>#N/A</v>
      </c>
      <c r="AA273" t="e">
        <f t="shared" si="74"/>
        <v>#N/A</v>
      </c>
      <c r="AB273" t="e">
        <v>#N/A</v>
      </c>
      <c r="AC273" t="e">
        <v>#N/A</v>
      </c>
      <c r="AD273" t="e">
        <v>#N/A</v>
      </c>
      <c r="AE273">
        <v>8</v>
      </c>
      <c r="AF273">
        <v>40</v>
      </c>
      <c r="AG273">
        <v>0.1</v>
      </c>
      <c r="AH273" t="e">
        <v>#N/A</v>
      </c>
      <c r="AI273" t="e">
        <v>#N/A</v>
      </c>
      <c r="AJ273" t="e">
        <v>#N/A</v>
      </c>
      <c r="AK273" t="e">
        <v>#N/A</v>
      </c>
      <c r="AL273" t="s">
        <v>452</v>
      </c>
      <c r="AM273" t="e">
        <f>NA()</f>
        <v>#N/A</v>
      </c>
      <c r="AN273" t="e">
        <v>#N/A</v>
      </c>
      <c r="AO273" t="e">
        <f t="shared" si="75"/>
        <v>#N/A</v>
      </c>
      <c r="AQ273" s="20" t="str">
        <f t="shared" si="76"/>
        <v>Wind_SAC</v>
      </c>
      <c r="AR273" t="str">
        <f t="shared" si="69"/>
        <v>SPP-Non-Firm/EGAT-Non-Firm</v>
      </c>
      <c r="AT273" s="4" t="s">
        <v>714</v>
      </c>
      <c r="AU273" s="20" t="str">
        <f t="shared" si="68"/>
        <v>Wind_SAC</v>
      </c>
      <c r="AV273" t="str">
        <f t="shared" si="77"/>
        <v>SAC</v>
      </c>
      <c r="AX273" s="4" t="s">
        <v>715</v>
      </c>
      <c r="AY273" s="20" t="str">
        <f t="shared" si="78"/>
        <v>Wind_SAC</v>
      </c>
      <c r="AZ273" t="e">
        <f t="shared" si="79"/>
        <v>#N/A</v>
      </c>
      <c r="BB273" s="4" t="s">
        <v>716</v>
      </c>
      <c r="BC273" s="20" t="s">
        <v>718</v>
      </c>
      <c r="BD273" s="20" t="e">
        <f t="shared" si="80"/>
        <v>#N/A</v>
      </c>
      <c r="BF273" s="4" t="s">
        <v>716</v>
      </c>
      <c r="BG273" s="4" t="s">
        <v>719</v>
      </c>
      <c r="BH273" s="20" t="str">
        <f t="shared" si="70"/>
        <v>Wind_SAC</v>
      </c>
      <c r="BJ273" s="4" t="s">
        <v>716</v>
      </c>
      <c r="BK273" s="4" t="s">
        <v>720</v>
      </c>
      <c r="BL273" s="20" t="e">
        <f t="shared" si="81"/>
        <v>#N/A</v>
      </c>
      <c r="BN273" s="4" t="s">
        <v>717</v>
      </c>
      <c r="BO273" s="20" t="str">
        <f t="shared" si="82"/>
        <v>Wind</v>
      </c>
      <c r="BP273" s="20" t="str">
        <f t="shared" si="83"/>
        <v>Wind_SAC</v>
      </c>
    </row>
    <row r="274" spans="1:68">
      <c r="A274" t="s">
        <v>271</v>
      </c>
      <c r="B274" t="str">
        <f t="shared" si="71"/>
        <v>Wind_NEC</v>
      </c>
      <c r="C274" t="e">
        <v>#N/A</v>
      </c>
      <c r="D274" t="s">
        <v>369</v>
      </c>
      <c r="E274" t="str">
        <f t="shared" si="72"/>
        <v>NEC</v>
      </c>
      <c r="F274" t="s">
        <v>396</v>
      </c>
      <c r="G274" t="str">
        <f>INDEX(PLEXOScat_idx!$B:$B,MATCH($F274,PLEXOScat_idx!$A:$A,0))</f>
        <v>SPP-Non-Firm/EGAT-Non-Firm</v>
      </c>
      <c r="H274" t="s">
        <v>700</v>
      </c>
      <c r="I274" t="str">
        <f t="shared" si="84"/>
        <v>Wind</v>
      </c>
      <c r="J274" t="s">
        <v>765</v>
      </c>
      <c r="K274" t="s">
        <v>431</v>
      </c>
      <c r="L274" t="e">
        <f>INDEX(idxFuel!$B:$B,MATCH($K274,idxFuel!$A:$A,0))</f>
        <v>#N/A</v>
      </c>
      <c r="M274" t="s">
        <v>428</v>
      </c>
      <c r="N274" t="e">
        <v>#N/A</v>
      </c>
      <c r="O274" t="e">
        <f t="shared" si="73"/>
        <v>#N/A</v>
      </c>
      <c r="P274">
        <f>INDEX(Units_Allyear!C:C,MATCH($A274,Units_Allyear!$A:$A,0))</f>
        <v>1</v>
      </c>
      <c r="Q274">
        <f>INDEX(Units_Allyear!D:D,MATCH($A274,Units_Allyear!$A:$A,0))</f>
        <v>1</v>
      </c>
      <c r="R274">
        <f>INDEX(Units_Allyear!E:E,MATCH($A274,Units_Allyear!$A:$A,0))</f>
        <v>1</v>
      </c>
      <c r="S274">
        <f>INDEX(Units_Allyear!F:F,MATCH($A274,Units_Allyear!$A:$A,0))</f>
        <v>1</v>
      </c>
      <c r="T274">
        <f>INDEX(Units_Allyear!G:G,MATCH($A274,Units_Allyear!$A:$A,0))</f>
        <v>1</v>
      </c>
      <c r="U274">
        <v>1081.5</v>
      </c>
      <c r="V274">
        <v>1081.5</v>
      </c>
      <c r="W274">
        <v>1081.5</v>
      </c>
      <c r="X274">
        <v>1081.5</v>
      </c>
      <c r="Y274">
        <v>1081.5</v>
      </c>
      <c r="Z274" t="e">
        <v>#N/A</v>
      </c>
      <c r="AA274" t="e">
        <f t="shared" si="74"/>
        <v>#N/A</v>
      </c>
      <c r="AB274" t="e">
        <v>#N/A</v>
      </c>
      <c r="AC274" t="e">
        <v>#N/A</v>
      </c>
      <c r="AD274" t="e">
        <v>#N/A</v>
      </c>
      <c r="AE274">
        <v>8</v>
      </c>
      <c r="AF274">
        <v>40</v>
      </c>
      <c r="AG274">
        <v>0.1</v>
      </c>
      <c r="AH274" t="e">
        <v>#N/A</v>
      </c>
      <c r="AI274" t="e">
        <v>#N/A</v>
      </c>
      <c r="AJ274" t="e">
        <v>#N/A</v>
      </c>
      <c r="AK274" t="e">
        <v>#N/A</v>
      </c>
      <c r="AL274" t="s">
        <v>452</v>
      </c>
      <c r="AM274" t="e">
        <f>NA()</f>
        <v>#N/A</v>
      </c>
      <c r="AN274" t="e">
        <v>#N/A</v>
      </c>
      <c r="AO274" t="e">
        <f t="shared" si="75"/>
        <v>#N/A</v>
      </c>
      <c r="AQ274" s="20" t="str">
        <f t="shared" si="76"/>
        <v>Wind_NEC</v>
      </c>
      <c r="AR274" t="str">
        <f t="shared" si="69"/>
        <v>SPP-Non-Firm/EGAT-Non-Firm</v>
      </c>
      <c r="AT274" s="4" t="s">
        <v>714</v>
      </c>
      <c r="AU274" s="20" t="str">
        <f t="shared" si="68"/>
        <v>Wind_NEC</v>
      </c>
      <c r="AV274" t="str">
        <f t="shared" si="77"/>
        <v>NEC</v>
      </c>
      <c r="AX274" s="4" t="s">
        <v>715</v>
      </c>
      <c r="AY274" s="20" t="str">
        <f t="shared" si="78"/>
        <v>Wind_NEC</v>
      </c>
      <c r="AZ274" t="e">
        <f t="shared" si="79"/>
        <v>#N/A</v>
      </c>
      <c r="BB274" s="4" t="s">
        <v>716</v>
      </c>
      <c r="BC274" s="20" t="s">
        <v>718</v>
      </c>
      <c r="BD274" s="20" t="e">
        <f t="shared" si="80"/>
        <v>#N/A</v>
      </c>
      <c r="BF274" s="4" t="s">
        <v>716</v>
      </c>
      <c r="BG274" s="4" t="s">
        <v>719</v>
      </c>
      <c r="BH274" s="20" t="str">
        <f t="shared" si="70"/>
        <v>Wind_NEC</v>
      </c>
      <c r="BJ274" s="4" t="s">
        <v>716</v>
      </c>
      <c r="BK274" s="4" t="s">
        <v>720</v>
      </c>
      <c r="BL274" s="20" t="e">
        <f t="shared" si="81"/>
        <v>#N/A</v>
      </c>
      <c r="BN274" s="4" t="s">
        <v>717</v>
      </c>
      <c r="BO274" s="20" t="str">
        <f t="shared" si="82"/>
        <v>Wind</v>
      </c>
      <c r="BP274" s="20" t="str">
        <f t="shared" si="83"/>
        <v>Wind_NEC</v>
      </c>
    </row>
    <row r="275" spans="1:68">
      <c r="A275" t="s">
        <v>272</v>
      </c>
      <c r="B275" t="str">
        <f t="shared" si="71"/>
        <v>Garbage_CAC_E</v>
      </c>
      <c r="C275" t="e">
        <v>#N/A</v>
      </c>
      <c r="D275" t="s">
        <v>365</v>
      </c>
      <c r="E275" t="str">
        <f t="shared" si="72"/>
        <v>CAC</v>
      </c>
      <c r="F275" t="s">
        <v>397</v>
      </c>
      <c r="G275" t="str">
        <f>INDEX(PLEXOScat_idx!$B:$B,MATCH($F275,PLEXOScat_idx!$A:$A,0))</f>
        <v>SPP-Non-Firm/EGAT-Non-Firm</v>
      </c>
      <c r="H275" s="10" t="s">
        <v>701</v>
      </c>
      <c r="I275" t="str">
        <f t="shared" si="84"/>
        <v>Waste</v>
      </c>
      <c r="J275" t="s">
        <v>766</v>
      </c>
      <c r="K275" t="s">
        <v>426</v>
      </c>
      <c r="L275" t="str">
        <f>INDEX(idxFuel!$B:$B,MATCH($K275,idxFuel!$A:$A,0))</f>
        <v>Bio_Waste</v>
      </c>
      <c r="M275" t="s">
        <v>428</v>
      </c>
      <c r="N275" t="e">
        <v>#N/A</v>
      </c>
      <c r="O275" t="e">
        <f t="shared" si="73"/>
        <v>#N/A</v>
      </c>
      <c r="P275">
        <f>INDEX(Units_Allyear!C:C,MATCH($A275,Units_Allyear!$A:$A,0))</f>
        <v>1</v>
      </c>
      <c r="Q275">
        <f>INDEX(Units_Allyear!D:D,MATCH($A275,Units_Allyear!$A:$A,0))</f>
        <v>1</v>
      </c>
      <c r="R275">
        <f>INDEX(Units_Allyear!E:E,MATCH($A275,Units_Allyear!$A:$A,0))</f>
        <v>1</v>
      </c>
      <c r="S275">
        <f>INDEX(Units_Allyear!F:F,MATCH($A275,Units_Allyear!$A:$A,0))</f>
        <v>1</v>
      </c>
      <c r="T275">
        <f>INDEX(Units_Allyear!G:G,MATCH($A275,Units_Allyear!$A:$A,0))</f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 t="e">
        <v>#N/A</v>
      </c>
      <c r="AA275" t="e">
        <f t="shared" si="74"/>
        <v>#N/A</v>
      </c>
      <c r="AB275" t="e">
        <v>#N/A</v>
      </c>
      <c r="AC275" t="e">
        <v>#N/A</v>
      </c>
      <c r="AD275" t="e">
        <v>#N/A</v>
      </c>
      <c r="AE275">
        <v>8</v>
      </c>
      <c r="AF275">
        <v>40</v>
      </c>
      <c r="AG275">
        <v>0.1</v>
      </c>
      <c r="AH275" t="e">
        <v>#N/A</v>
      </c>
      <c r="AI275" t="e">
        <v>#N/A</v>
      </c>
      <c r="AJ275" t="e">
        <v>#N/A</v>
      </c>
      <c r="AK275" t="e">
        <v>#N/A</v>
      </c>
      <c r="AL275" t="s">
        <v>452</v>
      </c>
      <c r="AM275" t="e">
        <f>NA()</f>
        <v>#N/A</v>
      </c>
      <c r="AN275" t="e">
        <v>#N/A</v>
      </c>
      <c r="AO275" t="e">
        <f t="shared" si="75"/>
        <v>#N/A</v>
      </c>
      <c r="AQ275" s="20" t="str">
        <f t="shared" si="76"/>
        <v>Garbage_CAC_E</v>
      </c>
      <c r="AR275" t="str">
        <f t="shared" si="69"/>
        <v>SPP-Non-Firm/EGAT-Non-Firm</v>
      </c>
      <c r="AT275" s="4" t="s">
        <v>714</v>
      </c>
      <c r="AU275" s="20" t="str">
        <f t="shared" si="68"/>
        <v>Garbage_CAC_E</v>
      </c>
      <c r="AV275" t="str">
        <f t="shared" si="77"/>
        <v>CAC</v>
      </c>
      <c r="AX275" s="4" t="s">
        <v>715</v>
      </c>
      <c r="AY275" s="20" t="str">
        <f t="shared" si="78"/>
        <v>Garbage_CAC_E</v>
      </c>
      <c r="AZ275" t="str">
        <f t="shared" si="79"/>
        <v>Bio_Waste</v>
      </c>
      <c r="BB275" s="4" t="s">
        <v>716</v>
      </c>
      <c r="BC275" s="20" t="s">
        <v>718</v>
      </c>
      <c r="BD275" s="20" t="e">
        <f t="shared" si="80"/>
        <v>#N/A</v>
      </c>
      <c r="BF275" s="4" t="s">
        <v>716</v>
      </c>
      <c r="BG275" s="4" t="s">
        <v>719</v>
      </c>
      <c r="BH275" s="20" t="str">
        <f t="shared" si="70"/>
        <v>Garbage_CAC_E</v>
      </c>
      <c r="BJ275" s="4" t="s">
        <v>716</v>
      </c>
      <c r="BK275" s="4" t="s">
        <v>720</v>
      </c>
      <c r="BL275" s="20" t="e">
        <f t="shared" si="81"/>
        <v>#N/A</v>
      </c>
      <c r="BN275" s="4" t="s">
        <v>717</v>
      </c>
      <c r="BO275" s="20" t="str">
        <f t="shared" si="82"/>
        <v>Waste</v>
      </c>
      <c r="BP275" s="20" t="str">
        <f t="shared" si="83"/>
        <v>Garbage_CAC_E</v>
      </c>
    </row>
    <row r="276" spans="1:68">
      <c r="A276" t="s">
        <v>273</v>
      </c>
      <c r="B276" t="str">
        <f t="shared" si="71"/>
        <v>Garbage_CAC_N</v>
      </c>
      <c r="C276" t="e">
        <v>#N/A</v>
      </c>
      <c r="D276" t="s">
        <v>372</v>
      </c>
      <c r="E276" t="str">
        <f t="shared" si="72"/>
        <v>CAC</v>
      </c>
      <c r="F276" t="s">
        <v>397</v>
      </c>
      <c r="G276" t="str">
        <f>INDEX(PLEXOScat_idx!$B:$B,MATCH($F276,PLEXOScat_idx!$A:$A,0))</f>
        <v>SPP-Non-Firm/EGAT-Non-Firm</v>
      </c>
      <c r="H276" s="10" t="s">
        <v>701</v>
      </c>
      <c r="I276" t="str">
        <f t="shared" si="84"/>
        <v>Waste</v>
      </c>
      <c r="J276" t="s">
        <v>766</v>
      </c>
      <c r="K276" t="s">
        <v>426</v>
      </c>
      <c r="L276" t="str">
        <f>INDEX(idxFuel!$B:$B,MATCH($K276,idxFuel!$A:$A,0))</f>
        <v>Bio_Waste</v>
      </c>
      <c r="M276" t="s">
        <v>428</v>
      </c>
      <c r="N276" t="e">
        <v>#N/A</v>
      </c>
      <c r="O276" t="e">
        <f t="shared" si="73"/>
        <v>#N/A</v>
      </c>
      <c r="P276">
        <f>INDEX(Units_Allyear!C:C,MATCH($A276,Units_Allyear!$A:$A,0))</f>
        <v>1</v>
      </c>
      <c r="Q276">
        <f>INDEX(Units_Allyear!D:D,MATCH($A276,Units_Allyear!$A:$A,0))</f>
        <v>1</v>
      </c>
      <c r="R276">
        <f>INDEX(Units_Allyear!E:E,MATCH($A276,Units_Allyear!$A:$A,0))</f>
        <v>1</v>
      </c>
      <c r="S276">
        <f>INDEX(Units_Allyear!F:F,MATCH($A276,Units_Allyear!$A:$A,0))</f>
        <v>1</v>
      </c>
      <c r="T276">
        <f>INDEX(Units_Allyear!G:G,MATCH($A276,Units_Allyear!$A:$A,0))</f>
        <v>1</v>
      </c>
      <c r="U276">
        <v>163</v>
      </c>
      <c r="V276">
        <v>182.54</v>
      </c>
      <c r="W276">
        <v>182.54</v>
      </c>
      <c r="X276">
        <v>182.54</v>
      </c>
      <c r="Y276">
        <v>182.54</v>
      </c>
      <c r="Z276" t="e">
        <v>#N/A</v>
      </c>
      <c r="AA276" t="e">
        <f t="shared" si="74"/>
        <v>#N/A</v>
      </c>
      <c r="AB276" t="e">
        <v>#N/A</v>
      </c>
      <c r="AC276" t="e">
        <v>#N/A</v>
      </c>
      <c r="AD276" t="e">
        <v>#N/A</v>
      </c>
      <c r="AE276">
        <v>8</v>
      </c>
      <c r="AF276">
        <v>40</v>
      </c>
      <c r="AG276">
        <v>0.1</v>
      </c>
      <c r="AH276" t="e">
        <v>#N/A</v>
      </c>
      <c r="AI276" t="e">
        <v>#N/A</v>
      </c>
      <c r="AJ276" t="e">
        <v>#N/A</v>
      </c>
      <c r="AK276" t="e">
        <v>#N/A</v>
      </c>
      <c r="AL276" t="s">
        <v>452</v>
      </c>
      <c r="AM276" t="e">
        <f>NA()</f>
        <v>#N/A</v>
      </c>
      <c r="AN276" t="e">
        <v>#N/A</v>
      </c>
      <c r="AO276" t="e">
        <f t="shared" si="75"/>
        <v>#N/A</v>
      </c>
      <c r="AQ276" s="20" t="str">
        <f t="shared" si="76"/>
        <v>Garbage_CAC_N</v>
      </c>
      <c r="AR276" t="str">
        <f t="shared" si="69"/>
        <v>SPP-Non-Firm/EGAT-Non-Firm</v>
      </c>
      <c r="AT276" s="4" t="s">
        <v>714</v>
      </c>
      <c r="AU276" s="20" t="str">
        <f t="shared" si="68"/>
        <v>Garbage_CAC_N</v>
      </c>
      <c r="AV276" t="str">
        <f t="shared" si="77"/>
        <v>CAC</v>
      </c>
      <c r="AX276" s="4" t="s">
        <v>715</v>
      </c>
      <c r="AY276" s="20" t="str">
        <f t="shared" si="78"/>
        <v>Garbage_CAC_N</v>
      </c>
      <c r="AZ276" t="str">
        <f t="shared" si="79"/>
        <v>Bio_Waste</v>
      </c>
      <c r="BB276" s="4" t="s">
        <v>716</v>
      </c>
      <c r="BC276" s="20" t="s">
        <v>718</v>
      </c>
      <c r="BD276" s="20" t="e">
        <f t="shared" si="80"/>
        <v>#N/A</v>
      </c>
      <c r="BF276" s="4" t="s">
        <v>716</v>
      </c>
      <c r="BG276" s="4" t="s">
        <v>719</v>
      </c>
      <c r="BH276" s="20" t="str">
        <f t="shared" si="70"/>
        <v>Garbage_CAC_N</v>
      </c>
      <c r="BJ276" s="4" t="s">
        <v>716</v>
      </c>
      <c r="BK276" s="4" t="s">
        <v>720</v>
      </c>
      <c r="BL276" s="20" t="e">
        <f t="shared" si="81"/>
        <v>#N/A</v>
      </c>
      <c r="BN276" s="4" t="s">
        <v>717</v>
      </c>
      <c r="BO276" s="20" t="str">
        <f t="shared" si="82"/>
        <v>Waste</v>
      </c>
      <c r="BP276" s="20" t="str">
        <f t="shared" si="83"/>
        <v>Garbage_CAC_N</v>
      </c>
    </row>
    <row r="277" spans="1:68">
      <c r="A277" t="s">
        <v>274</v>
      </c>
      <c r="B277" t="str">
        <f t="shared" si="71"/>
        <v>Garbage_CAC_W</v>
      </c>
      <c r="C277" t="e">
        <v>#N/A</v>
      </c>
      <c r="D277" t="s">
        <v>377</v>
      </c>
      <c r="E277" t="str">
        <f t="shared" si="72"/>
        <v>CAC</v>
      </c>
      <c r="F277" t="s">
        <v>397</v>
      </c>
      <c r="G277" t="str">
        <f>INDEX(PLEXOScat_idx!$B:$B,MATCH($F277,PLEXOScat_idx!$A:$A,0))</f>
        <v>SPP-Non-Firm/EGAT-Non-Firm</v>
      </c>
      <c r="H277" s="10" t="s">
        <v>701</v>
      </c>
      <c r="I277" t="str">
        <f t="shared" si="84"/>
        <v>Waste</v>
      </c>
      <c r="J277" t="s">
        <v>766</v>
      </c>
      <c r="K277" t="s">
        <v>426</v>
      </c>
      <c r="L277" t="str">
        <f>INDEX(idxFuel!$B:$B,MATCH($K277,idxFuel!$A:$A,0))</f>
        <v>Bio_Waste</v>
      </c>
      <c r="M277" t="s">
        <v>428</v>
      </c>
      <c r="N277" t="e">
        <v>#N/A</v>
      </c>
      <c r="O277" t="e">
        <f t="shared" si="73"/>
        <v>#N/A</v>
      </c>
      <c r="P277">
        <f>INDEX(Units_Allyear!C:C,MATCH($A277,Units_Allyear!$A:$A,0))</f>
        <v>1</v>
      </c>
      <c r="Q277">
        <f>INDEX(Units_Allyear!D:D,MATCH($A277,Units_Allyear!$A:$A,0))</f>
        <v>1</v>
      </c>
      <c r="R277">
        <f>INDEX(Units_Allyear!E:E,MATCH($A277,Units_Allyear!$A:$A,0))</f>
        <v>1</v>
      </c>
      <c r="S277">
        <f>INDEX(Units_Allyear!F:F,MATCH($A277,Units_Allyear!$A:$A,0))</f>
        <v>1</v>
      </c>
      <c r="T277">
        <f>INDEX(Units_Allyear!G:G,MATCH($A277,Units_Allyear!$A:$A,0))</f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 t="e">
        <v>#N/A</v>
      </c>
      <c r="AA277" t="e">
        <f t="shared" si="74"/>
        <v>#N/A</v>
      </c>
      <c r="AB277" t="e">
        <v>#N/A</v>
      </c>
      <c r="AC277" t="e">
        <v>#N/A</v>
      </c>
      <c r="AD277" t="e">
        <v>#N/A</v>
      </c>
      <c r="AE277">
        <v>8</v>
      </c>
      <c r="AF277">
        <v>40</v>
      </c>
      <c r="AG277">
        <v>0.1</v>
      </c>
      <c r="AH277" t="e">
        <v>#N/A</v>
      </c>
      <c r="AI277" t="e">
        <v>#N/A</v>
      </c>
      <c r="AJ277" t="e">
        <v>#N/A</v>
      </c>
      <c r="AK277" t="e">
        <v>#N/A</v>
      </c>
      <c r="AL277" t="s">
        <v>452</v>
      </c>
      <c r="AM277" t="e">
        <f>NA()</f>
        <v>#N/A</v>
      </c>
      <c r="AN277" t="e">
        <v>#N/A</v>
      </c>
      <c r="AO277" t="e">
        <f t="shared" si="75"/>
        <v>#N/A</v>
      </c>
      <c r="AQ277" s="20" t="str">
        <f t="shared" si="76"/>
        <v>Garbage_CAC_W</v>
      </c>
      <c r="AR277" t="str">
        <f t="shared" si="69"/>
        <v>SPP-Non-Firm/EGAT-Non-Firm</v>
      </c>
      <c r="AT277" s="4" t="s">
        <v>714</v>
      </c>
      <c r="AU277" s="20" t="str">
        <f t="shared" si="68"/>
        <v>Garbage_CAC_W</v>
      </c>
      <c r="AV277" t="str">
        <f t="shared" si="77"/>
        <v>CAC</v>
      </c>
      <c r="AX277" s="4" t="s">
        <v>715</v>
      </c>
      <c r="AY277" s="20" t="str">
        <f t="shared" si="78"/>
        <v>Garbage_CAC_W</v>
      </c>
      <c r="AZ277" t="str">
        <f t="shared" si="79"/>
        <v>Bio_Waste</v>
      </c>
      <c r="BB277" s="4" t="s">
        <v>716</v>
      </c>
      <c r="BC277" s="20" t="s">
        <v>718</v>
      </c>
      <c r="BD277" s="20" t="e">
        <f t="shared" si="80"/>
        <v>#N/A</v>
      </c>
      <c r="BF277" s="4" t="s">
        <v>716</v>
      </c>
      <c r="BG277" s="4" t="s">
        <v>719</v>
      </c>
      <c r="BH277" s="20" t="str">
        <f t="shared" si="70"/>
        <v>Garbage_CAC_W</v>
      </c>
      <c r="BJ277" s="4" t="s">
        <v>716</v>
      </c>
      <c r="BK277" s="4" t="s">
        <v>720</v>
      </c>
      <c r="BL277" s="20" t="e">
        <f t="shared" si="81"/>
        <v>#N/A</v>
      </c>
      <c r="BN277" s="4" t="s">
        <v>717</v>
      </c>
      <c r="BO277" s="20" t="str">
        <f t="shared" si="82"/>
        <v>Waste</v>
      </c>
      <c r="BP277" s="20" t="str">
        <f t="shared" si="83"/>
        <v>Garbage_CAC_W</v>
      </c>
    </row>
    <row r="278" spans="1:68">
      <c r="A278" t="s">
        <v>275</v>
      </c>
      <c r="B278" t="str">
        <f t="shared" si="71"/>
        <v>Garbage_NAC</v>
      </c>
      <c r="C278" t="e">
        <v>#N/A</v>
      </c>
      <c r="D278" t="s">
        <v>368</v>
      </c>
      <c r="E278" t="str">
        <f t="shared" si="72"/>
        <v>NAC</v>
      </c>
      <c r="F278" t="s">
        <v>397</v>
      </c>
      <c r="G278" t="str">
        <f>INDEX(PLEXOScat_idx!$B:$B,MATCH($F278,PLEXOScat_idx!$A:$A,0))</f>
        <v>SPP-Non-Firm/EGAT-Non-Firm</v>
      </c>
      <c r="H278" s="10" t="s">
        <v>701</v>
      </c>
      <c r="I278" t="str">
        <f t="shared" si="84"/>
        <v>Waste</v>
      </c>
      <c r="J278" t="s">
        <v>766</v>
      </c>
      <c r="K278" t="s">
        <v>426</v>
      </c>
      <c r="L278" t="str">
        <f>INDEX(idxFuel!$B:$B,MATCH($K278,idxFuel!$A:$A,0))</f>
        <v>Bio_Waste</v>
      </c>
      <c r="M278" t="s">
        <v>428</v>
      </c>
      <c r="N278" t="e">
        <v>#N/A</v>
      </c>
      <c r="O278" t="e">
        <f t="shared" si="73"/>
        <v>#N/A</v>
      </c>
      <c r="P278">
        <f>INDEX(Units_Allyear!C:C,MATCH($A278,Units_Allyear!$A:$A,0))</f>
        <v>1</v>
      </c>
      <c r="Q278">
        <f>INDEX(Units_Allyear!D:D,MATCH($A278,Units_Allyear!$A:$A,0))</f>
        <v>1</v>
      </c>
      <c r="R278">
        <f>INDEX(Units_Allyear!E:E,MATCH($A278,Units_Allyear!$A:$A,0))</f>
        <v>1</v>
      </c>
      <c r="S278">
        <f>INDEX(Units_Allyear!F:F,MATCH($A278,Units_Allyear!$A:$A,0))</f>
        <v>1</v>
      </c>
      <c r="T278">
        <f>INDEX(Units_Allyear!G:G,MATCH($A278,Units_Allyear!$A:$A,0))</f>
        <v>1</v>
      </c>
      <c r="U278">
        <v>0</v>
      </c>
      <c r="V278">
        <v>0</v>
      </c>
      <c r="W278">
        <v>0</v>
      </c>
      <c r="X278">
        <v>0</v>
      </c>
      <c r="Y278">
        <v>0</v>
      </c>
      <c r="Z278" t="e">
        <v>#N/A</v>
      </c>
      <c r="AA278" t="e">
        <f t="shared" si="74"/>
        <v>#N/A</v>
      </c>
      <c r="AB278" t="e">
        <v>#N/A</v>
      </c>
      <c r="AC278" t="e">
        <v>#N/A</v>
      </c>
      <c r="AD278" t="e">
        <v>#N/A</v>
      </c>
      <c r="AE278">
        <v>8</v>
      </c>
      <c r="AF278">
        <v>40</v>
      </c>
      <c r="AG278">
        <v>0.1</v>
      </c>
      <c r="AH278" t="e">
        <v>#N/A</v>
      </c>
      <c r="AI278" t="e">
        <v>#N/A</v>
      </c>
      <c r="AJ278" t="e">
        <v>#N/A</v>
      </c>
      <c r="AK278" t="e">
        <v>#N/A</v>
      </c>
      <c r="AL278" t="s">
        <v>452</v>
      </c>
      <c r="AM278" t="e">
        <f>NA()</f>
        <v>#N/A</v>
      </c>
      <c r="AN278" t="e">
        <v>#N/A</v>
      </c>
      <c r="AO278" t="e">
        <f t="shared" si="75"/>
        <v>#N/A</v>
      </c>
      <c r="AQ278" s="20" t="str">
        <f t="shared" si="76"/>
        <v>Garbage_NAC</v>
      </c>
      <c r="AR278" t="str">
        <f t="shared" si="69"/>
        <v>SPP-Non-Firm/EGAT-Non-Firm</v>
      </c>
      <c r="AT278" s="4" t="s">
        <v>714</v>
      </c>
      <c r="AU278" s="20" t="str">
        <f t="shared" si="68"/>
        <v>Garbage_NAC</v>
      </c>
      <c r="AV278" t="str">
        <f t="shared" si="77"/>
        <v>NAC</v>
      </c>
      <c r="AX278" s="4" t="s">
        <v>715</v>
      </c>
      <c r="AY278" s="20" t="str">
        <f t="shared" si="78"/>
        <v>Garbage_NAC</v>
      </c>
      <c r="AZ278" t="str">
        <f t="shared" si="79"/>
        <v>Bio_Waste</v>
      </c>
      <c r="BB278" s="4" t="s">
        <v>716</v>
      </c>
      <c r="BC278" s="20" t="s">
        <v>718</v>
      </c>
      <c r="BD278" s="20" t="e">
        <f t="shared" si="80"/>
        <v>#N/A</v>
      </c>
      <c r="BF278" s="4" t="s">
        <v>716</v>
      </c>
      <c r="BG278" s="4" t="s">
        <v>719</v>
      </c>
      <c r="BH278" s="20" t="str">
        <f t="shared" si="70"/>
        <v>Garbage_NAC</v>
      </c>
      <c r="BJ278" s="4" t="s">
        <v>716</v>
      </c>
      <c r="BK278" s="4" t="s">
        <v>720</v>
      </c>
      <c r="BL278" s="20" t="e">
        <f t="shared" si="81"/>
        <v>#N/A</v>
      </c>
      <c r="BN278" s="4" t="s">
        <v>717</v>
      </c>
      <c r="BO278" s="20" t="str">
        <f t="shared" si="82"/>
        <v>Waste</v>
      </c>
      <c r="BP278" s="20" t="str">
        <f t="shared" si="83"/>
        <v>Garbage_NAC</v>
      </c>
    </row>
    <row r="279" spans="1:68">
      <c r="A279" t="s">
        <v>276</v>
      </c>
      <c r="B279" t="str">
        <f t="shared" si="71"/>
        <v>Garbage_MAC</v>
      </c>
      <c r="C279" t="e">
        <v>#N/A</v>
      </c>
      <c r="D279" t="s">
        <v>371</v>
      </c>
      <c r="E279" t="str">
        <f t="shared" si="72"/>
        <v>MAC</v>
      </c>
      <c r="F279" t="s">
        <v>397</v>
      </c>
      <c r="G279" t="str">
        <f>INDEX(PLEXOScat_idx!$B:$B,MATCH($F279,PLEXOScat_idx!$A:$A,0))</f>
        <v>SPP-Non-Firm/EGAT-Non-Firm</v>
      </c>
      <c r="H279" s="10" t="s">
        <v>701</v>
      </c>
      <c r="I279" t="str">
        <f t="shared" si="84"/>
        <v>Waste</v>
      </c>
      <c r="J279" t="s">
        <v>766</v>
      </c>
      <c r="K279" t="s">
        <v>426</v>
      </c>
      <c r="L279" t="str">
        <f>INDEX(idxFuel!$B:$B,MATCH($K279,idxFuel!$A:$A,0))</f>
        <v>Bio_Waste</v>
      </c>
      <c r="M279" t="s">
        <v>428</v>
      </c>
      <c r="N279" t="e">
        <v>#N/A</v>
      </c>
      <c r="O279" t="e">
        <f t="shared" si="73"/>
        <v>#N/A</v>
      </c>
      <c r="P279">
        <f>INDEX(Units_Allyear!C:C,MATCH($A279,Units_Allyear!$A:$A,0))</f>
        <v>1</v>
      </c>
      <c r="Q279">
        <f>INDEX(Units_Allyear!D:D,MATCH($A279,Units_Allyear!$A:$A,0))</f>
        <v>1</v>
      </c>
      <c r="R279">
        <f>INDEX(Units_Allyear!E:E,MATCH($A279,Units_Allyear!$A:$A,0))</f>
        <v>1</v>
      </c>
      <c r="S279">
        <f>INDEX(Units_Allyear!F:F,MATCH($A279,Units_Allyear!$A:$A,0))</f>
        <v>1</v>
      </c>
      <c r="T279">
        <f>INDEX(Units_Allyear!G:G,MATCH($A279,Units_Allyear!$A:$A,0))</f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 t="e">
        <v>#N/A</v>
      </c>
      <c r="AA279" t="e">
        <f t="shared" si="74"/>
        <v>#N/A</v>
      </c>
      <c r="AB279" t="e">
        <v>#N/A</v>
      </c>
      <c r="AC279" t="e">
        <v>#N/A</v>
      </c>
      <c r="AD279" t="e">
        <v>#N/A</v>
      </c>
      <c r="AE279">
        <v>8</v>
      </c>
      <c r="AF279">
        <v>40</v>
      </c>
      <c r="AG279">
        <v>0.1</v>
      </c>
      <c r="AH279" t="e">
        <v>#N/A</v>
      </c>
      <c r="AI279" t="e">
        <v>#N/A</v>
      </c>
      <c r="AJ279" t="e">
        <v>#N/A</v>
      </c>
      <c r="AK279" t="e">
        <v>#N/A</v>
      </c>
      <c r="AL279" t="s">
        <v>452</v>
      </c>
      <c r="AM279" t="e">
        <f>NA()</f>
        <v>#N/A</v>
      </c>
      <c r="AN279" t="e">
        <v>#N/A</v>
      </c>
      <c r="AO279" t="e">
        <f t="shared" si="75"/>
        <v>#N/A</v>
      </c>
      <c r="AQ279" s="20" t="str">
        <f t="shared" si="76"/>
        <v>Garbage_MAC</v>
      </c>
      <c r="AR279" t="str">
        <f t="shared" si="69"/>
        <v>SPP-Non-Firm/EGAT-Non-Firm</v>
      </c>
      <c r="AT279" s="4" t="s">
        <v>714</v>
      </c>
      <c r="AU279" s="20" t="str">
        <f t="shared" si="68"/>
        <v>Garbage_MAC</v>
      </c>
      <c r="AV279" t="str">
        <f t="shared" si="77"/>
        <v>MAC</v>
      </c>
      <c r="AX279" s="4" t="s">
        <v>715</v>
      </c>
      <c r="AY279" s="20" t="str">
        <f t="shared" si="78"/>
        <v>Garbage_MAC</v>
      </c>
      <c r="AZ279" t="str">
        <f t="shared" si="79"/>
        <v>Bio_Waste</v>
      </c>
      <c r="BB279" s="4" t="s">
        <v>716</v>
      </c>
      <c r="BC279" s="20" t="s">
        <v>718</v>
      </c>
      <c r="BD279" s="20" t="e">
        <f t="shared" si="80"/>
        <v>#N/A</v>
      </c>
      <c r="BF279" s="4" t="s">
        <v>716</v>
      </c>
      <c r="BG279" s="4" t="s">
        <v>719</v>
      </c>
      <c r="BH279" s="20" t="str">
        <f t="shared" si="70"/>
        <v>Garbage_MAC</v>
      </c>
      <c r="BJ279" s="4" t="s">
        <v>716</v>
      </c>
      <c r="BK279" s="4" t="s">
        <v>720</v>
      </c>
      <c r="BL279" s="20" t="e">
        <f t="shared" si="81"/>
        <v>#N/A</v>
      </c>
      <c r="BN279" s="4" t="s">
        <v>717</v>
      </c>
      <c r="BO279" s="20" t="str">
        <f t="shared" si="82"/>
        <v>Waste</v>
      </c>
      <c r="BP279" s="20" t="str">
        <f t="shared" si="83"/>
        <v>Garbage_MAC</v>
      </c>
    </row>
    <row r="280" spans="1:68">
      <c r="A280" t="s">
        <v>277</v>
      </c>
      <c r="B280" t="str">
        <f t="shared" si="71"/>
        <v>Garbage_SAC</v>
      </c>
      <c r="C280" t="e">
        <v>#N/A</v>
      </c>
      <c r="D280" t="s">
        <v>367</v>
      </c>
      <c r="E280" t="str">
        <f t="shared" si="72"/>
        <v>SAC</v>
      </c>
      <c r="F280" t="s">
        <v>397</v>
      </c>
      <c r="G280" t="str">
        <f>INDEX(PLEXOScat_idx!$B:$B,MATCH($F280,PLEXOScat_idx!$A:$A,0))</f>
        <v>SPP-Non-Firm/EGAT-Non-Firm</v>
      </c>
      <c r="H280" s="10" t="s">
        <v>701</v>
      </c>
      <c r="I280" t="str">
        <f t="shared" si="84"/>
        <v>Waste</v>
      </c>
      <c r="J280" t="s">
        <v>766</v>
      </c>
      <c r="K280" t="s">
        <v>426</v>
      </c>
      <c r="L280" t="str">
        <f>INDEX(idxFuel!$B:$B,MATCH($K280,idxFuel!$A:$A,0))</f>
        <v>Bio_Waste</v>
      </c>
      <c r="M280" t="s">
        <v>428</v>
      </c>
      <c r="N280" t="e">
        <v>#N/A</v>
      </c>
      <c r="O280" t="e">
        <f t="shared" si="73"/>
        <v>#N/A</v>
      </c>
      <c r="P280">
        <f>INDEX(Units_Allyear!C:C,MATCH($A280,Units_Allyear!$A:$A,0))</f>
        <v>1</v>
      </c>
      <c r="Q280">
        <f>INDEX(Units_Allyear!D:D,MATCH($A280,Units_Allyear!$A:$A,0))</f>
        <v>1</v>
      </c>
      <c r="R280">
        <f>INDEX(Units_Allyear!E:E,MATCH($A280,Units_Allyear!$A:$A,0))</f>
        <v>1</v>
      </c>
      <c r="S280">
        <f>INDEX(Units_Allyear!F:F,MATCH($A280,Units_Allyear!$A:$A,0))</f>
        <v>1</v>
      </c>
      <c r="T280">
        <f>INDEX(Units_Allyear!G:G,MATCH($A280,Units_Allyear!$A:$A,0))</f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 t="e">
        <v>#N/A</v>
      </c>
      <c r="AA280" t="e">
        <f t="shared" si="74"/>
        <v>#N/A</v>
      </c>
      <c r="AB280" t="e">
        <v>#N/A</v>
      </c>
      <c r="AC280" t="e">
        <v>#N/A</v>
      </c>
      <c r="AD280" t="e">
        <v>#N/A</v>
      </c>
      <c r="AE280">
        <v>8</v>
      </c>
      <c r="AF280">
        <v>40</v>
      </c>
      <c r="AG280">
        <v>0.1</v>
      </c>
      <c r="AH280" t="e">
        <v>#N/A</v>
      </c>
      <c r="AI280" t="e">
        <v>#N/A</v>
      </c>
      <c r="AJ280" t="e">
        <v>#N/A</v>
      </c>
      <c r="AK280" t="e">
        <v>#N/A</v>
      </c>
      <c r="AL280" t="s">
        <v>452</v>
      </c>
      <c r="AM280" t="e">
        <f>NA()</f>
        <v>#N/A</v>
      </c>
      <c r="AN280" t="e">
        <v>#N/A</v>
      </c>
      <c r="AO280" t="e">
        <f t="shared" si="75"/>
        <v>#N/A</v>
      </c>
      <c r="AQ280" s="20" t="str">
        <f t="shared" si="76"/>
        <v>Garbage_SAC</v>
      </c>
      <c r="AR280" t="str">
        <f t="shared" si="69"/>
        <v>SPP-Non-Firm/EGAT-Non-Firm</v>
      </c>
      <c r="AT280" s="4" t="s">
        <v>714</v>
      </c>
      <c r="AU280" s="20" t="str">
        <f t="shared" si="68"/>
        <v>Garbage_SAC</v>
      </c>
      <c r="AV280" t="str">
        <f t="shared" si="77"/>
        <v>SAC</v>
      </c>
      <c r="AX280" s="4" t="s">
        <v>715</v>
      </c>
      <c r="AY280" s="20" t="str">
        <f t="shared" si="78"/>
        <v>Garbage_SAC</v>
      </c>
      <c r="AZ280" t="str">
        <f t="shared" si="79"/>
        <v>Bio_Waste</v>
      </c>
      <c r="BB280" s="4" t="s">
        <v>716</v>
      </c>
      <c r="BC280" s="20" t="s">
        <v>718</v>
      </c>
      <c r="BD280" s="20" t="e">
        <f t="shared" si="80"/>
        <v>#N/A</v>
      </c>
      <c r="BF280" s="4" t="s">
        <v>716</v>
      </c>
      <c r="BG280" s="4" t="s">
        <v>719</v>
      </c>
      <c r="BH280" s="20" t="str">
        <f t="shared" si="70"/>
        <v>Garbage_SAC</v>
      </c>
      <c r="BJ280" s="4" t="s">
        <v>716</v>
      </c>
      <c r="BK280" s="4" t="s">
        <v>720</v>
      </c>
      <c r="BL280" s="20" t="e">
        <f t="shared" si="81"/>
        <v>#N/A</v>
      </c>
      <c r="BN280" s="4" t="s">
        <v>717</v>
      </c>
      <c r="BO280" s="20" t="str">
        <f t="shared" si="82"/>
        <v>Waste</v>
      </c>
      <c r="BP280" s="20" t="str">
        <f t="shared" si="83"/>
        <v>Garbage_SAC</v>
      </c>
    </row>
    <row r="281" spans="1:68">
      <c r="A281" t="s">
        <v>278</v>
      </c>
      <c r="B281" t="str">
        <f t="shared" si="71"/>
        <v>Garbage_NEC</v>
      </c>
      <c r="C281" t="e">
        <v>#N/A</v>
      </c>
      <c r="D281" t="s">
        <v>369</v>
      </c>
      <c r="E281" t="str">
        <f t="shared" si="72"/>
        <v>NEC</v>
      </c>
      <c r="F281" t="s">
        <v>397</v>
      </c>
      <c r="G281" t="str">
        <f>INDEX(PLEXOScat_idx!$B:$B,MATCH($F281,PLEXOScat_idx!$A:$A,0))</f>
        <v>SPP-Non-Firm/EGAT-Non-Firm</v>
      </c>
      <c r="H281" s="10" t="s">
        <v>701</v>
      </c>
      <c r="I281" t="str">
        <f t="shared" si="84"/>
        <v>Waste</v>
      </c>
      <c r="J281" t="s">
        <v>766</v>
      </c>
      <c r="K281" t="s">
        <v>426</v>
      </c>
      <c r="L281" t="str">
        <f>INDEX(idxFuel!$B:$B,MATCH($K281,idxFuel!$A:$A,0))</f>
        <v>Bio_Waste</v>
      </c>
      <c r="M281" t="s">
        <v>428</v>
      </c>
      <c r="N281" t="e">
        <v>#N/A</v>
      </c>
      <c r="O281" t="e">
        <f t="shared" si="73"/>
        <v>#N/A</v>
      </c>
      <c r="P281">
        <f>INDEX(Units_Allyear!C:C,MATCH($A281,Units_Allyear!$A:$A,0))</f>
        <v>1</v>
      </c>
      <c r="Q281">
        <f>INDEX(Units_Allyear!D:D,MATCH($A281,Units_Allyear!$A:$A,0))</f>
        <v>1</v>
      </c>
      <c r="R281">
        <f>INDEX(Units_Allyear!E:E,MATCH($A281,Units_Allyear!$A:$A,0))</f>
        <v>1</v>
      </c>
      <c r="S281">
        <f>INDEX(Units_Allyear!F:F,MATCH($A281,Units_Allyear!$A:$A,0))</f>
        <v>1</v>
      </c>
      <c r="T281">
        <f>INDEX(Units_Allyear!G:G,MATCH($A281,Units_Allyear!$A:$A,0))</f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 t="e">
        <v>#N/A</v>
      </c>
      <c r="AA281" t="e">
        <f t="shared" si="74"/>
        <v>#N/A</v>
      </c>
      <c r="AB281" t="e">
        <v>#N/A</v>
      </c>
      <c r="AC281" t="e">
        <v>#N/A</v>
      </c>
      <c r="AD281" t="e">
        <v>#N/A</v>
      </c>
      <c r="AE281">
        <v>8</v>
      </c>
      <c r="AF281">
        <v>40</v>
      </c>
      <c r="AG281">
        <v>0.1</v>
      </c>
      <c r="AH281" t="e">
        <v>#N/A</v>
      </c>
      <c r="AI281" t="e">
        <v>#N/A</v>
      </c>
      <c r="AJ281" t="e">
        <v>#N/A</v>
      </c>
      <c r="AK281" t="e">
        <v>#N/A</v>
      </c>
      <c r="AL281" t="s">
        <v>452</v>
      </c>
      <c r="AM281" t="e">
        <f>NA()</f>
        <v>#N/A</v>
      </c>
      <c r="AN281" t="e">
        <v>#N/A</v>
      </c>
      <c r="AO281" t="e">
        <f t="shared" si="75"/>
        <v>#N/A</v>
      </c>
      <c r="AQ281" s="20" t="str">
        <f t="shared" si="76"/>
        <v>Garbage_NEC</v>
      </c>
      <c r="AR281" t="str">
        <f t="shared" si="69"/>
        <v>SPP-Non-Firm/EGAT-Non-Firm</v>
      </c>
      <c r="AT281" s="4" t="s">
        <v>714</v>
      </c>
      <c r="AU281" s="20" t="str">
        <f t="shared" si="68"/>
        <v>Garbage_NEC</v>
      </c>
      <c r="AV281" t="str">
        <f t="shared" si="77"/>
        <v>NEC</v>
      </c>
      <c r="AX281" s="4" t="s">
        <v>715</v>
      </c>
      <c r="AY281" s="20" t="str">
        <f t="shared" si="78"/>
        <v>Garbage_NEC</v>
      </c>
      <c r="AZ281" t="str">
        <f t="shared" si="79"/>
        <v>Bio_Waste</v>
      </c>
      <c r="BB281" s="4" t="s">
        <v>716</v>
      </c>
      <c r="BC281" s="20" t="s">
        <v>718</v>
      </c>
      <c r="BD281" s="20" t="e">
        <f t="shared" si="80"/>
        <v>#N/A</v>
      </c>
      <c r="BF281" s="4" t="s">
        <v>716</v>
      </c>
      <c r="BG281" s="4" t="s">
        <v>719</v>
      </c>
      <c r="BH281" s="20" t="str">
        <f t="shared" si="70"/>
        <v>Garbage_NEC</v>
      </c>
      <c r="BJ281" s="4" t="s">
        <v>716</v>
      </c>
      <c r="BK281" s="4" t="s">
        <v>720</v>
      </c>
      <c r="BL281" s="20" t="e">
        <f t="shared" si="81"/>
        <v>#N/A</v>
      </c>
      <c r="BN281" s="4" t="s">
        <v>717</v>
      </c>
      <c r="BO281" s="20" t="str">
        <f t="shared" si="82"/>
        <v>Waste</v>
      </c>
      <c r="BP281" s="20" t="str">
        <f t="shared" si="83"/>
        <v>Garbage_NEC</v>
      </c>
    </row>
    <row r="282" spans="1:68">
      <c r="A282" t="s">
        <v>279</v>
      </c>
      <c r="B282" t="str">
        <f t="shared" si="71"/>
        <v>Solar_CAC_E</v>
      </c>
      <c r="C282" t="e">
        <v>#N/A</v>
      </c>
      <c r="D282" t="s">
        <v>365</v>
      </c>
      <c r="E282" t="str">
        <f t="shared" si="72"/>
        <v>CAC</v>
      </c>
      <c r="F282" t="s">
        <v>401</v>
      </c>
      <c r="G282" t="str">
        <f>INDEX(PLEXOScat_idx!$B:$B,MATCH($F282,PLEXOScat_idx!$A:$A,0))</f>
        <v>SPP-Non-Firm/EGAT-Non-Firm</v>
      </c>
      <c r="H282" t="s">
        <v>702</v>
      </c>
      <c r="I282" t="str">
        <f t="shared" si="84"/>
        <v>Solar</v>
      </c>
      <c r="J282" t="s">
        <v>767</v>
      </c>
      <c r="K282" t="s">
        <v>432</v>
      </c>
      <c r="L282" t="e">
        <f>INDEX(idxFuel!$B:$B,MATCH($K282,idxFuel!$A:$A,0))</f>
        <v>#N/A</v>
      </c>
      <c r="M282" t="s">
        <v>428</v>
      </c>
      <c r="N282" t="e">
        <v>#N/A</v>
      </c>
      <c r="O282" t="e">
        <f t="shared" si="73"/>
        <v>#N/A</v>
      </c>
      <c r="P282">
        <f>INDEX(Units_Allyear!C:C,MATCH($A282,Units_Allyear!$A:$A,0))</f>
        <v>1</v>
      </c>
      <c r="Q282">
        <f>INDEX(Units_Allyear!D:D,MATCH($A282,Units_Allyear!$A:$A,0))</f>
        <v>1</v>
      </c>
      <c r="R282">
        <f>INDEX(Units_Allyear!E:E,MATCH($A282,Units_Allyear!$A:$A,0))</f>
        <v>1</v>
      </c>
      <c r="S282">
        <f>INDEX(Units_Allyear!F:F,MATCH($A282,Units_Allyear!$A:$A,0))</f>
        <v>1</v>
      </c>
      <c r="T282">
        <f>INDEX(Units_Allyear!G:G,MATCH($A282,Units_Allyear!$A:$A,0))</f>
        <v>1</v>
      </c>
      <c r="U282">
        <v>1.95E-2</v>
      </c>
      <c r="V282">
        <v>1.95E-2</v>
      </c>
      <c r="W282">
        <v>1.95E-2</v>
      </c>
      <c r="X282">
        <v>1.95E-2</v>
      </c>
      <c r="Y282">
        <v>1.95E-2</v>
      </c>
      <c r="Z282" t="e">
        <v>#N/A</v>
      </c>
      <c r="AA282" t="e">
        <f t="shared" si="74"/>
        <v>#N/A</v>
      </c>
      <c r="AB282" t="e">
        <v>#N/A</v>
      </c>
      <c r="AC282" t="e">
        <v>#N/A</v>
      </c>
      <c r="AD282" t="e">
        <v>#N/A</v>
      </c>
      <c r="AE282">
        <v>8</v>
      </c>
      <c r="AF282">
        <v>40</v>
      </c>
      <c r="AG282">
        <v>0.1</v>
      </c>
      <c r="AH282" t="e">
        <v>#N/A</v>
      </c>
      <c r="AI282" t="e">
        <v>#N/A</v>
      </c>
      <c r="AJ282" t="e">
        <v>#N/A</v>
      </c>
      <c r="AK282" t="e">
        <v>#N/A</v>
      </c>
      <c r="AL282" t="s">
        <v>452</v>
      </c>
      <c r="AM282" t="e">
        <f>NA()</f>
        <v>#N/A</v>
      </c>
      <c r="AN282" t="e">
        <v>#N/A</v>
      </c>
      <c r="AO282" t="e">
        <f t="shared" si="75"/>
        <v>#N/A</v>
      </c>
      <c r="AQ282" s="20" t="str">
        <f t="shared" si="76"/>
        <v>Solar_CAC_E</v>
      </c>
      <c r="AR282" t="str">
        <f t="shared" si="69"/>
        <v>SPP-Non-Firm/EGAT-Non-Firm</v>
      </c>
      <c r="AT282" s="4" t="s">
        <v>714</v>
      </c>
      <c r="AU282" s="20" t="str">
        <f t="shared" si="68"/>
        <v>Solar_CAC_E</v>
      </c>
      <c r="AV282" t="str">
        <f t="shared" si="77"/>
        <v>CAC</v>
      </c>
      <c r="AX282" s="4" t="s">
        <v>715</v>
      </c>
      <c r="AY282" s="20" t="str">
        <f t="shared" si="78"/>
        <v>Solar_CAC_E</v>
      </c>
      <c r="AZ282" t="e">
        <f t="shared" si="79"/>
        <v>#N/A</v>
      </c>
      <c r="BB282" s="4" t="s">
        <v>716</v>
      </c>
      <c r="BC282" s="20" t="s">
        <v>718</v>
      </c>
      <c r="BD282" s="20" t="e">
        <f t="shared" si="80"/>
        <v>#N/A</v>
      </c>
      <c r="BF282" s="4" t="s">
        <v>716</v>
      </c>
      <c r="BG282" s="4" t="s">
        <v>719</v>
      </c>
      <c r="BH282" s="20" t="str">
        <f t="shared" si="70"/>
        <v>Solar_CAC_E</v>
      </c>
      <c r="BJ282" s="4" t="s">
        <v>716</v>
      </c>
      <c r="BK282" s="4" t="s">
        <v>720</v>
      </c>
      <c r="BL282" s="20" t="e">
        <f t="shared" si="81"/>
        <v>#N/A</v>
      </c>
      <c r="BN282" s="4" t="s">
        <v>717</v>
      </c>
      <c r="BO282" s="20" t="str">
        <f t="shared" si="82"/>
        <v>Solar</v>
      </c>
      <c r="BP282" s="20" t="str">
        <f t="shared" si="83"/>
        <v>Solar_CAC_E</v>
      </c>
    </row>
    <row r="283" spans="1:68">
      <c r="A283" t="s">
        <v>280</v>
      </c>
      <c r="B283" t="str">
        <f t="shared" si="71"/>
        <v>Solar_CAC_N</v>
      </c>
      <c r="C283" t="e">
        <v>#N/A</v>
      </c>
      <c r="D283" t="s">
        <v>372</v>
      </c>
      <c r="E283" t="str">
        <f t="shared" si="72"/>
        <v>CAC</v>
      </c>
      <c r="F283" t="s">
        <v>401</v>
      </c>
      <c r="G283" t="str">
        <f>INDEX(PLEXOScat_idx!$B:$B,MATCH($F283,PLEXOScat_idx!$A:$A,0))</f>
        <v>SPP-Non-Firm/EGAT-Non-Firm</v>
      </c>
      <c r="H283" t="s">
        <v>702</v>
      </c>
      <c r="I283" t="str">
        <f t="shared" si="84"/>
        <v>Solar</v>
      </c>
      <c r="J283" t="s">
        <v>767</v>
      </c>
      <c r="K283" t="s">
        <v>432</v>
      </c>
      <c r="L283" t="e">
        <f>INDEX(idxFuel!$B:$B,MATCH($K283,idxFuel!$A:$A,0))</f>
        <v>#N/A</v>
      </c>
      <c r="M283" t="s">
        <v>428</v>
      </c>
      <c r="N283" t="e">
        <v>#N/A</v>
      </c>
      <c r="O283" t="e">
        <f t="shared" si="73"/>
        <v>#N/A</v>
      </c>
      <c r="P283">
        <f>INDEX(Units_Allyear!C:C,MATCH($A283,Units_Allyear!$A:$A,0))</f>
        <v>1</v>
      </c>
      <c r="Q283">
        <f>INDEX(Units_Allyear!D:D,MATCH($A283,Units_Allyear!$A:$A,0))</f>
        <v>1</v>
      </c>
      <c r="R283">
        <f>INDEX(Units_Allyear!E:E,MATCH($A283,Units_Allyear!$A:$A,0))</f>
        <v>1</v>
      </c>
      <c r="S283">
        <f>INDEX(Units_Allyear!F:F,MATCH($A283,Units_Allyear!$A:$A,0))</f>
        <v>1</v>
      </c>
      <c r="T283">
        <f>INDEX(Units_Allyear!G:G,MATCH($A283,Units_Allyear!$A:$A,0))</f>
        <v>1</v>
      </c>
      <c r="U283">
        <v>136</v>
      </c>
      <c r="V283">
        <v>136</v>
      </c>
      <c r="W283">
        <v>136</v>
      </c>
      <c r="X283">
        <v>136</v>
      </c>
      <c r="Y283">
        <v>136</v>
      </c>
      <c r="Z283" t="e">
        <v>#N/A</v>
      </c>
      <c r="AA283" t="e">
        <f t="shared" si="74"/>
        <v>#N/A</v>
      </c>
      <c r="AB283" t="e">
        <v>#N/A</v>
      </c>
      <c r="AC283" t="e">
        <v>#N/A</v>
      </c>
      <c r="AD283" t="e">
        <v>#N/A</v>
      </c>
      <c r="AE283">
        <v>8</v>
      </c>
      <c r="AF283">
        <v>40</v>
      </c>
      <c r="AG283">
        <v>0.1</v>
      </c>
      <c r="AH283" t="e">
        <v>#N/A</v>
      </c>
      <c r="AI283" t="e">
        <v>#N/A</v>
      </c>
      <c r="AJ283" t="e">
        <v>#N/A</v>
      </c>
      <c r="AK283" t="e">
        <v>#N/A</v>
      </c>
      <c r="AL283" t="s">
        <v>452</v>
      </c>
      <c r="AM283" t="e">
        <f>NA()</f>
        <v>#N/A</v>
      </c>
      <c r="AN283" t="e">
        <v>#N/A</v>
      </c>
      <c r="AO283" t="e">
        <f t="shared" si="75"/>
        <v>#N/A</v>
      </c>
      <c r="AQ283" s="20" t="str">
        <f t="shared" si="76"/>
        <v>Solar_CAC_N</v>
      </c>
      <c r="AR283" t="str">
        <f t="shared" si="69"/>
        <v>SPP-Non-Firm/EGAT-Non-Firm</v>
      </c>
      <c r="AT283" s="4" t="s">
        <v>714</v>
      </c>
      <c r="AU283" s="20" t="str">
        <f t="shared" si="68"/>
        <v>Solar_CAC_N</v>
      </c>
      <c r="AV283" t="str">
        <f t="shared" si="77"/>
        <v>CAC</v>
      </c>
      <c r="AX283" s="4" t="s">
        <v>715</v>
      </c>
      <c r="AY283" s="20" t="str">
        <f t="shared" si="78"/>
        <v>Solar_CAC_N</v>
      </c>
      <c r="AZ283" t="e">
        <f t="shared" si="79"/>
        <v>#N/A</v>
      </c>
      <c r="BB283" s="4" t="s">
        <v>716</v>
      </c>
      <c r="BC283" s="20" t="s">
        <v>718</v>
      </c>
      <c r="BD283" s="20" t="e">
        <f t="shared" si="80"/>
        <v>#N/A</v>
      </c>
      <c r="BF283" s="4" t="s">
        <v>716</v>
      </c>
      <c r="BG283" s="4" t="s">
        <v>719</v>
      </c>
      <c r="BH283" s="20" t="str">
        <f t="shared" si="70"/>
        <v>Solar_CAC_N</v>
      </c>
      <c r="BJ283" s="4" t="s">
        <v>716</v>
      </c>
      <c r="BK283" s="4" t="s">
        <v>720</v>
      </c>
      <c r="BL283" s="20" t="e">
        <f t="shared" si="81"/>
        <v>#N/A</v>
      </c>
      <c r="BN283" s="4" t="s">
        <v>717</v>
      </c>
      <c r="BO283" s="20" t="str">
        <f t="shared" si="82"/>
        <v>Solar</v>
      </c>
      <c r="BP283" s="20" t="str">
        <f t="shared" si="83"/>
        <v>Solar_CAC_N</v>
      </c>
    </row>
    <row r="284" spans="1:68">
      <c r="A284" t="s">
        <v>281</v>
      </c>
      <c r="B284" t="str">
        <f t="shared" si="71"/>
        <v>Solar_CAC_W</v>
      </c>
      <c r="C284" t="e">
        <v>#N/A</v>
      </c>
      <c r="D284" t="s">
        <v>377</v>
      </c>
      <c r="E284" t="str">
        <f t="shared" si="72"/>
        <v>CAC</v>
      </c>
      <c r="F284" t="s">
        <v>401</v>
      </c>
      <c r="G284" t="str">
        <f>INDEX(PLEXOScat_idx!$B:$B,MATCH($F284,PLEXOScat_idx!$A:$A,0))</f>
        <v>SPP-Non-Firm/EGAT-Non-Firm</v>
      </c>
      <c r="H284" t="s">
        <v>702</v>
      </c>
      <c r="I284" t="str">
        <f t="shared" si="84"/>
        <v>Solar</v>
      </c>
      <c r="J284" t="s">
        <v>767</v>
      </c>
      <c r="K284" t="s">
        <v>432</v>
      </c>
      <c r="L284" t="e">
        <f>INDEX(idxFuel!$B:$B,MATCH($K284,idxFuel!$A:$A,0))</f>
        <v>#N/A</v>
      </c>
      <c r="M284" t="s">
        <v>428</v>
      </c>
      <c r="N284" t="e">
        <v>#N/A</v>
      </c>
      <c r="O284" t="e">
        <f t="shared" si="73"/>
        <v>#N/A</v>
      </c>
      <c r="P284">
        <f>INDEX(Units_Allyear!C:C,MATCH($A284,Units_Allyear!$A:$A,0))</f>
        <v>1</v>
      </c>
      <c r="Q284">
        <f>INDEX(Units_Allyear!D:D,MATCH($A284,Units_Allyear!$A:$A,0))</f>
        <v>1</v>
      </c>
      <c r="R284">
        <f>INDEX(Units_Allyear!E:E,MATCH($A284,Units_Allyear!$A:$A,0))</f>
        <v>1</v>
      </c>
      <c r="S284">
        <f>INDEX(Units_Allyear!F:F,MATCH($A284,Units_Allyear!$A:$A,0))</f>
        <v>1</v>
      </c>
      <c r="T284">
        <f>INDEX(Units_Allyear!G:G,MATCH($A284,Units_Allyear!$A:$A,0))</f>
        <v>1</v>
      </c>
      <c r="U284">
        <v>5</v>
      </c>
      <c r="V284">
        <v>5</v>
      </c>
      <c r="W284">
        <v>5</v>
      </c>
      <c r="X284">
        <v>5</v>
      </c>
      <c r="Y284">
        <v>5</v>
      </c>
      <c r="Z284" t="e">
        <v>#N/A</v>
      </c>
      <c r="AA284" t="e">
        <f t="shared" si="74"/>
        <v>#N/A</v>
      </c>
      <c r="AB284" t="e">
        <v>#N/A</v>
      </c>
      <c r="AC284" t="e">
        <v>#N/A</v>
      </c>
      <c r="AD284" t="e">
        <v>#N/A</v>
      </c>
      <c r="AE284">
        <v>8</v>
      </c>
      <c r="AF284">
        <v>40</v>
      </c>
      <c r="AG284">
        <v>0.1</v>
      </c>
      <c r="AH284" t="e">
        <v>#N/A</v>
      </c>
      <c r="AI284" t="e">
        <v>#N/A</v>
      </c>
      <c r="AJ284" t="e">
        <v>#N/A</v>
      </c>
      <c r="AK284" t="e">
        <v>#N/A</v>
      </c>
      <c r="AL284" t="s">
        <v>452</v>
      </c>
      <c r="AM284" t="e">
        <f>NA()</f>
        <v>#N/A</v>
      </c>
      <c r="AN284" t="e">
        <v>#N/A</v>
      </c>
      <c r="AO284" t="e">
        <f t="shared" si="75"/>
        <v>#N/A</v>
      </c>
      <c r="AQ284" s="20" t="str">
        <f t="shared" si="76"/>
        <v>Solar_CAC_W</v>
      </c>
      <c r="AR284" t="str">
        <f t="shared" si="69"/>
        <v>SPP-Non-Firm/EGAT-Non-Firm</v>
      </c>
      <c r="AT284" s="4" t="s">
        <v>714</v>
      </c>
      <c r="AU284" s="20" t="str">
        <f t="shared" si="68"/>
        <v>Solar_CAC_W</v>
      </c>
      <c r="AV284" t="str">
        <f t="shared" si="77"/>
        <v>CAC</v>
      </c>
      <c r="AX284" s="4" t="s">
        <v>715</v>
      </c>
      <c r="AY284" s="20" t="str">
        <f t="shared" si="78"/>
        <v>Solar_CAC_W</v>
      </c>
      <c r="AZ284" t="e">
        <f t="shared" si="79"/>
        <v>#N/A</v>
      </c>
      <c r="BB284" s="4" t="s">
        <v>716</v>
      </c>
      <c r="BC284" s="20" t="s">
        <v>718</v>
      </c>
      <c r="BD284" s="20" t="e">
        <f t="shared" si="80"/>
        <v>#N/A</v>
      </c>
      <c r="BF284" s="4" t="s">
        <v>716</v>
      </c>
      <c r="BG284" s="4" t="s">
        <v>719</v>
      </c>
      <c r="BH284" s="20" t="str">
        <f t="shared" si="70"/>
        <v>Solar_CAC_W</v>
      </c>
      <c r="BJ284" s="4" t="s">
        <v>716</v>
      </c>
      <c r="BK284" s="4" t="s">
        <v>720</v>
      </c>
      <c r="BL284" s="20" t="e">
        <f t="shared" si="81"/>
        <v>#N/A</v>
      </c>
      <c r="BN284" s="4" t="s">
        <v>717</v>
      </c>
      <c r="BO284" s="20" t="str">
        <f t="shared" si="82"/>
        <v>Solar</v>
      </c>
      <c r="BP284" s="20" t="str">
        <f t="shared" si="83"/>
        <v>Solar_CAC_W</v>
      </c>
    </row>
    <row r="285" spans="1:68">
      <c r="A285" t="s">
        <v>282</v>
      </c>
      <c r="B285" t="str">
        <f t="shared" si="71"/>
        <v>Solar_NAC</v>
      </c>
      <c r="C285" t="e">
        <v>#N/A</v>
      </c>
      <c r="D285" t="s">
        <v>368</v>
      </c>
      <c r="E285" t="str">
        <f t="shared" si="72"/>
        <v>NAC</v>
      </c>
      <c r="F285" t="s">
        <v>401</v>
      </c>
      <c r="G285" t="str">
        <f>INDEX(PLEXOScat_idx!$B:$B,MATCH($F285,PLEXOScat_idx!$A:$A,0))</f>
        <v>SPP-Non-Firm/EGAT-Non-Firm</v>
      </c>
      <c r="H285" t="s">
        <v>702</v>
      </c>
      <c r="I285" t="str">
        <f t="shared" si="84"/>
        <v>Solar</v>
      </c>
      <c r="J285" t="s">
        <v>767</v>
      </c>
      <c r="K285" t="s">
        <v>432</v>
      </c>
      <c r="L285" t="e">
        <f>INDEX(idxFuel!$B:$B,MATCH($K285,idxFuel!$A:$A,0))</f>
        <v>#N/A</v>
      </c>
      <c r="M285" t="s">
        <v>428</v>
      </c>
      <c r="N285" t="e">
        <v>#N/A</v>
      </c>
      <c r="O285" t="e">
        <f t="shared" si="73"/>
        <v>#N/A</v>
      </c>
      <c r="P285">
        <f>INDEX(Units_Allyear!C:C,MATCH($A285,Units_Allyear!$A:$A,0))</f>
        <v>1</v>
      </c>
      <c r="Q285">
        <f>INDEX(Units_Allyear!D:D,MATCH($A285,Units_Allyear!$A:$A,0))</f>
        <v>1</v>
      </c>
      <c r="R285">
        <f>INDEX(Units_Allyear!E:E,MATCH($A285,Units_Allyear!$A:$A,0))</f>
        <v>1</v>
      </c>
      <c r="S285">
        <f>INDEX(Units_Allyear!F:F,MATCH($A285,Units_Allyear!$A:$A,0))</f>
        <v>1</v>
      </c>
      <c r="T285">
        <f>INDEX(Units_Allyear!G:G,MATCH($A285,Units_Allyear!$A:$A,0))</f>
        <v>1</v>
      </c>
      <c r="U285">
        <v>270.51400000000001</v>
      </c>
      <c r="V285">
        <v>270.51400000000001</v>
      </c>
      <c r="W285">
        <v>270.51400000000001</v>
      </c>
      <c r="X285">
        <v>270.51400000000001</v>
      </c>
      <c r="Y285">
        <v>270.51400000000001</v>
      </c>
      <c r="Z285" t="e">
        <v>#N/A</v>
      </c>
      <c r="AA285" t="e">
        <f t="shared" si="74"/>
        <v>#N/A</v>
      </c>
      <c r="AB285" t="e">
        <v>#N/A</v>
      </c>
      <c r="AC285" t="e">
        <v>#N/A</v>
      </c>
      <c r="AD285" t="e">
        <v>#N/A</v>
      </c>
      <c r="AE285">
        <v>8</v>
      </c>
      <c r="AF285">
        <v>40</v>
      </c>
      <c r="AG285">
        <v>0.1</v>
      </c>
      <c r="AH285" t="e">
        <v>#N/A</v>
      </c>
      <c r="AI285" t="e">
        <v>#N/A</v>
      </c>
      <c r="AJ285" t="e">
        <v>#N/A</v>
      </c>
      <c r="AK285" t="e">
        <v>#N/A</v>
      </c>
      <c r="AL285" t="s">
        <v>452</v>
      </c>
      <c r="AM285" t="e">
        <f>NA()</f>
        <v>#N/A</v>
      </c>
      <c r="AN285" t="e">
        <v>#N/A</v>
      </c>
      <c r="AO285" t="e">
        <f t="shared" si="75"/>
        <v>#N/A</v>
      </c>
      <c r="AQ285" s="20" t="str">
        <f t="shared" si="76"/>
        <v>Solar_NAC</v>
      </c>
      <c r="AR285" t="str">
        <f t="shared" si="69"/>
        <v>SPP-Non-Firm/EGAT-Non-Firm</v>
      </c>
      <c r="AT285" s="4" t="s">
        <v>714</v>
      </c>
      <c r="AU285" s="20" t="str">
        <f t="shared" si="68"/>
        <v>Solar_NAC</v>
      </c>
      <c r="AV285" t="str">
        <f t="shared" si="77"/>
        <v>NAC</v>
      </c>
      <c r="AX285" s="4" t="s">
        <v>715</v>
      </c>
      <c r="AY285" s="20" t="str">
        <f t="shared" si="78"/>
        <v>Solar_NAC</v>
      </c>
      <c r="AZ285" t="e">
        <f t="shared" si="79"/>
        <v>#N/A</v>
      </c>
      <c r="BB285" s="4" t="s">
        <v>716</v>
      </c>
      <c r="BC285" s="20" t="s">
        <v>718</v>
      </c>
      <c r="BD285" s="20" t="e">
        <f t="shared" si="80"/>
        <v>#N/A</v>
      </c>
      <c r="BF285" s="4" t="s">
        <v>716</v>
      </c>
      <c r="BG285" s="4" t="s">
        <v>719</v>
      </c>
      <c r="BH285" s="20" t="str">
        <f t="shared" si="70"/>
        <v>Solar_NAC</v>
      </c>
      <c r="BJ285" s="4" t="s">
        <v>716</v>
      </c>
      <c r="BK285" s="4" t="s">
        <v>720</v>
      </c>
      <c r="BL285" s="20" t="e">
        <f t="shared" si="81"/>
        <v>#N/A</v>
      </c>
      <c r="BN285" s="4" t="s">
        <v>717</v>
      </c>
      <c r="BO285" s="20" t="str">
        <f t="shared" si="82"/>
        <v>Solar</v>
      </c>
      <c r="BP285" s="20" t="str">
        <f t="shared" si="83"/>
        <v>Solar_NAC</v>
      </c>
    </row>
    <row r="286" spans="1:68">
      <c r="A286" t="s">
        <v>283</v>
      </c>
      <c r="B286" t="str">
        <f t="shared" si="71"/>
        <v>Solar_MAC</v>
      </c>
      <c r="C286" t="e">
        <v>#N/A</v>
      </c>
      <c r="D286" t="s">
        <v>371</v>
      </c>
      <c r="E286" t="str">
        <f t="shared" si="72"/>
        <v>MAC</v>
      </c>
      <c r="F286" t="s">
        <v>401</v>
      </c>
      <c r="G286" t="str">
        <f>INDEX(PLEXOScat_idx!$B:$B,MATCH($F286,PLEXOScat_idx!$A:$A,0))</f>
        <v>SPP-Non-Firm/EGAT-Non-Firm</v>
      </c>
      <c r="H286" t="s">
        <v>702</v>
      </c>
      <c r="I286" t="str">
        <f t="shared" si="84"/>
        <v>Solar</v>
      </c>
      <c r="J286" t="s">
        <v>767</v>
      </c>
      <c r="K286" t="s">
        <v>432</v>
      </c>
      <c r="L286" t="e">
        <f>INDEX(idxFuel!$B:$B,MATCH($K286,idxFuel!$A:$A,0))</f>
        <v>#N/A</v>
      </c>
      <c r="M286" t="s">
        <v>428</v>
      </c>
      <c r="N286" t="e">
        <v>#N/A</v>
      </c>
      <c r="O286" t="e">
        <f t="shared" si="73"/>
        <v>#N/A</v>
      </c>
      <c r="P286">
        <f>INDEX(Units_Allyear!C:C,MATCH($A286,Units_Allyear!$A:$A,0))</f>
        <v>1</v>
      </c>
      <c r="Q286">
        <f>INDEX(Units_Allyear!D:D,MATCH($A286,Units_Allyear!$A:$A,0))</f>
        <v>1</v>
      </c>
      <c r="R286">
        <f>INDEX(Units_Allyear!E:E,MATCH($A286,Units_Allyear!$A:$A,0))</f>
        <v>1</v>
      </c>
      <c r="S286">
        <f>INDEX(Units_Allyear!F:F,MATCH($A286,Units_Allyear!$A:$A,0))</f>
        <v>1</v>
      </c>
      <c r="T286">
        <f>INDEX(Units_Allyear!G:G,MATCH($A286,Units_Allyear!$A:$A,0))</f>
        <v>1</v>
      </c>
      <c r="U286">
        <v>30</v>
      </c>
      <c r="V286">
        <v>30</v>
      </c>
      <c r="W286">
        <v>30</v>
      </c>
      <c r="X286">
        <v>30</v>
      </c>
      <c r="Y286">
        <v>30</v>
      </c>
      <c r="Z286" t="e">
        <v>#N/A</v>
      </c>
      <c r="AA286" t="e">
        <f t="shared" si="74"/>
        <v>#N/A</v>
      </c>
      <c r="AB286" t="e">
        <v>#N/A</v>
      </c>
      <c r="AC286" t="e">
        <v>#N/A</v>
      </c>
      <c r="AD286" t="e">
        <v>#N/A</v>
      </c>
      <c r="AE286">
        <v>8</v>
      </c>
      <c r="AF286">
        <v>40</v>
      </c>
      <c r="AG286">
        <v>0.1</v>
      </c>
      <c r="AH286" t="e">
        <v>#N/A</v>
      </c>
      <c r="AI286" t="e">
        <v>#N/A</v>
      </c>
      <c r="AJ286" t="e">
        <v>#N/A</v>
      </c>
      <c r="AK286" t="e">
        <v>#N/A</v>
      </c>
      <c r="AL286" t="s">
        <v>452</v>
      </c>
      <c r="AM286" t="e">
        <f>NA()</f>
        <v>#N/A</v>
      </c>
      <c r="AN286" t="e">
        <v>#N/A</v>
      </c>
      <c r="AO286" t="e">
        <f t="shared" si="75"/>
        <v>#N/A</v>
      </c>
      <c r="AQ286" s="20" t="str">
        <f t="shared" si="76"/>
        <v>Solar_MAC</v>
      </c>
      <c r="AR286" t="str">
        <f t="shared" si="69"/>
        <v>SPP-Non-Firm/EGAT-Non-Firm</v>
      </c>
      <c r="AT286" s="4" t="s">
        <v>714</v>
      </c>
      <c r="AU286" s="20" t="str">
        <f t="shared" si="68"/>
        <v>Solar_MAC</v>
      </c>
      <c r="AV286" t="str">
        <f t="shared" si="77"/>
        <v>MAC</v>
      </c>
      <c r="AX286" s="4" t="s">
        <v>715</v>
      </c>
      <c r="AY286" s="20" t="str">
        <f t="shared" si="78"/>
        <v>Solar_MAC</v>
      </c>
      <c r="AZ286" t="e">
        <f t="shared" si="79"/>
        <v>#N/A</v>
      </c>
      <c r="BB286" s="4" t="s">
        <v>716</v>
      </c>
      <c r="BC286" s="20" t="s">
        <v>718</v>
      </c>
      <c r="BD286" s="20" t="e">
        <f t="shared" si="80"/>
        <v>#N/A</v>
      </c>
      <c r="BF286" s="4" t="s">
        <v>716</v>
      </c>
      <c r="BG286" s="4" t="s">
        <v>719</v>
      </c>
      <c r="BH286" s="20" t="str">
        <f t="shared" si="70"/>
        <v>Solar_MAC</v>
      </c>
      <c r="BJ286" s="4" t="s">
        <v>716</v>
      </c>
      <c r="BK286" s="4" t="s">
        <v>720</v>
      </c>
      <c r="BL286" s="20" t="e">
        <f t="shared" si="81"/>
        <v>#N/A</v>
      </c>
      <c r="BN286" s="4" t="s">
        <v>717</v>
      </c>
      <c r="BO286" s="20" t="str">
        <f t="shared" si="82"/>
        <v>Solar</v>
      </c>
      <c r="BP286" s="20" t="str">
        <f t="shared" si="83"/>
        <v>Solar_MAC</v>
      </c>
    </row>
    <row r="287" spans="1:68">
      <c r="A287" t="s">
        <v>284</v>
      </c>
      <c r="B287" t="str">
        <f t="shared" si="71"/>
        <v>Solar_SAC</v>
      </c>
      <c r="C287" t="e">
        <v>#N/A</v>
      </c>
      <c r="D287" t="s">
        <v>367</v>
      </c>
      <c r="E287" t="str">
        <f t="shared" si="72"/>
        <v>SAC</v>
      </c>
      <c r="F287" t="s">
        <v>401</v>
      </c>
      <c r="G287" t="str">
        <f>INDEX(PLEXOScat_idx!$B:$B,MATCH($F287,PLEXOScat_idx!$A:$A,0))</f>
        <v>SPP-Non-Firm/EGAT-Non-Firm</v>
      </c>
      <c r="H287" t="s">
        <v>702</v>
      </c>
      <c r="I287" t="str">
        <f t="shared" si="84"/>
        <v>Solar</v>
      </c>
      <c r="J287" t="s">
        <v>767</v>
      </c>
      <c r="K287" t="s">
        <v>432</v>
      </c>
      <c r="L287" t="e">
        <f>INDEX(idxFuel!$B:$B,MATCH($K287,idxFuel!$A:$A,0))</f>
        <v>#N/A</v>
      </c>
      <c r="M287" t="s">
        <v>428</v>
      </c>
      <c r="N287" t="e">
        <v>#N/A</v>
      </c>
      <c r="O287" t="e">
        <f t="shared" si="73"/>
        <v>#N/A</v>
      </c>
      <c r="P287">
        <f>INDEX(Units_Allyear!C:C,MATCH($A287,Units_Allyear!$A:$A,0))</f>
        <v>1</v>
      </c>
      <c r="Q287">
        <f>INDEX(Units_Allyear!D:D,MATCH($A287,Units_Allyear!$A:$A,0))</f>
        <v>1</v>
      </c>
      <c r="R287">
        <f>INDEX(Units_Allyear!E:E,MATCH($A287,Units_Allyear!$A:$A,0))</f>
        <v>1</v>
      </c>
      <c r="S287">
        <f>INDEX(Units_Allyear!F:F,MATCH($A287,Units_Allyear!$A:$A,0))</f>
        <v>1</v>
      </c>
      <c r="T287">
        <f>INDEX(Units_Allyear!G:G,MATCH($A287,Units_Allyear!$A:$A,0))</f>
        <v>1</v>
      </c>
      <c r="U287">
        <v>8.0000000000000002E-3</v>
      </c>
      <c r="V287">
        <v>8.0000000000000002E-3</v>
      </c>
      <c r="W287">
        <v>8.0000000000000002E-3</v>
      </c>
      <c r="X287">
        <v>8.0000000000000002E-3</v>
      </c>
      <c r="Y287">
        <v>8.0000000000000002E-3</v>
      </c>
      <c r="Z287" t="e">
        <v>#N/A</v>
      </c>
      <c r="AA287" t="e">
        <f t="shared" si="74"/>
        <v>#N/A</v>
      </c>
      <c r="AB287" t="e">
        <v>#N/A</v>
      </c>
      <c r="AC287" t="e">
        <v>#N/A</v>
      </c>
      <c r="AD287" t="e">
        <v>#N/A</v>
      </c>
      <c r="AE287">
        <v>8</v>
      </c>
      <c r="AF287">
        <v>40</v>
      </c>
      <c r="AG287">
        <v>0.1</v>
      </c>
      <c r="AH287" t="e">
        <v>#N/A</v>
      </c>
      <c r="AI287" t="e">
        <v>#N/A</v>
      </c>
      <c r="AJ287" t="e">
        <v>#N/A</v>
      </c>
      <c r="AK287" t="e">
        <v>#N/A</v>
      </c>
      <c r="AL287" t="s">
        <v>452</v>
      </c>
      <c r="AM287" t="e">
        <f>NA()</f>
        <v>#N/A</v>
      </c>
      <c r="AN287" t="e">
        <v>#N/A</v>
      </c>
      <c r="AO287" t="e">
        <f t="shared" si="75"/>
        <v>#N/A</v>
      </c>
      <c r="AQ287" s="20" t="str">
        <f t="shared" si="76"/>
        <v>Solar_SAC</v>
      </c>
      <c r="AR287" t="str">
        <f t="shared" si="69"/>
        <v>SPP-Non-Firm/EGAT-Non-Firm</v>
      </c>
      <c r="AT287" s="4" t="s">
        <v>714</v>
      </c>
      <c r="AU287" s="20" t="str">
        <f t="shared" si="68"/>
        <v>Solar_SAC</v>
      </c>
      <c r="AV287" t="str">
        <f t="shared" si="77"/>
        <v>SAC</v>
      </c>
      <c r="AX287" s="4" t="s">
        <v>715</v>
      </c>
      <c r="AY287" s="20" t="str">
        <f t="shared" si="78"/>
        <v>Solar_SAC</v>
      </c>
      <c r="AZ287" t="e">
        <f t="shared" si="79"/>
        <v>#N/A</v>
      </c>
      <c r="BB287" s="4" t="s">
        <v>716</v>
      </c>
      <c r="BC287" s="20" t="s">
        <v>718</v>
      </c>
      <c r="BD287" s="20" t="e">
        <f t="shared" si="80"/>
        <v>#N/A</v>
      </c>
      <c r="BF287" s="4" t="s">
        <v>716</v>
      </c>
      <c r="BG287" s="4" t="s">
        <v>719</v>
      </c>
      <c r="BH287" s="20" t="str">
        <f t="shared" si="70"/>
        <v>Solar_SAC</v>
      </c>
      <c r="BJ287" s="4" t="s">
        <v>716</v>
      </c>
      <c r="BK287" s="4" t="s">
        <v>720</v>
      </c>
      <c r="BL287" s="20" t="e">
        <f t="shared" si="81"/>
        <v>#N/A</v>
      </c>
      <c r="BN287" s="4" t="s">
        <v>717</v>
      </c>
      <c r="BO287" s="20" t="str">
        <f t="shared" si="82"/>
        <v>Solar</v>
      </c>
      <c r="BP287" s="20" t="str">
        <f t="shared" si="83"/>
        <v>Solar_SAC</v>
      </c>
    </row>
    <row r="288" spans="1:68">
      <c r="A288" t="s">
        <v>285</v>
      </c>
      <c r="B288" t="str">
        <f t="shared" si="71"/>
        <v>Solar_NEC</v>
      </c>
      <c r="C288" t="e">
        <v>#N/A</v>
      </c>
      <c r="D288" t="s">
        <v>369</v>
      </c>
      <c r="E288" t="str">
        <f t="shared" si="72"/>
        <v>NEC</v>
      </c>
      <c r="F288" t="s">
        <v>401</v>
      </c>
      <c r="G288" t="str">
        <f>INDEX(PLEXOScat_idx!$B:$B,MATCH($F288,PLEXOScat_idx!$A:$A,0))</f>
        <v>SPP-Non-Firm/EGAT-Non-Firm</v>
      </c>
      <c r="H288" t="s">
        <v>702</v>
      </c>
      <c r="I288" t="str">
        <f t="shared" si="84"/>
        <v>Solar</v>
      </c>
      <c r="J288" t="s">
        <v>767</v>
      </c>
      <c r="K288" t="s">
        <v>432</v>
      </c>
      <c r="L288" t="e">
        <f>INDEX(idxFuel!$B:$B,MATCH($K288,idxFuel!$A:$A,0))</f>
        <v>#N/A</v>
      </c>
      <c r="M288" t="s">
        <v>428</v>
      </c>
      <c r="N288" t="e">
        <v>#N/A</v>
      </c>
      <c r="O288" t="e">
        <f t="shared" si="73"/>
        <v>#N/A</v>
      </c>
      <c r="P288">
        <f>INDEX(Units_Allyear!C:C,MATCH($A288,Units_Allyear!$A:$A,0))</f>
        <v>1</v>
      </c>
      <c r="Q288">
        <f>INDEX(Units_Allyear!D:D,MATCH($A288,Units_Allyear!$A:$A,0))</f>
        <v>1</v>
      </c>
      <c r="R288">
        <f>INDEX(Units_Allyear!E:E,MATCH($A288,Units_Allyear!$A:$A,0))</f>
        <v>1</v>
      </c>
      <c r="S288">
        <f>INDEX(Units_Allyear!F:F,MATCH($A288,Units_Allyear!$A:$A,0))</f>
        <v>1</v>
      </c>
      <c r="T288">
        <f>INDEX(Units_Allyear!G:G,MATCH($A288,Units_Allyear!$A:$A,0))</f>
        <v>1</v>
      </c>
      <c r="U288">
        <v>1.26</v>
      </c>
      <c r="V288">
        <v>1.26</v>
      </c>
      <c r="W288">
        <v>1.26</v>
      </c>
      <c r="X288">
        <v>1.26</v>
      </c>
      <c r="Y288">
        <v>1.26</v>
      </c>
      <c r="Z288" t="e">
        <v>#N/A</v>
      </c>
      <c r="AA288" t="e">
        <f t="shared" si="74"/>
        <v>#N/A</v>
      </c>
      <c r="AB288" t="e">
        <v>#N/A</v>
      </c>
      <c r="AC288" t="e">
        <v>#N/A</v>
      </c>
      <c r="AD288" t="e">
        <v>#N/A</v>
      </c>
      <c r="AE288">
        <v>8</v>
      </c>
      <c r="AF288">
        <v>40</v>
      </c>
      <c r="AG288">
        <v>0.1</v>
      </c>
      <c r="AH288" t="e">
        <v>#N/A</v>
      </c>
      <c r="AI288" t="e">
        <v>#N/A</v>
      </c>
      <c r="AJ288" t="e">
        <v>#N/A</v>
      </c>
      <c r="AK288" t="e">
        <v>#N/A</v>
      </c>
      <c r="AL288" t="s">
        <v>452</v>
      </c>
      <c r="AM288" t="e">
        <f>NA()</f>
        <v>#N/A</v>
      </c>
      <c r="AN288" t="e">
        <v>#N/A</v>
      </c>
      <c r="AO288" t="e">
        <f t="shared" si="75"/>
        <v>#N/A</v>
      </c>
      <c r="AQ288" s="20" t="str">
        <f t="shared" si="76"/>
        <v>Solar_NEC</v>
      </c>
      <c r="AR288" t="str">
        <f t="shared" si="69"/>
        <v>SPP-Non-Firm/EGAT-Non-Firm</v>
      </c>
      <c r="AT288" s="4" t="s">
        <v>714</v>
      </c>
      <c r="AU288" s="20" t="str">
        <f t="shared" si="68"/>
        <v>Solar_NEC</v>
      </c>
      <c r="AV288" t="str">
        <f t="shared" si="77"/>
        <v>NEC</v>
      </c>
      <c r="AX288" s="4" t="s">
        <v>715</v>
      </c>
      <c r="AY288" s="20" t="str">
        <f t="shared" si="78"/>
        <v>Solar_NEC</v>
      </c>
      <c r="AZ288" t="e">
        <f t="shared" si="79"/>
        <v>#N/A</v>
      </c>
      <c r="BB288" s="4" t="s">
        <v>716</v>
      </c>
      <c r="BC288" s="20" t="s">
        <v>718</v>
      </c>
      <c r="BD288" s="20" t="e">
        <f t="shared" si="80"/>
        <v>#N/A</v>
      </c>
      <c r="BF288" s="4" t="s">
        <v>716</v>
      </c>
      <c r="BG288" s="4" t="s">
        <v>719</v>
      </c>
      <c r="BH288" s="20" t="str">
        <f t="shared" si="70"/>
        <v>Solar_NEC</v>
      </c>
      <c r="BJ288" s="4" t="s">
        <v>716</v>
      </c>
      <c r="BK288" s="4" t="s">
        <v>720</v>
      </c>
      <c r="BL288" s="20" t="e">
        <f t="shared" si="81"/>
        <v>#N/A</v>
      </c>
      <c r="BN288" s="4" t="s">
        <v>717</v>
      </c>
      <c r="BO288" s="20" t="str">
        <f t="shared" si="82"/>
        <v>Solar</v>
      </c>
      <c r="BP288" s="20" t="str">
        <f t="shared" si="83"/>
        <v>Solar_NEC</v>
      </c>
    </row>
    <row r="289" spans="1:68">
      <c r="A289" t="s">
        <v>286</v>
      </c>
      <c r="B289" t="str">
        <f t="shared" si="71"/>
        <v>Hydro_CAC_E</v>
      </c>
      <c r="C289" t="e">
        <v>#N/A</v>
      </c>
      <c r="D289" t="s">
        <v>365</v>
      </c>
      <c r="E289" t="str">
        <f t="shared" si="72"/>
        <v>CAC</v>
      </c>
      <c r="F289" t="s">
        <v>398</v>
      </c>
      <c r="G289" t="str">
        <f>INDEX(PLEXOScat_idx!$B:$B,MATCH($F289,PLEXOScat_idx!$A:$A,0))</f>
        <v>SPP-Non-Firm/EGAT-Non-Firm</v>
      </c>
      <c r="H289" t="s">
        <v>703</v>
      </c>
      <c r="I289" t="str">
        <f t="shared" si="84"/>
        <v>Hydro</v>
      </c>
      <c r="J289" t="s">
        <v>757</v>
      </c>
      <c r="K289" t="s">
        <v>404</v>
      </c>
      <c r="L289" t="e">
        <f>INDEX(idxFuel!$B:$B,MATCH($K289,idxFuel!$A:$A,0))</f>
        <v>#N/A</v>
      </c>
      <c r="M289" t="s">
        <v>428</v>
      </c>
      <c r="N289" t="e">
        <v>#N/A</v>
      </c>
      <c r="O289" t="e">
        <f t="shared" si="73"/>
        <v>#N/A</v>
      </c>
      <c r="P289">
        <f>INDEX(Units_Allyear!C:C,MATCH($A289,Units_Allyear!$A:$A,0))</f>
        <v>1</v>
      </c>
      <c r="Q289">
        <f>INDEX(Units_Allyear!D:D,MATCH($A289,Units_Allyear!$A:$A,0))</f>
        <v>1</v>
      </c>
      <c r="R289">
        <f>INDEX(Units_Allyear!E:E,MATCH($A289,Units_Allyear!$A:$A,0))</f>
        <v>1</v>
      </c>
      <c r="S289">
        <f>INDEX(Units_Allyear!F:F,MATCH($A289,Units_Allyear!$A:$A,0))</f>
        <v>1</v>
      </c>
      <c r="T289">
        <f>INDEX(Units_Allyear!G:G,MATCH($A289,Units_Allyear!$A:$A,0))</f>
        <v>1</v>
      </c>
      <c r="U289">
        <v>22.2</v>
      </c>
      <c r="V289">
        <v>22.2</v>
      </c>
      <c r="W289">
        <v>22.2</v>
      </c>
      <c r="X289">
        <v>22.2</v>
      </c>
      <c r="Y289">
        <v>24.52</v>
      </c>
      <c r="Z289" t="e">
        <v>#N/A</v>
      </c>
      <c r="AA289" t="e">
        <f t="shared" si="74"/>
        <v>#N/A</v>
      </c>
      <c r="AB289" t="e">
        <v>#N/A</v>
      </c>
      <c r="AC289" t="e">
        <v>#N/A</v>
      </c>
      <c r="AD289" t="e">
        <v>#N/A</v>
      </c>
      <c r="AE289">
        <v>8</v>
      </c>
      <c r="AF289">
        <v>40</v>
      </c>
      <c r="AG289">
        <v>0.1</v>
      </c>
      <c r="AH289" t="e">
        <v>#N/A</v>
      </c>
      <c r="AI289" t="e">
        <v>#N/A</v>
      </c>
      <c r="AJ289" t="e">
        <v>#N/A</v>
      </c>
      <c r="AK289" t="e">
        <v>#N/A</v>
      </c>
      <c r="AL289" t="s">
        <v>452</v>
      </c>
      <c r="AM289" t="e">
        <f>NA()</f>
        <v>#N/A</v>
      </c>
      <c r="AN289" t="e">
        <v>#N/A</v>
      </c>
      <c r="AO289" t="e">
        <f t="shared" si="75"/>
        <v>#N/A</v>
      </c>
      <c r="AQ289" s="20" t="str">
        <f t="shared" si="76"/>
        <v>Hydro_CAC_E</v>
      </c>
      <c r="AR289" t="str">
        <f t="shared" si="69"/>
        <v>SPP-Non-Firm/EGAT-Non-Firm</v>
      </c>
      <c r="AT289" s="4" t="s">
        <v>714</v>
      </c>
      <c r="AU289" s="20" t="str">
        <f t="shared" si="68"/>
        <v>Hydro_CAC_E</v>
      </c>
      <c r="AV289" t="str">
        <f t="shared" si="77"/>
        <v>CAC</v>
      </c>
      <c r="AX289" s="4" t="s">
        <v>715</v>
      </c>
      <c r="AY289" s="20" t="str">
        <f t="shared" si="78"/>
        <v>Hydro_CAC_E</v>
      </c>
      <c r="AZ289" t="e">
        <f t="shared" si="79"/>
        <v>#N/A</v>
      </c>
      <c r="BB289" s="4" t="s">
        <v>716</v>
      </c>
      <c r="BC289" s="20" t="s">
        <v>718</v>
      </c>
      <c r="BD289" s="20" t="e">
        <f t="shared" si="80"/>
        <v>#N/A</v>
      </c>
      <c r="BF289" s="4" t="s">
        <v>716</v>
      </c>
      <c r="BG289" s="4" t="s">
        <v>719</v>
      </c>
      <c r="BH289" s="20" t="str">
        <f t="shared" si="70"/>
        <v>Hydro_CAC_E</v>
      </c>
      <c r="BJ289" s="4" t="s">
        <v>716</v>
      </c>
      <c r="BK289" s="4" t="s">
        <v>720</v>
      </c>
      <c r="BL289" s="20" t="e">
        <f t="shared" si="81"/>
        <v>#N/A</v>
      </c>
      <c r="BN289" s="4" t="s">
        <v>717</v>
      </c>
      <c r="BO289" s="20" t="str">
        <f t="shared" si="82"/>
        <v>Hydro</v>
      </c>
      <c r="BP289" s="20" t="str">
        <f t="shared" si="83"/>
        <v>Hydro_CAC_E</v>
      </c>
    </row>
    <row r="290" spans="1:68">
      <c r="A290" t="s">
        <v>287</v>
      </c>
      <c r="B290" t="str">
        <f t="shared" si="71"/>
        <v>Hydro_CAC_N</v>
      </c>
      <c r="C290" t="e">
        <v>#N/A</v>
      </c>
      <c r="D290" t="s">
        <v>372</v>
      </c>
      <c r="E290" t="str">
        <f t="shared" si="72"/>
        <v>CAC</v>
      </c>
      <c r="F290" t="s">
        <v>398</v>
      </c>
      <c r="G290" t="str">
        <f>INDEX(PLEXOScat_idx!$B:$B,MATCH($F290,PLEXOScat_idx!$A:$A,0))</f>
        <v>SPP-Non-Firm/EGAT-Non-Firm</v>
      </c>
      <c r="H290" t="s">
        <v>703</v>
      </c>
      <c r="I290" t="str">
        <f t="shared" si="84"/>
        <v>Hydro</v>
      </c>
      <c r="J290" t="s">
        <v>757</v>
      </c>
      <c r="K290" t="s">
        <v>404</v>
      </c>
      <c r="L290" t="e">
        <f>INDEX(idxFuel!$B:$B,MATCH($K290,idxFuel!$A:$A,0))</f>
        <v>#N/A</v>
      </c>
      <c r="M290" t="s">
        <v>428</v>
      </c>
      <c r="N290" t="e">
        <v>#N/A</v>
      </c>
      <c r="O290" t="e">
        <f t="shared" si="73"/>
        <v>#N/A</v>
      </c>
      <c r="P290">
        <f>INDEX(Units_Allyear!C:C,MATCH($A290,Units_Allyear!$A:$A,0))</f>
        <v>1</v>
      </c>
      <c r="Q290">
        <f>INDEX(Units_Allyear!D:D,MATCH($A290,Units_Allyear!$A:$A,0))</f>
        <v>1</v>
      </c>
      <c r="R290">
        <f>INDEX(Units_Allyear!E:E,MATCH($A290,Units_Allyear!$A:$A,0))</f>
        <v>1</v>
      </c>
      <c r="S290">
        <f>INDEX(Units_Allyear!F:F,MATCH($A290,Units_Allyear!$A:$A,0))</f>
        <v>1</v>
      </c>
      <c r="T290">
        <f>INDEX(Units_Allyear!G:G,MATCH($A290,Units_Allyear!$A:$A,0))</f>
        <v>1</v>
      </c>
      <c r="U290">
        <v>16.7</v>
      </c>
      <c r="V290">
        <v>16.7</v>
      </c>
      <c r="W290">
        <v>16.7</v>
      </c>
      <c r="X290">
        <v>16.7</v>
      </c>
      <c r="Y290">
        <v>18.2</v>
      </c>
      <c r="Z290" t="e">
        <v>#N/A</v>
      </c>
      <c r="AA290" t="e">
        <f t="shared" si="74"/>
        <v>#N/A</v>
      </c>
      <c r="AB290" t="e">
        <v>#N/A</v>
      </c>
      <c r="AC290" t="e">
        <v>#N/A</v>
      </c>
      <c r="AD290" t="e">
        <v>#N/A</v>
      </c>
      <c r="AE290">
        <v>8</v>
      </c>
      <c r="AF290">
        <v>40</v>
      </c>
      <c r="AG290">
        <v>0.1</v>
      </c>
      <c r="AH290" t="e">
        <v>#N/A</v>
      </c>
      <c r="AI290" t="e">
        <v>#N/A</v>
      </c>
      <c r="AJ290" t="e">
        <v>#N/A</v>
      </c>
      <c r="AK290" t="e">
        <v>#N/A</v>
      </c>
      <c r="AL290" t="s">
        <v>452</v>
      </c>
      <c r="AM290" t="e">
        <f>NA()</f>
        <v>#N/A</v>
      </c>
      <c r="AN290" t="e">
        <v>#N/A</v>
      </c>
      <c r="AO290" t="e">
        <f t="shared" si="75"/>
        <v>#N/A</v>
      </c>
      <c r="AQ290" s="20" t="str">
        <f t="shared" si="76"/>
        <v>Hydro_CAC_N</v>
      </c>
      <c r="AR290" t="str">
        <f t="shared" si="69"/>
        <v>SPP-Non-Firm/EGAT-Non-Firm</v>
      </c>
      <c r="AT290" s="4" t="s">
        <v>714</v>
      </c>
      <c r="AU290" s="20" t="str">
        <f t="shared" si="68"/>
        <v>Hydro_CAC_N</v>
      </c>
      <c r="AV290" t="str">
        <f t="shared" si="77"/>
        <v>CAC</v>
      </c>
      <c r="AX290" s="4" t="s">
        <v>715</v>
      </c>
      <c r="AY290" s="20" t="str">
        <f t="shared" si="78"/>
        <v>Hydro_CAC_N</v>
      </c>
      <c r="AZ290" t="e">
        <f t="shared" si="79"/>
        <v>#N/A</v>
      </c>
      <c r="BB290" s="4" t="s">
        <v>716</v>
      </c>
      <c r="BC290" s="20" t="s">
        <v>718</v>
      </c>
      <c r="BD290" s="20" t="e">
        <f t="shared" si="80"/>
        <v>#N/A</v>
      </c>
      <c r="BF290" s="4" t="s">
        <v>716</v>
      </c>
      <c r="BG290" s="4" t="s">
        <v>719</v>
      </c>
      <c r="BH290" s="20" t="str">
        <f t="shared" si="70"/>
        <v>Hydro_CAC_N</v>
      </c>
      <c r="BJ290" s="4" t="s">
        <v>716</v>
      </c>
      <c r="BK290" s="4" t="s">
        <v>720</v>
      </c>
      <c r="BL290" s="20" t="e">
        <f t="shared" si="81"/>
        <v>#N/A</v>
      </c>
      <c r="BN290" s="4" t="s">
        <v>717</v>
      </c>
      <c r="BO290" s="20" t="str">
        <f t="shared" si="82"/>
        <v>Hydro</v>
      </c>
      <c r="BP290" s="20" t="str">
        <f t="shared" si="83"/>
        <v>Hydro_CAC_N</v>
      </c>
    </row>
    <row r="291" spans="1:68">
      <c r="A291" t="s">
        <v>288</v>
      </c>
      <c r="B291" t="str">
        <f t="shared" si="71"/>
        <v>Hydro_CAC_W</v>
      </c>
      <c r="C291" t="e">
        <v>#N/A</v>
      </c>
      <c r="D291" t="s">
        <v>377</v>
      </c>
      <c r="E291" t="str">
        <f t="shared" si="72"/>
        <v>CAC</v>
      </c>
      <c r="F291" t="s">
        <v>398</v>
      </c>
      <c r="G291" t="str">
        <f>INDEX(PLEXOScat_idx!$B:$B,MATCH($F291,PLEXOScat_idx!$A:$A,0))</f>
        <v>SPP-Non-Firm/EGAT-Non-Firm</v>
      </c>
      <c r="H291" t="s">
        <v>703</v>
      </c>
      <c r="I291" t="str">
        <f t="shared" si="84"/>
        <v>Hydro</v>
      </c>
      <c r="J291" t="s">
        <v>757</v>
      </c>
      <c r="K291" t="s">
        <v>404</v>
      </c>
      <c r="L291" t="e">
        <f>INDEX(idxFuel!$B:$B,MATCH($K291,idxFuel!$A:$A,0))</f>
        <v>#N/A</v>
      </c>
      <c r="M291" t="s">
        <v>428</v>
      </c>
      <c r="N291" t="e">
        <v>#N/A</v>
      </c>
      <c r="O291" t="e">
        <f t="shared" si="73"/>
        <v>#N/A</v>
      </c>
      <c r="P291">
        <f>INDEX(Units_Allyear!C:C,MATCH($A291,Units_Allyear!$A:$A,0))</f>
        <v>1</v>
      </c>
      <c r="Q291">
        <f>INDEX(Units_Allyear!D:D,MATCH($A291,Units_Allyear!$A:$A,0))</f>
        <v>1</v>
      </c>
      <c r="R291">
        <f>INDEX(Units_Allyear!E:E,MATCH($A291,Units_Allyear!$A:$A,0))</f>
        <v>1</v>
      </c>
      <c r="S291">
        <f>INDEX(Units_Allyear!F:F,MATCH($A291,Units_Allyear!$A:$A,0))</f>
        <v>1</v>
      </c>
      <c r="T291">
        <f>INDEX(Units_Allyear!G:G,MATCH($A291,Units_Allyear!$A:$A,0))</f>
        <v>1</v>
      </c>
      <c r="U291">
        <v>31.1</v>
      </c>
      <c r="V291">
        <v>31.1</v>
      </c>
      <c r="W291">
        <v>32.6</v>
      </c>
      <c r="X291">
        <v>32.6</v>
      </c>
      <c r="Y291">
        <v>32.6</v>
      </c>
      <c r="Z291" t="e">
        <v>#N/A</v>
      </c>
      <c r="AA291" t="e">
        <f t="shared" si="74"/>
        <v>#N/A</v>
      </c>
      <c r="AB291" t="e">
        <v>#N/A</v>
      </c>
      <c r="AC291" t="e">
        <v>#N/A</v>
      </c>
      <c r="AD291" t="e">
        <v>#N/A</v>
      </c>
      <c r="AE291">
        <v>8</v>
      </c>
      <c r="AF291">
        <v>40</v>
      </c>
      <c r="AG291">
        <v>0.1</v>
      </c>
      <c r="AH291" t="e">
        <v>#N/A</v>
      </c>
      <c r="AI291" t="e">
        <v>#N/A</v>
      </c>
      <c r="AJ291" t="e">
        <v>#N/A</v>
      </c>
      <c r="AK291" t="e">
        <v>#N/A</v>
      </c>
      <c r="AL291" t="s">
        <v>452</v>
      </c>
      <c r="AM291" t="e">
        <f>NA()</f>
        <v>#N/A</v>
      </c>
      <c r="AN291" t="e">
        <v>#N/A</v>
      </c>
      <c r="AO291" t="e">
        <f t="shared" si="75"/>
        <v>#N/A</v>
      </c>
      <c r="AQ291" s="20" t="str">
        <f t="shared" si="76"/>
        <v>Hydro_CAC_W</v>
      </c>
      <c r="AR291" t="str">
        <f t="shared" si="69"/>
        <v>SPP-Non-Firm/EGAT-Non-Firm</v>
      </c>
      <c r="AT291" s="4" t="s">
        <v>714</v>
      </c>
      <c r="AU291" s="20" t="str">
        <f t="shared" si="68"/>
        <v>Hydro_CAC_W</v>
      </c>
      <c r="AV291" t="str">
        <f t="shared" si="77"/>
        <v>CAC</v>
      </c>
      <c r="AX291" s="4" t="s">
        <v>715</v>
      </c>
      <c r="AY291" s="20" t="str">
        <f t="shared" si="78"/>
        <v>Hydro_CAC_W</v>
      </c>
      <c r="AZ291" t="e">
        <f t="shared" si="79"/>
        <v>#N/A</v>
      </c>
      <c r="BB291" s="4" t="s">
        <v>716</v>
      </c>
      <c r="BC291" s="20" t="s">
        <v>718</v>
      </c>
      <c r="BD291" s="20" t="e">
        <f t="shared" si="80"/>
        <v>#N/A</v>
      </c>
      <c r="BF291" s="4" t="s">
        <v>716</v>
      </c>
      <c r="BG291" s="4" t="s">
        <v>719</v>
      </c>
      <c r="BH291" s="20" t="str">
        <f t="shared" si="70"/>
        <v>Hydro_CAC_W</v>
      </c>
      <c r="BJ291" s="4" t="s">
        <v>716</v>
      </c>
      <c r="BK291" s="4" t="s">
        <v>720</v>
      </c>
      <c r="BL291" s="20" t="e">
        <f t="shared" si="81"/>
        <v>#N/A</v>
      </c>
      <c r="BN291" s="4" t="s">
        <v>717</v>
      </c>
      <c r="BO291" s="20" t="str">
        <f t="shared" si="82"/>
        <v>Hydro</v>
      </c>
      <c r="BP291" s="20" t="str">
        <f t="shared" si="83"/>
        <v>Hydro_CAC_W</v>
      </c>
    </row>
    <row r="292" spans="1:68">
      <c r="A292" t="s">
        <v>289</v>
      </c>
      <c r="B292" t="str">
        <f t="shared" si="71"/>
        <v>Hydro_NAC</v>
      </c>
      <c r="C292" t="e">
        <v>#N/A</v>
      </c>
      <c r="D292" t="s">
        <v>368</v>
      </c>
      <c r="E292" t="str">
        <f t="shared" si="72"/>
        <v>NAC</v>
      </c>
      <c r="F292" t="s">
        <v>398</v>
      </c>
      <c r="G292" t="str">
        <f>INDEX(PLEXOScat_idx!$B:$B,MATCH($F292,PLEXOScat_idx!$A:$A,0))</f>
        <v>SPP-Non-Firm/EGAT-Non-Firm</v>
      </c>
      <c r="H292" t="s">
        <v>703</v>
      </c>
      <c r="I292" t="str">
        <f t="shared" si="84"/>
        <v>Hydro</v>
      </c>
      <c r="J292" t="s">
        <v>757</v>
      </c>
      <c r="K292" t="s">
        <v>404</v>
      </c>
      <c r="L292" t="e">
        <f>INDEX(idxFuel!$B:$B,MATCH($K292,idxFuel!$A:$A,0))</f>
        <v>#N/A</v>
      </c>
      <c r="M292" t="s">
        <v>428</v>
      </c>
      <c r="N292" t="e">
        <v>#N/A</v>
      </c>
      <c r="O292" t="e">
        <f t="shared" si="73"/>
        <v>#N/A</v>
      </c>
      <c r="P292">
        <f>INDEX(Units_Allyear!C:C,MATCH($A292,Units_Allyear!$A:$A,0))</f>
        <v>1</v>
      </c>
      <c r="Q292">
        <f>INDEX(Units_Allyear!D:D,MATCH($A292,Units_Allyear!$A:$A,0))</f>
        <v>1</v>
      </c>
      <c r="R292">
        <f>INDEX(Units_Allyear!E:E,MATCH($A292,Units_Allyear!$A:$A,0))</f>
        <v>1</v>
      </c>
      <c r="S292">
        <f>INDEX(Units_Allyear!F:F,MATCH($A292,Units_Allyear!$A:$A,0))</f>
        <v>1</v>
      </c>
      <c r="T292">
        <f>INDEX(Units_Allyear!G:G,MATCH($A292,Units_Allyear!$A:$A,0))</f>
        <v>1</v>
      </c>
      <c r="U292">
        <v>67.319999999999993</v>
      </c>
      <c r="V292">
        <v>83.32</v>
      </c>
      <c r="W292">
        <v>95.57</v>
      </c>
      <c r="X292">
        <v>95.57</v>
      </c>
      <c r="Y292">
        <v>132.57</v>
      </c>
      <c r="Z292" t="e">
        <v>#N/A</v>
      </c>
      <c r="AA292" t="e">
        <f t="shared" si="74"/>
        <v>#N/A</v>
      </c>
      <c r="AB292" t="e">
        <v>#N/A</v>
      </c>
      <c r="AC292" t="e">
        <v>#N/A</v>
      </c>
      <c r="AD292" t="e">
        <v>#N/A</v>
      </c>
      <c r="AE292">
        <v>8</v>
      </c>
      <c r="AF292">
        <v>40</v>
      </c>
      <c r="AG292">
        <v>0.1</v>
      </c>
      <c r="AH292" t="e">
        <v>#N/A</v>
      </c>
      <c r="AI292" t="e">
        <v>#N/A</v>
      </c>
      <c r="AJ292" t="e">
        <v>#N/A</v>
      </c>
      <c r="AK292" t="e">
        <v>#N/A</v>
      </c>
      <c r="AL292" t="s">
        <v>452</v>
      </c>
      <c r="AM292" t="e">
        <f>NA()</f>
        <v>#N/A</v>
      </c>
      <c r="AN292" t="e">
        <v>#N/A</v>
      </c>
      <c r="AO292" t="e">
        <f t="shared" si="75"/>
        <v>#N/A</v>
      </c>
      <c r="AQ292" s="20" t="str">
        <f t="shared" si="76"/>
        <v>Hydro_NAC</v>
      </c>
      <c r="AR292" t="str">
        <f t="shared" si="69"/>
        <v>SPP-Non-Firm/EGAT-Non-Firm</v>
      </c>
      <c r="AT292" s="4" t="s">
        <v>714</v>
      </c>
      <c r="AU292" s="20" t="str">
        <f t="shared" si="68"/>
        <v>Hydro_NAC</v>
      </c>
      <c r="AV292" t="str">
        <f t="shared" si="77"/>
        <v>NAC</v>
      </c>
      <c r="AX292" s="4" t="s">
        <v>715</v>
      </c>
      <c r="AY292" s="20" t="str">
        <f t="shared" si="78"/>
        <v>Hydro_NAC</v>
      </c>
      <c r="AZ292" t="e">
        <f t="shared" si="79"/>
        <v>#N/A</v>
      </c>
      <c r="BB292" s="4" t="s">
        <v>716</v>
      </c>
      <c r="BC292" s="20" t="s">
        <v>718</v>
      </c>
      <c r="BD292" s="20" t="e">
        <f t="shared" si="80"/>
        <v>#N/A</v>
      </c>
      <c r="BF292" s="4" t="s">
        <v>716</v>
      </c>
      <c r="BG292" s="4" t="s">
        <v>719</v>
      </c>
      <c r="BH292" s="20" t="str">
        <f t="shared" si="70"/>
        <v>Hydro_NAC</v>
      </c>
      <c r="BJ292" s="4" t="s">
        <v>716</v>
      </c>
      <c r="BK292" s="4" t="s">
        <v>720</v>
      </c>
      <c r="BL292" s="20" t="e">
        <f t="shared" si="81"/>
        <v>#N/A</v>
      </c>
      <c r="BN292" s="4" t="s">
        <v>717</v>
      </c>
      <c r="BO292" s="20" t="str">
        <f t="shared" si="82"/>
        <v>Hydro</v>
      </c>
      <c r="BP292" s="20" t="str">
        <f t="shared" si="83"/>
        <v>Hydro_NAC</v>
      </c>
    </row>
    <row r="293" spans="1:68">
      <c r="A293" t="s">
        <v>290</v>
      </c>
      <c r="B293" t="str">
        <f t="shared" si="71"/>
        <v>Hydro_MAC</v>
      </c>
      <c r="C293" t="e">
        <v>#N/A</v>
      </c>
      <c r="D293" t="s">
        <v>371</v>
      </c>
      <c r="E293" t="str">
        <f t="shared" si="72"/>
        <v>MAC</v>
      </c>
      <c r="F293" t="s">
        <v>398</v>
      </c>
      <c r="G293" t="str">
        <f>INDEX(PLEXOScat_idx!$B:$B,MATCH($F293,PLEXOScat_idx!$A:$A,0))</f>
        <v>SPP-Non-Firm/EGAT-Non-Firm</v>
      </c>
      <c r="H293" t="s">
        <v>703</v>
      </c>
      <c r="I293" t="str">
        <f t="shared" si="84"/>
        <v>Hydro</v>
      </c>
      <c r="J293" t="s">
        <v>757</v>
      </c>
      <c r="K293" t="s">
        <v>404</v>
      </c>
      <c r="L293" t="e">
        <f>INDEX(idxFuel!$B:$B,MATCH($K293,idxFuel!$A:$A,0))</f>
        <v>#N/A</v>
      </c>
      <c r="M293" t="s">
        <v>428</v>
      </c>
      <c r="N293" t="e">
        <v>#N/A</v>
      </c>
      <c r="O293" t="e">
        <f t="shared" si="73"/>
        <v>#N/A</v>
      </c>
      <c r="P293">
        <f>INDEX(Units_Allyear!C:C,MATCH($A293,Units_Allyear!$A:$A,0))</f>
        <v>1</v>
      </c>
      <c r="Q293">
        <f>INDEX(Units_Allyear!D:D,MATCH($A293,Units_Allyear!$A:$A,0))</f>
        <v>1</v>
      </c>
      <c r="R293">
        <f>INDEX(Units_Allyear!E:E,MATCH($A293,Units_Allyear!$A:$A,0))</f>
        <v>1</v>
      </c>
      <c r="S293">
        <f>INDEX(Units_Allyear!F:F,MATCH($A293,Units_Allyear!$A:$A,0))</f>
        <v>1</v>
      </c>
      <c r="T293">
        <f>INDEX(Units_Allyear!G:G,MATCH($A293,Units_Allyear!$A:$A,0))</f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 t="e">
        <v>#N/A</v>
      </c>
      <c r="AA293" t="e">
        <f t="shared" si="74"/>
        <v>#N/A</v>
      </c>
      <c r="AB293" t="e">
        <v>#N/A</v>
      </c>
      <c r="AC293" t="e">
        <v>#N/A</v>
      </c>
      <c r="AD293" t="e">
        <v>#N/A</v>
      </c>
      <c r="AE293">
        <v>8</v>
      </c>
      <c r="AF293">
        <v>40</v>
      </c>
      <c r="AG293">
        <v>0.1</v>
      </c>
      <c r="AH293" t="e">
        <v>#N/A</v>
      </c>
      <c r="AI293" t="e">
        <v>#N/A</v>
      </c>
      <c r="AJ293" t="e">
        <v>#N/A</v>
      </c>
      <c r="AK293" t="e">
        <v>#N/A</v>
      </c>
      <c r="AL293" t="s">
        <v>452</v>
      </c>
      <c r="AM293" t="e">
        <f>NA()</f>
        <v>#N/A</v>
      </c>
      <c r="AN293" t="e">
        <v>#N/A</v>
      </c>
      <c r="AO293" t="e">
        <f t="shared" si="75"/>
        <v>#N/A</v>
      </c>
      <c r="AQ293" s="20" t="str">
        <f t="shared" si="76"/>
        <v>Hydro_MAC</v>
      </c>
      <c r="AR293" t="str">
        <f t="shared" si="69"/>
        <v>SPP-Non-Firm/EGAT-Non-Firm</v>
      </c>
      <c r="AT293" s="4" t="s">
        <v>714</v>
      </c>
      <c r="AU293" s="20" t="str">
        <f t="shared" si="68"/>
        <v>Hydro_MAC</v>
      </c>
      <c r="AV293" t="str">
        <f t="shared" si="77"/>
        <v>MAC</v>
      </c>
      <c r="AX293" s="4" t="s">
        <v>715</v>
      </c>
      <c r="AY293" s="20" t="str">
        <f t="shared" si="78"/>
        <v>Hydro_MAC</v>
      </c>
      <c r="AZ293" t="e">
        <f t="shared" si="79"/>
        <v>#N/A</v>
      </c>
      <c r="BB293" s="4" t="s">
        <v>716</v>
      </c>
      <c r="BC293" s="20" t="s">
        <v>718</v>
      </c>
      <c r="BD293" s="20" t="e">
        <f t="shared" si="80"/>
        <v>#N/A</v>
      </c>
      <c r="BF293" s="4" t="s">
        <v>716</v>
      </c>
      <c r="BG293" s="4" t="s">
        <v>719</v>
      </c>
      <c r="BH293" s="20" t="str">
        <f t="shared" si="70"/>
        <v>Hydro_MAC</v>
      </c>
      <c r="BJ293" s="4" t="s">
        <v>716</v>
      </c>
      <c r="BK293" s="4" t="s">
        <v>720</v>
      </c>
      <c r="BL293" s="20" t="e">
        <f t="shared" si="81"/>
        <v>#N/A</v>
      </c>
      <c r="BN293" s="4" t="s">
        <v>717</v>
      </c>
      <c r="BO293" s="20" t="str">
        <f t="shared" si="82"/>
        <v>Hydro</v>
      </c>
      <c r="BP293" s="20" t="str">
        <f t="shared" si="83"/>
        <v>Hydro_MAC</v>
      </c>
    </row>
    <row r="294" spans="1:68">
      <c r="A294" t="s">
        <v>291</v>
      </c>
      <c r="B294" t="str">
        <f t="shared" si="71"/>
        <v>Hydro_SAC</v>
      </c>
      <c r="C294" t="e">
        <v>#N/A</v>
      </c>
      <c r="D294" t="s">
        <v>367</v>
      </c>
      <c r="E294" t="str">
        <f t="shared" si="72"/>
        <v>SAC</v>
      </c>
      <c r="F294" t="s">
        <v>398</v>
      </c>
      <c r="G294" t="str">
        <f>INDEX(PLEXOScat_idx!$B:$B,MATCH($F294,PLEXOScat_idx!$A:$A,0))</f>
        <v>SPP-Non-Firm/EGAT-Non-Firm</v>
      </c>
      <c r="H294" t="s">
        <v>703</v>
      </c>
      <c r="I294" t="str">
        <f t="shared" si="84"/>
        <v>Hydro</v>
      </c>
      <c r="J294" t="s">
        <v>757</v>
      </c>
      <c r="K294" t="s">
        <v>404</v>
      </c>
      <c r="L294" t="e">
        <f>INDEX(idxFuel!$B:$B,MATCH($K294,idxFuel!$A:$A,0))</f>
        <v>#N/A</v>
      </c>
      <c r="M294" t="s">
        <v>428</v>
      </c>
      <c r="N294" t="e">
        <v>#N/A</v>
      </c>
      <c r="O294" t="e">
        <f t="shared" si="73"/>
        <v>#N/A</v>
      </c>
      <c r="P294">
        <f>INDEX(Units_Allyear!C:C,MATCH($A294,Units_Allyear!$A:$A,0))</f>
        <v>1</v>
      </c>
      <c r="Q294">
        <f>INDEX(Units_Allyear!D:D,MATCH($A294,Units_Allyear!$A:$A,0))</f>
        <v>1</v>
      </c>
      <c r="R294">
        <f>INDEX(Units_Allyear!E:E,MATCH($A294,Units_Allyear!$A:$A,0))</f>
        <v>1</v>
      </c>
      <c r="S294">
        <f>INDEX(Units_Allyear!F:F,MATCH($A294,Units_Allyear!$A:$A,0))</f>
        <v>1</v>
      </c>
      <c r="T294">
        <f>INDEX(Units_Allyear!G:G,MATCH($A294,Units_Allyear!$A:$A,0))</f>
        <v>1</v>
      </c>
      <c r="U294">
        <v>1.2749999999999999</v>
      </c>
      <c r="V294">
        <v>1.2749999999999999</v>
      </c>
      <c r="W294">
        <v>1.2749999999999999</v>
      </c>
      <c r="X294">
        <v>1.2749999999999999</v>
      </c>
      <c r="Y294">
        <v>3.2799999999999994</v>
      </c>
      <c r="Z294" t="e">
        <v>#N/A</v>
      </c>
      <c r="AA294" t="e">
        <f t="shared" si="74"/>
        <v>#N/A</v>
      </c>
      <c r="AB294" t="e">
        <v>#N/A</v>
      </c>
      <c r="AC294" t="e">
        <v>#N/A</v>
      </c>
      <c r="AD294" t="e">
        <v>#N/A</v>
      </c>
      <c r="AE294">
        <v>8</v>
      </c>
      <c r="AF294">
        <v>40</v>
      </c>
      <c r="AG294">
        <v>0.1</v>
      </c>
      <c r="AH294" t="e">
        <v>#N/A</v>
      </c>
      <c r="AI294" t="e">
        <v>#N/A</v>
      </c>
      <c r="AJ294" t="e">
        <v>#N/A</v>
      </c>
      <c r="AK294" t="e">
        <v>#N/A</v>
      </c>
      <c r="AL294" t="s">
        <v>452</v>
      </c>
      <c r="AM294" t="e">
        <f>NA()</f>
        <v>#N/A</v>
      </c>
      <c r="AN294" t="e">
        <v>#N/A</v>
      </c>
      <c r="AO294" t="e">
        <f t="shared" si="75"/>
        <v>#N/A</v>
      </c>
      <c r="AQ294" s="20" t="str">
        <f t="shared" si="76"/>
        <v>Hydro_SAC</v>
      </c>
      <c r="AR294" t="str">
        <f t="shared" si="69"/>
        <v>SPP-Non-Firm/EGAT-Non-Firm</v>
      </c>
      <c r="AT294" s="4" t="s">
        <v>714</v>
      </c>
      <c r="AU294" s="20" t="str">
        <f t="shared" si="68"/>
        <v>Hydro_SAC</v>
      </c>
      <c r="AV294" t="str">
        <f t="shared" si="77"/>
        <v>SAC</v>
      </c>
      <c r="AX294" s="4" t="s">
        <v>715</v>
      </c>
      <c r="AY294" s="20" t="str">
        <f t="shared" si="78"/>
        <v>Hydro_SAC</v>
      </c>
      <c r="AZ294" t="e">
        <f t="shared" si="79"/>
        <v>#N/A</v>
      </c>
      <c r="BB294" s="4" t="s">
        <v>716</v>
      </c>
      <c r="BC294" s="20" t="s">
        <v>718</v>
      </c>
      <c r="BD294" s="20" t="e">
        <f t="shared" si="80"/>
        <v>#N/A</v>
      </c>
      <c r="BF294" s="4" t="s">
        <v>716</v>
      </c>
      <c r="BG294" s="4" t="s">
        <v>719</v>
      </c>
      <c r="BH294" s="20" t="str">
        <f t="shared" si="70"/>
        <v>Hydro_SAC</v>
      </c>
      <c r="BJ294" s="4" t="s">
        <v>716</v>
      </c>
      <c r="BK294" s="4" t="s">
        <v>720</v>
      </c>
      <c r="BL294" s="20" t="e">
        <f t="shared" si="81"/>
        <v>#N/A</v>
      </c>
      <c r="BN294" s="4" t="s">
        <v>717</v>
      </c>
      <c r="BO294" s="20" t="str">
        <f t="shared" si="82"/>
        <v>Hydro</v>
      </c>
      <c r="BP294" s="20" t="str">
        <f t="shared" si="83"/>
        <v>Hydro_SAC</v>
      </c>
    </row>
    <row r="295" spans="1:68">
      <c r="A295" t="s">
        <v>292</v>
      </c>
      <c r="B295" t="str">
        <f t="shared" si="71"/>
        <v>Hydro_NEC</v>
      </c>
      <c r="C295" t="e">
        <v>#N/A</v>
      </c>
      <c r="D295" t="s">
        <v>369</v>
      </c>
      <c r="E295" t="str">
        <f t="shared" si="72"/>
        <v>NEC</v>
      </c>
      <c r="F295" t="s">
        <v>398</v>
      </c>
      <c r="G295" t="str">
        <f>INDEX(PLEXOScat_idx!$B:$B,MATCH($F295,PLEXOScat_idx!$A:$A,0))</f>
        <v>SPP-Non-Firm/EGAT-Non-Firm</v>
      </c>
      <c r="H295" t="s">
        <v>703</v>
      </c>
      <c r="I295" t="str">
        <f t="shared" si="84"/>
        <v>Hydro</v>
      </c>
      <c r="J295" t="s">
        <v>757</v>
      </c>
      <c r="K295" t="s">
        <v>404</v>
      </c>
      <c r="L295" t="e">
        <f>INDEX(idxFuel!$B:$B,MATCH($K295,idxFuel!$A:$A,0))</f>
        <v>#N/A</v>
      </c>
      <c r="M295" t="s">
        <v>428</v>
      </c>
      <c r="N295" t="e">
        <v>#N/A</v>
      </c>
      <c r="O295" t="e">
        <f t="shared" si="73"/>
        <v>#N/A</v>
      </c>
      <c r="P295">
        <f>INDEX(Units_Allyear!C:C,MATCH($A295,Units_Allyear!$A:$A,0))</f>
        <v>1</v>
      </c>
      <c r="Q295">
        <f>INDEX(Units_Allyear!D:D,MATCH($A295,Units_Allyear!$A:$A,0))</f>
        <v>1</v>
      </c>
      <c r="R295">
        <f>INDEX(Units_Allyear!E:E,MATCH($A295,Units_Allyear!$A:$A,0))</f>
        <v>1</v>
      </c>
      <c r="S295">
        <f>INDEX(Units_Allyear!F:F,MATCH($A295,Units_Allyear!$A:$A,0))</f>
        <v>1</v>
      </c>
      <c r="T295">
        <f>INDEX(Units_Allyear!G:G,MATCH($A295,Units_Allyear!$A:$A,0))</f>
        <v>1</v>
      </c>
      <c r="U295">
        <v>109.51</v>
      </c>
      <c r="V295">
        <v>113.51</v>
      </c>
      <c r="W295">
        <v>117.51</v>
      </c>
      <c r="X295">
        <v>117.51</v>
      </c>
      <c r="Y295">
        <v>119.76</v>
      </c>
      <c r="Z295" t="e">
        <v>#N/A</v>
      </c>
      <c r="AA295" t="e">
        <f t="shared" si="74"/>
        <v>#N/A</v>
      </c>
      <c r="AB295" t="e">
        <v>#N/A</v>
      </c>
      <c r="AC295" t="e">
        <v>#N/A</v>
      </c>
      <c r="AD295" t="e">
        <v>#N/A</v>
      </c>
      <c r="AE295">
        <v>8</v>
      </c>
      <c r="AF295">
        <v>40</v>
      </c>
      <c r="AG295">
        <v>0.1</v>
      </c>
      <c r="AH295" t="e">
        <v>#N/A</v>
      </c>
      <c r="AI295" t="e">
        <v>#N/A</v>
      </c>
      <c r="AJ295" t="e">
        <v>#N/A</v>
      </c>
      <c r="AK295" t="e">
        <v>#N/A</v>
      </c>
      <c r="AL295" t="s">
        <v>452</v>
      </c>
      <c r="AM295" t="e">
        <f>NA()</f>
        <v>#N/A</v>
      </c>
      <c r="AN295" t="e">
        <v>#N/A</v>
      </c>
      <c r="AO295" t="e">
        <f t="shared" si="75"/>
        <v>#N/A</v>
      </c>
      <c r="AQ295" s="20" t="str">
        <f t="shared" si="76"/>
        <v>Hydro_NEC</v>
      </c>
      <c r="AR295" t="str">
        <f t="shared" si="69"/>
        <v>SPP-Non-Firm/EGAT-Non-Firm</v>
      </c>
      <c r="AT295" s="4" t="s">
        <v>714</v>
      </c>
      <c r="AU295" s="20" t="str">
        <f t="shared" si="68"/>
        <v>Hydro_NEC</v>
      </c>
      <c r="AV295" t="str">
        <f t="shared" si="77"/>
        <v>NEC</v>
      </c>
      <c r="AX295" s="4" t="s">
        <v>715</v>
      </c>
      <c r="AY295" s="20" t="str">
        <f t="shared" si="78"/>
        <v>Hydro_NEC</v>
      </c>
      <c r="AZ295" t="e">
        <f t="shared" si="79"/>
        <v>#N/A</v>
      </c>
      <c r="BB295" s="4" t="s">
        <v>716</v>
      </c>
      <c r="BC295" s="20" t="s">
        <v>718</v>
      </c>
      <c r="BD295" s="20" t="e">
        <f t="shared" si="80"/>
        <v>#N/A</v>
      </c>
      <c r="BF295" s="4" t="s">
        <v>716</v>
      </c>
      <c r="BG295" s="4" t="s">
        <v>719</v>
      </c>
      <c r="BH295" s="20" t="str">
        <f t="shared" si="70"/>
        <v>Hydro_NEC</v>
      </c>
      <c r="BJ295" s="4" t="s">
        <v>716</v>
      </c>
      <c r="BK295" s="4" t="s">
        <v>720</v>
      </c>
      <c r="BL295" s="20" t="e">
        <f t="shared" si="81"/>
        <v>#N/A</v>
      </c>
      <c r="BN295" s="4" t="s">
        <v>717</v>
      </c>
      <c r="BO295" s="20" t="str">
        <f t="shared" si="82"/>
        <v>Hydro</v>
      </c>
      <c r="BP295" s="20" t="str">
        <f t="shared" si="83"/>
        <v>Hydro_NEC</v>
      </c>
    </row>
    <row r="296" spans="1:68">
      <c r="A296" t="s">
        <v>293</v>
      </c>
      <c r="B296" t="str">
        <f t="shared" si="71"/>
        <v>Run_of_river_NEC</v>
      </c>
      <c r="C296" t="e">
        <v>#N/A</v>
      </c>
      <c r="D296" t="s">
        <v>369</v>
      </c>
      <c r="E296" t="str">
        <f t="shared" si="72"/>
        <v>NEC</v>
      </c>
      <c r="F296" t="s">
        <v>398</v>
      </c>
      <c r="G296" t="str">
        <f>INDEX(PLEXOScat_idx!$B:$B,MATCH($F296,PLEXOScat_idx!$A:$A,0))</f>
        <v>SPP-Non-Firm/EGAT-Non-Firm</v>
      </c>
      <c r="H296" t="s">
        <v>703</v>
      </c>
      <c r="I296" t="str">
        <f t="shared" si="84"/>
        <v>Hydro</v>
      </c>
      <c r="J296" t="s">
        <v>757</v>
      </c>
      <c r="K296" t="s">
        <v>404</v>
      </c>
      <c r="L296" t="e">
        <f>INDEX(idxFuel!$B:$B,MATCH($K296,idxFuel!$A:$A,0))</f>
        <v>#N/A</v>
      </c>
      <c r="M296" t="s">
        <v>428</v>
      </c>
      <c r="N296" t="e">
        <v>#N/A</v>
      </c>
      <c r="O296" t="e">
        <f t="shared" si="73"/>
        <v>#N/A</v>
      </c>
      <c r="P296">
        <f>INDEX(Units_Allyear!C:C,MATCH($A296,Units_Allyear!$A:$A,0))</f>
        <v>1</v>
      </c>
      <c r="Q296">
        <f>INDEX(Units_Allyear!D:D,MATCH($A296,Units_Allyear!$A:$A,0))</f>
        <v>1</v>
      </c>
      <c r="R296">
        <f>INDEX(Units_Allyear!E:E,MATCH($A296,Units_Allyear!$A:$A,0))</f>
        <v>1</v>
      </c>
      <c r="S296">
        <f>INDEX(Units_Allyear!F:F,MATCH($A296,Units_Allyear!$A:$A,0))</f>
        <v>1</v>
      </c>
      <c r="T296">
        <f>INDEX(Units_Allyear!G:G,MATCH($A296,Units_Allyear!$A:$A,0))</f>
        <v>1</v>
      </c>
      <c r="U296">
        <v>136</v>
      </c>
      <c r="V296">
        <v>136</v>
      </c>
      <c r="W296">
        <v>136</v>
      </c>
      <c r="X296">
        <v>136</v>
      </c>
      <c r="Y296">
        <v>136</v>
      </c>
      <c r="Z296" t="e">
        <v>#N/A</v>
      </c>
      <c r="AA296" t="e">
        <f t="shared" si="74"/>
        <v>#N/A</v>
      </c>
      <c r="AB296" t="e">
        <v>#N/A</v>
      </c>
      <c r="AC296" t="e">
        <v>#N/A</v>
      </c>
      <c r="AD296" t="e">
        <v>#N/A</v>
      </c>
      <c r="AE296">
        <v>8</v>
      </c>
      <c r="AF296">
        <v>40</v>
      </c>
      <c r="AG296">
        <v>0.1</v>
      </c>
      <c r="AH296" t="e">
        <v>#N/A</v>
      </c>
      <c r="AI296" t="e">
        <v>#N/A</v>
      </c>
      <c r="AJ296" t="e">
        <v>#N/A</v>
      </c>
      <c r="AK296" t="e">
        <v>#N/A</v>
      </c>
      <c r="AL296" t="s">
        <v>452</v>
      </c>
      <c r="AM296" t="e">
        <f>NA()</f>
        <v>#N/A</v>
      </c>
      <c r="AN296" t="e">
        <v>#N/A</v>
      </c>
      <c r="AO296" t="e">
        <f t="shared" si="75"/>
        <v>#N/A</v>
      </c>
      <c r="AQ296" s="20" t="str">
        <f t="shared" si="76"/>
        <v>Run of river_NEC</v>
      </c>
      <c r="AR296" t="str">
        <f t="shared" si="69"/>
        <v>SPP-Non-Firm/EGAT-Non-Firm</v>
      </c>
      <c r="AT296" s="4" t="s">
        <v>714</v>
      </c>
      <c r="AU296" s="20" t="str">
        <f t="shared" si="68"/>
        <v>Run of river_NEC</v>
      </c>
      <c r="AV296" t="str">
        <f t="shared" si="77"/>
        <v>NEC</v>
      </c>
      <c r="AX296" s="4" t="s">
        <v>715</v>
      </c>
      <c r="AY296" s="20" t="str">
        <f t="shared" si="78"/>
        <v>Run of river_NEC</v>
      </c>
      <c r="AZ296" t="e">
        <f t="shared" si="79"/>
        <v>#N/A</v>
      </c>
      <c r="BB296" s="4" t="s">
        <v>716</v>
      </c>
      <c r="BC296" s="20" t="s">
        <v>718</v>
      </c>
      <c r="BD296" s="20" t="e">
        <f t="shared" si="80"/>
        <v>#N/A</v>
      </c>
      <c r="BF296" s="4" t="s">
        <v>716</v>
      </c>
      <c r="BG296" s="4" t="s">
        <v>719</v>
      </c>
      <c r="BH296" s="20" t="str">
        <f t="shared" si="70"/>
        <v>Run of river_NEC</v>
      </c>
      <c r="BJ296" s="4" t="s">
        <v>716</v>
      </c>
      <c r="BK296" s="4" t="s">
        <v>720</v>
      </c>
      <c r="BL296" s="20" t="e">
        <f t="shared" si="81"/>
        <v>#N/A</v>
      </c>
      <c r="BN296" s="4" t="s">
        <v>717</v>
      </c>
      <c r="BO296" s="20" t="str">
        <f t="shared" si="82"/>
        <v>Hydro</v>
      </c>
      <c r="BP296" s="20" t="str">
        <f t="shared" si="83"/>
        <v>Run of river_NEC</v>
      </c>
    </row>
    <row r="297" spans="1:68">
      <c r="A297" t="s">
        <v>294</v>
      </c>
      <c r="B297" t="str">
        <f t="shared" si="71"/>
        <v>Geothermal_NAC</v>
      </c>
      <c r="C297" t="e">
        <v>#N/A</v>
      </c>
      <c r="D297" t="s">
        <v>368</v>
      </c>
      <c r="E297" t="str">
        <f t="shared" si="72"/>
        <v>NAC</v>
      </c>
      <c r="F297" t="s">
        <v>399</v>
      </c>
      <c r="G297" t="str">
        <f>INDEX(PLEXOScat_idx!$B:$B,MATCH($F297,PLEXOScat_idx!$A:$A,0))</f>
        <v>SPP-Non-Firm/EGAT-Non-Firm</v>
      </c>
      <c r="H297" t="s">
        <v>704</v>
      </c>
      <c r="I297" t="str">
        <f t="shared" si="84"/>
        <v>Geothermal</v>
      </c>
      <c r="J297" t="s">
        <v>768</v>
      </c>
      <c r="K297" t="s">
        <v>433</v>
      </c>
      <c r="L297" t="e">
        <f>INDEX(idxFuel!$B:$B,MATCH($K297,idxFuel!$A:$A,0))</f>
        <v>#N/A</v>
      </c>
      <c r="M297" t="s">
        <v>428</v>
      </c>
      <c r="N297" t="e">
        <v>#N/A</v>
      </c>
      <c r="O297" t="e">
        <f t="shared" si="73"/>
        <v>#N/A</v>
      </c>
      <c r="P297">
        <f>INDEX(Units_Allyear!C:C,MATCH($A297,Units_Allyear!$A:$A,0))</f>
        <v>1</v>
      </c>
      <c r="Q297">
        <f>INDEX(Units_Allyear!D:D,MATCH($A297,Units_Allyear!$A:$A,0))</f>
        <v>1</v>
      </c>
      <c r="R297">
        <f>INDEX(Units_Allyear!E:E,MATCH($A297,Units_Allyear!$A:$A,0))</f>
        <v>1</v>
      </c>
      <c r="S297">
        <f>INDEX(Units_Allyear!F:F,MATCH($A297,Units_Allyear!$A:$A,0))</f>
        <v>1</v>
      </c>
      <c r="T297">
        <f>INDEX(Units_Allyear!G:G,MATCH($A297,Units_Allyear!$A:$A,0))</f>
        <v>1</v>
      </c>
      <c r="U297">
        <v>0.3</v>
      </c>
      <c r="V297">
        <v>0.3</v>
      </c>
      <c r="W297">
        <v>0.3</v>
      </c>
      <c r="X297">
        <v>0.3</v>
      </c>
      <c r="Y297">
        <v>0.3</v>
      </c>
      <c r="Z297" t="e">
        <v>#N/A</v>
      </c>
      <c r="AA297" t="e">
        <f t="shared" si="74"/>
        <v>#N/A</v>
      </c>
      <c r="AB297" t="e">
        <v>#N/A</v>
      </c>
      <c r="AC297" t="e">
        <v>#N/A</v>
      </c>
      <c r="AD297" t="e">
        <v>#N/A</v>
      </c>
      <c r="AE297">
        <v>8</v>
      </c>
      <c r="AF297">
        <v>40</v>
      </c>
      <c r="AG297">
        <v>0.1</v>
      </c>
      <c r="AH297" t="e">
        <v>#N/A</v>
      </c>
      <c r="AI297" t="e">
        <v>#N/A</v>
      </c>
      <c r="AJ297" t="e">
        <v>#N/A</v>
      </c>
      <c r="AK297" t="e">
        <v>#N/A</v>
      </c>
      <c r="AL297" t="s">
        <v>452</v>
      </c>
      <c r="AM297" t="e">
        <f>NA()</f>
        <v>#N/A</v>
      </c>
      <c r="AN297" t="e">
        <v>#N/A</v>
      </c>
      <c r="AO297" t="e">
        <f t="shared" si="75"/>
        <v>#N/A</v>
      </c>
      <c r="AQ297" s="20" t="str">
        <f t="shared" si="76"/>
        <v>Geothermal_NAC</v>
      </c>
      <c r="AR297" t="str">
        <f t="shared" si="69"/>
        <v>SPP-Non-Firm/EGAT-Non-Firm</v>
      </c>
      <c r="AT297" s="4" t="s">
        <v>714</v>
      </c>
      <c r="AU297" s="20" t="str">
        <f t="shared" si="68"/>
        <v>Geothermal_NAC</v>
      </c>
      <c r="AV297" t="str">
        <f t="shared" si="77"/>
        <v>NAC</v>
      </c>
      <c r="AX297" s="4" t="s">
        <v>715</v>
      </c>
      <c r="AY297" s="20" t="str">
        <f t="shared" si="78"/>
        <v>Geothermal_NAC</v>
      </c>
      <c r="AZ297" t="e">
        <f t="shared" si="79"/>
        <v>#N/A</v>
      </c>
      <c r="BB297" s="4" t="s">
        <v>716</v>
      </c>
      <c r="BC297" s="20" t="s">
        <v>718</v>
      </c>
      <c r="BD297" s="20" t="e">
        <f t="shared" si="80"/>
        <v>#N/A</v>
      </c>
      <c r="BF297" s="4" t="s">
        <v>716</v>
      </c>
      <c r="BG297" s="4" t="s">
        <v>719</v>
      </c>
      <c r="BH297" s="20" t="str">
        <f t="shared" si="70"/>
        <v>Geothermal_NAC</v>
      </c>
      <c r="BJ297" s="4" t="s">
        <v>716</v>
      </c>
      <c r="BK297" s="4" t="s">
        <v>720</v>
      </c>
      <c r="BL297" s="20" t="e">
        <f t="shared" si="81"/>
        <v>#N/A</v>
      </c>
      <c r="BN297" s="4" t="s">
        <v>717</v>
      </c>
      <c r="BO297" s="20" t="str">
        <f t="shared" si="82"/>
        <v>Geothermal</v>
      </c>
      <c r="BP297" s="20" t="str">
        <f t="shared" si="83"/>
        <v>Geothermal_NAC</v>
      </c>
    </row>
    <row r="298" spans="1:68">
      <c r="A298" t="s">
        <v>295</v>
      </c>
      <c r="B298" t="str">
        <f t="shared" si="71"/>
        <v>Import_coal_CAC_E</v>
      </c>
      <c r="C298" t="e">
        <v>#N/A</v>
      </c>
      <c r="D298" t="s">
        <v>365</v>
      </c>
      <c r="E298" t="str">
        <f t="shared" si="72"/>
        <v>CAC</v>
      </c>
      <c r="F298" t="s">
        <v>400</v>
      </c>
      <c r="G298" t="str">
        <f>INDEX(PLEXOScat_idx!$B:$B,MATCH($F298,PLEXOScat_idx!$A:$A,0))</f>
        <v>SPP-Non-Firm/EGAT-Non-Firm</v>
      </c>
      <c r="H298" s="12" t="s">
        <v>674</v>
      </c>
      <c r="I298" t="str">
        <f t="shared" si="84"/>
        <v>Coal</v>
      </c>
      <c r="J298" t="s">
        <v>762</v>
      </c>
      <c r="K298" t="s">
        <v>422</v>
      </c>
      <c r="L298" t="str">
        <f>INDEX(idxFuel!$B:$B,MATCH($K298,idxFuel!$A:$A,0))</f>
        <v>Coal</v>
      </c>
      <c r="M298" t="s">
        <v>428</v>
      </c>
      <c r="N298" t="e">
        <v>#N/A</v>
      </c>
      <c r="O298" t="e">
        <f t="shared" si="73"/>
        <v>#N/A</v>
      </c>
      <c r="P298">
        <f>INDEX(Units_Allyear!C:C,MATCH($A298,Units_Allyear!$A:$A,0))</f>
        <v>1</v>
      </c>
      <c r="Q298">
        <f>INDEX(Units_Allyear!D:D,MATCH($A298,Units_Allyear!$A:$A,0))</f>
        <v>1</v>
      </c>
      <c r="R298">
        <f>INDEX(Units_Allyear!E:E,MATCH($A298,Units_Allyear!$A:$A,0))</f>
        <v>1</v>
      </c>
      <c r="S298">
        <f>INDEX(Units_Allyear!F:F,MATCH($A298,Units_Allyear!$A:$A,0))</f>
        <v>1</v>
      </c>
      <c r="T298">
        <f>INDEX(Units_Allyear!G:G,MATCH($A298,Units_Allyear!$A:$A,0))</f>
        <v>1</v>
      </c>
      <c r="U298">
        <v>0</v>
      </c>
      <c r="V298">
        <v>0</v>
      </c>
      <c r="W298">
        <v>0</v>
      </c>
      <c r="X298">
        <v>0</v>
      </c>
      <c r="Y298">
        <v>0</v>
      </c>
      <c r="Z298" t="e">
        <v>#N/A</v>
      </c>
      <c r="AA298" t="e">
        <f t="shared" si="74"/>
        <v>#N/A</v>
      </c>
      <c r="AB298" t="e">
        <v>#N/A</v>
      </c>
      <c r="AC298" t="e">
        <v>#N/A</v>
      </c>
      <c r="AD298" t="e">
        <v>#N/A</v>
      </c>
      <c r="AE298">
        <v>8</v>
      </c>
      <c r="AF298">
        <v>40</v>
      </c>
      <c r="AG298">
        <v>0.1</v>
      </c>
      <c r="AH298" t="e">
        <v>#N/A</v>
      </c>
      <c r="AI298" t="e">
        <v>#N/A</v>
      </c>
      <c r="AJ298" t="e">
        <v>#N/A</v>
      </c>
      <c r="AK298" t="e">
        <v>#N/A</v>
      </c>
      <c r="AL298" t="s">
        <v>452</v>
      </c>
      <c r="AM298" t="e">
        <f>NA()</f>
        <v>#N/A</v>
      </c>
      <c r="AN298" t="e">
        <v>#N/A</v>
      </c>
      <c r="AO298" t="e">
        <f t="shared" si="75"/>
        <v>#N/A</v>
      </c>
      <c r="AQ298" s="20" t="str">
        <f t="shared" si="76"/>
        <v>Import coal_CAC_E</v>
      </c>
      <c r="AR298" t="str">
        <f t="shared" si="69"/>
        <v>SPP-Non-Firm/EGAT-Non-Firm</v>
      </c>
      <c r="AT298" s="4" t="s">
        <v>714</v>
      </c>
      <c r="AU298" s="20" t="str">
        <f t="shared" si="68"/>
        <v>Import coal_CAC_E</v>
      </c>
      <c r="AV298" t="str">
        <f t="shared" si="77"/>
        <v>CAC</v>
      </c>
      <c r="AX298" s="4" t="s">
        <v>715</v>
      </c>
      <c r="AY298" s="20" t="str">
        <f t="shared" si="78"/>
        <v>Import coal_CAC_E</v>
      </c>
      <c r="AZ298" t="str">
        <f t="shared" si="79"/>
        <v>Coal</v>
      </c>
      <c r="BB298" s="4" t="s">
        <v>716</v>
      </c>
      <c r="BC298" s="20" t="s">
        <v>718</v>
      </c>
      <c r="BD298" s="20" t="e">
        <f t="shared" si="80"/>
        <v>#N/A</v>
      </c>
      <c r="BF298" s="4" t="s">
        <v>716</v>
      </c>
      <c r="BG298" s="4" t="s">
        <v>719</v>
      </c>
      <c r="BH298" s="20" t="str">
        <f t="shared" si="70"/>
        <v>Import coal_CAC_E</v>
      </c>
      <c r="BJ298" s="4" t="s">
        <v>716</v>
      </c>
      <c r="BK298" s="4" t="s">
        <v>720</v>
      </c>
      <c r="BL298" s="20" t="e">
        <f t="shared" si="81"/>
        <v>#N/A</v>
      </c>
      <c r="BN298" s="4" t="s">
        <v>717</v>
      </c>
      <c r="BO298" s="20" t="str">
        <f t="shared" si="82"/>
        <v>Coal</v>
      </c>
      <c r="BP298" s="20" t="str">
        <f t="shared" si="83"/>
        <v>Import coal_CAC_E</v>
      </c>
    </row>
    <row r="299" spans="1:68">
      <c r="A299" t="s">
        <v>296</v>
      </c>
      <c r="B299" t="str">
        <f t="shared" si="71"/>
        <v>Import_coal_CAC_N</v>
      </c>
      <c r="C299" t="e">
        <v>#N/A</v>
      </c>
      <c r="D299" t="s">
        <v>372</v>
      </c>
      <c r="E299" t="str">
        <f t="shared" si="72"/>
        <v>CAC</v>
      </c>
      <c r="F299" t="s">
        <v>400</v>
      </c>
      <c r="G299" t="str">
        <f>INDEX(PLEXOScat_idx!$B:$B,MATCH($F299,PLEXOScat_idx!$A:$A,0))</f>
        <v>SPP-Non-Firm/EGAT-Non-Firm</v>
      </c>
      <c r="H299" s="12" t="s">
        <v>674</v>
      </c>
      <c r="I299" t="str">
        <f t="shared" si="84"/>
        <v>Coal</v>
      </c>
      <c r="J299" t="s">
        <v>762</v>
      </c>
      <c r="K299" t="s">
        <v>422</v>
      </c>
      <c r="L299" t="str">
        <f>INDEX(idxFuel!$B:$B,MATCH($K299,idxFuel!$A:$A,0))</f>
        <v>Coal</v>
      </c>
      <c r="M299" t="s">
        <v>428</v>
      </c>
      <c r="N299" t="e">
        <v>#N/A</v>
      </c>
      <c r="O299" t="e">
        <f t="shared" si="73"/>
        <v>#N/A</v>
      </c>
      <c r="P299">
        <f>INDEX(Units_Allyear!C:C,MATCH($A299,Units_Allyear!$A:$A,0))</f>
        <v>1</v>
      </c>
      <c r="Q299">
        <f>INDEX(Units_Allyear!D:D,MATCH($A299,Units_Allyear!$A:$A,0))</f>
        <v>1</v>
      </c>
      <c r="R299">
        <f>INDEX(Units_Allyear!E:E,MATCH($A299,Units_Allyear!$A:$A,0))</f>
        <v>1</v>
      </c>
      <c r="S299">
        <f>INDEX(Units_Allyear!F:F,MATCH($A299,Units_Allyear!$A:$A,0))</f>
        <v>1</v>
      </c>
      <c r="T299">
        <f>INDEX(Units_Allyear!G:G,MATCH($A299,Units_Allyear!$A:$A,0))</f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 t="e">
        <v>#N/A</v>
      </c>
      <c r="AA299" t="e">
        <f t="shared" si="74"/>
        <v>#N/A</v>
      </c>
      <c r="AB299" t="e">
        <v>#N/A</v>
      </c>
      <c r="AC299" t="e">
        <v>#N/A</v>
      </c>
      <c r="AD299" t="e">
        <v>#N/A</v>
      </c>
      <c r="AE299">
        <v>8</v>
      </c>
      <c r="AF299">
        <v>40</v>
      </c>
      <c r="AG299">
        <v>0.1</v>
      </c>
      <c r="AH299" t="e">
        <v>#N/A</v>
      </c>
      <c r="AI299" t="e">
        <v>#N/A</v>
      </c>
      <c r="AJ299" t="e">
        <v>#N/A</v>
      </c>
      <c r="AK299" t="e">
        <v>#N/A</v>
      </c>
      <c r="AL299" t="s">
        <v>452</v>
      </c>
      <c r="AM299" t="e">
        <f>NA()</f>
        <v>#N/A</v>
      </c>
      <c r="AN299" t="e">
        <v>#N/A</v>
      </c>
      <c r="AO299" t="e">
        <f t="shared" si="75"/>
        <v>#N/A</v>
      </c>
      <c r="AQ299" s="20" t="str">
        <f t="shared" si="76"/>
        <v>Import coal_CAC_N</v>
      </c>
      <c r="AR299" t="str">
        <f t="shared" si="69"/>
        <v>SPP-Non-Firm/EGAT-Non-Firm</v>
      </c>
      <c r="AT299" s="4" t="s">
        <v>714</v>
      </c>
      <c r="AU299" s="20" t="str">
        <f t="shared" si="68"/>
        <v>Import coal_CAC_N</v>
      </c>
      <c r="AV299" t="str">
        <f t="shared" si="77"/>
        <v>CAC</v>
      </c>
      <c r="AX299" s="4" t="s">
        <v>715</v>
      </c>
      <c r="AY299" s="20" t="str">
        <f t="shared" si="78"/>
        <v>Import coal_CAC_N</v>
      </c>
      <c r="AZ299" t="str">
        <f t="shared" si="79"/>
        <v>Coal</v>
      </c>
      <c r="BB299" s="4" t="s">
        <v>716</v>
      </c>
      <c r="BC299" s="20" t="s">
        <v>718</v>
      </c>
      <c r="BD299" s="20" t="e">
        <f t="shared" si="80"/>
        <v>#N/A</v>
      </c>
      <c r="BF299" s="4" t="s">
        <v>716</v>
      </c>
      <c r="BG299" s="4" t="s">
        <v>719</v>
      </c>
      <c r="BH299" s="20" t="str">
        <f t="shared" si="70"/>
        <v>Import coal_CAC_N</v>
      </c>
      <c r="BJ299" s="4" t="s">
        <v>716</v>
      </c>
      <c r="BK299" s="4" t="s">
        <v>720</v>
      </c>
      <c r="BL299" s="20" t="e">
        <f t="shared" si="81"/>
        <v>#N/A</v>
      </c>
      <c r="BN299" s="4" t="s">
        <v>717</v>
      </c>
      <c r="BO299" s="20" t="str">
        <f t="shared" si="82"/>
        <v>Coal</v>
      </c>
      <c r="BP299" s="20" t="str">
        <f t="shared" si="83"/>
        <v>Import coal_CAC_N</v>
      </c>
    </row>
    <row r="300" spans="1:68">
      <c r="A300" t="s">
        <v>297</v>
      </c>
      <c r="B300" t="str">
        <f t="shared" si="71"/>
        <v>Import_coal_CAC_W</v>
      </c>
      <c r="C300" t="e">
        <v>#N/A</v>
      </c>
      <c r="D300" t="s">
        <v>377</v>
      </c>
      <c r="E300" t="str">
        <f t="shared" si="72"/>
        <v>CAC</v>
      </c>
      <c r="F300" t="s">
        <v>400</v>
      </c>
      <c r="G300" t="str">
        <f>INDEX(PLEXOScat_idx!$B:$B,MATCH($F300,PLEXOScat_idx!$A:$A,0))</f>
        <v>SPP-Non-Firm/EGAT-Non-Firm</v>
      </c>
      <c r="H300" s="12" t="s">
        <v>674</v>
      </c>
      <c r="I300" t="str">
        <f t="shared" si="84"/>
        <v>Coal</v>
      </c>
      <c r="J300" t="s">
        <v>762</v>
      </c>
      <c r="K300" t="s">
        <v>422</v>
      </c>
      <c r="L300" t="str">
        <f>INDEX(idxFuel!$B:$B,MATCH($K300,idxFuel!$A:$A,0))</f>
        <v>Coal</v>
      </c>
      <c r="M300" t="s">
        <v>428</v>
      </c>
      <c r="N300" t="e">
        <v>#N/A</v>
      </c>
      <c r="O300" t="e">
        <f t="shared" si="73"/>
        <v>#N/A</v>
      </c>
      <c r="P300">
        <f>INDEX(Units_Allyear!C:C,MATCH($A300,Units_Allyear!$A:$A,0))</f>
        <v>1</v>
      </c>
      <c r="Q300">
        <f>INDEX(Units_Allyear!D:D,MATCH($A300,Units_Allyear!$A:$A,0))</f>
        <v>1</v>
      </c>
      <c r="R300">
        <f>INDEX(Units_Allyear!E:E,MATCH($A300,Units_Allyear!$A:$A,0))</f>
        <v>1</v>
      </c>
      <c r="S300">
        <f>INDEX(Units_Allyear!F:F,MATCH($A300,Units_Allyear!$A:$A,0))</f>
        <v>1</v>
      </c>
      <c r="T300">
        <f>INDEX(Units_Allyear!G:G,MATCH($A300,Units_Allyear!$A:$A,0))</f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 t="e">
        <v>#N/A</v>
      </c>
      <c r="AA300" t="e">
        <f t="shared" si="74"/>
        <v>#N/A</v>
      </c>
      <c r="AB300" t="e">
        <v>#N/A</v>
      </c>
      <c r="AC300" t="e">
        <v>#N/A</v>
      </c>
      <c r="AD300" t="e">
        <v>#N/A</v>
      </c>
      <c r="AE300">
        <v>8</v>
      </c>
      <c r="AF300">
        <v>40</v>
      </c>
      <c r="AG300">
        <v>0.1</v>
      </c>
      <c r="AH300" t="e">
        <v>#N/A</v>
      </c>
      <c r="AI300" t="e">
        <v>#N/A</v>
      </c>
      <c r="AJ300" t="e">
        <v>#N/A</v>
      </c>
      <c r="AK300" t="e">
        <v>#N/A</v>
      </c>
      <c r="AL300" t="s">
        <v>452</v>
      </c>
      <c r="AM300" t="e">
        <f>NA()</f>
        <v>#N/A</v>
      </c>
      <c r="AN300" t="e">
        <v>#N/A</v>
      </c>
      <c r="AO300" t="e">
        <f t="shared" si="75"/>
        <v>#N/A</v>
      </c>
      <c r="AQ300" s="20" t="str">
        <f t="shared" si="76"/>
        <v>Import coal_CAC_W</v>
      </c>
      <c r="AR300" t="str">
        <f t="shared" si="69"/>
        <v>SPP-Non-Firm/EGAT-Non-Firm</v>
      </c>
      <c r="AT300" s="4" t="s">
        <v>714</v>
      </c>
      <c r="AU300" s="20" t="str">
        <f t="shared" si="68"/>
        <v>Import coal_CAC_W</v>
      </c>
      <c r="AV300" t="str">
        <f t="shared" si="77"/>
        <v>CAC</v>
      </c>
      <c r="AX300" s="4" t="s">
        <v>715</v>
      </c>
      <c r="AY300" s="20" t="str">
        <f t="shared" si="78"/>
        <v>Import coal_CAC_W</v>
      </c>
      <c r="AZ300" t="str">
        <f t="shared" si="79"/>
        <v>Coal</v>
      </c>
      <c r="BB300" s="4" t="s">
        <v>716</v>
      </c>
      <c r="BC300" s="20" t="s">
        <v>718</v>
      </c>
      <c r="BD300" s="20" t="e">
        <f t="shared" si="80"/>
        <v>#N/A</v>
      </c>
      <c r="BF300" s="4" t="s">
        <v>716</v>
      </c>
      <c r="BG300" s="4" t="s">
        <v>719</v>
      </c>
      <c r="BH300" s="20" t="str">
        <f t="shared" si="70"/>
        <v>Import coal_CAC_W</v>
      </c>
      <c r="BJ300" s="4" t="s">
        <v>716</v>
      </c>
      <c r="BK300" s="4" t="s">
        <v>720</v>
      </c>
      <c r="BL300" s="20" t="e">
        <f t="shared" si="81"/>
        <v>#N/A</v>
      </c>
      <c r="BN300" s="4" t="s">
        <v>717</v>
      </c>
      <c r="BO300" s="20" t="str">
        <f t="shared" si="82"/>
        <v>Coal</v>
      </c>
      <c r="BP300" s="20" t="str">
        <f t="shared" si="83"/>
        <v>Import coal_CAC_W</v>
      </c>
    </row>
    <row r="301" spans="1:68">
      <c r="A301" t="s">
        <v>298</v>
      </c>
      <c r="B301" t="str">
        <f t="shared" si="71"/>
        <v>Import_coal_NAC</v>
      </c>
      <c r="C301" t="e">
        <v>#N/A</v>
      </c>
      <c r="D301" t="s">
        <v>368</v>
      </c>
      <c r="E301" t="str">
        <f t="shared" si="72"/>
        <v>NAC</v>
      </c>
      <c r="F301" t="s">
        <v>400</v>
      </c>
      <c r="G301" t="str">
        <f>INDEX(PLEXOScat_idx!$B:$B,MATCH($F301,PLEXOScat_idx!$A:$A,0))</f>
        <v>SPP-Non-Firm/EGAT-Non-Firm</v>
      </c>
      <c r="H301" s="12" t="s">
        <v>674</v>
      </c>
      <c r="I301" t="str">
        <f t="shared" si="84"/>
        <v>Coal</v>
      </c>
      <c r="J301" t="s">
        <v>762</v>
      </c>
      <c r="K301" t="s">
        <v>422</v>
      </c>
      <c r="L301" t="str">
        <f>INDEX(idxFuel!$B:$B,MATCH($K301,idxFuel!$A:$A,0))</f>
        <v>Coal</v>
      </c>
      <c r="M301" t="s">
        <v>428</v>
      </c>
      <c r="N301" t="e">
        <v>#N/A</v>
      </c>
      <c r="O301" t="e">
        <f t="shared" si="73"/>
        <v>#N/A</v>
      </c>
      <c r="P301">
        <f>INDEX(Units_Allyear!C:C,MATCH($A301,Units_Allyear!$A:$A,0))</f>
        <v>1</v>
      </c>
      <c r="Q301">
        <f>INDEX(Units_Allyear!D:D,MATCH($A301,Units_Allyear!$A:$A,0))</f>
        <v>1</v>
      </c>
      <c r="R301">
        <f>INDEX(Units_Allyear!E:E,MATCH($A301,Units_Allyear!$A:$A,0))</f>
        <v>1</v>
      </c>
      <c r="S301">
        <f>INDEX(Units_Allyear!F:F,MATCH($A301,Units_Allyear!$A:$A,0))</f>
        <v>1</v>
      </c>
      <c r="T301">
        <f>INDEX(Units_Allyear!G:G,MATCH($A301,Units_Allyear!$A:$A,0))</f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 t="e">
        <v>#N/A</v>
      </c>
      <c r="AA301" t="e">
        <f t="shared" si="74"/>
        <v>#N/A</v>
      </c>
      <c r="AB301" t="e">
        <v>#N/A</v>
      </c>
      <c r="AC301" t="e">
        <v>#N/A</v>
      </c>
      <c r="AD301" t="e">
        <v>#N/A</v>
      </c>
      <c r="AE301">
        <v>8</v>
      </c>
      <c r="AF301">
        <v>40</v>
      </c>
      <c r="AG301">
        <v>0.1</v>
      </c>
      <c r="AH301" t="e">
        <v>#N/A</v>
      </c>
      <c r="AI301" t="e">
        <v>#N/A</v>
      </c>
      <c r="AJ301" t="e">
        <v>#N/A</v>
      </c>
      <c r="AK301" t="e">
        <v>#N/A</v>
      </c>
      <c r="AL301" t="s">
        <v>452</v>
      </c>
      <c r="AM301" t="e">
        <f>NA()</f>
        <v>#N/A</v>
      </c>
      <c r="AN301" t="e">
        <v>#N/A</v>
      </c>
      <c r="AO301" t="e">
        <f t="shared" si="75"/>
        <v>#N/A</v>
      </c>
      <c r="AQ301" s="20" t="str">
        <f t="shared" si="76"/>
        <v>Import coal_NAC</v>
      </c>
      <c r="AR301" t="str">
        <f t="shared" si="69"/>
        <v>SPP-Non-Firm/EGAT-Non-Firm</v>
      </c>
      <c r="AT301" s="4" t="s">
        <v>714</v>
      </c>
      <c r="AU301" s="20" t="str">
        <f t="shared" ref="AU301:AU349" si="85">AQ301</f>
        <v>Import coal_NAC</v>
      </c>
      <c r="AV301" t="str">
        <f t="shared" si="77"/>
        <v>NAC</v>
      </c>
      <c r="AX301" s="4" t="s">
        <v>715</v>
      </c>
      <c r="AY301" s="20" t="str">
        <f t="shared" si="78"/>
        <v>Import coal_NAC</v>
      </c>
      <c r="AZ301" t="str">
        <f t="shared" si="79"/>
        <v>Coal</v>
      </c>
      <c r="BB301" s="4" t="s">
        <v>716</v>
      </c>
      <c r="BC301" s="20" t="s">
        <v>718</v>
      </c>
      <c r="BD301" s="20" t="e">
        <f t="shared" si="80"/>
        <v>#N/A</v>
      </c>
      <c r="BF301" s="4" t="s">
        <v>716</v>
      </c>
      <c r="BG301" s="4" t="s">
        <v>719</v>
      </c>
      <c r="BH301" s="20" t="str">
        <f t="shared" si="70"/>
        <v>Import coal_NAC</v>
      </c>
      <c r="BJ301" s="4" t="s">
        <v>716</v>
      </c>
      <c r="BK301" s="4" t="s">
        <v>720</v>
      </c>
      <c r="BL301" s="20" t="e">
        <f t="shared" si="81"/>
        <v>#N/A</v>
      </c>
      <c r="BN301" s="4" t="s">
        <v>717</v>
      </c>
      <c r="BO301" s="20" t="str">
        <f t="shared" si="82"/>
        <v>Coal</v>
      </c>
      <c r="BP301" s="20" t="str">
        <f t="shared" si="83"/>
        <v>Import coal_NAC</v>
      </c>
    </row>
    <row r="302" spans="1:68">
      <c r="A302" t="s">
        <v>299</v>
      </c>
      <c r="B302" t="str">
        <f t="shared" si="71"/>
        <v>Import_coal_MAC</v>
      </c>
      <c r="C302" t="e">
        <v>#N/A</v>
      </c>
      <c r="D302" t="s">
        <v>371</v>
      </c>
      <c r="E302" t="str">
        <f t="shared" si="72"/>
        <v>MAC</v>
      </c>
      <c r="F302" t="s">
        <v>400</v>
      </c>
      <c r="G302" t="str">
        <f>INDEX(PLEXOScat_idx!$B:$B,MATCH($F302,PLEXOScat_idx!$A:$A,0))</f>
        <v>SPP-Non-Firm/EGAT-Non-Firm</v>
      </c>
      <c r="H302" s="12" t="s">
        <v>674</v>
      </c>
      <c r="I302" t="str">
        <f t="shared" si="84"/>
        <v>Coal</v>
      </c>
      <c r="J302" t="s">
        <v>762</v>
      </c>
      <c r="K302" t="s">
        <v>422</v>
      </c>
      <c r="L302" t="str">
        <f>INDEX(idxFuel!$B:$B,MATCH($K302,idxFuel!$A:$A,0))</f>
        <v>Coal</v>
      </c>
      <c r="M302" t="s">
        <v>428</v>
      </c>
      <c r="N302" t="e">
        <v>#N/A</v>
      </c>
      <c r="O302" t="e">
        <f t="shared" si="73"/>
        <v>#N/A</v>
      </c>
      <c r="P302">
        <f>INDEX(Units_Allyear!C:C,MATCH($A302,Units_Allyear!$A:$A,0))</f>
        <v>1</v>
      </c>
      <c r="Q302">
        <f>INDEX(Units_Allyear!D:D,MATCH($A302,Units_Allyear!$A:$A,0))</f>
        <v>1</v>
      </c>
      <c r="R302">
        <f>INDEX(Units_Allyear!E:E,MATCH($A302,Units_Allyear!$A:$A,0))</f>
        <v>1</v>
      </c>
      <c r="S302">
        <f>INDEX(Units_Allyear!F:F,MATCH($A302,Units_Allyear!$A:$A,0))</f>
        <v>1</v>
      </c>
      <c r="T302">
        <f>INDEX(Units_Allyear!G:G,MATCH($A302,Units_Allyear!$A:$A,0))</f>
        <v>1</v>
      </c>
      <c r="U302">
        <v>8</v>
      </c>
      <c r="V302">
        <v>8</v>
      </c>
      <c r="W302">
        <v>8</v>
      </c>
      <c r="X302">
        <v>8</v>
      </c>
      <c r="Y302">
        <v>8</v>
      </c>
      <c r="Z302" t="e">
        <v>#N/A</v>
      </c>
      <c r="AA302" t="e">
        <f t="shared" si="74"/>
        <v>#N/A</v>
      </c>
      <c r="AB302" t="e">
        <v>#N/A</v>
      </c>
      <c r="AC302" t="e">
        <v>#N/A</v>
      </c>
      <c r="AD302" t="e">
        <v>#N/A</v>
      </c>
      <c r="AE302">
        <v>8</v>
      </c>
      <c r="AF302">
        <v>40</v>
      </c>
      <c r="AG302">
        <v>0.1</v>
      </c>
      <c r="AH302" t="e">
        <v>#N/A</v>
      </c>
      <c r="AI302" t="e">
        <v>#N/A</v>
      </c>
      <c r="AJ302" t="e">
        <v>#N/A</v>
      </c>
      <c r="AK302" t="e">
        <v>#N/A</v>
      </c>
      <c r="AL302" t="s">
        <v>452</v>
      </c>
      <c r="AM302" t="e">
        <f>NA()</f>
        <v>#N/A</v>
      </c>
      <c r="AN302" t="e">
        <v>#N/A</v>
      </c>
      <c r="AO302" t="e">
        <f t="shared" si="75"/>
        <v>#N/A</v>
      </c>
      <c r="AQ302" s="20" t="str">
        <f t="shared" si="76"/>
        <v>Import coal_MAC</v>
      </c>
      <c r="AR302" t="str">
        <f t="shared" si="69"/>
        <v>SPP-Non-Firm/EGAT-Non-Firm</v>
      </c>
      <c r="AT302" s="4" t="s">
        <v>714</v>
      </c>
      <c r="AU302" s="20" t="str">
        <f t="shared" si="85"/>
        <v>Import coal_MAC</v>
      </c>
      <c r="AV302" t="str">
        <f t="shared" si="77"/>
        <v>MAC</v>
      </c>
      <c r="AX302" s="4" t="s">
        <v>715</v>
      </c>
      <c r="AY302" s="20" t="str">
        <f t="shared" si="78"/>
        <v>Import coal_MAC</v>
      </c>
      <c r="AZ302" t="str">
        <f t="shared" si="79"/>
        <v>Coal</v>
      </c>
      <c r="BB302" s="4" t="s">
        <v>716</v>
      </c>
      <c r="BC302" s="20" t="s">
        <v>718</v>
      </c>
      <c r="BD302" s="20" t="e">
        <f t="shared" si="80"/>
        <v>#N/A</v>
      </c>
      <c r="BF302" s="4" t="s">
        <v>716</v>
      </c>
      <c r="BG302" s="4" t="s">
        <v>719</v>
      </c>
      <c r="BH302" s="20" t="str">
        <f t="shared" si="70"/>
        <v>Import coal_MAC</v>
      </c>
      <c r="BJ302" s="4" t="s">
        <v>716</v>
      </c>
      <c r="BK302" s="4" t="s">
        <v>720</v>
      </c>
      <c r="BL302" s="20" t="e">
        <f t="shared" si="81"/>
        <v>#N/A</v>
      </c>
      <c r="BN302" s="4" t="s">
        <v>717</v>
      </c>
      <c r="BO302" s="20" t="str">
        <f t="shared" si="82"/>
        <v>Coal</v>
      </c>
      <c r="BP302" s="20" t="str">
        <f t="shared" si="83"/>
        <v>Import coal_MAC</v>
      </c>
    </row>
    <row r="303" spans="1:68">
      <c r="A303" t="s">
        <v>300</v>
      </c>
      <c r="B303" t="str">
        <f t="shared" si="71"/>
        <v>Import_coal_SAC</v>
      </c>
      <c r="C303" t="e">
        <v>#N/A</v>
      </c>
      <c r="D303" t="s">
        <v>367</v>
      </c>
      <c r="E303" t="str">
        <f t="shared" si="72"/>
        <v>SAC</v>
      </c>
      <c r="F303" t="s">
        <v>400</v>
      </c>
      <c r="G303" t="str">
        <f>INDEX(PLEXOScat_idx!$B:$B,MATCH($F303,PLEXOScat_idx!$A:$A,0))</f>
        <v>SPP-Non-Firm/EGAT-Non-Firm</v>
      </c>
      <c r="H303" s="12" t="s">
        <v>674</v>
      </c>
      <c r="I303" t="str">
        <f t="shared" si="84"/>
        <v>Coal</v>
      </c>
      <c r="J303" t="s">
        <v>762</v>
      </c>
      <c r="K303" t="s">
        <v>422</v>
      </c>
      <c r="L303" t="str">
        <f>INDEX(idxFuel!$B:$B,MATCH($K303,idxFuel!$A:$A,0))</f>
        <v>Coal</v>
      </c>
      <c r="M303" t="s">
        <v>428</v>
      </c>
      <c r="N303" t="e">
        <v>#N/A</v>
      </c>
      <c r="O303" t="e">
        <f t="shared" si="73"/>
        <v>#N/A</v>
      </c>
      <c r="P303">
        <f>INDEX(Units_Allyear!C:C,MATCH($A303,Units_Allyear!$A:$A,0))</f>
        <v>1</v>
      </c>
      <c r="Q303">
        <f>INDEX(Units_Allyear!D:D,MATCH($A303,Units_Allyear!$A:$A,0))</f>
        <v>1</v>
      </c>
      <c r="R303">
        <f>INDEX(Units_Allyear!E:E,MATCH($A303,Units_Allyear!$A:$A,0))</f>
        <v>1</v>
      </c>
      <c r="S303">
        <f>INDEX(Units_Allyear!F:F,MATCH($A303,Units_Allyear!$A:$A,0))</f>
        <v>1</v>
      </c>
      <c r="T303">
        <f>INDEX(Units_Allyear!G:G,MATCH($A303,Units_Allyear!$A:$A,0))</f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 t="e">
        <v>#N/A</v>
      </c>
      <c r="AA303" t="e">
        <f t="shared" si="74"/>
        <v>#N/A</v>
      </c>
      <c r="AB303" t="e">
        <v>#N/A</v>
      </c>
      <c r="AC303" t="e">
        <v>#N/A</v>
      </c>
      <c r="AD303" t="e">
        <v>#N/A</v>
      </c>
      <c r="AE303">
        <v>8</v>
      </c>
      <c r="AF303">
        <v>40</v>
      </c>
      <c r="AG303">
        <v>0.1</v>
      </c>
      <c r="AH303" t="e">
        <v>#N/A</v>
      </c>
      <c r="AI303" t="e">
        <v>#N/A</v>
      </c>
      <c r="AJ303" t="e">
        <v>#N/A</v>
      </c>
      <c r="AK303" t="e">
        <v>#N/A</v>
      </c>
      <c r="AL303" t="s">
        <v>452</v>
      </c>
      <c r="AM303" t="e">
        <f>NA()</f>
        <v>#N/A</v>
      </c>
      <c r="AN303" t="e">
        <v>#N/A</v>
      </c>
      <c r="AO303" t="e">
        <f t="shared" si="75"/>
        <v>#N/A</v>
      </c>
      <c r="AQ303" s="20" t="str">
        <f t="shared" si="76"/>
        <v>Import coal_SAC</v>
      </c>
      <c r="AR303" t="str">
        <f t="shared" si="69"/>
        <v>SPP-Non-Firm/EGAT-Non-Firm</v>
      </c>
      <c r="AT303" s="4" t="s">
        <v>714</v>
      </c>
      <c r="AU303" s="20" t="str">
        <f t="shared" si="85"/>
        <v>Import coal_SAC</v>
      </c>
      <c r="AV303" t="str">
        <f t="shared" si="77"/>
        <v>SAC</v>
      </c>
      <c r="AX303" s="4" t="s">
        <v>715</v>
      </c>
      <c r="AY303" s="20" t="str">
        <f t="shared" si="78"/>
        <v>Import coal_SAC</v>
      </c>
      <c r="AZ303" t="str">
        <f t="shared" si="79"/>
        <v>Coal</v>
      </c>
      <c r="BB303" s="4" t="s">
        <v>716</v>
      </c>
      <c r="BC303" s="20" t="s">
        <v>718</v>
      </c>
      <c r="BD303" s="20" t="e">
        <f t="shared" si="80"/>
        <v>#N/A</v>
      </c>
      <c r="BF303" s="4" t="s">
        <v>716</v>
      </c>
      <c r="BG303" s="4" t="s">
        <v>719</v>
      </c>
      <c r="BH303" s="20" t="str">
        <f t="shared" si="70"/>
        <v>Import coal_SAC</v>
      </c>
      <c r="BJ303" s="4" t="s">
        <v>716</v>
      </c>
      <c r="BK303" s="4" t="s">
        <v>720</v>
      </c>
      <c r="BL303" s="20" t="e">
        <f t="shared" si="81"/>
        <v>#N/A</v>
      </c>
      <c r="BN303" s="4" t="s">
        <v>717</v>
      </c>
      <c r="BO303" s="20" t="str">
        <f t="shared" si="82"/>
        <v>Coal</v>
      </c>
      <c r="BP303" s="20" t="str">
        <f t="shared" si="83"/>
        <v>Import coal_SAC</v>
      </c>
    </row>
    <row r="304" spans="1:68">
      <c r="A304" t="s">
        <v>301</v>
      </c>
      <c r="B304" t="str">
        <f t="shared" si="71"/>
        <v>Import_coal_NEC</v>
      </c>
      <c r="C304" t="e">
        <v>#N/A</v>
      </c>
      <c r="D304" t="s">
        <v>369</v>
      </c>
      <c r="E304" t="str">
        <f t="shared" si="72"/>
        <v>NEC</v>
      </c>
      <c r="F304" t="s">
        <v>400</v>
      </c>
      <c r="G304" t="str">
        <f>INDEX(PLEXOScat_idx!$B:$B,MATCH($F304,PLEXOScat_idx!$A:$A,0))</f>
        <v>SPP-Non-Firm/EGAT-Non-Firm</v>
      </c>
      <c r="H304" s="12" t="s">
        <v>674</v>
      </c>
      <c r="I304" t="str">
        <f t="shared" si="84"/>
        <v>Coal</v>
      </c>
      <c r="J304" t="s">
        <v>762</v>
      </c>
      <c r="K304" t="s">
        <v>422</v>
      </c>
      <c r="L304" t="str">
        <f>INDEX(idxFuel!$B:$B,MATCH($K304,idxFuel!$A:$A,0))</f>
        <v>Coal</v>
      </c>
      <c r="M304" t="s">
        <v>428</v>
      </c>
      <c r="N304" t="e">
        <v>#N/A</v>
      </c>
      <c r="O304" t="e">
        <f t="shared" si="73"/>
        <v>#N/A</v>
      </c>
      <c r="P304">
        <f>INDEX(Units_Allyear!C:C,MATCH($A304,Units_Allyear!$A:$A,0))</f>
        <v>1</v>
      </c>
      <c r="Q304">
        <f>INDEX(Units_Allyear!D:D,MATCH($A304,Units_Allyear!$A:$A,0))</f>
        <v>1</v>
      </c>
      <c r="R304">
        <f>INDEX(Units_Allyear!E:E,MATCH($A304,Units_Allyear!$A:$A,0))</f>
        <v>1</v>
      </c>
      <c r="S304">
        <f>INDEX(Units_Allyear!F:F,MATCH($A304,Units_Allyear!$A:$A,0))</f>
        <v>1</v>
      </c>
      <c r="T304">
        <f>INDEX(Units_Allyear!G:G,MATCH($A304,Units_Allyear!$A:$A,0))</f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 t="e">
        <v>#N/A</v>
      </c>
      <c r="AA304" t="e">
        <f t="shared" si="74"/>
        <v>#N/A</v>
      </c>
      <c r="AB304" t="e">
        <v>#N/A</v>
      </c>
      <c r="AC304" t="e">
        <v>#N/A</v>
      </c>
      <c r="AD304" t="e">
        <v>#N/A</v>
      </c>
      <c r="AE304">
        <v>8</v>
      </c>
      <c r="AF304">
        <v>40</v>
      </c>
      <c r="AG304">
        <v>0.1</v>
      </c>
      <c r="AH304" t="e">
        <v>#N/A</v>
      </c>
      <c r="AI304" t="e">
        <v>#N/A</v>
      </c>
      <c r="AJ304" t="e">
        <v>#N/A</v>
      </c>
      <c r="AK304" t="e">
        <v>#N/A</v>
      </c>
      <c r="AL304" t="s">
        <v>452</v>
      </c>
      <c r="AM304" t="e">
        <f>NA()</f>
        <v>#N/A</v>
      </c>
      <c r="AN304" t="e">
        <v>#N/A</v>
      </c>
      <c r="AO304" t="e">
        <f t="shared" si="75"/>
        <v>#N/A</v>
      </c>
      <c r="AQ304" s="20" t="str">
        <f t="shared" si="76"/>
        <v>Import coal_NEC</v>
      </c>
      <c r="AR304" t="str">
        <f t="shared" si="69"/>
        <v>SPP-Non-Firm/EGAT-Non-Firm</v>
      </c>
      <c r="AT304" s="4" t="s">
        <v>714</v>
      </c>
      <c r="AU304" s="20" t="str">
        <f t="shared" si="85"/>
        <v>Import coal_NEC</v>
      </c>
      <c r="AV304" t="str">
        <f t="shared" si="77"/>
        <v>NEC</v>
      </c>
      <c r="AX304" s="4" t="s">
        <v>715</v>
      </c>
      <c r="AY304" s="20" t="str">
        <f t="shared" si="78"/>
        <v>Import coal_NEC</v>
      </c>
      <c r="AZ304" t="str">
        <f t="shared" si="79"/>
        <v>Coal</v>
      </c>
      <c r="BB304" s="4" t="s">
        <v>716</v>
      </c>
      <c r="BC304" s="20" t="s">
        <v>718</v>
      </c>
      <c r="BD304" s="20" t="e">
        <f t="shared" si="80"/>
        <v>#N/A</v>
      </c>
      <c r="BF304" s="4" t="s">
        <v>716</v>
      </c>
      <c r="BG304" s="4" t="s">
        <v>719</v>
      </c>
      <c r="BH304" s="20" t="str">
        <f t="shared" si="70"/>
        <v>Import coal_NEC</v>
      </c>
      <c r="BJ304" s="4" t="s">
        <v>716</v>
      </c>
      <c r="BK304" s="4" t="s">
        <v>720</v>
      </c>
      <c r="BL304" s="20" t="e">
        <f t="shared" si="81"/>
        <v>#N/A</v>
      </c>
      <c r="BN304" s="4" t="s">
        <v>717</v>
      </c>
      <c r="BO304" s="20" t="str">
        <f t="shared" si="82"/>
        <v>Coal</v>
      </c>
      <c r="BP304" s="20" t="str">
        <f t="shared" si="83"/>
        <v>Import coal_NEC</v>
      </c>
    </row>
    <row r="305" spans="1:68">
      <c r="A305" t="s">
        <v>302</v>
      </c>
      <c r="B305" t="str">
        <f t="shared" si="71"/>
        <v>Natural_gas_CAC_E</v>
      </c>
      <c r="C305" t="e">
        <v>#N/A</v>
      </c>
      <c r="D305" t="s">
        <v>365</v>
      </c>
      <c r="E305" t="str">
        <f t="shared" si="72"/>
        <v>CAC</v>
      </c>
      <c r="F305" t="s">
        <v>402</v>
      </c>
      <c r="G305" t="str">
        <f>INDEX(PLEXOScat_idx!$B:$B,MATCH($F305,PLEXOScat_idx!$A:$A,0))</f>
        <v>SPP-Non-Firm/EGAT-Non-Firm</v>
      </c>
      <c r="H305" t="s">
        <v>676</v>
      </c>
      <c r="I305" t="str">
        <f t="shared" si="84"/>
        <v>Gas</v>
      </c>
      <c r="J305" t="s">
        <v>762</v>
      </c>
      <c r="K305" t="s">
        <v>421</v>
      </c>
      <c r="L305" t="str">
        <f>INDEX(idxFuel!$B:$B,MATCH($K305,idxFuel!$A:$A,0))</f>
        <v>Gas</v>
      </c>
      <c r="M305" t="s">
        <v>428</v>
      </c>
      <c r="N305" t="e">
        <v>#N/A</v>
      </c>
      <c r="O305" t="e">
        <f t="shared" si="73"/>
        <v>#N/A</v>
      </c>
      <c r="P305">
        <f>INDEX(Units_Allyear!C:C,MATCH($A305,Units_Allyear!$A:$A,0))</f>
        <v>1</v>
      </c>
      <c r="Q305">
        <f>INDEX(Units_Allyear!D:D,MATCH($A305,Units_Allyear!$A:$A,0))</f>
        <v>1</v>
      </c>
      <c r="R305">
        <f>INDEX(Units_Allyear!E:E,MATCH($A305,Units_Allyear!$A:$A,0))</f>
        <v>1</v>
      </c>
      <c r="S305">
        <f>INDEX(Units_Allyear!F:F,MATCH($A305,Units_Allyear!$A:$A,0))</f>
        <v>1</v>
      </c>
      <c r="T305">
        <f>INDEX(Units_Allyear!G:G,MATCH($A305,Units_Allyear!$A:$A,0))</f>
        <v>1</v>
      </c>
      <c r="U305">
        <v>205</v>
      </c>
      <c r="V305">
        <v>205</v>
      </c>
      <c r="W305">
        <v>205</v>
      </c>
      <c r="X305">
        <v>205</v>
      </c>
      <c r="Y305">
        <v>205</v>
      </c>
      <c r="Z305" t="e">
        <v>#N/A</v>
      </c>
      <c r="AA305" t="e">
        <f t="shared" si="74"/>
        <v>#N/A</v>
      </c>
      <c r="AB305" t="e">
        <v>#N/A</v>
      </c>
      <c r="AC305" t="e">
        <v>#N/A</v>
      </c>
      <c r="AD305" t="e">
        <v>#N/A</v>
      </c>
      <c r="AE305">
        <v>8</v>
      </c>
      <c r="AF305">
        <v>40</v>
      </c>
      <c r="AG305">
        <v>0.1</v>
      </c>
      <c r="AH305" t="e">
        <v>#N/A</v>
      </c>
      <c r="AI305" t="e">
        <v>#N/A</v>
      </c>
      <c r="AJ305" t="e">
        <v>#N/A</v>
      </c>
      <c r="AK305" t="e">
        <v>#N/A</v>
      </c>
      <c r="AL305" t="s">
        <v>452</v>
      </c>
      <c r="AM305" t="e">
        <f>NA()</f>
        <v>#N/A</v>
      </c>
      <c r="AN305" t="e">
        <v>#N/A</v>
      </c>
      <c r="AO305" t="e">
        <f t="shared" si="75"/>
        <v>#N/A</v>
      </c>
      <c r="AQ305" s="20" t="str">
        <f t="shared" si="76"/>
        <v>Natural gas_CAC_E</v>
      </c>
      <c r="AR305" t="str">
        <f t="shared" si="69"/>
        <v>SPP-Non-Firm/EGAT-Non-Firm</v>
      </c>
      <c r="AT305" s="4" t="s">
        <v>714</v>
      </c>
      <c r="AU305" s="20" t="str">
        <f t="shared" si="85"/>
        <v>Natural gas_CAC_E</v>
      </c>
      <c r="AV305" t="str">
        <f t="shared" si="77"/>
        <v>CAC</v>
      </c>
      <c r="AX305" s="4" t="s">
        <v>715</v>
      </c>
      <c r="AY305" s="20" t="str">
        <f t="shared" si="78"/>
        <v>Natural gas_CAC_E</v>
      </c>
      <c r="AZ305" t="str">
        <f t="shared" si="79"/>
        <v>Gas</v>
      </c>
      <c r="BB305" s="4" t="s">
        <v>716</v>
      </c>
      <c r="BC305" s="20" t="s">
        <v>718</v>
      </c>
      <c r="BD305" s="20" t="e">
        <f t="shared" si="80"/>
        <v>#N/A</v>
      </c>
      <c r="BF305" s="4" t="s">
        <v>716</v>
      </c>
      <c r="BG305" s="4" t="s">
        <v>719</v>
      </c>
      <c r="BH305" s="20" t="str">
        <f t="shared" si="70"/>
        <v>Natural gas_CAC_E</v>
      </c>
      <c r="BJ305" s="4" t="s">
        <v>716</v>
      </c>
      <c r="BK305" s="4" t="s">
        <v>720</v>
      </c>
      <c r="BL305" s="20" t="e">
        <f t="shared" si="81"/>
        <v>#N/A</v>
      </c>
      <c r="BN305" s="4" t="s">
        <v>717</v>
      </c>
      <c r="BO305" s="20" t="str">
        <f t="shared" si="82"/>
        <v>Gas</v>
      </c>
      <c r="BP305" s="20" t="str">
        <f t="shared" si="83"/>
        <v>Natural gas_CAC_E</v>
      </c>
    </row>
    <row r="306" spans="1:68">
      <c r="A306" t="s">
        <v>303</v>
      </c>
      <c r="B306" t="str">
        <f t="shared" si="71"/>
        <v>Natural_gas_CAC_N</v>
      </c>
      <c r="C306" t="e">
        <v>#N/A</v>
      </c>
      <c r="D306" t="s">
        <v>372</v>
      </c>
      <c r="E306" t="str">
        <f t="shared" si="72"/>
        <v>CAC</v>
      </c>
      <c r="F306" t="s">
        <v>402</v>
      </c>
      <c r="G306" t="str">
        <f>INDEX(PLEXOScat_idx!$B:$B,MATCH($F306,PLEXOScat_idx!$A:$A,0))</f>
        <v>SPP-Non-Firm/EGAT-Non-Firm</v>
      </c>
      <c r="H306" t="s">
        <v>676</v>
      </c>
      <c r="I306" t="str">
        <f t="shared" si="84"/>
        <v>Gas</v>
      </c>
      <c r="J306" t="s">
        <v>762</v>
      </c>
      <c r="K306" t="s">
        <v>421</v>
      </c>
      <c r="L306" t="str">
        <f>INDEX(idxFuel!$B:$B,MATCH($K306,idxFuel!$A:$A,0))</f>
        <v>Gas</v>
      </c>
      <c r="M306" t="s">
        <v>428</v>
      </c>
      <c r="N306" t="e">
        <v>#N/A</v>
      </c>
      <c r="O306" t="e">
        <f t="shared" si="73"/>
        <v>#N/A</v>
      </c>
      <c r="P306">
        <f>INDEX(Units_Allyear!C:C,MATCH($A306,Units_Allyear!$A:$A,0))</f>
        <v>1</v>
      </c>
      <c r="Q306">
        <f>INDEX(Units_Allyear!D:D,MATCH($A306,Units_Allyear!$A:$A,0))</f>
        <v>1</v>
      </c>
      <c r="R306">
        <f>INDEX(Units_Allyear!E:E,MATCH($A306,Units_Allyear!$A:$A,0))</f>
        <v>1</v>
      </c>
      <c r="S306">
        <f>INDEX(Units_Allyear!F:F,MATCH($A306,Units_Allyear!$A:$A,0))</f>
        <v>1</v>
      </c>
      <c r="T306">
        <f>INDEX(Units_Allyear!G:G,MATCH($A306,Units_Allyear!$A:$A,0))</f>
        <v>1</v>
      </c>
      <c r="U306">
        <v>0</v>
      </c>
      <c r="V306">
        <v>0</v>
      </c>
      <c r="W306">
        <v>0</v>
      </c>
      <c r="X306">
        <v>0</v>
      </c>
      <c r="Y306">
        <v>0</v>
      </c>
      <c r="Z306" t="e">
        <v>#N/A</v>
      </c>
      <c r="AA306" t="e">
        <f t="shared" si="74"/>
        <v>#N/A</v>
      </c>
      <c r="AB306" t="e">
        <v>#N/A</v>
      </c>
      <c r="AC306" t="e">
        <v>#N/A</v>
      </c>
      <c r="AD306" t="e">
        <v>#N/A</v>
      </c>
      <c r="AE306">
        <v>8</v>
      </c>
      <c r="AF306">
        <v>40</v>
      </c>
      <c r="AG306">
        <v>0.1</v>
      </c>
      <c r="AH306" t="e">
        <v>#N/A</v>
      </c>
      <c r="AI306" t="e">
        <v>#N/A</v>
      </c>
      <c r="AJ306" t="e">
        <v>#N/A</v>
      </c>
      <c r="AK306" t="e">
        <v>#N/A</v>
      </c>
      <c r="AL306" t="s">
        <v>452</v>
      </c>
      <c r="AM306" t="e">
        <f>NA()</f>
        <v>#N/A</v>
      </c>
      <c r="AN306" t="e">
        <v>#N/A</v>
      </c>
      <c r="AO306" t="e">
        <f t="shared" si="75"/>
        <v>#N/A</v>
      </c>
      <c r="AQ306" s="20" t="str">
        <f t="shared" si="76"/>
        <v>Natural gas_CAC_N</v>
      </c>
      <c r="AR306" t="str">
        <f t="shared" si="69"/>
        <v>SPP-Non-Firm/EGAT-Non-Firm</v>
      </c>
      <c r="AT306" s="4" t="s">
        <v>714</v>
      </c>
      <c r="AU306" s="20" t="str">
        <f t="shared" si="85"/>
        <v>Natural gas_CAC_N</v>
      </c>
      <c r="AV306" t="str">
        <f t="shared" si="77"/>
        <v>CAC</v>
      </c>
      <c r="AX306" s="4" t="s">
        <v>715</v>
      </c>
      <c r="AY306" s="20" t="str">
        <f t="shared" si="78"/>
        <v>Natural gas_CAC_N</v>
      </c>
      <c r="AZ306" t="str">
        <f t="shared" si="79"/>
        <v>Gas</v>
      </c>
      <c r="BB306" s="4" t="s">
        <v>716</v>
      </c>
      <c r="BC306" s="20" t="s">
        <v>718</v>
      </c>
      <c r="BD306" s="20" t="e">
        <f t="shared" si="80"/>
        <v>#N/A</v>
      </c>
      <c r="BF306" s="4" t="s">
        <v>716</v>
      </c>
      <c r="BG306" s="4" t="s">
        <v>719</v>
      </c>
      <c r="BH306" s="20" t="str">
        <f t="shared" si="70"/>
        <v>Natural gas_CAC_N</v>
      </c>
      <c r="BJ306" s="4" t="s">
        <v>716</v>
      </c>
      <c r="BK306" s="4" t="s">
        <v>720</v>
      </c>
      <c r="BL306" s="20" t="e">
        <f t="shared" si="81"/>
        <v>#N/A</v>
      </c>
      <c r="BN306" s="4" t="s">
        <v>717</v>
      </c>
      <c r="BO306" s="20" t="str">
        <f t="shared" si="82"/>
        <v>Gas</v>
      </c>
      <c r="BP306" s="20" t="str">
        <f t="shared" si="83"/>
        <v>Natural gas_CAC_N</v>
      </c>
    </row>
    <row r="307" spans="1:68">
      <c r="A307" t="s">
        <v>304</v>
      </c>
      <c r="B307" t="str">
        <f t="shared" si="71"/>
        <v>Natural_gas_CAC_W</v>
      </c>
      <c r="C307" t="e">
        <v>#N/A</v>
      </c>
      <c r="D307" t="s">
        <v>377</v>
      </c>
      <c r="E307" t="str">
        <f t="shared" si="72"/>
        <v>CAC</v>
      </c>
      <c r="F307" t="s">
        <v>402</v>
      </c>
      <c r="G307" t="str">
        <f>INDEX(PLEXOScat_idx!$B:$B,MATCH($F307,PLEXOScat_idx!$A:$A,0))</f>
        <v>SPP-Non-Firm/EGAT-Non-Firm</v>
      </c>
      <c r="H307" t="s">
        <v>676</v>
      </c>
      <c r="I307" t="str">
        <f t="shared" si="84"/>
        <v>Gas</v>
      </c>
      <c r="J307" t="s">
        <v>762</v>
      </c>
      <c r="K307" t="s">
        <v>421</v>
      </c>
      <c r="L307" t="str">
        <f>INDEX(idxFuel!$B:$B,MATCH($K307,idxFuel!$A:$A,0))</f>
        <v>Gas</v>
      </c>
      <c r="M307" t="s">
        <v>428</v>
      </c>
      <c r="N307" t="e">
        <v>#N/A</v>
      </c>
      <c r="O307" t="e">
        <f t="shared" si="73"/>
        <v>#N/A</v>
      </c>
      <c r="P307">
        <f>INDEX(Units_Allyear!C:C,MATCH($A307,Units_Allyear!$A:$A,0))</f>
        <v>1</v>
      </c>
      <c r="Q307">
        <f>INDEX(Units_Allyear!D:D,MATCH($A307,Units_Allyear!$A:$A,0))</f>
        <v>1</v>
      </c>
      <c r="R307">
        <f>INDEX(Units_Allyear!E:E,MATCH($A307,Units_Allyear!$A:$A,0))</f>
        <v>1</v>
      </c>
      <c r="S307">
        <f>INDEX(Units_Allyear!F:F,MATCH($A307,Units_Allyear!$A:$A,0))</f>
        <v>1</v>
      </c>
      <c r="T307">
        <f>INDEX(Units_Allyear!G:G,MATCH($A307,Units_Allyear!$A:$A,0))</f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 t="e">
        <v>#N/A</v>
      </c>
      <c r="AA307" t="e">
        <f t="shared" si="74"/>
        <v>#N/A</v>
      </c>
      <c r="AB307" t="e">
        <v>#N/A</v>
      </c>
      <c r="AC307" t="e">
        <v>#N/A</v>
      </c>
      <c r="AD307" t="e">
        <v>#N/A</v>
      </c>
      <c r="AE307">
        <v>8</v>
      </c>
      <c r="AF307">
        <v>40</v>
      </c>
      <c r="AG307">
        <v>0.1</v>
      </c>
      <c r="AH307" t="e">
        <v>#N/A</v>
      </c>
      <c r="AI307" t="e">
        <v>#N/A</v>
      </c>
      <c r="AJ307" t="e">
        <v>#N/A</v>
      </c>
      <c r="AK307" t="e">
        <v>#N/A</v>
      </c>
      <c r="AL307" t="s">
        <v>452</v>
      </c>
      <c r="AM307" t="e">
        <f>NA()</f>
        <v>#N/A</v>
      </c>
      <c r="AN307" t="e">
        <v>#N/A</v>
      </c>
      <c r="AO307" t="e">
        <f t="shared" si="75"/>
        <v>#N/A</v>
      </c>
      <c r="AQ307" s="20" t="str">
        <f t="shared" si="76"/>
        <v>Natural gas_CAC_W</v>
      </c>
      <c r="AR307" t="str">
        <f t="shared" si="69"/>
        <v>SPP-Non-Firm/EGAT-Non-Firm</v>
      </c>
      <c r="AT307" s="4" t="s">
        <v>714</v>
      </c>
      <c r="AU307" s="20" t="str">
        <f t="shared" si="85"/>
        <v>Natural gas_CAC_W</v>
      </c>
      <c r="AV307" t="str">
        <f t="shared" si="77"/>
        <v>CAC</v>
      </c>
      <c r="AX307" s="4" t="s">
        <v>715</v>
      </c>
      <c r="AY307" s="20" t="str">
        <f t="shared" si="78"/>
        <v>Natural gas_CAC_W</v>
      </c>
      <c r="AZ307" t="str">
        <f t="shared" si="79"/>
        <v>Gas</v>
      </c>
      <c r="BB307" s="4" t="s">
        <v>716</v>
      </c>
      <c r="BC307" s="20" t="s">
        <v>718</v>
      </c>
      <c r="BD307" s="20" t="e">
        <f t="shared" si="80"/>
        <v>#N/A</v>
      </c>
      <c r="BF307" s="4" t="s">
        <v>716</v>
      </c>
      <c r="BG307" s="4" t="s">
        <v>719</v>
      </c>
      <c r="BH307" s="20" t="str">
        <f t="shared" si="70"/>
        <v>Natural gas_CAC_W</v>
      </c>
      <c r="BJ307" s="4" t="s">
        <v>716</v>
      </c>
      <c r="BK307" s="4" t="s">
        <v>720</v>
      </c>
      <c r="BL307" s="20" t="e">
        <f t="shared" si="81"/>
        <v>#N/A</v>
      </c>
      <c r="BN307" s="4" t="s">
        <v>717</v>
      </c>
      <c r="BO307" s="20" t="str">
        <f t="shared" si="82"/>
        <v>Gas</v>
      </c>
      <c r="BP307" s="20" t="str">
        <f t="shared" si="83"/>
        <v>Natural gas_CAC_W</v>
      </c>
    </row>
    <row r="308" spans="1:68">
      <c r="A308" t="s">
        <v>305</v>
      </c>
      <c r="B308" t="str">
        <f t="shared" si="71"/>
        <v>Natural_gas_NAC</v>
      </c>
      <c r="C308" t="e">
        <v>#N/A</v>
      </c>
      <c r="D308" t="s">
        <v>368</v>
      </c>
      <c r="E308" t="str">
        <f t="shared" si="72"/>
        <v>NAC</v>
      </c>
      <c r="F308" t="s">
        <v>402</v>
      </c>
      <c r="G308" t="str">
        <f>INDEX(PLEXOScat_idx!$B:$B,MATCH($F308,PLEXOScat_idx!$A:$A,0))</f>
        <v>SPP-Non-Firm/EGAT-Non-Firm</v>
      </c>
      <c r="H308" t="s">
        <v>676</v>
      </c>
      <c r="I308" t="str">
        <f t="shared" si="84"/>
        <v>Gas</v>
      </c>
      <c r="J308" t="s">
        <v>762</v>
      </c>
      <c r="K308" t="s">
        <v>421</v>
      </c>
      <c r="L308" t="str">
        <f>INDEX(idxFuel!$B:$B,MATCH($K308,idxFuel!$A:$A,0))</f>
        <v>Gas</v>
      </c>
      <c r="M308" t="s">
        <v>428</v>
      </c>
      <c r="N308" t="e">
        <v>#N/A</v>
      </c>
      <c r="O308" t="e">
        <f t="shared" si="73"/>
        <v>#N/A</v>
      </c>
      <c r="P308">
        <f>INDEX(Units_Allyear!C:C,MATCH($A308,Units_Allyear!$A:$A,0))</f>
        <v>1</v>
      </c>
      <c r="Q308">
        <f>INDEX(Units_Allyear!D:D,MATCH($A308,Units_Allyear!$A:$A,0))</f>
        <v>1</v>
      </c>
      <c r="R308">
        <f>INDEX(Units_Allyear!E:E,MATCH($A308,Units_Allyear!$A:$A,0))</f>
        <v>1</v>
      </c>
      <c r="S308">
        <f>INDEX(Units_Allyear!F:F,MATCH($A308,Units_Allyear!$A:$A,0))</f>
        <v>1</v>
      </c>
      <c r="T308">
        <f>INDEX(Units_Allyear!G:G,MATCH($A308,Units_Allyear!$A:$A,0))</f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 t="e">
        <v>#N/A</v>
      </c>
      <c r="AA308" t="e">
        <f t="shared" si="74"/>
        <v>#N/A</v>
      </c>
      <c r="AB308" t="e">
        <v>#N/A</v>
      </c>
      <c r="AC308" t="e">
        <v>#N/A</v>
      </c>
      <c r="AD308" t="e">
        <v>#N/A</v>
      </c>
      <c r="AE308">
        <v>8</v>
      </c>
      <c r="AF308">
        <v>40</v>
      </c>
      <c r="AG308">
        <v>0.1</v>
      </c>
      <c r="AH308" t="e">
        <v>#N/A</v>
      </c>
      <c r="AI308" t="e">
        <v>#N/A</v>
      </c>
      <c r="AJ308" t="e">
        <v>#N/A</v>
      </c>
      <c r="AK308" t="e">
        <v>#N/A</v>
      </c>
      <c r="AL308" t="s">
        <v>452</v>
      </c>
      <c r="AM308" t="e">
        <f>NA()</f>
        <v>#N/A</v>
      </c>
      <c r="AN308" t="e">
        <v>#N/A</v>
      </c>
      <c r="AO308" t="e">
        <f t="shared" si="75"/>
        <v>#N/A</v>
      </c>
      <c r="AQ308" s="20" t="str">
        <f t="shared" si="76"/>
        <v>Natural gas_NAC</v>
      </c>
      <c r="AR308" t="str">
        <f t="shared" si="69"/>
        <v>SPP-Non-Firm/EGAT-Non-Firm</v>
      </c>
      <c r="AT308" s="4" t="s">
        <v>714</v>
      </c>
      <c r="AU308" s="20" t="str">
        <f t="shared" si="85"/>
        <v>Natural gas_NAC</v>
      </c>
      <c r="AV308" t="str">
        <f t="shared" si="77"/>
        <v>NAC</v>
      </c>
      <c r="AX308" s="4" t="s">
        <v>715</v>
      </c>
      <c r="AY308" s="20" t="str">
        <f t="shared" si="78"/>
        <v>Natural gas_NAC</v>
      </c>
      <c r="AZ308" t="str">
        <f t="shared" si="79"/>
        <v>Gas</v>
      </c>
      <c r="BB308" s="4" t="s">
        <v>716</v>
      </c>
      <c r="BC308" s="20" t="s">
        <v>718</v>
      </c>
      <c r="BD308" s="20" t="e">
        <f t="shared" si="80"/>
        <v>#N/A</v>
      </c>
      <c r="BF308" s="4" t="s">
        <v>716</v>
      </c>
      <c r="BG308" s="4" t="s">
        <v>719</v>
      </c>
      <c r="BH308" s="20" t="str">
        <f t="shared" si="70"/>
        <v>Natural gas_NAC</v>
      </c>
      <c r="BJ308" s="4" t="s">
        <v>716</v>
      </c>
      <c r="BK308" s="4" t="s">
        <v>720</v>
      </c>
      <c r="BL308" s="20" t="e">
        <f t="shared" si="81"/>
        <v>#N/A</v>
      </c>
      <c r="BN308" s="4" t="s">
        <v>717</v>
      </c>
      <c r="BO308" s="20" t="str">
        <f t="shared" si="82"/>
        <v>Gas</v>
      </c>
      <c r="BP308" s="20" t="str">
        <f t="shared" si="83"/>
        <v>Natural gas_NAC</v>
      </c>
    </row>
    <row r="309" spans="1:68">
      <c r="A309" t="s">
        <v>306</v>
      </c>
      <c r="B309" t="str">
        <f t="shared" si="71"/>
        <v>Natural_gas_MAC</v>
      </c>
      <c r="C309" t="e">
        <v>#N/A</v>
      </c>
      <c r="D309" t="s">
        <v>371</v>
      </c>
      <c r="E309" t="str">
        <f t="shared" si="72"/>
        <v>MAC</v>
      </c>
      <c r="F309" t="s">
        <v>402</v>
      </c>
      <c r="G309" t="str">
        <f>INDEX(PLEXOScat_idx!$B:$B,MATCH($F309,PLEXOScat_idx!$A:$A,0))</f>
        <v>SPP-Non-Firm/EGAT-Non-Firm</v>
      </c>
      <c r="H309" t="s">
        <v>676</v>
      </c>
      <c r="I309" t="str">
        <f t="shared" si="84"/>
        <v>Gas</v>
      </c>
      <c r="J309" t="s">
        <v>762</v>
      </c>
      <c r="K309" t="s">
        <v>421</v>
      </c>
      <c r="L309" t="str">
        <f>INDEX(idxFuel!$B:$B,MATCH($K309,idxFuel!$A:$A,0))</f>
        <v>Gas</v>
      </c>
      <c r="M309" t="s">
        <v>428</v>
      </c>
      <c r="N309" t="e">
        <v>#N/A</v>
      </c>
      <c r="O309" t="e">
        <f t="shared" si="73"/>
        <v>#N/A</v>
      </c>
      <c r="P309">
        <f>INDEX(Units_Allyear!C:C,MATCH($A309,Units_Allyear!$A:$A,0))</f>
        <v>1</v>
      </c>
      <c r="Q309">
        <f>INDEX(Units_Allyear!D:D,MATCH($A309,Units_Allyear!$A:$A,0))</f>
        <v>1</v>
      </c>
      <c r="R309">
        <f>INDEX(Units_Allyear!E:E,MATCH($A309,Units_Allyear!$A:$A,0))</f>
        <v>1</v>
      </c>
      <c r="S309">
        <f>INDEX(Units_Allyear!F:F,MATCH($A309,Units_Allyear!$A:$A,0))</f>
        <v>1</v>
      </c>
      <c r="T309">
        <f>INDEX(Units_Allyear!G:G,MATCH($A309,Units_Allyear!$A:$A,0))</f>
        <v>1</v>
      </c>
      <c r="U309">
        <v>65</v>
      </c>
      <c r="V309">
        <v>65</v>
      </c>
      <c r="W309">
        <v>65</v>
      </c>
      <c r="X309">
        <v>65</v>
      </c>
      <c r="Y309">
        <v>65</v>
      </c>
      <c r="Z309" t="e">
        <v>#N/A</v>
      </c>
      <c r="AA309" t="e">
        <f t="shared" si="74"/>
        <v>#N/A</v>
      </c>
      <c r="AB309" t="e">
        <v>#N/A</v>
      </c>
      <c r="AC309" t="e">
        <v>#N/A</v>
      </c>
      <c r="AD309" t="e">
        <v>#N/A</v>
      </c>
      <c r="AE309">
        <v>8</v>
      </c>
      <c r="AF309">
        <v>40</v>
      </c>
      <c r="AG309">
        <v>0.1</v>
      </c>
      <c r="AH309" t="e">
        <v>#N/A</v>
      </c>
      <c r="AI309" t="e">
        <v>#N/A</v>
      </c>
      <c r="AJ309" t="e">
        <v>#N/A</v>
      </c>
      <c r="AK309" t="e">
        <v>#N/A</v>
      </c>
      <c r="AL309" t="s">
        <v>452</v>
      </c>
      <c r="AM309" t="e">
        <f>NA()</f>
        <v>#N/A</v>
      </c>
      <c r="AN309" t="e">
        <v>#N/A</v>
      </c>
      <c r="AO309" t="e">
        <f t="shared" si="75"/>
        <v>#N/A</v>
      </c>
      <c r="AQ309" s="20" t="str">
        <f t="shared" si="76"/>
        <v>Natural gas_MAC</v>
      </c>
      <c r="AR309" t="str">
        <f t="shared" si="69"/>
        <v>SPP-Non-Firm/EGAT-Non-Firm</v>
      </c>
      <c r="AT309" s="4" t="s">
        <v>714</v>
      </c>
      <c r="AU309" s="20" t="str">
        <f t="shared" si="85"/>
        <v>Natural gas_MAC</v>
      </c>
      <c r="AV309" t="str">
        <f t="shared" si="77"/>
        <v>MAC</v>
      </c>
      <c r="AX309" s="4" t="s">
        <v>715</v>
      </c>
      <c r="AY309" s="20" t="str">
        <f t="shared" si="78"/>
        <v>Natural gas_MAC</v>
      </c>
      <c r="AZ309" t="str">
        <f t="shared" si="79"/>
        <v>Gas</v>
      </c>
      <c r="BB309" s="4" t="s">
        <v>716</v>
      </c>
      <c r="BC309" s="20" t="s">
        <v>718</v>
      </c>
      <c r="BD309" s="20" t="e">
        <f t="shared" si="80"/>
        <v>#N/A</v>
      </c>
      <c r="BF309" s="4" t="s">
        <v>716</v>
      </c>
      <c r="BG309" s="4" t="s">
        <v>719</v>
      </c>
      <c r="BH309" s="20" t="str">
        <f t="shared" si="70"/>
        <v>Natural gas_MAC</v>
      </c>
      <c r="BJ309" s="4" t="s">
        <v>716</v>
      </c>
      <c r="BK309" s="4" t="s">
        <v>720</v>
      </c>
      <c r="BL309" s="20" t="e">
        <f t="shared" si="81"/>
        <v>#N/A</v>
      </c>
      <c r="BN309" s="4" t="s">
        <v>717</v>
      </c>
      <c r="BO309" s="20" t="str">
        <f t="shared" si="82"/>
        <v>Gas</v>
      </c>
      <c r="BP309" s="20" t="str">
        <f t="shared" si="83"/>
        <v>Natural gas_MAC</v>
      </c>
    </row>
    <row r="310" spans="1:68">
      <c r="A310" t="s">
        <v>307</v>
      </c>
      <c r="B310" t="str">
        <f t="shared" si="71"/>
        <v>Natural_gas_SAC</v>
      </c>
      <c r="C310" t="e">
        <v>#N/A</v>
      </c>
      <c r="D310" t="s">
        <v>367</v>
      </c>
      <c r="E310" t="str">
        <f t="shared" si="72"/>
        <v>SAC</v>
      </c>
      <c r="F310" t="s">
        <v>402</v>
      </c>
      <c r="G310" t="str">
        <f>INDEX(PLEXOScat_idx!$B:$B,MATCH($F310,PLEXOScat_idx!$A:$A,0))</f>
        <v>SPP-Non-Firm/EGAT-Non-Firm</v>
      </c>
      <c r="H310" t="s">
        <v>676</v>
      </c>
      <c r="I310" t="str">
        <f t="shared" si="84"/>
        <v>Gas</v>
      </c>
      <c r="J310" t="s">
        <v>762</v>
      </c>
      <c r="K310" t="s">
        <v>421</v>
      </c>
      <c r="L310" t="str">
        <f>INDEX(idxFuel!$B:$B,MATCH($K310,idxFuel!$A:$A,0))</f>
        <v>Gas</v>
      </c>
      <c r="M310" t="s">
        <v>428</v>
      </c>
      <c r="N310" t="e">
        <v>#N/A</v>
      </c>
      <c r="O310" t="e">
        <f t="shared" si="73"/>
        <v>#N/A</v>
      </c>
      <c r="P310">
        <f>INDEX(Units_Allyear!C:C,MATCH($A310,Units_Allyear!$A:$A,0))</f>
        <v>1</v>
      </c>
      <c r="Q310">
        <f>INDEX(Units_Allyear!D:D,MATCH($A310,Units_Allyear!$A:$A,0))</f>
        <v>1</v>
      </c>
      <c r="R310">
        <f>INDEX(Units_Allyear!E:E,MATCH($A310,Units_Allyear!$A:$A,0))</f>
        <v>1</v>
      </c>
      <c r="S310">
        <f>INDEX(Units_Allyear!F:F,MATCH($A310,Units_Allyear!$A:$A,0))</f>
        <v>1</v>
      </c>
      <c r="T310">
        <f>INDEX(Units_Allyear!G:G,MATCH($A310,Units_Allyear!$A:$A,0))</f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 t="e">
        <v>#N/A</v>
      </c>
      <c r="AA310" t="e">
        <f t="shared" si="74"/>
        <v>#N/A</v>
      </c>
      <c r="AB310" t="e">
        <v>#N/A</v>
      </c>
      <c r="AC310" t="e">
        <v>#N/A</v>
      </c>
      <c r="AD310" t="e">
        <v>#N/A</v>
      </c>
      <c r="AE310">
        <v>8</v>
      </c>
      <c r="AF310">
        <v>40</v>
      </c>
      <c r="AG310">
        <v>0.1</v>
      </c>
      <c r="AH310" t="e">
        <v>#N/A</v>
      </c>
      <c r="AI310" t="e">
        <v>#N/A</v>
      </c>
      <c r="AJ310" t="e">
        <v>#N/A</v>
      </c>
      <c r="AK310" t="e">
        <v>#N/A</v>
      </c>
      <c r="AL310" t="s">
        <v>452</v>
      </c>
      <c r="AM310" t="e">
        <f>NA()</f>
        <v>#N/A</v>
      </c>
      <c r="AN310" t="e">
        <v>#N/A</v>
      </c>
      <c r="AO310" t="e">
        <f t="shared" si="75"/>
        <v>#N/A</v>
      </c>
      <c r="AQ310" s="20" t="str">
        <f t="shared" si="76"/>
        <v>Natural gas_SAC</v>
      </c>
      <c r="AR310" t="str">
        <f t="shared" si="69"/>
        <v>SPP-Non-Firm/EGAT-Non-Firm</v>
      </c>
      <c r="AT310" s="4" t="s">
        <v>714</v>
      </c>
      <c r="AU310" s="20" t="str">
        <f t="shared" si="85"/>
        <v>Natural gas_SAC</v>
      </c>
      <c r="AV310" t="str">
        <f t="shared" si="77"/>
        <v>SAC</v>
      </c>
      <c r="AX310" s="4" t="s">
        <v>715</v>
      </c>
      <c r="AY310" s="20" t="str">
        <f t="shared" si="78"/>
        <v>Natural gas_SAC</v>
      </c>
      <c r="AZ310" t="str">
        <f t="shared" si="79"/>
        <v>Gas</v>
      </c>
      <c r="BB310" s="4" t="s">
        <v>716</v>
      </c>
      <c r="BC310" s="20" t="s">
        <v>718</v>
      </c>
      <c r="BD310" s="20" t="e">
        <f t="shared" si="80"/>
        <v>#N/A</v>
      </c>
      <c r="BF310" s="4" t="s">
        <v>716</v>
      </c>
      <c r="BG310" s="4" t="s">
        <v>719</v>
      </c>
      <c r="BH310" s="20" t="str">
        <f t="shared" si="70"/>
        <v>Natural gas_SAC</v>
      </c>
      <c r="BJ310" s="4" t="s">
        <v>716</v>
      </c>
      <c r="BK310" s="4" t="s">
        <v>720</v>
      </c>
      <c r="BL310" s="20" t="e">
        <f t="shared" si="81"/>
        <v>#N/A</v>
      </c>
      <c r="BN310" s="4" t="s">
        <v>717</v>
      </c>
      <c r="BO310" s="20" t="str">
        <f t="shared" si="82"/>
        <v>Gas</v>
      </c>
      <c r="BP310" s="20" t="str">
        <f t="shared" si="83"/>
        <v>Natural gas_SAC</v>
      </c>
    </row>
    <row r="311" spans="1:68">
      <c r="A311" t="s">
        <v>308</v>
      </c>
      <c r="B311" t="str">
        <f t="shared" si="71"/>
        <v>Natural_gas_NEC</v>
      </c>
      <c r="C311" t="e">
        <v>#N/A</v>
      </c>
      <c r="D311" t="s">
        <v>369</v>
      </c>
      <c r="E311" t="str">
        <f t="shared" si="72"/>
        <v>NEC</v>
      </c>
      <c r="F311" t="s">
        <v>402</v>
      </c>
      <c r="G311" t="str">
        <f>INDEX(PLEXOScat_idx!$B:$B,MATCH($F311,PLEXOScat_idx!$A:$A,0))</f>
        <v>SPP-Non-Firm/EGAT-Non-Firm</v>
      </c>
      <c r="H311" t="s">
        <v>676</v>
      </c>
      <c r="I311" t="str">
        <f t="shared" si="84"/>
        <v>Gas</v>
      </c>
      <c r="J311" t="s">
        <v>762</v>
      </c>
      <c r="K311" t="s">
        <v>421</v>
      </c>
      <c r="L311" t="str">
        <f>INDEX(idxFuel!$B:$B,MATCH($K311,idxFuel!$A:$A,0))</f>
        <v>Gas</v>
      </c>
      <c r="M311" t="s">
        <v>428</v>
      </c>
      <c r="N311" t="e">
        <v>#N/A</v>
      </c>
      <c r="O311" t="e">
        <f t="shared" si="73"/>
        <v>#N/A</v>
      </c>
      <c r="P311">
        <f>INDEX(Units_Allyear!C:C,MATCH($A311,Units_Allyear!$A:$A,0))</f>
        <v>1</v>
      </c>
      <c r="Q311">
        <f>INDEX(Units_Allyear!D:D,MATCH($A311,Units_Allyear!$A:$A,0))</f>
        <v>1</v>
      </c>
      <c r="R311">
        <f>INDEX(Units_Allyear!E:E,MATCH($A311,Units_Allyear!$A:$A,0))</f>
        <v>1</v>
      </c>
      <c r="S311">
        <f>INDEX(Units_Allyear!F:F,MATCH($A311,Units_Allyear!$A:$A,0))</f>
        <v>1</v>
      </c>
      <c r="T311">
        <f>INDEX(Units_Allyear!G:G,MATCH($A311,Units_Allyear!$A:$A,0))</f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 t="e">
        <v>#N/A</v>
      </c>
      <c r="AA311" t="e">
        <f t="shared" si="74"/>
        <v>#N/A</v>
      </c>
      <c r="AB311" t="e">
        <v>#N/A</v>
      </c>
      <c r="AC311" t="e">
        <v>#N/A</v>
      </c>
      <c r="AD311" t="e">
        <v>#N/A</v>
      </c>
      <c r="AE311">
        <v>8</v>
      </c>
      <c r="AF311">
        <v>40</v>
      </c>
      <c r="AG311">
        <v>0.1</v>
      </c>
      <c r="AH311" t="e">
        <v>#N/A</v>
      </c>
      <c r="AI311" t="e">
        <v>#N/A</v>
      </c>
      <c r="AJ311" t="e">
        <v>#N/A</v>
      </c>
      <c r="AK311" t="e">
        <v>#N/A</v>
      </c>
      <c r="AL311" t="s">
        <v>452</v>
      </c>
      <c r="AM311" t="e">
        <f>NA()</f>
        <v>#N/A</v>
      </c>
      <c r="AN311" t="e">
        <v>#N/A</v>
      </c>
      <c r="AO311" t="e">
        <f t="shared" si="75"/>
        <v>#N/A</v>
      </c>
      <c r="AQ311" s="20" t="str">
        <f t="shared" si="76"/>
        <v>Natural gas_NEC</v>
      </c>
      <c r="AR311" t="str">
        <f t="shared" si="69"/>
        <v>SPP-Non-Firm/EGAT-Non-Firm</v>
      </c>
      <c r="AT311" s="4" t="s">
        <v>714</v>
      </c>
      <c r="AU311" s="20" t="str">
        <f t="shared" si="85"/>
        <v>Natural gas_NEC</v>
      </c>
      <c r="AV311" t="str">
        <f t="shared" si="77"/>
        <v>NEC</v>
      </c>
      <c r="AX311" s="4" t="s">
        <v>715</v>
      </c>
      <c r="AY311" s="20" t="str">
        <f t="shared" si="78"/>
        <v>Natural gas_NEC</v>
      </c>
      <c r="AZ311" t="str">
        <f t="shared" si="79"/>
        <v>Gas</v>
      </c>
      <c r="BB311" s="4" t="s">
        <v>716</v>
      </c>
      <c r="BC311" s="20" t="s">
        <v>718</v>
      </c>
      <c r="BD311" s="20" t="e">
        <f t="shared" si="80"/>
        <v>#N/A</v>
      </c>
      <c r="BF311" s="4" t="s">
        <v>716</v>
      </c>
      <c r="BG311" s="4" t="s">
        <v>719</v>
      </c>
      <c r="BH311" s="20" t="str">
        <f t="shared" si="70"/>
        <v>Natural gas_NEC</v>
      </c>
      <c r="BJ311" s="4" t="s">
        <v>716</v>
      </c>
      <c r="BK311" s="4" t="s">
        <v>720</v>
      </c>
      <c r="BL311" s="20" t="e">
        <f t="shared" si="81"/>
        <v>#N/A</v>
      </c>
      <c r="BN311" s="4" t="s">
        <v>717</v>
      </c>
      <c r="BO311" s="20" t="str">
        <f t="shared" si="82"/>
        <v>Gas</v>
      </c>
      <c r="BP311" s="20" t="str">
        <f t="shared" si="83"/>
        <v>Natural gas_NEC</v>
      </c>
    </row>
    <row r="312" spans="1:68">
      <c r="A312" t="s">
        <v>309</v>
      </c>
      <c r="B312" t="str">
        <f t="shared" si="71"/>
        <v>NPO-C1_GT</v>
      </c>
      <c r="C312" t="e">
        <v>#N/A</v>
      </c>
      <c r="D312" t="s">
        <v>369</v>
      </c>
      <c r="E312" t="str">
        <f t="shared" si="72"/>
        <v>NEC</v>
      </c>
      <c r="F312" t="s">
        <v>370</v>
      </c>
      <c r="G312" t="str">
        <f>INDEX(PLEXOScat_idx!$B:$B,MATCH($F312,PLEXOScat_idx!$A:$A,0))</f>
        <v>EGAT CC_OCmode</v>
      </c>
      <c r="H312" t="s">
        <v>676</v>
      </c>
      <c r="I312" t="str">
        <f t="shared" si="84"/>
        <v>Gas</v>
      </c>
      <c r="J312" t="s">
        <v>759</v>
      </c>
      <c r="K312" t="s">
        <v>411</v>
      </c>
      <c r="L312" t="str">
        <f>INDEX(idxFuel!$B:$B,MATCH($K312,idxFuel!$A:$A,0))</f>
        <v>N GAS</v>
      </c>
      <c r="M312" t="s">
        <v>427</v>
      </c>
      <c r="N312" t="e">
        <v>#N/A</v>
      </c>
      <c r="O312" t="e">
        <f t="shared" si="73"/>
        <v>#N/A</v>
      </c>
      <c r="P312">
        <f>INDEX(Units_Allyear!C:C,MATCH($A312,Units_Allyear!$A:$A,0))</f>
        <v>0</v>
      </c>
      <c r="Q312">
        <f>INDEX(Units_Allyear!D:D,MATCH($A312,Units_Allyear!$A:$A,0))</f>
        <v>0</v>
      </c>
      <c r="R312">
        <f>INDEX(Units_Allyear!E:E,MATCH($A312,Units_Allyear!$A:$A,0))</f>
        <v>0</v>
      </c>
      <c r="S312">
        <f>INDEX(Units_Allyear!F:F,MATCH($A312,Units_Allyear!$A:$A,0))</f>
        <v>0</v>
      </c>
      <c r="T312">
        <f>INDEX(Units_Allyear!G:G,MATCH($A312,Units_Allyear!$A:$A,0))</f>
        <v>0</v>
      </c>
      <c r="U312">
        <v>110</v>
      </c>
      <c r="V312">
        <v>110</v>
      </c>
      <c r="W312">
        <v>110</v>
      </c>
      <c r="X312">
        <v>110</v>
      </c>
      <c r="Y312">
        <v>110</v>
      </c>
      <c r="Z312" t="e">
        <v>#N/A</v>
      </c>
      <c r="AA312" t="e">
        <f t="shared" si="74"/>
        <v>#N/A</v>
      </c>
      <c r="AB312" t="e">
        <v>#N/A</v>
      </c>
      <c r="AC312" t="e">
        <v>#N/A</v>
      </c>
      <c r="AD312" t="e">
        <v>#N/A</v>
      </c>
      <c r="AE312">
        <v>8</v>
      </c>
      <c r="AF312">
        <v>40</v>
      </c>
      <c r="AG312">
        <v>0.1</v>
      </c>
      <c r="AH312" t="e">
        <v>#N/A</v>
      </c>
      <c r="AI312" t="e">
        <v>#N/A</v>
      </c>
      <c r="AJ312" t="e">
        <v>#N/A</v>
      </c>
      <c r="AK312" t="e">
        <v>#N/A</v>
      </c>
      <c r="AL312" t="s">
        <v>440</v>
      </c>
      <c r="AM312" t="e">
        <f>NA()</f>
        <v>#N/A</v>
      </c>
      <c r="AN312" t="s">
        <v>469</v>
      </c>
      <c r="AO312">
        <f t="shared" si="75"/>
        <v>1992</v>
      </c>
      <c r="AQ312" s="20" t="str">
        <f t="shared" si="76"/>
        <v>NPO-C1_GT</v>
      </c>
      <c r="AR312" t="str">
        <f t="shared" si="69"/>
        <v>EGAT CC_OCmode</v>
      </c>
      <c r="AT312" s="4" t="s">
        <v>714</v>
      </c>
      <c r="AU312" s="20" t="str">
        <f t="shared" si="85"/>
        <v>NPO-C1_GT</v>
      </c>
      <c r="AV312" t="str">
        <f t="shared" si="77"/>
        <v>NEC</v>
      </c>
      <c r="AX312" s="4" t="s">
        <v>715</v>
      </c>
      <c r="AY312" s="20" t="str">
        <f t="shared" si="78"/>
        <v>NPO-C1_GT</v>
      </c>
      <c r="AZ312" t="str">
        <f t="shared" si="79"/>
        <v>N GAS</v>
      </c>
      <c r="BB312" s="4" t="s">
        <v>716</v>
      </c>
      <c r="BC312" s="20" t="s">
        <v>718</v>
      </c>
      <c r="BD312" s="20" t="str">
        <f t="shared" si="80"/>
        <v>NPO-C1_GT</v>
      </c>
      <c r="BF312" s="4" t="s">
        <v>716</v>
      </c>
      <c r="BG312" s="4" t="s">
        <v>719</v>
      </c>
      <c r="BH312" s="20" t="str">
        <f t="shared" si="70"/>
        <v>NPO-C1_GT</v>
      </c>
      <c r="BJ312" s="4" t="s">
        <v>716</v>
      </c>
      <c r="BK312" s="4" t="s">
        <v>720</v>
      </c>
      <c r="BL312" s="20" t="str">
        <f t="shared" si="81"/>
        <v>NPO-C1_GT</v>
      </c>
      <c r="BN312" s="4" t="s">
        <v>717</v>
      </c>
      <c r="BO312" s="20" t="str">
        <f t="shared" si="82"/>
        <v>Gas</v>
      </c>
      <c r="BP312" s="20" t="str">
        <f t="shared" si="83"/>
        <v>NPO-C1_GT</v>
      </c>
    </row>
    <row r="313" spans="1:68">
      <c r="A313" t="s">
        <v>310</v>
      </c>
      <c r="B313" t="str">
        <f t="shared" si="71"/>
        <v>NPO-C2_GT</v>
      </c>
      <c r="C313" t="e">
        <v>#N/A</v>
      </c>
      <c r="D313" t="s">
        <v>369</v>
      </c>
      <c r="E313" t="str">
        <f t="shared" si="72"/>
        <v>NEC</v>
      </c>
      <c r="F313" t="s">
        <v>370</v>
      </c>
      <c r="G313" t="str">
        <f>INDEX(PLEXOScat_idx!$B:$B,MATCH($F313,PLEXOScat_idx!$A:$A,0))</f>
        <v>EGAT CC_OCmode</v>
      </c>
      <c r="H313" t="s">
        <v>676</v>
      </c>
      <c r="I313" t="str">
        <f t="shared" si="84"/>
        <v>Gas</v>
      </c>
      <c r="J313" t="s">
        <v>759</v>
      </c>
      <c r="K313" t="s">
        <v>411</v>
      </c>
      <c r="L313" t="str">
        <f>INDEX(idxFuel!$B:$B,MATCH($K313,idxFuel!$A:$A,0))</f>
        <v>N GAS</v>
      </c>
      <c r="M313" t="s">
        <v>427</v>
      </c>
      <c r="N313" t="e">
        <v>#N/A</v>
      </c>
      <c r="O313" t="e">
        <f t="shared" si="73"/>
        <v>#N/A</v>
      </c>
      <c r="P313">
        <f>INDEX(Units_Allyear!C:C,MATCH($A313,Units_Allyear!$A:$A,0))</f>
        <v>0</v>
      </c>
      <c r="Q313">
        <f>INDEX(Units_Allyear!D:D,MATCH($A313,Units_Allyear!$A:$A,0))</f>
        <v>0</v>
      </c>
      <c r="R313">
        <f>INDEX(Units_Allyear!E:E,MATCH($A313,Units_Allyear!$A:$A,0))</f>
        <v>0</v>
      </c>
      <c r="S313">
        <f>INDEX(Units_Allyear!F:F,MATCH($A313,Units_Allyear!$A:$A,0))</f>
        <v>0</v>
      </c>
      <c r="T313">
        <f>INDEX(Units_Allyear!G:G,MATCH($A313,Units_Allyear!$A:$A,0))</f>
        <v>0</v>
      </c>
      <c r="U313">
        <v>110</v>
      </c>
      <c r="V313">
        <v>110</v>
      </c>
      <c r="W313">
        <v>110</v>
      </c>
      <c r="X313">
        <v>110</v>
      </c>
      <c r="Y313">
        <v>110</v>
      </c>
      <c r="Z313" t="e">
        <v>#N/A</v>
      </c>
      <c r="AA313" t="e">
        <f t="shared" si="74"/>
        <v>#N/A</v>
      </c>
      <c r="AB313" t="e">
        <v>#N/A</v>
      </c>
      <c r="AC313" t="e">
        <v>#N/A</v>
      </c>
      <c r="AD313" t="e">
        <v>#N/A</v>
      </c>
      <c r="AE313">
        <v>8</v>
      </c>
      <c r="AF313">
        <v>40</v>
      </c>
      <c r="AG313">
        <v>0.1</v>
      </c>
      <c r="AH313" t="e">
        <v>#N/A</v>
      </c>
      <c r="AI313" t="e">
        <v>#N/A</v>
      </c>
      <c r="AJ313" t="e">
        <v>#N/A</v>
      </c>
      <c r="AK313" t="e">
        <v>#N/A</v>
      </c>
      <c r="AL313" t="s">
        <v>440</v>
      </c>
      <c r="AM313" t="e">
        <f>NA()</f>
        <v>#N/A</v>
      </c>
      <c r="AN313" t="s">
        <v>470</v>
      </c>
      <c r="AO313">
        <f t="shared" si="75"/>
        <v>1994</v>
      </c>
      <c r="AQ313" s="20" t="str">
        <f t="shared" si="76"/>
        <v>NPO-C2_GT</v>
      </c>
      <c r="AR313" t="str">
        <f t="shared" si="69"/>
        <v>EGAT CC_OCmode</v>
      </c>
      <c r="AT313" s="4" t="s">
        <v>714</v>
      </c>
      <c r="AU313" s="20" t="str">
        <f t="shared" si="85"/>
        <v>NPO-C2_GT</v>
      </c>
      <c r="AV313" t="str">
        <f t="shared" si="77"/>
        <v>NEC</v>
      </c>
      <c r="AX313" s="4" t="s">
        <v>715</v>
      </c>
      <c r="AY313" s="20" t="str">
        <f t="shared" si="78"/>
        <v>NPO-C2_GT</v>
      </c>
      <c r="AZ313" t="str">
        <f t="shared" si="79"/>
        <v>N GAS</v>
      </c>
      <c r="BB313" s="4" t="s">
        <v>716</v>
      </c>
      <c r="BC313" s="20" t="s">
        <v>718</v>
      </c>
      <c r="BD313" s="20" t="str">
        <f t="shared" si="80"/>
        <v>NPO-C2_GT</v>
      </c>
      <c r="BF313" s="4" t="s">
        <v>716</v>
      </c>
      <c r="BG313" s="4" t="s">
        <v>719</v>
      </c>
      <c r="BH313" s="20" t="str">
        <f t="shared" si="70"/>
        <v>NPO-C2_GT</v>
      </c>
      <c r="BJ313" s="4" t="s">
        <v>716</v>
      </c>
      <c r="BK313" s="4" t="s">
        <v>720</v>
      </c>
      <c r="BL313" s="20" t="str">
        <f t="shared" si="81"/>
        <v>NPO-C2_GT</v>
      </c>
      <c r="BN313" s="4" t="s">
        <v>717</v>
      </c>
      <c r="BO313" s="20" t="str">
        <f t="shared" si="82"/>
        <v>Gas</v>
      </c>
      <c r="BP313" s="20" t="str">
        <f t="shared" si="83"/>
        <v>NPO-C2_GT</v>
      </c>
    </row>
    <row r="314" spans="1:68">
      <c r="A314" t="s">
        <v>311</v>
      </c>
      <c r="B314" t="str">
        <f t="shared" si="71"/>
        <v>RB-C1_GT</v>
      </c>
      <c r="C314" t="e">
        <v>#N/A</v>
      </c>
      <c r="D314" t="s">
        <v>377</v>
      </c>
      <c r="E314" t="str">
        <f t="shared" si="72"/>
        <v>CAC</v>
      </c>
      <c r="F314" t="s">
        <v>370</v>
      </c>
      <c r="G314" t="str">
        <f>INDEX(PLEXOScat_idx!$B:$B,MATCH($F314,PLEXOScat_idx!$A:$A,0))</f>
        <v>EGAT CC_OCmode</v>
      </c>
      <c r="H314" t="s">
        <v>676</v>
      </c>
      <c r="I314" t="str">
        <f t="shared" si="84"/>
        <v>Gas</v>
      </c>
      <c r="J314" t="s">
        <v>759</v>
      </c>
      <c r="K314" t="s">
        <v>414</v>
      </c>
      <c r="L314" t="str">
        <f>INDEX(idxFuel!$B:$B,MATCH($K314,idxFuel!$A:$A,0))</f>
        <v>W GAS</v>
      </c>
      <c r="M314" t="s">
        <v>427</v>
      </c>
      <c r="N314" t="e">
        <v>#N/A</v>
      </c>
      <c r="O314" t="e">
        <f t="shared" si="73"/>
        <v>#N/A</v>
      </c>
      <c r="P314">
        <f>INDEX(Units_Allyear!C:C,MATCH($A314,Units_Allyear!$A:$A,0))</f>
        <v>0</v>
      </c>
      <c r="Q314">
        <f>INDEX(Units_Allyear!D:D,MATCH($A314,Units_Allyear!$A:$A,0))</f>
        <v>0</v>
      </c>
      <c r="R314">
        <f>INDEX(Units_Allyear!E:E,MATCH($A314,Units_Allyear!$A:$A,0))</f>
        <v>0</v>
      </c>
      <c r="S314">
        <f>INDEX(Units_Allyear!F:F,MATCH($A314,Units_Allyear!$A:$A,0))</f>
        <v>0</v>
      </c>
      <c r="T314">
        <f>INDEX(Units_Allyear!G:G,MATCH($A314,Units_Allyear!$A:$A,0))</f>
        <v>0</v>
      </c>
      <c r="U314">
        <v>212</v>
      </c>
      <c r="V314">
        <v>212</v>
      </c>
      <c r="W314">
        <v>212</v>
      </c>
      <c r="X314">
        <v>212</v>
      </c>
      <c r="Y314">
        <v>212</v>
      </c>
      <c r="Z314" t="e">
        <v>#N/A</v>
      </c>
      <c r="AA314" t="e">
        <f t="shared" si="74"/>
        <v>#N/A</v>
      </c>
      <c r="AB314" t="e">
        <v>#N/A</v>
      </c>
      <c r="AC314" t="e">
        <v>#N/A</v>
      </c>
      <c r="AD314" t="e">
        <v>#N/A</v>
      </c>
      <c r="AE314">
        <v>8</v>
      </c>
      <c r="AF314">
        <v>40</v>
      </c>
      <c r="AG314">
        <v>0.1</v>
      </c>
      <c r="AH314" t="e">
        <v>#N/A</v>
      </c>
      <c r="AI314" t="e">
        <v>#N/A</v>
      </c>
      <c r="AJ314" t="e">
        <v>#N/A</v>
      </c>
      <c r="AK314" t="e">
        <v>#N/A</v>
      </c>
      <c r="AL314" t="s">
        <v>440</v>
      </c>
      <c r="AM314" t="e">
        <f>NA()</f>
        <v>#N/A</v>
      </c>
      <c r="AN314" t="s">
        <v>472</v>
      </c>
      <c r="AO314">
        <f t="shared" si="75"/>
        <v>2002</v>
      </c>
      <c r="AQ314" s="20" t="str">
        <f t="shared" si="76"/>
        <v>RB-C1_GT</v>
      </c>
      <c r="AR314" t="str">
        <f t="shared" si="69"/>
        <v>EGAT CC_OCmode</v>
      </c>
      <c r="AT314" s="4" t="s">
        <v>714</v>
      </c>
      <c r="AU314" s="20" t="str">
        <f t="shared" si="85"/>
        <v>RB-C1_GT</v>
      </c>
      <c r="AV314" t="str">
        <f t="shared" si="77"/>
        <v>CAC</v>
      </c>
      <c r="AX314" s="4" t="s">
        <v>715</v>
      </c>
      <c r="AY314" s="20" t="str">
        <f t="shared" si="78"/>
        <v>RB-C1_GT</v>
      </c>
      <c r="AZ314" t="str">
        <f t="shared" si="79"/>
        <v>W GAS</v>
      </c>
      <c r="BB314" s="4" t="s">
        <v>716</v>
      </c>
      <c r="BC314" s="20" t="s">
        <v>718</v>
      </c>
      <c r="BD314" s="20" t="str">
        <f t="shared" si="80"/>
        <v>RB-C1_GT</v>
      </c>
      <c r="BF314" s="4" t="s">
        <v>716</v>
      </c>
      <c r="BG314" s="4" t="s">
        <v>719</v>
      </c>
      <c r="BH314" s="20" t="str">
        <f t="shared" si="70"/>
        <v>RB-C1_GT</v>
      </c>
      <c r="BJ314" s="4" t="s">
        <v>716</v>
      </c>
      <c r="BK314" s="4" t="s">
        <v>720</v>
      </c>
      <c r="BL314" s="20" t="str">
        <f t="shared" si="81"/>
        <v>RB-C1_GT</v>
      </c>
      <c r="BN314" s="4" t="s">
        <v>717</v>
      </c>
      <c r="BO314" s="20" t="str">
        <f t="shared" si="82"/>
        <v>Gas</v>
      </c>
      <c r="BP314" s="20" t="str">
        <f t="shared" si="83"/>
        <v>RB-C1_GT</v>
      </c>
    </row>
    <row r="315" spans="1:68">
      <c r="A315" t="s">
        <v>312</v>
      </c>
      <c r="B315" t="str">
        <f t="shared" si="71"/>
        <v>RB-C2_GT</v>
      </c>
      <c r="C315" t="e">
        <v>#N/A</v>
      </c>
      <c r="D315" t="s">
        <v>377</v>
      </c>
      <c r="E315" t="str">
        <f t="shared" si="72"/>
        <v>CAC</v>
      </c>
      <c r="F315" t="s">
        <v>370</v>
      </c>
      <c r="G315" t="str">
        <f>INDEX(PLEXOScat_idx!$B:$B,MATCH($F315,PLEXOScat_idx!$A:$A,0))</f>
        <v>EGAT CC_OCmode</v>
      </c>
      <c r="H315" t="s">
        <v>676</v>
      </c>
      <c r="I315" t="str">
        <f t="shared" si="84"/>
        <v>Gas</v>
      </c>
      <c r="J315" t="s">
        <v>759</v>
      </c>
      <c r="K315" t="s">
        <v>414</v>
      </c>
      <c r="L315" t="str">
        <f>INDEX(idxFuel!$B:$B,MATCH($K315,idxFuel!$A:$A,0))</f>
        <v>W GAS</v>
      </c>
      <c r="M315" t="s">
        <v>427</v>
      </c>
      <c r="N315" t="e">
        <v>#N/A</v>
      </c>
      <c r="O315" t="e">
        <f t="shared" si="73"/>
        <v>#N/A</v>
      </c>
      <c r="P315">
        <f>INDEX(Units_Allyear!C:C,MATCH($A315,Units_Allyear!$A:$A,0))</f>
        <v>0</v>
      </c>
      <c r="Q315">
        <f>INDEX(Units_Allyear!D:D,MATCH($A315,Units_Allyear!$A:$A,0))</f>
        <v>0</v>
      </c>
      <c r="R315">
        <f>INDEX(Units_Allyear!E:E,MATCH($A315,Units_Allyear!$A:$A,0))</f>
        <v>0</v>
      </c>
      <c r="S315">
        <f>INDEX(Units_Allyear!F:F,MATCH($A315,Units_Allyear!$A:$A,0))</f>
        <v>0</v>
      </c>
      <c r="T315">
        <f>INDEX(Units_Allyear!G:G,MATCH($A315,Units_Allyear!$A:$A,0))</f>
        <v>0</v>
      </c>
      <c r="U315">
        <v>209</v>
      </c>
      <c r="V315">
        <v>209</v>
      </c>
      <c r="W315">
        <v>209</v>
      </c>
      <c r="X315">
        <v>209</v>
      </c>
      <c r="Y315">
        <v>209</v>
      </c>
      <c r="Z315" t="e">
        <v>#N/A</v>
      </c>
      <c r="AA315" t="e">
        <f t="shared" si="74"/>
        <v>#N/A</v>
      </c>
      <c r="AB315" t="e">
        <v>#N/A</v>
      </c>
      <c r="AC315" t="e">
        <v>#N/A</v>
      </c>
      <c r="AD315" t="e">
        <v>#N/A</v>
      </c>
      <c r="AE315">
        <v>8</v>
      </c>
      <c r="AF315">
        <v>40</v>
      </c>
      <c r="AG315">
        <v>0.1</v>
      </c>
      <c r="AH315" t="e">
        <v>#N/A</v>
      </c>
      <c r="AI315" t="e">
        <v>#N/A</v>
      </c>
      <c r="AJ315" t="e">
        <v>#N/A</v>
      </c>
      <c r="AK315" t="e">
        <v>#N/A</v>
      </c>
      <c r="AL315" t="s">
        <v>440</v>
      </c>
      <c r="AM315" t="e">
        <f>NA()</f>
        <v>#N/A</v>
      </c>
      <c r="AN315" t="s">
        <v>472</v>
      </c>
      <c r="AO315">
        <f t="shared" si="75"/>
        <v>2002</v>
      </c>
      <c r="AQ315" s="20" t="str">
        <f t="shared" si="76"/>
        <v>RB-C2_GT</v>
      </c>
      <c r="AR315" t="str">
        <f t="shared" si="69"/>
        <v>EGAT CC_OCmode</v>
      </c>
      <c r="AT315" s="4" t="s">
        <v>714</v>
      </c>
      <c r="AU315" s="20" t="str">
        <f t="shared" si="85"/>
        <v>RB-C2_GT</v>
      </c>
      <c r="AV315" t="str">
        <f t="shared" si="77"/>
        <v>CAC</v>
      </c>
      <c r="AX315" s="4" t="s">
        <v>715</v>
      </c>
      <c r="AY315" s="20" t="str">
        <f t="shared" si="78"/>
        <v>RB-C2_GT</v>
      </c>
      <c r="AZ315" t="str">
        <f t="shared" si="79"/>
        <v>W GAS</v>
      </c>
      <c r="BB315" s="4" t="s">
        <v>716</v>
      </c>
      <c r="BC315" s="20" t="s">
        <v>718</v>
      </c>
      <c r="BD315" s="20" t="str">
        <f t="shared" si="80"/>
        <v>RB-C2_GT</v>
      </c>
      <c r="BF315" s="4" t="s">
        <v>716</v>
      </c>
      <c r="BG315" s="4" t="s">
        <v>719</v>
      </c>
      <c r="BH315" s="20" t="str">
        <f t="shared" si="70"/>
        <v>RB-C2_GT</v>
      </c>
      <c r="BJ315" s="4" t="s">
        <v>716</v>
      </c>
      <c r="BK315" s="4" t="s">
        <v>720</v>
      </c>
      <c r="BL315" s="20" t="str">
        <f t="shared" si="81"/>
        <v>RB-C2_GT</v>
      </c>
      <c r="BN315" s="4" t="s">
        <v>717</v>
      </c>
      <c r="BO315" s="20" t="str">
        <f t="shared" si="82"/>
        <v>Gas</v>
      </c>
      <c r="BP315" s="20" t="str">
        <f t="shared" si="83"/>
        <v>RB-C2_GT</v>
      </c>
    </row>
    <row r="316" spans="1:68">
      <c r="A316" t="s">
        <v>313</v>
      </c>
      <c r="B316" t="str">
        <f t="shared" si="71"/>
        <v>RB-C3_GT</v>
      </c>
      <c r="C316" t="e">
        <v>#N/A</v>
      </c>
      <c r="D316" t="s">
        <v>377</v>
      </c>
      <c r="E316" t="str">
        <f t="shared" si="72"/>
        <v>CAC</v>
      </c>
      <c r="F316" t="s">
        <v>370</v>
      </c>
      <c r="G316" t="str">
        <f>INDEX(PLEXOScat_idx!$B:$B,MATCH($F316,PLEXOScat_idx!$A:$A,0))</f>
        <v>EGAT CC_OCmode</v>
      </c>
      <c r="H316" t="s">
        <v>676</v>
      </c>
      <c r="I316" t="str">
        <f t="shared" si="84"/>
        <v>Gas</v>
      </c>
      <c r="J316" t="s">
        <v>759</v>
      </c>
      <c r="K316" t="s">
        <v>414</v>
      </c>
      <c r="L316" t="str">
        <f>INDEX(idxFuel!$B:$B,MATCH($K316,idxFuel!$A:$A,0))</f>
        <v>W GAS</v>
      </c>
      <c r="M316" t="s">
        <v>427</v>
      </c>
      <c r="N316" t="e">
        <v>#N/A</v>
      </c>
      <c r="O316" t="e">
        <f t="shared" si="73"/>
        <v>#N/A</v>
      </c>
      <c r="P316">
        <f>INDEX(Units_Allyear!C:C,MATCH($A316,Units_Allyear!$A:$A,0))</f>
        <v>0</v>
      </c>
      <c r="Q316">
        <f>INDEX(Units_Allyear!D:D,MATCH($A316,Units_Allyear!$A:$A,0))</f>
        <v>0</v>
      </c>
      <c r="R316">
        <f>INDEX(Units_Allyear!E:E,MATCH($A316,Units_Allyear!$A:$A,0))</f>
        <v>0</v>
      </c>
      <c r="S316">
        <f>INDEX(Units_Allyear!F:F,MATCH($A316,Units_Allyear!$A:$A,0))</f>
        <v>0</v>
      </c>
      <c r="T316">
        <f>INDEX(Units_Allyear!G:G,MATCH($A316,Units_Allyear!$A:$A,0))</f>
        <v>0</v>
      </c>
      <c r="U316">
        <v>214</v>
      </c>
      <c r="V316">
        <v>214</v>
      </c>
      <c r="W316">
        <v>214</v>
      </c>
      <c r="X316">
        <v>214</v>
      </c>
      <c r="Y316">
        <v>214</v>
      </c>
      <c r="Z316" t="e">
        <v>#N/A</v>
      </c>
      <c r="AA316" t="e">
        <f t="shared" si="74"/>
        <v>#N/A</v>
      </c>
      <c r="AB316" t="e">
        <v>#N/A</v>
      </c>
      <c r="AC316" t="e">
        <v>#N/A</v>
      </c>
      <c r="AD316" t="e">
        <v>#N/A</v>
      </c>
      <c r="AE316">
        <v>8</v>
      </c>
      <c r="AF316">
        <v>40</v>
      </c>
      <c r="AG316">
        <v>0.1</v>
      </c>
      <c r="AH316" t="e">
        <v>#N/A</v>
      </c>
      <c r="AI316" t="e">
        <v>#N/A</v>
      </c>
      <c r="AJ316" t="e">
        <v>#N/A</v>
      </c>
      <c r="AK316" t="e">
        <v>#N/A</v>
      </c>
      <c r="AL316" t="s">
        <v>440</v>
      </c>
      <c r="AM316" t="e">
        <f>NA()</f>
        <v>#N/A</v>
      </c>
      <c r="AN316" t="s">
        <v>473</v>
      </c>
      <c r="AO316">
        <f t="shared" si="75"/>
        <v>2002</v>
      </c>
      <c r="AQ316" s="20" t="str">
        <f t="shared" si="76"/>
        <v>RB-C3_GT</v>
      </c>
      <c r="AR316" t="str">
        <f t="shared" si="69"/>
        <v>EGAT CC_OCmode</v>
      </c>
      <c r="AT316" s="4" t="s">
        <v>714</v>
      </c>
      <c r="AU316" s="20" t="str">
        <f t="shared" si="85"/>
        <v>RB-C3_GT</v>
      </c>
      <c r="AV316" t="str">
        <f t="shared" si="77"/>
        <v>CAC</v>
      </c>
      <c r="AX316" s="4" t="s">
        <v>715</v>
      </c>
      <c r="AY316" s="20" t="str">
        <f t="shared" si="78"/>
        <v>RB-C3_GT</v>
      </c>
      <c r="AZ316" t="str">
        <f t="shared" si="79"/>
        <v>W GAS</v>
      </c>
      <c r="BB316" s="4" t="s">
        <v>716</v>
      </c>
      <c r="BC316" s="20" t="s">
        <v>718</v>
      </c>
      <c r="BD316" s="20" t="str">
        <f t="shared" si="80"/>
        <v>RB-C3_GT</v>
      </c>
      <c r="BF316" s="4" t="s">
        <v>716</v>
      </c>
      <c r="BG316" s="4" t="s">
        <v>719</v>
      </c>
      <c r="BH316" s="20" t="str">
        <f t="shared" si="70"/>
        <v>RB-C3_GT</v>
      </c>
      <c r="BJ316" s="4" t="s">
        <v>716</v>
      </c>
      <c r="BK316" s="4" t="s">
        <v>720</v>
      </c>
      <c r="BL316" s="20" t="str">
        <f t="shared" si="81"/>
        <v>RB-C3_GT</v>
      </c>
      <c r="BN316" s="4" t="s">
        <v>717</v>
      </c>
      <c r="BO316" s="20" t="str">
        <f t="shared" si="82"/>
        <v>Gas</v>
      </c>
      <c r="BP316" s="20" t="str">
        <f t="shared" si="83"/>
        <v>RB-C3_GT</v>
      </c>
    </row>
    <row r="317" spans="1:68">
      <c r="A317" t="s">
        <v>314</v>
      </c>
      <c r="B317" t="str">
        <f t="shared" si="71"/>
        <v>SB-C1_GT</v>
      </c>
      <c r="C317" t="e">
        <v>#N/A</v>
      </c>
      <c r="D317" t="s">
        <v>371</v>
      </c>
      <c r="E317" t="str">
        <f t="shared" si="72"/>
        <v>MAC</v>
      </c>
      <c r="F317" t="s">
        <v>370</v>
      </c>
      <c r="G317" t="str">
        <f>INDEX(PLEXOScat_idx!$B:$B,MATCH($F317,PLEXOScat_idx!$A:$A,0))</f>
        <v>EGAT CC_OCmode</v>
      </c>
      <c r="H317" t="s">
        <v>676</v>
      </c>
      <c r="I317" t="str">
        <f t="shared" si="84"/>
        <v>Gas</v>
      </c>
      <c r="J317" t="s">
        <v>759</v>
      </c>
      <c r="K317" t="s">
        <v>408</v>
      </c>
      <c r="L317" t="str">
        <f>INDEX(idxFuel!$B:$B,MATCH($K317,idxFuel!$A:$A,0))</f>
        <v>E EGAT GAS</v>
      </c>
      <c r="M317" t="s">
        <v>427</v>
      </c>
      <c r="N317" t="e">
        <v>#N/A</v>
      </c>
      <c r="O317" t="e">
        <f t="shared" si="73"/>
        <v>#N/A</v>
      </c>
      <c r="P317">
        <f>INDEX(Units_Allyear!C:C,MATCH($A317,Units_Allyear!$A:$A,0))</f>
        <v>0</v>
      </c>
      <c r="Q317">
        <f>INDEX(Units_Allyear!D:D,MATCH($A317,Units_Allyear!$A:$A,0))</f>
        <v>0</v>
      </c>
      <c r="R317">
        <f>INDEX(Units_Allyear!E:E,MATCH($A317,Units_Allyear!$A:$A,0))</f>
        <v>0</v>
      </c>
      <c r="S317">
        <f>INDEX(Units_Allyear!F:F,MATCH($A317,Units_Allyear!$A:$A,0))</f>
        <v>0</v>
      </c>
      <c r="T317">
        <f>INDEX(Units_Allyear!G:G,MATCH($A317,Units_Allyear!$A:$A,0))</f>
        <v>0</v>
      </c>
      <c r="U317">
        <v>100</v>
      </c>
      <c r="V317">
        <v>100</v>
      </c>
      <c r="W317">
        <v>100</v>
      </c>
      <c r="X317">
        <v>100</v>
      </c>
      <c r="Y317">
        <v>100</v>
      </c>
      <c r="Z317" t="e">
        <v>#N/A</v>
      </c>
      <c r="AA317" t="e">
        <f t="shared" si="74"/>
        <v>#N/A</v>
      </c>
      <c r="AB317" t="e">
        <v>#N/A</v>
      </c>
      <c r="AC317" t="e">
        <v>#N/A</v>
      </c>
      <c r="AD317" t="e">
        <v>#N/A</v>
      </c>
      <c r="AE317">
        <v>8</v>
      </c>
      <c r="AF317">
        <v>40</v>
      </c>
      <c r="AG317">
        <v>0.1</v>
      </c>
      <c r="AH317" t="e">
        <v>#N/A</v>
      </c>
      <c r="AI317" t="e">
        <v>#N/A</v>
      </c>
      <c r="AJ317" t="e">
        <v>#N/A</v>
      </c>
      <c r="AK317" t="e">
        <v>#N/A</v>
      </c>
      <c r="AL317" t="s">
        <v>440</v>
      </c>
      <c r="AM317" t="e">
        <f>NA()</f>
        <v>#N/A</v>
      </c>
      <c r="AN317" t="s">
        <v>467</v>
      </c>
      <c r="AO317">
        <f t="shared" si="75"/>
        <v>1994</v>
      </c>
      <c r="AQ317" s="20" t="str">
        <f t="shared" si="76"/>
        <v>SB-C1_GT</v>
      </c>
      <c r="AR317" t="str">
        <f t="shared" si="69"/>
        <v>EGAT CC_OCmode</v>
      </c>
      <c r="AT317" s="4" t="s">
        <v>714</v>
      </c>
      <c r="AU317" s="20" t="str">
        <f t="shared" si="85"/>
        <v>SB-C1_GT</v>
      </c>
      <c r="AV317" t="str">
        <f t="shared" si="77"/>
        <v>MAC</v>
      </c>
      <c r="AX317" s="4" t="s">
        <v>715</v>
      </c>
      <c r="AY317" s="20" t="str">
        <f t="shared" si="78"/>
        <v>SB-C1_GT</v>
      </c>
      <c r="AZ317" t="str">
        <f t="shared" si="79"/>
        <v>E EGAT GAS</v>
      </c>
      <c r="BB317" s="4" t="s">
        <v>716</v>
      </c>
      <c r="BC317" s="20" t="s">
        <v>718</v>
      </c>
      <c r="BD317" s="20" t="str">
        <f t="shared" si="80"/>
        <v>SB-C1_GT</v>
      </c>
      <c r="BF317" s="4" t="s">
        <v>716</v>
      </c>
      <c r="BG317" s="4" t="s">
        <v>719</v>
      </c>
      <c r="BH317" s="20" t="str">
        <f t="shared" si="70"/>
        <v>SB-C1_GT</v>
      </c>
      <c r="BJ317" s="4" t="s">
        <v>716</v>
      </c>
      <c r="BK317" s="4" t="s">
        <v>720</v>
      </c>
      <c r="BL317" s="20" t="str">
        <f t="shared" si="81"/>
        <v>SB-C1_GT</v>
      </c>
      <c r="BN317" s="4" t="s">
        <v>717</v>
      </c>
      <c r="BO317" s="20" t="str">
        <f t="shared" si="82"/>
        <v>Gas</v>
      </c>
      <c r="BP317" s="20" t="str">
        <f t="shared" si="83"/>
        <v>SB-C1_GT</v>
      </c>
    </row>
    <row r="318" spans="1:68">
      <c r="A318" t="s">
        <v>315</v>
      </c>
      <c r="B318" t="str">
        <f t="shared" si="71"/>
        <v>SB-C2_GT</v>
      </c>
      <c r="C318" t="e">
        <v>#N/A</v>
      </c>
      <c r="D318" t="s">
        <v>371</v>
      </c>
      <c r="E318" t="str">
        <f t="shared" si="72"/>
        <v>MAC</v>
      </c>
      <c r="F318" t="s">
        <v>370</v>
      </c>
      <c r="G318" t="str">
        <f>INDEX(PLEXOScat_idx!$B:$B,MATCH($F318,PLEXOScat_idx!$A:$A,0))</f>
        <v>EGAT CC_OCmode</v>
      </c>
      <c r="H318" t="s">
        <v>676</v>
      </c>
      <c r="I318" t="str">
        <f t="shared" si="84"/>
        <v>Gas</v>
      </c>
      <c r="J318" t="s">
        <v>759</v>
      </c>
      <c r="K318" t="s">
        <v>408</v>
      </c>
      <c r="L318" t="str">
        <f>INDEX(idxFuel!$B:$B,MATCH($K318,idxFuel!$A:$A,0))</f>
        <v>E EGAT GAS</v>
      </c>
      <c r="M318" t="s">
        <v>427</v>
      </c>
      <c r="N318" t="e">
        <v>#N/A</v>
      </c>
      <c r="O318" t="e">
        <f t="shared" si="73"/>
        <v>#N/A</v>
      </c>
      <c r="P318">
        <f>INDEX(Units_Allyear!C:C,MATCH($A318,Units_Allyear!$A:$A,0))</f>
        <v>0</v>
      </c>
      <c r="Q318">
        <f>INDEX(Units_Allyear!D:D,MATCH($A318,Units_Allyear!$A:$A,0))</f>
        <v>0</v>
      </c>
      <c r="R318">
        <f>INDEX(Units_Allyear!E:E,MATCH($A318,Units_Allyear!$A:$A,0))</f>
        <v>0</v>
      </c>
      <c r="S318">
        <f>INDEX(Units_Allyear!F:F,MATCH($A318,Units_Allyear!$A:$A,0))</f>
        <v>0</v>
      </c>
      <c r="T318">
        <f>INDEX(Units_Allyear!G:G,MATCH($A318,Units_Allyear!$A:$A,0))</f>
        <v>0</v>
      </c>
      <c r="U318">
        <v>187</v>
      </c>
      <c r="V318">
        <v>187</v>
      </c>
      <c r="W318">
        <v>187</v>
      </c>
      <c r="X318">
        <v>187</v>
      </c>
      <c r="Y318">
        <v>187</v>
      </c>
      <c r="Z318" t="e">
        <v>#N/A</v>
      </c>
      <c r="AA318" t="e">
        <f t="shared" si="74"/>
        <v>#N/A</v>
      </c>
      <c r="AB318" t="e">
        <v>#N/A</v>
      </c>
      <c r="AC318" t="e">
        <v>#N/A</v>
      </c>
      <c r="AD318" t="e">
        <v>#N/A</v>
      </c>
      <c r="AE318">
        <v>8</v>
      </c>
      <c r="AF318">
        <v>40</v>
      </c>
      <c r="AG318">
        <v>0.1</v>
      </c>
      <c r="AH318" t="e">
        <v>#N/A</v>
      </c>
      <c r="AI318" t="e">
        <v>#N/A</v>
      </c>
      <c r="AJ318" t="e">
        <v>#N/A</v>
      </c>
      <c r="AK318" t="e">
        <v>#N/A</v>
      </c>
      <c r="AL318" t="s">
        <v>440</v>
      </c>
      <c r="AM318" t="e">
        <f>NA()</f>
        <v>#N/A</v>
      </c>
      <c r="AN318" t="s">
        <v>468</v>
      </c>
      <c r="AO318">
        <f t="shared" si="75"/>
        <v>1997</v>
      </c>
      <c r="AQ318" s="20" t="str">
        <f t="shared" si="76"/>
        <v>SB-C2_GT</v>
      </c>
      <c r="AR318" t="str">
        <f t="shared" si="69"/>
        <v>EGAT CC_OCmode</v>
      </c>
      <c r="AT318" s="4" t="s">
        <v>714</v>
      </c>
      <c r="AU318" s="20" t="str">
        <f t="shared" si="85"/>
        <v>SB-C2_GT</v>
      </c>
      <c r="AV318" t="str">
        <f t="shared" si="77"/>
        <v>MAC</v>
      </c>
      <c r="AX318" s="4" t="s">
        <v>715</v>
      </c>
      <c r="AY318" s="20" t="str">
        <f t="shared" si="78"/>
        <v>SB-C2_GT</v>
      </c>
      <c r="AZ318" t="str">
        <f t="shared" si="79"/>
        <v>E EGAT GAS</v>
      </c>
      <c r="BB318" s="4" t="s">
        <v>716</v>
      </c>
      <c r="BC318" s="20" t="s">
        <v>718</v>
      </c>
      <c r="BD318" s="20" t="str">
        <f t="shared" si="80"/>
        <v>SB-C2_GT</v>
      </c>
      <c r="BF318" s="4" t="s">
        <v>716</v>
      </c>
      <c r="BG318" s="4" t="s">
        <v>719</v>
      </c>
      <c r="BH318" s="20" t="str">
        <f t="shared" si="70"/>
        <v>SB-C2_GT</v>
      </c>
      <c r="BJ318" s="4" t="s">
        <v>716</v>
      </c>
      <c r="BK318" s="4" t="s">
        <v>720</v>
      </c>
      <c r="BL318" s="20" t="str">
        <f t="shared" si="81"/>
        <v>SB-C2_GT</v>
      </c>
      <c r="BN318" s="4" t="s">
        <v>717</v>
      </c>
      <c r="BO318" s="20" t="str">
        <f t="shared" si="82"/>
        <v>Gas</v>
      </c>
      <c r="BP318" s="20" t="str">
        <f t="shared" si="83"/>
        <v>SB-C2_GT</v>
      </c>
    </row>
    <row r="319" spans="1:68">
      <c r="A319" t="s">
        <v>316</v>
      </c>
      <c r="B319" t="str">
        <f t="shared" si="71"/>
        <v>WN-C3_GT</v>
      </c>
      <c r="C319" t="e">
        <v>#N/A</v>
      </c>
      <c r="D319" t="s">
        <v>372</v>
      </c>
      <c r="E319" t="str">
        <f t="shared" si="72"/>
        <v>CAC</v>
      </c>
      <c r="F319" t="s">
        <v>370</v>
      </c>
      <c r="G319" t="str">
        <f>INDEX(PLEXOScat_idx!$B:$B,MATCH($F319,PLEXOScat_idx!$A:$A,0))</f>
        <v>EGAT CC_OCmode</v>
      </c>
      <c r="H319" t="s">
        <v>676</v>
      </c>
      <c r="I319" t="str">
        <f t="shared" si="84"/>
        <v>Gas</v>
      </c>
      <c r="J319" t="s">
        <v>759</v>
      </c>
      <c r="K319" t="s">
        <v>408</v>
      </c>
      <c r="L319" t="str">
        <f>INDEX(idxFuel!$B:$B,MATCH($K319,idxFuel!$A:$A,0))</f>
        <v>E EGAT GAS</v>
      </c>
      <c r="M319" t="s">
        <v>427</v>
      </c>
      <c r="N319" t="e">
        <v>#N/A</v>
      </c>
      <c r="O319" t="e">
        <f t="shared" si="73"/>
        <v>#N/A</v>
      </c>
      <c r="P319">
        <f>INDEX(Units_Allyear!C:C,MATCH($A319,Units_Allyear!$A:$A,0))</f>
        <v>0</v>
      </c>
      <c r="Q319">
        <f>INDEX(Units_Allyear!D:D,MATCH($A319,Units_Allyear!$A:$A,0))</f>
        <v>0</v>
      </c>
      <c r="R319">
        <f>INDEX(Units_Allyear!E:E,MATCH($A319,Units_Allyear!$A:$A,0))</f>
        <v>0</v>
      </c>
      <c r="S319">
        <f>INDEX(Units_Allyear!F:F,MATCH($A319,Units_Allyear!$A:$A,0))</f>
        <v>0</v>
      </c>
      <c r="T319">
        <f>INDEX(Units_Allyear!G:G,MATCH($A319,Units_Allyear!$A:$A,0))</f>
        <v>0</v>
      </c>
      <c r="U319">
        <v>223</v>
      </c>
      <c r="V319">
        <v>223</v>
      </c>
      <c r="W319">
        <v>223</v>
      </c>
      <c r="X319">
        <v>223</v>
      </c>
      <c r="Y319">
        <v>223</v>
      </c>
      <c r="Z319" t="e">
        <v>#N/A</v>
      </c>
      <c r="AA319" t="e">
        <f t="shared" si="74"/>
        <v>#N/A</v>
      </c>
      <c r="AB319" t="e">
        <v>#N/A</v>
      </c>
      <c r="AC319" t="e">
        <v>#N/A</v>
      </c>
      <c r="AD319" t="e">
        <v>#N/A</v>
      </c>
      <c r="AE319">
        <v>8</v>
      </c>
      <c r="AF319">
        <v>40</v>
      </c>
      <c r="AG319">
        <v>0.1</v>
      </c>
      <c r="AH319" t="e">
        <v>#N/A</v>
      </c>
      <c r="AI319" t="e">
        <v>#N/A</v>
      </c>
      <c r="AJ319" t="e">
        <v>#N/A</v>
      </c>
      <c r="AK319" t="e">
        <v>#N/A</v>
      </c>
      <c r="AL319" t="s">
        <v>440</v>
      </c>
      <c r="AM319" t="e">
        <f>NA()</f>
        <v>#N/A</v>
      </c>
      <c r="AN319" t="s">
        <v>471</v>
      </c>
      <c r="AO319">
        <f t="shared" si="75"/>
        <v>1998</v>
      </c>
      <c r="AQ319" s="20" t="str">
        <f t="shared" si="76"/>
        <v>WN-C3_GT</v>
      </c>
      <c r="AR319" t="str">
        <f t="shared" si="69"/>
        <v>EGAT CC_OCmode</v>
      </c>
      <c r="AT319" s="4" t="s">
        <v>714</v>
      </c>
      <c r="AU319" s="20" t="str">
        <f t="shared" si="85"/>
        <v>WN-C3_GT</v>
      </c>
      <c r="AV319" t="str">
        <f t="shared" si="77"/>
        <v>CAC</v>
      </c>
      <c r="AX319" s="4" t="s">
        <v>715</v>
      </c>
      <c r="AY319" s="20" t="str">
        <f t="shared" si="78"/>
        <v>WN-C3_GT</v>
      </c>
      <c r="AZ319" t="str">
        <f t="shared" si="79"/>
        <v>E EGAT GAS</v>
      </c>
      <c r="BB319" s="4" t="s">
        <v>716</v>
      </c>
      <c r="BC319" s="20" t="s">
        <v>718</v>
      </c>
      <c r="BD319" s="20" t="str">
        <f t="shared" si="80"/>
        <v>WN-C3_GT</v>
      </c>
      <c r="BF319" s="4" t="s">
        <v>716</v>
      </c>
      <c r="BG319" s="4" t="s">
        <v>719</v>
      </c>
      <c r="BH319" s="20" t="str">
        <f t="shared" si="70"/>
        <v>WN-C3_GT</v>
      </c>
      <c r="BJ319" s="4" t="s">
        <v>716</v>
      </c>
      <c r="BK319" s="4" t="s">
        <v>720</v>
      </c>
      <c r="BL319" s="20" t="str">
        <f t="shared" si="81"/>
        <v>WN-C3_GT</v>
      </c>
      <c r="BN319" s="4" t="s">
        <v>717</v>
      </c>
      <c r="BO319" s="20" t="str">
        <f t="shared" si="82"/>
        <v>Gas</v>
      </c>
      <c r="BP319" s="20" t="str">
        <f t="shared" si="83"/>
        <v>WN-C3_GT</v>
      </c>
    </row>
    <row r="320" spans="1:68">
      <c r="A320" s="2" t="s">
        <v>317</v>
      </c>
      <c r="B320" t="str">
        <f t="shared" si="71"/>
        <v>BB-FPV1</v>
      </c>
      <c r="C320" t="b">
        <f>TRUE</f>
        <v>1</v>
      </c>
      <c r="D320" t="s">
        <v>368</v>
      </c>
      <c r="E320" t="str">
        <f t="shared" si="72"/>
        <v>NAC</v>
      </c>
      <c r="F320" t="s">
        <v>405</v>
      </c>
      <c r="G320" t="str">
        <f>INDEX(PLEXOScat_idx!$B:$B,MATCH($F320,PLEXOScat_idx!$A:$A,0))</f>
        <v>EGAT-Floating Solar</v>
      </c>
      <c r="H320" t="s">
        <v>702</v>
      </c>
      <c r="I320" t="str">
        <f t="shared" si="84"/>
        <v>Solar</v>
      </c>
      <c r="J320" t="s">
        <v>767</v>
      </c>
      <c r="K320" t="s">
        <v>393</v>
      </c>
      <c r="L320" t="e">
        <f>INDEX(idxFuel!$B:$B,MATCH($K320,idxFuel!$A:$A,0))</f>
        <v>#N/A</v>
      </c>
      <c r="M320" t="s">
        <v>428</v>
      </c>
      <c r="N320" t="e">
        <v>#N/A</v>
      </c>
      <c r="O320" t="e">
        <f t="shared" si="73"/>
        <v>#N/A</v>
      </c>
      <c r="P320">
        <f>INDEX(Units_Allyear!C:C,MATCH($A320,Units_Allyear!$A:$A,0))</f>
        <v>0</v>
      </c>
      <c r="Q320">
        <f>INDEX(Units_Allyear!D:D,MATCH($A320,Units_Allyear!$A:$A,0))</f>
        <v>0</v>
      </c>
      <c r="R320">
        <f>INDEX(Units_Allyear!E:E,MATCH($A320,Units_Allyear!$A:$A,0))</f>
        <v>1</v>
      </c>
      <c r="S320">
        <f>INDEX(Units_Allyear!F:F,MATCH($A320,Units_Allyear!$A:$A,0))</f>
        <v>1</v>
      </c>
      <c r="T320">
        <f>INDEX(Units_Allyear!G:G,MATCH($A320,Units_Allyear!$A:$A,0))</f>
        <v>1</v>
      </c>
      <c r="U320">
        <v>158</v>
      </c>
      <c r="V320">
        <v>158</v>
      </c>
      <c r="W320">
        <v>158</v>
      </c>
      <c r="X320">
        <v>158</v>
      </c>
      <c r="Y320">
        <v>158</v>
      </c>
      <c r="Z320" t="e">
        <v>#N/A</v>
      </c>
      <c r="AA320" t="e">
        <f t="shared" si="74"/>
        <v>#N/A</v>
      </c>
      <c r="AB320" t="e">
        <v>#N/A</v>
      </c>
      <c r="AC320" t="e">
        <v>#N/A</v>
      </c>
      <c r="AD320" t="e">
        <v>#N/A</v>
      </c>
      <c r="AE320">
        <v>8</v>
      </c>
      <c r="AF320">
        <v>40</v>
      </c>
      <c r="AG320">
        <v>0.1</v>
      </c>
      <c r="AH320" t="e">
        <v>#N/A</v>
      </c>
      <c r="AI320" t="e">
        <v>#N/A</v>
      </c>
      <c r="AJ320" t="e">
        <v>#N/A</v>
      </c>
      <c r="AK320" t="e">
        <v>#N/A</v>
      </c>
      <c r="AL320" t="s">
        <v>440</v>
      </c>
      <c r="AM320" t="e">
        <f>NA()</f>
        <v>#N/A</v>
      </c>
      <c r="AN320" t="e">
        <v>#N/A</v>
      </c>
      <c r="AO320" t="e">
        <f t="shared" si="75"/>
        <v>#N/A</v>
      </c>
      <c r="AQ320" s="20" t="str">
        <f t="shared" si="76"/>
        <v>BB-FPV1</v>
      </c>
      <c r="AR320" t="str">
        <f t="shared" si="69"/>
        <v>EGAT-Floating Solar</v>
      </c>
      <c r="AT320" s="4" t="s">
        <v>714</v>
      </c>
      <c r="AU320" s="20" t="str">
        <f t="shared" si="85"/>
        <v>BB-FPV1</v>
      </c>
      <c r="AV320" t="str">
        <f t="shared" si="77"/>
        <v>NAC</v>
      </c>
      <c r="AX320" s="4" t="s">
        <v>715</v>
      </c>
      <c r="AY320" s="20" t="str">
        <f t="shared" si="78"/>
        <v>BB-FPV1</v>
      </c>
      <c r="AZ320" t="e">
        <f t="shared" si="79"/>
        <v>#N/A</v>
      </c>
      <c r="BB320" s="4" t="s">
        <v>716</v>
      </c>
      <c r="BC320" s="20" t="s">
        <v>718</v>
      </c>
      <c r="BD320" s="20" t="e">
        <f t="shared" si="80"/>
        <v>#N/A</v>
      </c>
      <c r="BF320" s="4" t="s">
        <v>716</v>
      </c>
      <c r="BG320" s="4" t="s">
        <v>719</v>
      </c>
      <c r="BH320" s="20" t="str">
        <f t="shared" si="70"/>
        <v>BB-FPV1</v>
      </c>
      <c r="BJ320" s="4" t="s">
        <v>716</v>
      </c>
      <c r="BK320" s="4" t="s">
        <v>720</v>
      </c>
      <c r="BL320" s="20" t="e">
        <f t="shared" si="81"/>
        <v>#N/A</v>
      </c>
      <c r="BN320" s="4" t="s">
        <v>717</v>
      </c>
      <c r="BO320" s="20" t="str">
        <f t="shared" si="82"/>
        <v>Solar</v>
      </c>
      <c r="BP320" s="20" t="str">
        <f t="shared" si="83"/>
        <v>BB-FPV1</v>
      </c>
    </row>
    <row r="321" spans="1:68">
      <c r="A321" s="3" t="s">
        <v>318</v>
      </c>
      <c r="B321" t="str">
        <f t="shared" si="71"/>
        <v>BB-FPV2</v>
      </c>
      <c r="C321" t="b">
        <f>TRUE</f>
        <v>1</v>
      </c>
      <c r="D321" t="s">
        <v>368</v>
      </c>
      <c r="E321" t="str">
        <f t="shared" si="72"/>
        <v>NAC</v>
      </c>
      <c r="F321" t="s">
        <v>405</v>
      </c>
      <c r="G321" t="str">
        <f>INDEX(PLEXOScat_idx!$B:$B,MATCH($F321,PLEXOScat_idx!$A:$A,0))</f>
        <v>EGAT-Floating Solar</v>
      </c>
      <c r="H321" t="s">
        <v>702</v>
      </c>
      <c r="I321" t="str">
        <f t="shared" si="84"/>
        <v>Solar</v>
      </c>
      <c r="J321" t="s">
        <v>767</v>
      </c>
      <c r="K321" t="s">
        <v>393</v>
      </c>
      <c r="L321" t="e">
        <f>INDEX(idxFuel!$B:$B,MATCH($K321,idxFuel!$A:$A,0))</f>
        <v>#N/A</v>
      </c>
      <c r="M321" t="s">
        <v>428</v>
      </c>
      <c r="N321" t="e">
        <v>#N/A</v>
      </c>
      <c r="O321" t="e">
        <f t="shared" si="73"/>
        <v>#N/A</v>
      </c>
      <c r="P321">
        <f>INDEX(Units_Allyear!C:C,MATCH($A321,Units_Allyear!$A:$A,0))</f>
        <v>0</v>
      </c>
      <c r="Q321">
        <f>INDEX(Units_Allyear!D:D,MATCH($A321,Units_Allyear!$A:$A,0))</f>
        <v>0</v>
      </c>
      <c r="R321">
        <f>INDEX(Units_Allyear!E:E,MATCH($A321,Units_Allyear!$A:$A,0))</f>
        <v>1</v>
      </c>
      <c r="S321">
        <f>INDEX(Units_Allyear!F:F,MATCH($A321,Units_Allyear!$A:$A,0))</f>
        <v>1</v>
      </c>
      <c r="T321">
        <f>INDEX(Units_Allyear!G:G,MATCH($A321,Units_Allyear!$A:$A,0))</f>
        <v>1</v>
      </c>
      <c r="U321">
        <v>300</v>
      </c>
      <c r="V321">
        <v>300</v>
      </c>
      <c r="W321">
        <v>300</v>
      </c>
      <c r="X321">
        <v>300</v>
      </c>
      <c r="Y321">
        <v>300</v>
      </c>
      <c r="Z321" t="e">
        <v>#N/A</v>
      </c>
      <c r="AA321" t="e">
        <f t="shared" si="74"/>
        <v>#N/A</v>
      </c>
      <c r="AB321" t="e">
        <v>#N/A</v>
      </c>
      <c r="AC321" t="e">
        <v>#N/A</v>
      </c>
      <c r="AD321" t="e">
        <v>#N/A</v>
      </c>
      <c r="AE321">
        <v>8</v>
      </c>
      <c r="AF321">
        <v>40</v>
      </c>
      <c r="AG321">
        <v>0.1</v>
      </c>
      <c r="AH321" t="e">
        <v>#N/A</v>
      </c>
      <c r="AI321" t="e">
        <v>#N/A</v>
      </c>
      <c r="AJ321" t="e">
        <v>#N/A</v>
      </c>
      <c r="AK321" t="e">
        <v>#N/A</v>
      </c>
      <c r="AL321" t="s">
        <v>440</v>
      </c>
      <c r="AM321" t="e">
        <f>NA()</f>
        <v>#N/A</v>
      </c>
      <c r="AN321" t="e">
        <v>#N/A</v>
      </c>
      <c r="AO321" t="e">
        <f t="shared" si="75"/>
        <v>#N/A</v>
      </c>
      <c r="AQ321" s="20" t="str">
        <f t="shared" si="76"/>
        <v>BB-FPV2</v>
      </c>
      <c r="AR321" t="str">
        <f t="shared" si="69"/>
        <v>EGAT-Floating Solar</v>
      </c>
      <c r="AT321" s="4" t="s">
        <v>714</v>
      </c>
      <c r="AU321" s="20" t="str">
        <f t="shared" si="85"/>
        <v>BB-FPV2</v>
      </c>
      <c r="AV321" t="str">
        <f t="shared" si="77"/>
        <v>NAC</v>
      </c>
      <c r="AX321" s="4" t="s">
        <v>715</v>
      </c>
      <c r="AY321" s="20" t="str">
        <f t="shared" si="78"/>
        <v>BB-FPV2</v>
      </c>
      <c r="AZ321" t="e">
        <f t="shared" si="79"/>
        <v>#N/A</v>
      </c>
      <c r="BB321" s="4" t="s">
        <v>716</v>
      </c>
      <c r="BC321" s="20" t="s">
        <v>718</v>
      </c>
      <c r="BD321" s="20" t="e">
        <f t="shared" si="80"/>
        <v>#N/A</v>
      </c>
      <c r="BF321" s="4" t="s">
        <v>716</v>
      </c>
      <c r="BG321" s="4" t="s">
        <v>719</v>
      </c>
      <c r="BH321" s="20" t="str">
        <f t="shared" si="70"/>
        <v>BB-FPV2</v>
      </c>
      <c r="BJ321" s="4" t="s">
        <v>716</v>
      </c>
      <c r="BK321" s="4" t="s">
        <v>720</v>
      </c>
      <c r="BL321" s="20" t="e">
        <f t="shared" si="81"/>
        <v>#N/A</v>
      </c>
      <c r="BN321" s="4" t="s">
        <v>717</v>
      </c>
      <c r="BO321" s="20" t="str">
        <f t="shared" si="82"/>
        <v>Solar</v>
      </c>
      <c r="BP321" s="20" t="str">
        <f t="shared" si="83"/>
        <v>BB-FPV2</v>
      </c>
    </row>
    <row r="322" spans="1:68">
      <c r="A322" s="3" t="s">
        <v>319</v>
      </c>
      <c r="B322" t="str">
        <f t="shared" si="71"/>
        <v>BB-FPV3</v>
      </c>
      <c r="C322" t="b">
        <f>TRUE</f>
        <v>1</v>
      </c>
      <c r="D322" t="s">
        <v>368</v>
      </c>
      <c r="E322" t="str">
        <f t="shared" si="72"/>
        <v>NAC</v>
      </c>
      <c r="F322" t="s">
        <v>405</v>
      </c>
      <c r="G322" t="str">
        <f>INDEX(PLEXOScat_idx!$B:$B,MATCH($F322,PLEXOScat_idx!$A:$A,0))</f>
        <v>EGAT-Floating Solar</v>
      </c>
      <c r="H322" t="s">
        <v>702</v>
      </c>
      <c r="I322" t="str">
        <f t="shared" si="84"/>
        <v>Solar</v>
      </c>
      <c r="J322" t="s">
        <v>767</v>
      </c>
      <c r="K322" t="s">
        <v>393</v>
      </c>
      <c r="L322" t="e">
        <f>INDEX(idxFuel!$B:$B,MATCH($K322,idxFuel!$A:$A,0))</f>
        <v>#N/A</v>
      </c>
      <c r="M322" t="s">
        <v>428</v>
      </c>
      <c r="N322" t="e">
        <v>#N/A</v>
      </c>
      <c r="O322" t="e">
        <f t="shared" si="73"/>
        <v>#N/A</v>
      </c>
      <c r="P322">
        <f>INDEX(Units_Allyear!C:C,MATCH($A322,Units_Allyear!$A:$A,0))</f>
        <v>0</v>
      </c>
      <c r="Q322">
        <f>INDEX(Units_Allyear!D:D,MATCH($A322,Units_Allyear!$A:$A,0))</f>
        <v>0</v>
      </c>
      <c r="R322">
        <f>INDEX(Units_Allyear!E:E,MATCH($A322,Units_Allyear!$A:$A,0))</f>
        <v>0</v>
      </c>
      <c r="S322">
        <f>INDEX(Units_Allyear!F:F,MATCH($A322,Units_Allyear!$A:$A,0))</f>
        <v>1</v>
      </c>
      <c r="T322">
        <f>INDEX(Units_Allyear!G:G,MATCH($A322,Units_Allyear!$A:$A,0))</f>
        <v>1</v>
      </c>
      <c r="U322">
        <v>520</v>
      </c>
      <c r="V322">
        <v>520</v>
      </c>
      <c r="W322">
        <v>520</v>
      </c>
      <c r="X322">
        <v>520</v>
      </c>
      <c r="Y322">
        <v>520</v>
      </c>
      <c r="Z322" t="e">
        <v>#N/A</v>
      </c>
      <c r="AA322" t="e">
        <f t="shared" si="74"/>
        <v>#N/A</v>
      </c>
      <c r="AB322" t="e">
        <v>#N/A</v>
      </c>
      <c r="AC322" t="e">
        <v>#N/A</v>
      </c>
      <c r="AD322" t="e">
        <v>#N/A</v>
      </c>
      <c r="AE322">
        <v>8</v>
      </c>
      <c r="AF322">
        <v>40</v>
      </c>
      <c r="AG322">
        <v>0.1</v>
      </c>
      <c r="AH322" t="e">
        <v>#N/A</v>
      </c>
      <c r="AI322" t="e">
        <v>#N/A</v>
      </c>
      <c r="AJ322" t="e">
        <v>#N/A</v>
      </c>
      <c r="AK322" t="e">
        <v>#N/A</v>
      </c>
      <c r="AL322" t="s">
        <v>440</v>
      </c>
      <c r="AM322" t="e">
        <f>NA()</f>
        <v>#N/A</v>
      </c>
      <c r="AN322" t="e">
        <v>#N/A</v>
      </c>
      <c r="AO322" t="e">
        <f t="shared" si="75"/>
        <v>#N/A</v>
      </c>
      <c r="AQ322" s="20" t="str">
        <f t="shared" si="76"/>
        <v>BB-FPV3</v>
      </c>
      <c r="AR322" t="str">
        <f t="shared" si="69"/>
        <v>EGAT-Floating Solar</v>
      </c>
      <c r="AT322" s="4" t="s">
        <v>714</v>
      </c>
      <c r="AU322" s="20" t="str">
        <f t="shared" si="85"/>
        <v>BB-FPV3</v>
      </c>
      <c r="AV322" t="str">
        <f t="shared" si="77"/>
        <v>NAC</v>
      </c>
      <c r="AX322" s="4" t="s">
        <v>715</v>
      </c>
      <c r="AY322" s="20" t="str">
        <f t="shared" si="78"/>
        <v>BB-FPV3</v>
      </c>
      <c r="AZ322" t="e">
        <f t="shared" si="79"/>
        <v>#N/A</v>
      </c>
      <c r="BB322" s="4" t="s">
        <v>716</v>
      </c>
      <c r="BC322" s="20" t="s">
        <v>718</v>
      </c>
      <c r="BD322" s="20" t="e">
        <f t="shared" si="80"/>
        <v>#N/A</v>
      </c>
      <c r="BF322" s="4" t="s">
        <v>716</v>
      </c>
      <c r="BG322" s="4" t="s">
        <v>719</v>
      </c>
      <c r="BH322" s="20" t="str">
        <f t="shared" si="70"/>
        <v>BB-FPV3</v>
      </c>
      <c r="BJ322" s="4" t="s">
        <v>716</v>
      </c>
      <c r="BK322" s="4" t="s">
        <v>720</v>
      </c>
      <c r="BL322" s="20" t="e">
        <f t="shared" si="81"/>
        <v>#N/A</v>
      </c>
      <c r="BN322" s="4" t="s">
        <v>717</v>
      </c>
      <c r="BO322" s="20" t="str">
        <f t="shared" si="82"/>
        <v>Solar</v>
      </c>
      <c r="BP322" s="20" t="str">
        <f t="shared" si="83"/>
        <v>BB-FPV3</v>
      </c>
    </row>
    <row r="323" spans="1:68">
      <c r="A323" s="3" t="s">
        <v>320</v>
      </c>
      <c r="B323" t="str">
        <f t="shared" si="71"/>
        <v>BB-FPV4</v>
      </c>
      <c r="C323" t="b">
        <f>TRUE</f>
        <v>1</v>
      </c>
      <c r="D323" t="s">
        <v>368</v>
      </c>
      <c r="E323" t="str">
        <f t="shared" si="72"/>
        <v>NAC</v>
      </c>
      <c r="F323" t="s">
        <v>405</v>
      </c>
      <c r="G323" t="str">
        <f>INDEX(PLEXOScat_idx!$B:$B,MATCH($F323,PLEXOScat_idx!$A:$A,0))</f>
        <v>EGAT-Floating Solar</v>
      </c>
      <c r="H323" t="s">
        <v>702</v>
      </c>
      <c r="I323" t="str">
        <f t="shared" si="84"/>
        <v>Solar</v>
      </c>
      <c r="J323" t="s">
        <v>767</v>
      </c>
      <c r="K323" t="s">
        <v>393</v>
      </c>
      <c r="L323" t="e">
        <f>INDEX(idxFuel!$B:$B,MATCH($K323,idxFuel!$A:$A,0))</f>
        <v>#N/A</v>
      </c>
      <c r="M323" t="s">
        <v>428</v>
      </c>
      <c r="N323" t="e">
        <v>#N/A</v>
      </c>
      <c r="O323" t="e">
        <f t="shared" si="73"/>
        <v>#N/A</v>
      </c>
      <c r="P323">
        <f>INDEX(Units_Allyear!C:C,MATCH($A323,Units_Allyear!$A:$A,0))</f>
        <v>0</v>
      </c>
      <c r="Q323">
        <f>INDEX(Units_Allyear!D:D,MATCH($A323,Units_Allyear!$A:$A,0))</f>
        <v>0</v>
      </c>
      <c r="R323">
        <f>INDEX(Units_Allyear!E:E,MATCH($A323,Units_Allyear!$A:$A,0))</f>
        <v>0</v>
      </c>
      <c r="S323">
        <f>INDEX(Units_Allyear!F:F,MATCH($A323,Units_Allyear!$A:$A,0))</f>
        <v>1</v>
      </c>
      <c r="T323">
        <f>INDEX(Units_Allyear!G:G,MATCH($A323,Units_Allyear!$A:$A,0))</f>
        <v>1</v>
      </c>
      <c r="U323">
        <v>330</v>
      </c>
      <c r="V323">
        <v>330</v>
      </c>
      <c r="W323">
        <v>330</v>
      </c>
      <c r="X323">
        <v>330</v>
      </c>
      <c r="Y323">
        <v>330</v>
      </c>
      <c r="Z323" t="e">
        <v>#N/A</v>
      </c>
      <c r="AA323" t="e">
        <f t="shared" si="74"/>
        <v>#N/A</v>
      </c>
      <c r="AB323" t="e">
        <v>#N/A</v>
      </c>
      <c r="AC323" t="e">
        <v>#N/A</v>
      </c>
      <c r="AD323" t="e">
        <v>#N/A</v>
      </c>
      <c r="AE323">
        <v>8</v>
      </c>
      <c r="AF323">
        <v>40</v>
      </c>
      <c r="AG323">
        <v>0.1</v>
      </c>
      <c r="AH323" t="e">
        <v>#N/A</v>
      </c>
      <c r="AI323" t="e">
        <v>#N/A</v>
      </c>
      <c r="AJ323" t="e">
        <v>#N/A</v>
      </c>
      <c r="AK323" t="e">
        <v>#N/A</v>
      </c>
      <c r="AL323" t="s">
        <v>440</v>
      </c>
      <c r="AM323" t="e">
        <f>NA()</f>
        <v>#N/A</v>
      </c>
      <c r="AN323" t="e">
        <v>#N/A</v>
      </c>
      <c r="AO323" t="e">
        <f t="shared" si="75"/>
        <v>#N/A</v>
      </c>
      <c r="AQ323" s="20" t="str">
        <f t="shared" si="76"/>
        <v>BB-FPV4</v>
      </c>
      <c r="AR323" t="str">
        <f t="shared" si="69"/>
        <v>EGAT-Floating Solar</v>
      </c>
      <c r="AT323" s="4" t="s">
        <v>714</v>
      </c>
      <c r="AU323" s="20" t="str">
        <f t="shared" si="85"/>
        <v>BB-FPV4</v>
      </c>
      <c r="AV323" t="str">
        <f t="shared" si="77"/>
        <v>NAC</v>
      </c>
      <c r="AX323" s="4" t="s">
        <v>715</v>
      </c>
      <c r="AY323" s="20" t="str">
        <f t="shared" si="78"/>
        <v>BB-FPV4</v>
      </c>
      <c r="AZ323" t="e">
        <f t="shared" si="79"/>
        <v>#N/A</v>
      </c>
      <c r="BB323" s="4" t="s">
        <v>716</v>
      </c>
      <c r="BC323" s="20" t="s">
        <v>718</v>
      </c>
      <c r="BD323" s="20" t="e">
        <f t="shared" si="80"/>
        <v>#N/A</v>
      </c>
      <c r="BF323" s="4" t="s">
        <v>716</v>
      </c>
      <c r="BG323" s="4" t="s">
        <v>719</v>
      </c>
      <c r="BH323" s="20" t="str">
        <f t="shared" si="70"/>
        <v>BB-FPV4</v>
      </c>
      <c r="BJ323" s="4" t="s">
        <v>716</v>
      </c>
      <c r="BK323" s="4" t="s">
        <v>720</v>
      </c>
      <c r="BL323" s="20" t="e">
        <f t="shared" si="81"/>
        <v>#N/A</v>
      </c>
      <c r="BN323" s="4" t="s">
        <v>717</v>
      </c>
      <c r="BO323" s="20" t="str">
        <f t="shared" si="82"/>
        <v>Solar</v>
      </c>
      <c r="BP323" s="20" t="str">
        <f t="shared" si="83"/>
        <v>BB-FPV4</v>
      </c>
    </row>
    <row r="324" spans="1:68">
      <c r="A324" s="3" t="s">
        <v>321</v>
      </c>
      <c r="B324" t="str">
        <f t="shared" si="71"/>
        <v>BB-FPV5</v>
      </c>
      <c r="C324" t="b">
        <f>TRUE</f>
        <v>1</v>
      </c>
      <c r="D324" t="s">
        <v>368</v>
      </c>
      <c r="E324" t="str">
        <f t="shared" si="72"/>
        <v>NAC</v>
      </c>
      <c r="F324" t="s">
        <v>405</v>
      </c>
      <c r="G324" t="str">
        <f>INDEX(PLEXOScat_idx!$B:$B,MATCH($F324,PLEXOScat_idx!$A:$A,0))</f>
        <v>EGAT-Floating Solar</v>
      </c>
      <c r="H324" t="s">
        <v>702</v>
      </c>
      <c r="I324" t="str">
        <f t="shared" si="84"/>
        <v>Solar</v>
      </c>
      <c r="J324" t="s">
        <v>767</v>
      </c>
      <c r="K324" t="s">
        <v>393</v>
      </c>
      <c r="L324" t="e">
        <f>INDEX(idxFuel!$B:$B,MATCH($K324,idxFuel!$A:$A,0))</f>
        <v>#N/A</v>
      </c>
      <c r="M324" t="s">
        <v>428</v>
      </c>
      <c r="N324" t="e">
        <v>#N/A</v>
      </c>
      <c r="O324" t="e">
        <f t="shared" si="73"/>
        <v>#N/A</v>
      </c>
      <c r="P324">
        <f>INDEX(Units_Allyear!C:C,MATCH($A324,Units_Allyear!$A:$A,0))</f>
        <v>0</v>
      </c>
      <c r="Q324">
        <f>INDEX(Units_Allyear!D:D,MATCH($A324,Units_Allyear!$A:$A,0))</f>
        <v>0</v>
      </c>
      <c r="R324">
        <f>INDEX(Units_Allyear!E:E,MATCH($A324,Units_Allyear!$A:$A,0))</f>
        <v>0</v>
      </c>
      <c r="S324">
        <f>INDEX(Units_Allyear!F:F,MATCH($A324,Units_Allyear!$A:$A,0))</f>
        <v>1</v>
      </c>
      <c r="T324">
        <f>INDEX(Units_Allyear!G:G,MATCH($A324,Units_Allyear!$A:$A,0))</f>
        <v>1</v>
      </c>
      <c r="U324">
        <v>418</v>
      </c>
      <c r="V324">
        <v>418</v>
      </c>
      <c r="W324">
        <v>418</v>
      </c>
      <c r="X324">
        <v>418</v>
      </c>
      <c r="Y324">
        <v>418</v>
      </c>
      <c r="Z324" t="e">
        <v>#N/A</v>
      </c>
      <c r="AA324" t="e">
        <f t="shared" si="74"/>
        <v>#N/A</v>
      </c>
      <c r="AB324" t="e">
        <v>#N/A</v>
      </c>
      <c r="AC324" t="e">
        <v>#N/A</v>
      </c>
      <c r="AD324" t="e">
        <v>#N/A</v>
      </c>
      <c r="AE324">
        <v>8</v>
      </c>
      <c r="AF324">
        <v>40</v>
      </c>
      <c r="AG324">
        <v>0.1</v>
      </c>
      <c r="AH324" t="e">
        <v>#N/A</v>
      </c>
      <c r="AI324" t="e">
        <v>#N/A</v>
      </c>
      <c r="AJ324" t="e">
        <v>#N/A</v>
      </c>
      <c r="AK324" t="e">
        <v>#N/A</v>
      </c>
      <c r="AL324" t="s">
        <v>440</v>
      </c>
      <c r="AM324" t="e">
        <f>NA()</f>
        <v>#N/A</v>
      </c>
      <c r="AN324" t="e">
        <v>#N/A</v>
      </c>
      <c r="AO324" t="e">
        <f t="shared" si="75"/>
        <v>#N/A</v>
      </c>
      <c r="AQ324" s="20" t="str">
        <f t="shared" si="76"/>
        <v>BB-FPV5</v>
      </c>
      <c r="AR324" t="str">
        <f t="shared" ref="AR324:AR387" si="86">IF(AL324="SPP",_xlfn.IFNA(G324&amp;"-"&amp;AM324,G324),G324)</f>
        <v>EGAT-Floating Solar</v>
      </c>
      <c r="AT324" s="4" t="s">
        <v>714</v>
      </c>
      <c r="AU324" s="20" t="str">
        <f t="shared" si="85"/>
        <v>BB-FPV5</v>
      </c>
      <c r="AV324" t="str">
        <f t="shared" si="77"/>
        <v>NAC</v>
      </c>
      <c r="AX324" s="4" t="s">
        <v>715</v>
      </c>
      <c r="AY324" s="20" t="str">
        <f t="shared" si="78"/>
        <v>BB-FPV5</v>
      </c>
      <c r="AZ324" t="e">
        <f t="shared" si="79"/>
        <v>#N/A</v>
      </c>
      <c r="BB324" s="4" t="s">
        <v>716</v>
      </c>
      <c r="BC324" s="20" t="s">
        <v>718</v>
      </c>
      <c r="BD324" s="20" t="e">
        <f t="shared" si="80"/>
        <v>#N/A</v>
      </c>
      <c r="BF324" s="4" t="s">
        <v>716</v>
      </c>
      <c r="BG324" s="4" t="s">
        <v>719</v>
      </c>
      <c r="BH324" s="20" t="str">
        <f t="shared" ref="BH324:BH387" si="87">AU324</f>
        <v>BB-FPV5</v>
      </c>
      <c r="BJ324" s="4" t="s">
        <v>716</v>
      </c>
      <c r="BK324" s="4" t="s">
        <v>720</v>
      </c>
      <c r="BL324" s="20" t="e">
        <f t="shared" si="81"/>
        <v>#N/A</v>
      </c>
      <c r="BN324" s="4" t="s">
        <v>717</v>
      </c>
      <c r="BO324" s="20" t="str">
        <f t="shared" si="82"/>
        <v>Solar</v>
      </c>
      <c r="BP324" s="20" t="str">
        <f t="shared" si="83"/>
        <v>BB-FPV5</v>
      </c>
    </row>
    <row r="325" spans="1:68">
      <c r="A325" s="3" t="s">
        <v>322</v>
      </c>
      <c r="B325" t="str">
        <f t="shared" ref="B325:B388" si="88">SUBSTITUTE(A325," ","_")</f>
        <v>BLG-FPV</v>
      </c>
      <c r="C325" t="b">
        <f>TRUE</f>
        <v>1</v>
      </c>
      <c r="D325" t="s">
        <v>367</v>
      </c>
      <c r="E325" t="str">
        <f t="shared" ref="E325:E388" si="89">LEFT(D325,3)</f>
        <v>SAC</v>
      </c>
      <c r="F325" t="s">
        <v>405</v>
      </c>
      <c r="G325" t="str">
        <f>INDEX(PLEXOScat_idx!$B:$B,MATCH($F325,PLEXOScat_idx!$A:$A,0))</f>
        <v>EGAT-Floating Solar</v>
      </c>
      <c r="H325" t="s">
        <v>702</v>
      </c>
      <c r="I325" t="str">
        <f t="shared" ref="I325:I388" si="90">LEFT(H325,SEARCH(" ",H325)-1)</f>
        <v>Solar</v>
      </c>
      <c r="J325" t="s">
        <v>767</v>
      </c>
      <c r="K325" t="s">
        <v>393</v>
      </c>
      <c r="L325" t="e">
        <f>INDEX(idxFuel!$B:$B,MATCH($K325,idxFuel!$A:$A,0))</f>
        <v>#N/A</v>
      </c>
      <c r="M325" t="s">
        <v>428</v>
      </c>
      <c r="N325" t="e">
        <v>#N/A</v>
      </c>
      <c r="O325" t="e">
        <f t="shared" ref="O325:O388" si="91">N325/MAX($U325:$Y325)</f>
        <v>#N/A</v>
      </c>
      <c r="P325">
        <f>INDEX(Units_Allyear!C:C,MATCH($A325,Units_Allyear!$A:$A,0))</f>
        <v>0</v>
      </c>
      <c r="Q325">
        <f>INDEX(Units_Allyear!D:D,MATCH($A325,Units_Allyear!$A:$A,0))</f>
        <v>0</v>
      </c>
      <c r="R325">
        <f>INDEX(Units_Allyear!E:E,MATCH($A325,Units_Allyear!$A:$A,0))</f>
        <v>1</v>
      </c>
      <c r="S325">
        <f>INDEX(Units_Allyear!F:F,MATCH($A325,Units_Allyear!$A:$A,0))</f>
        <v>1</v>
      </c>
      <c r="T325">
        <f>INDEX(Units_Allyear!G:G,MATCH($A325,Units_Allyear!$A:$A,0))</f>
        <v>1</v>
      </c>
      <c r="U325">
        <v>7</v>
      </c>
      <c r="V325">
        <v>7</v>
      </c>
      <c r="W325">
        <v>7</v>
      </c>
      <c r="X325">
        <v>7</v>
      </c>
      <c r="Y325">
        <v>7</v>
      </c>
      <c r="Z325" t="e">
        <v>#N/A</v>
      </c>
      <c r="AA325" t="e">
        <f t="shared" ref="AA325:AA388" si="92">Z325*$AA$1*1000</f>
        <v>#N/A</v>
      </c>
      <c r="AB325" t="e">
        <v>#N/A</v>
      </c>
      <c r="AC325" t="e">
        <v>#N/A</v>
      </c>
      <c r="AD325" t="e">
        <v>#N/A</v>
      </c>
      <c r="AE325">
        <v>8</v>
      </c>
      <c r="AF325">
        <v>40</v>
      </c>
      <c r="AG325">
        <v>0.1</v>
      </c>
      <c r="AH325" t="e">
        <v>#N/A</v>
      </c>
      <c r="AI325" t="e">
        <v>#N/A</v>
      </c>
      <c r="AJ325" t="e">
        <v>#N/A</v>
      </c>
      <c r="AK325" t="e">
        <v>#N/A</v>
      </c>
      <c r="AL325" t="s">
        <v>440</v>
      </c>
      <c r="AM325" t="e">
        <f>NA()</f>
        <v>#N/A</v>
      </c>
      <c r="AN325" t="e">
        <v>#N/A</v>
      </c>
      <c r="AO325" t="e">
        <f t="shared" ref="AO325:AO388" si="93">_xlfn.NUMBERVALUE(IF(ISNUMBER(SEARCH("/",AN325)),RIGHT(AN325,LEN(AN325)-SEARCH("/",AN325)),AN325))</f>
        <v>#N/A</v>
      </c>
      <c r="AQ325" s="20" t="str">
        <f t="shared" ref="AQ325:AQ349" si="94">A325</f>
        <v>BLG-FPV</v>
      </c>
      <c r="AR325" t="str">
        <f t="shared" si="86"/>
        <v>EGAT-Floating Solar</v>
      </c>
      <c r="AT325" s="4" t="s">
        <v>714</v>
      </c>
      <c r="AU325" s="20" t="str">
        <f t="shared" si="85"/>
        <v>BLG-FPV</v>
      </c>
      <c r="AV325" t="str">
        <f t="shared" ref="AV325:AV349" si="95">E325</f>
        <v>SAC</v>
      </c>
      <c r="AX325" s="4" t="s">
        <v>715</v>
      </c>
      <c r="AY325" s="20" t="str">
        <f t="shared" ref="AY325:AY388" si="96">AQ325</f>
        <v>BLG-FPV</v>
      </c>
      <c r="AZ325" t="e">
        <f t="shared" ref="AZ325:AZ388" si="97">L325</f>
        <v>#N/A</v>
      </c>
      <c r="BB325" s="4" t="s">
        <v>716</v>
      </c>
      <c r="BC325" s="20" t="s">
        <v>718</v>
      </c>
      <c r="BD325" s="20" t="e">
        <f t="shared" ref="BD325:BD388" si="98">IF($M325="Optimal",$AU325,NA())</f>
        <v>#N/A</v>
      </c>
      <c r="BF325" s="4" t="s">
        <v>716</v>
      </c>
      <c r="BG325" s="4" t="s">
        <v>719</v>
      </c>
      <c r="BH325" s="20" t="str">
        <f t="shared" si="87"/>
        <v>BLG-FPV</v>
      </c>
      <c r="BJ325" s="4" t="s">
        <v>716</v>
      </c>
      <c r="BK325" s="4" t="s">
        <v>720</v>
      </c>
      <c r="BL325" s="20" t="e">
        <f t="shared" ref="BL325:BL388" si="99">IF(M325="Optimal",AU325,NA())</f>
        <v>#N/A</v>
      </c>
      <c r="BN325" s="4" t="s">
        <v>717</v>
      </c>
      <c r="BO325" s="20" t="str">
        <f t="shared" ref="BO325:BO388" si="100">I325</f>
        <v>Solar</v>
      </c>
      <c r="BP325" s="20" t="str">
        <f t="shared" ref="BP325:BP388" si="101">AU325</f>
        <v>BLG-FPV</v>
      </c>
    </row>
    <row r="326" spans="1:68">
      <c r="A326" s="3" t="s">
        <v>323</v>
      </c>
      <c r="B326" t="str">
        <f t="shared" si="88"/>
        <v>CLB-FPV</v>
      </c>
      <c r="C326" t="b">
        <f>TRUE</f>
        <v>1</v>
      </c>
      <c r="D326" t="s">
        <v>369</v>
      </c>
      <c r="E326" t="str">
        <f t="shared" si="89"/>
        <v>NEC</v>
      </c>
      <c r="F326" t="s">
        <v>405</v>
      </c>
      <c r="G326" t="str">
        <f>INDEX(PLEXOScat_idx!$B:$B,MATCH($F326,PLEXOScat_idx!$A:$A,0))</f>
        <v>EGAT-Floating Solar</v>
      </c>
      <c r="H326" t="s">
        <v>702</v>
      </c>
      <c r="I326" t="str">
        <f t="shared" si="90"/>
        <v>Solar</v>
      </c>
      <c r="J326" t="s">
        <v>767</v>
      </c>
      <c r="K326" t="s">
        <v>393</v>
      </c>
      <c r="L326" t="e">
        <f>INDEX(idxFuel!$B:$B,MATCH($K326,idxFuel!$A:$A,0))</f>
        <v>#N/A</v>
      </c>
      <c r="M326" t="s">
        <v>428</v>
      </c>
      <c r="N326" t="e">
        <v>#N/A</v>
      </c>
      <c r="O326" t="e">
        <f t="shared" si="91"/>
        <v>#N/A</v>
      </c>
      <c r="P326">
        <f>INDEX(Units_Allyear!C:C,MATCH($A326,Units_Allyear!$A:$A,0))</f>
        <v>0</v>
      </c>
      <c r="Q326">
        <f>INDEX(Units_Allyear!D:D,MATCH($A326,Units_Allyear!$A:$A,0))</f>
        <v>0</v>
      </c>
      <c r="R326">
        <f>INDEX(Units_Allyear!E:E,MATCH($A326,Units_Allyear!$A:$A,0))</f>
        <v>1</v>
      </c>
      <c r="S326">
        <f>INDEX(Units_Allyear!F:F,MATCH($A326,Units_Allyear!$A:$A,0))</f>
        <v>1</v>
      </c>
      <c r="T326">
        <f>INDEX(Units_Allyear!G:G,MATCH($A326,Units_Allyear!$A:$A,0))</f>
        <v>1</v>
      </c>
      <c r="U326">
        <v>40</v>
      </c>
      <c r="V326">
        <v>40</v>
      </c>
      <c r="W326">
        <v>40</v>
      </c>
      <c r="X326">
        <v>40</v>
      </c>
      <c r="Y326">
        <v>40</v>
      </c>
      <c r="Z326" t="e">
        <v>#N/A</v>
      </c>
      <c r="AA326" t="e">
        <f t="shared" si="92"/>
        <v>#N/A</v>
      </c>
      <c r="AB326" t="e">
        <v>#N/A</v>
      </c>
      <c r="AC326" t="e">
        <v>#N/A</v>
      </c>
      <c r="AD326" t="e">
        <v>#N/A</v>
      </c>
      <c r="AE326">
        <v>8</v>
      </c>
      <c r="AF326">
        <v>40</v>
      </c>
      <c r="AG326">
        <v>0.1</v>
      </c>
      <c r="AH326" t="e">
        <v>#N/A</v>
      </c>
      <c r="AI326" t="e">
        <v>#N/A</v>
      </c>
      <c r="AJ326" t="e">
        <v>#N/A</v>
      </c>
      <c r="AK326" t="e">
        <v>#N/A</v>
      </c>
      <c r="AL326" t="s">
        <v>440</v>
      </c>
      <c r="AM326" t="e">
        <f>NA()</f>
        <v>#N/A</v>
      </c>
      <c r="AN326" t="e">
        <v>#N/A</v>
      </c>
      <c r="AO326" t="e">
        <f t="shared" si="93"/>
        <v>#N/A</v>
      </c>
      <c r="AQ326" s="20" t="str">
        <f t="shared" si="94"/>
        <v>CLB-FPV</v>
      </c>
      <c r="AR326" t="str">
        <f t="shared" si="86"/>
        <v>EGAT-Floating Solar</v>
      </c>
      <c r="AT326" s="4" t="s">
        <v>714</v>
      </c>
      <c r="AU326" s="20" t="str">
        <f t="shared" si="85"/>
        <v>CLB-FPV</v>
      </c>
      <c r="AV326" t="str">
        <f t="shared" si="95"/>
        <v>NEC</v>
      </c>
      <c r="AX326" s="4" t="s">
        <v>715</v>
      </c>
      <c r="AY326" s="20" t="str">
        <f t="shared" si="96"/>
        <v>CLB-FPV</v>
      </c>
      <c r="AZ326" t="e">
        <f t="shared" si="97"/>
        <v>#N/A</v>
      </c>
      <c r="BB326" s="4" t="s">
        <v>716</v>
      </c>
      <c r="BC326" s="20" t="s">
        <v>718</v>
      </c>
      <c r="BD326" s="20" t="e">
        <f t="shared" si="98"/>
        <v>#N/A</v>
      </c>
      <c r="BF326" s="4" t="s">
        <v>716</v>
      </c>
      <c r="BG326" s="4" t="s">
        <v>719</v>
      </c>
      <c r="BH326" s="20" t="str">
        <f t="shared" si="87"/>
        <v>CLB-FPV</v>
      </c>
      <c r="BJ326" s="4" t="s">
        <v>716</v>
      </c>
      <c r="BK326" s="4" t="s">
        <v>720</v>
      </c>
      <c r="BL326" s="20" t="e">
        <f t="shared" si="99"/>
        <v>#N/A</v>
      </c>
      <c r="BN326" s="4" t="s">
        <v>717</v>
      </c>
      <c r="BO326" s="20" t="str">
        <f t="shared" si="100"/>
        <v>Solar</v>
      </c>
      <c r="BP326" s="20" t="str">
        <f t="shared" si="101"/>
        <v>CLB-FPV</v>
      </c>
    </row>
    <row r="327" spans="1:68">
      <c r="A327" s="3" t="s">
        <v>324</v>
      </c>
      <c r="B327" t="str">
        <f t="shared" si="88"/>
        <v>NP-FPV</v>
      </c>
      <c r="C327" t="b">
        <f>TRUE</f>
        <v>1</v>
      </c>
      <c r="D327" t="s">
        <v>369</v>
      </c>
      <c r="E327" t="str">
        <f t="shared" si="89"/>
        <v>NEC</v>
      </c>
      <c r="F327" t="s">
        <v>405</v>
      </c>
      <c r="G327" t="str">
        <f>INDEX(PLEXOScat_idx!$B:$B,MATCH($F327,PLEXOScat_idx!$A:$A,0))</f>
        <v>EGAT-Floating Solar</v>
      </c>
      <c r="H327" t="s">
        <v>702</v>
      </c>
      <c r="I327" t="str">
        <f t="shared" si="90"/>
        <v>Solar</v>
      </c>
      <c r="J327" t="s">
        <v>767</v>
      </c>
      <c r="K327" t="s">
        <v>393</v>
      </c>
      <c r="L327" t="e">
        <f>INDEX(idxFuel!$B:$B,MATCH($K327,idxFuel!$A:$A,0))</f>
        <v>#N/A</v>
      </c>
      <c r="M327" t="s">
        <v>428</v>
      </c>
      <c r="N327" t="e">
        <v>#N/A</v>
      </c>
      <c r="O327" t="e">
        <f t="shared" si="91"/>
        <v>#N/A</v>
      </c>
      <c r="P327">
        <f>INDEX(Units_Allyear!C:C,MATCH($A327,Units_Allyear!$A:$A,0))</f>
        <v>0</v>
      </c>
      <c r="Q327">
        <f>INDEX(Units_Allyear!D:D,MATCH($A327,Units_Allyear!$A:$A,0))</f>
        <v>0</v>
      </c>
      <c r="R327">
        <f>INDEX(Units_Allyear!E:E,MATCH($A327,Units_Allyear!$A:$A,0))</f>
        <v>1</v>
      </c>
      <c r="S327">
        <f>INDEX(Units_Allyear!F:F,MATCH($A327,Units_Allyear!$A:$A,0))</f>
        <v>1</v>
      </c>
      <c r="T327">
        <f>INDEX(Units_Allyear!G:G,MATCH($A327,Units_Allyear!$A:$A,0))</f>
        <v>1</v>
      </c>
      <c r="U327">
        <v>30</v>
      </c>
      <c r="V327">
        <v>30</v>
      </c>
      <c r="W327">
        <v>30</v>
      </c>
      <c r="X327">
        <v>30</v>
      </c>
      <c r="Y327">
        <v>30</v>
      </c>
      <c r="Z327" t="e">
        <v>#N/A</v>
      </c>
      <c r="AA327" t="e">
        <f t="shared" si="92"/>
        <v>#N/A</v>
      </c>
      <c r="AB327" t="e">
        <v>#N/A</v>
      </c>
      <c r="AC327" t="e">
        <v>#N/A</v>
      </c>
      <c r="AD327" t="e">
        <v>#N/A</v>
      </c>
      <c r="AE327">
        <v>8</v>
      </c>
      <c r="AF327">
        <v>40</v>
      </c>
      <c r="AG327">
        <v>0.1</v>
      </c>
      <c r="AH327" t="e">
        <v>#N/A</v>
      </c>
      <c r="AI327" t="e">
        <v>#N/A</v>
      </c>
      <c r="AJ327" t="e">
        <v>#N/A</v>
      </c>
      <c r="AK327" t="e">
        <v>#N/A</v>
      </c>
      <c r="AL327" t="s">
        <v>440</v>
      </c>
      <c r="AM327" t="e">
        <f>NA()</f>
        <v>#N/A</v>
      </c>
      <c r="AN327" t="e">
        <v>#N/A</v>
      </c>
      <c r="AO327" t="e">
        <f t="shared" si="93"/>
        <v>#N/A</v>
      </c>
      <c r="AQ327" s="20" t="str">
        <f t="shared" si="94"/>
        <v>NP-FPV</v>
      </c>
      <c r="AR327" t="str">
        <f t="shared" si="86"/>
        <v>EGAT-Floating Solar</v>
      </c>
      <c r="AT327" s="4" t="s">
        <v>714</v>
      </c>
      <c r="AU327" s="20" t="str">
        <f t="shared" si="85"/>
        <v>NP-FPV</v>
      </c>
      <c r="AV327" t="str">
        <f t="shared" si="95"/>
        <v>NEC</v>
      </c>
      <c r="AX327" s="4" t="s">
        <v>715</v>
      </c>
      <c r="AY327" s="20" t="str">
        <f t="shared" si="96"/>
        <v>NP-FPV</v>
      </c>
      <c r="AZ327" t="e">
        <f t="shared" si="97"/>
        <v>#N/A</v>
      </c>
      <c r="BB327" s="4" t="s">
        <v>716</v>
      </c>
      <c r="BC327" s="20" t="s">
        <v>718</v>
      </c>
      <c r="BD327" s="20" t="e">
        <f t="shared" si="98"/>
        <v>#N/A</v>
      </c>
      <c r="BF327" s="4" t="s">
        <v>716</v>
      </c>
      <c r="BG327" s="4" t="s">
        <v>719</v>
      </c>
      <c r="BH327" s="20" t="str">
        <f t="shared" si="87"/>
        <v>NP-FPV</v>
      </c>
      <c r="BJ327" s="4" t="s">
        <v>716</v>
      </c>
      <c r="BK327" s="4" t="s">
        <v>720</v>
      </c>
      <c r="BL327" s="20" t="e">
        <f t="shared" si="99"/>
        <v>#N/A</v>
      </c>
      <c r="BN327" s="4" t="s">
        <v>717</v>
      </c>
      <c r="BO327" s="20" t="str">
        <f t="shared" si="100"/>
        <v>Solar</v>
      </c>
      <c r="BP327" s="20" t="str">
        <f t="shared" si="101"/>
        <v>NP-FPV</v>
      </c>
    </row>
    <row r="328" spans="1:68">
      <c r="A328" s="3" t="s">
        <v>325</v>
      </c>
      <c r="B328" t="str">
        <f t="shared" si="88"/>
        <v>RPB-FPV</v>
      </c>
      <c r="C328" t="b">
        <f>TRUE</f>
        <v>1</v>
      </c>
      <c r="D328" t="s">
        <v>367</v>
      </c>
      <c r="E328" t="str">
        <f t="shared" si="89"/>
        <v>SAC</v>
      </c>
      <c r="F328" t="s">
        <v>405</v>
      </c>
      <c r="G328" t="str">
        <f>INDEX(PLEXOScat_idx!$B:$B,MATCH($F328,PLEXOScat_idx!$A:$A,0))</f>
        <v>EGAT-Floating Solar</v>
      </c>
      <c r="H328" t="s">
        <v>702</v>
      </c>
      <c r="I328" t="str">
        <f t="shared" si="90"/>
        <v>Solar</v>
      </c>
      <c r="J328" t="s">
        <v>767</v>
      </c>
      <c r="K328" t="s">
        <v>393</v>
      </c>
      <c r="L328" t="e">
        <f>INDEX(idxFuel!$B:$B,MATCH($K328,idxFuel!$A:$A,0))</f>
        <v>#N/A</v>
      </c>
      <c r="M328" t="s">
        <v>428</v>
      </c>
      <c r="N328" t="e">
        <v>#N/A</v>
      </c>
      <c r="O328" t="e">
        <f t="shared" si="91"/>
        <v>#N/A</v>
      </c>
      <c r="P328">
        <f>INDEX(Units_Allyear!C:C,MATCH($A328,Units_Allyear!$A:$A,0))</f>
        <v>0</v>
      </c>
      <c r="Q328">
        <f>INDEX(Units_Allyear!D:D,MATCH($A328,Units_Allyear!$A:$A,0))</f>
        <v>0</v>
      </c>
      <c r="R328">
        <f>INDEX(Units_Allyear!E:E,MATCH($A328,Units_Allyear!$A:$A,0))</f>
        <v>0</v>
      </c>
      <c r="S328">
        <f>INDEX(Units_Allyear!F:F,MATCH($A328,Units_Allyear!$A:$A,0))</f>
        <v>1</v>
      </c>
      <c r="T328">
        <f>INDEX(Units_Allyear!G:G,MATCH($A328,Units_Allyear!$A:$A,0))</f>
        <v>1</v>
      </c>
      <c r="U328">
        <v>240</v>
      </c>
      <c r="V328">
        <v>240</v>
      </c>
      <c r="W328">
        <v>240</v>
      </c>
      <c r="X328">
        <v>240</v>
      </c>
      <c r="Y328">
        <v>240</v>
      </c>
      <c r="Z328" t="e">
        <v>#N/A</v>
      </c>
      <c r="AA328" t="e">
        <f t="shared" si="92"/>
        <v>#N/A</v>
      </c>
      <c r="AB328" t="e">
        <v>#N/A</v>
      </c>
      <c r="AC328" t="e">
        <v>#N/A</v>
      </c>
      <c r="AD328" t="e">
        <v>#N/A</v>
      </c>
      <c r="AE328">
        <v>8</v>
      </c>
      <c r="AF328">
        <v>40</v>
      </c>
      <c r="AG328">
        <v>0.1</v>
      </c>
      <c r="AH328" t="e">
        <v>#N/A</v>
      </c>
      <c r="AI328" t="e">
        <v>#N/A</v>
      </c>
      <c r="AJ328" t="e">
        <v>#N/A</v>
      </c>
      <c r="AK328" t="e">
        <v>#N/A</v>
      </c>
      <c r="AL328" t="s">
        <v>440</v>
      </c>
      <c r="AM328" t="e">
        <f>NA()</f>
        <v>#N/A</v>
      </c>
      <c r="AN328" t="e">
        <v>#N/A</v>
      </c>
      <c r="AO328" t="e">
        <f t="shared" si="93"/>
        <v>#N/A</v>
      </c>
      <c r="AQ328" s="20" t="str">
        <f t="shared" si="94"/>
        <v>RPB-FPV</v>
      </c>
      <c r="AR328" t="str">
        <f t="shared" si="86"/>
        <v>EGAT-Floating Solar</v>
      </c>
      <c r="AT328" s="4" t="s">
        <v>714</v>
      </c>
      <c r="AU328" s="20" t="str">
        <f t="shared" si="85"/>
        <v>RPB-FPV</v>
      </c>
      <c r="AV328" t="str">
        <f t="shared" si="95"/>
        <v>SAC</v>
      </c>
      <c r="AX328" s="4" t="s">
        <v>715</v>
      </c>
      <c r="AY328" s="20" t="str">
        <f t="shared" si="96"/>
        <v>RPB-FPV</v>
      </c>
      <c r="AZ328" t="e">
        <f t="shared" si="97"/>
        <v>#N/A</v>
      </c>
      <c r="BB328" s="4" t="s">
        <v>716</v>
      </c>
      <c r="BC328" s="20" t="s">
        <v>718</v>
      </c>
      <c r="BD328" s="20" t="e">
        <f t="shared" si="98"/>
        <v>#N/A</v>
      </c>
      <c r="BF328" s="4" t="s">
        <v>716</v>
      </c>
      <c r="BG328" s="4" t="s">
        <v>719</v>
      </c>
      <c r="BH328" s="20" t="str">
        <f t="shared" si="87"/>
        <v>RPB-FPV</v>
      </c>
      <c r="BJ328" s="4" t="s">
        <v>716</v>
      </c>
      <c r="BK328" s="4" t="s">
        <v>720</v>
      </c>
      <c r="BL328" s="20" t="e">
        <f t="shared" si="99"/>
        <v>#N/A</v>
      </c>
      <c r="BN328" s="4" t="s">
        <v>717</v>
      </c>
      <c r="BO328" s="20" t="str">
        <f t="shared" si="100"/>
        <v>Solar</v>
      </c>
      <c r="BP328" s="20" t="str">
        <f t="shared" si="101"/>
        <v>RPB-FPV</v>
      </c>
    </row>
    <row r="329" spans="1:68">
      <c r="A329" s="3" t="s">
        <v>326</v>
      </c>
      <c r="B329" t="str">
        <f t="shared" si="88"/>
        <v>SND-FPV1</v>
      </c>
      <c r="C329" t="b">
        <f>TRUE</f>
        <v>1</v>
      </c>
      <c r="D329" t="s">
        <v>377</v>
      </c>
      <c r="E329" t="str">
        <f t="shared" si="89"/>
        <v>CAC</v>
      </c>
      <c r="F329" t="s">
        <v>405</v>
      </c>
      <c r="G329" t="str">
        <f>INDEX(PLEXOScat_idx!$B:$B,MATCH($F329,PLEXOScat_idx!$A:$A,0))</f>
        <v>EGAT-Floating Solar</v>
      </c>
      <c r="H329" t="s">
        <v>702</v>
      </c>
      <c r="I329" t="str">
        <f t="shared" si="90"/>
        <v>Solar</v>
      </c>
      <c r="J329" t="s">
        <v>767</v>
      </c>
      <c r="K329" t="s">
        <v>393</v>
      </c>
      <c r="L329" t="e">
        <f>INDEX(idxFuel!$B:$B,MATCH($K329,idxFuel!$A:$A,0))</f>
        <v>#N/A</v>
      </c>
      <c r="M329" t="s">
        <v>428</v>
      </c>
      <c r="N329" t="e">
        <v>#N/A</v>
      </c>
      <c r="O329" t="e">
        <f t="shared" si="91"/>
        <v>#N/A</v>
      </c>
      <c r="P329">
        <f>INDEX(Units_Allyear!C:C,MATCH($A329,Units_Allyear!$A:$A,0))</f>
        <v>0</v>
      </c>
      <c r="Q329">
        <f>INDEX(Units_Allyear!D:D,MATCH($A329,Units_Allyear!$A:$A,0))</f>
        <v>0</v>
      </c>
      <c r="R329">
        <f>INDEX(Units_Allyear!E:E,MATCH($A329,Units_Allyear!$A:$A,0))</f>
        <v>1</v>
      </c>
      <c r="S329">
        <f>INDEX(Units_Allyear!F:F,MATCH($A329,Units_Allyear!$A:$A,0))</f>
        <v>1</v>
      </c>
      <c r="T329">
        <f>INDEX(Units_Allyear!G:G,MATCH($A329,Units_Allyear!$A:$A,0))</f>
        <v>1</v>
      </c>
      <c r="U329">
        <v>140</v>
      </c>
      <c r="V329">
        <v>140</v>
      </c>
      <c r="W329">
        <v>140</v>
      </c>
      <c r="X329">
        <v>140</v>
      </c>
      <c r="Y329">
        <v>140</v>
      </c>
      <c r="Z329" t="e">
        <v>#N/A</v>
      </c>
      <c r="AA329" t="e">
        <f t="shared" si="92"/>
        <v>#N/A</v>
      </c>
      <c r="AB329" t="e">
        <v>#N/A</v>
      </c>
      <c r="AC329" t="e">
        <v>#N/A</v>
      </c>
      <c r="AD329" t="e">
        <v>#N/A</v>
      </c>
      <c r="AE329">
        <v>8</v>
      </c>
      <c r="AF329">
        <v>40</v>
      </c>
      <c r="AG329">
        <v>0.1</v>
      </c>
      <c r="AH329" t="e">
        <v>#N/A</v>
      </c>
      <c r="AI329" t="e">
        <v>#N/A</v>
      </c>
      <c r="AJ329" t="e">
        <v>#N/A</v>
      </c>
      <c r="AK329" t="e">
        <v>#N/A</v>
      </c>
      <c r="AL329" t="s">
        <v>440</v>
      </c>
      <c r="AM329" t="e">
        <f>NA()</f>
        <v>#N/A</v>
      </c>
      <c r="AN329" t="e">
        <v>#N/A</v>
      </c>
      <c r="AO329" t="e">
        <f t="shared" si="93"/>
        <v>#N/A</v>
      </c>
      <c r="AQ329" s="20" t="str">
        <f t="shared" si="94"/>
        <v>SND-FPV1</v>
      </c>
      <c r="AR329" t="str">
        <f t="shared" si="86"/>
        <v>EGAT-Floating Solar</v>
      </c>
      <c r="AT329" s="4" t="s">
        <v>714</v>
      </c>
      <c r="AU329" s="20" t="str">
        <f t="shared" si="85"/>
        <v>SND-FPV1</v>
      </c>
      <c r="AV329" t="str">
        <f t="shared" si="95"/>
        <v>CAC</v>
      </c>
      <c r="AX329" s="4" t="s">
        <v>715</v>
      </c>
      <c r="AY329" s="20" t="str">
        <f t="shared" si="96"/>
        <v>SND-FPV1</v>
      </c>
      <c r="AZ329" t="e">
        <f t="shared" si="97"/>
        <v>#N/A</v>
      </c>
      <c r="BB329" s="4" t="s">
        <v>716</v>
      </c>
      <c r="BC329" s="20" t="s">
        <v>718</v>
      </c>
      <c r="BD329" s="20" t="e">
        <f t="shared" si="98"/>
        <v>#N/A</v>
      </c>
      <c r="BF329" s="4" t="s">
        <v>716</v>
      </c>
      <c r="BG329" s="4" t="s">
        <v>719</v>
      </c>
      <c r="BH329" s="20" t="str">
        <f t="shared" si="87"/>
        <v>SND-FPV1</v>
      </c>
      <c r="BJ329" s="4" t="s">
        <v>716</v>
      </c>
      <c r="BK329" s="4" t="s">
        <v>720</v>
      </c>
      <c r="BL329" s="20" t="e">
        <f t="shared" si="99"/>
        <v>#N/A</v>
      </c>
      <c r="BN329" s="4" t="s">
        <v>717</v>
      </c>
      <c r="BO329" s="20" t="str">
        <f t="shared" si="100"/>
        <v>Solar</v>
      </c>
      <c r="BP329" s="20" t="str">
        <f t="shared" si="101"/>
        <v>SND-FPV1</v>
      </c>
    </row>
    <row r="330" spans="1:68">
      <c r="A330" s="3" t="s">
        <v>327</v>
      </c>
      <c r="B330" t="str">
        <f t="shared" si="88"/>
        <v>SND-FPV2</v>
      </c>
      <c r="C330" t="b">
        <f>TRUE</f>
        <v>1</v>
      </c>
      <c r="D330" t="s">
        <v>377</v>
      </c>
      <c r="E330" t="str">
        <f t="shared" si="89"/>
        <v>CAC</v>
      </c>
      <c r="F330" t="s">
        <v>405</v>
      </c>
      <c r="G330" t="str">
        <f>INDEX(PLEXOScat_idx!$B:$B,MATCH($F330,PLEXOScat_idx!$A:$A,0))</f>
        <v>EGAT-Floating Solar</v>
      </c>
      <c r="H330" t="s">
        <v>702</v>
      </c>
      <c r="I330" t="str">
        <f t="shared" si="90"/>
        <v>Solar</v>
      </c>
      <c r="J330" t="s">
        <v>767</v>
      </c>
      <c r="K330" t="s">
        <v>393</v>
      </c>
      <c r="L330" t="e">
        <f>INDEX(idxFuel!$B:$B,MATCH($K330,idxFuel!$A:$A,0))</f>
        <v>#N/A</v>
      </c>
      <c r="M330" t="s">
        <v>428</v>
      </c>
      <c r="N330" t="e">
        <v>#N/A</v>
      </c>
      <c r="O330" t="e">
        <f t="shared" si="91"/>
        <v>#N/A</v>
      </c>
      <c r="P330">
        <f>INDEX(Units_Allyear!C:C,MATCH($A330,Units_Allyear!$A:$A,0))</f>
        <v>0</v>
      </c>
      <c r="Q330">
        <f>INDEX(Units_Allyear!D:D,MATCH($A330,Units_Allyear!$A:$A,0))</f>
        <v>0</v>
      </c>
      <c r="R330">
        <f>INDEX(Units_Allyear!E:E,MATCH($A330,Units_Allyear!$A:$A,0))</f>
        <v>1</v>
      </c>
      <c r="S330">
        <f>INDEX(Units_Allyear!F:F,MATCH($A330,Units_Allyear!$A:$A,0))</f>
        <v>1</v>
      </c>
      <c r="T330">
        <f>INDEX(Units_Allyear!G:G,MATCH($A330,Units_Allyear!$A:$A,0))</f>
        <v>1</v>
      </c>
      <c r="U330">
        <v>300</v>
      </c>
      <c r="V330">
        <v>300</v>
      </c>
      <c r="W330">
        <v>300</v>
      </c>
      <c r="X330">
        <v>300</v>
      </c>
      <c r="Y330">
        <v>300</v>
      </c>
      <c r="Z330" t="e">
        <v>#N/A</v>
      </c>
      <c r="AA330" t="e">
        <f t="shared" si="92"/>
        <v>#N/A</v>
      </c>
      <c r="AB330" t="e">
        <v>#N/A</v>
      </c>
      <c r="AC330" t="e">
        <v>#N/A</v>
      </c>
      <c r="AD330" t="e">
        <v>#N/A</v>
      </c>
      <c r="AE330">
        <v>8</v>
      </c>
      <c r="AF330">
        <v>40</v>
      </c>
      <c r="AG330">
        <v>0.1</v>
      </c>
      <c r="AH330" t="e">
        <v>#N/A</v>
      </c>
      <c r="AI330" t="e">
        <v>#N/A</v>
      </c>
      <c r="AJ330" t="e">
        <v>#N/A</v>
      </c>
      <c r="AK330" t="e">
        <v>#N/A</v>
      </c>
      <c r="AL330" t="s">
        <v>440</v>
      </c>
      <c r="AM330" t="e">
        <f>NA()</f>
        <v>#N/A</v>
      </c>
      <c r="AN330" t="e">
        <v>#N/A</v>
      </c>
      <c r="AO330" t="e">
        <f t="shared" si="93"/>
        <v>#N/A</v>
      </c>
      <c r="AQ330" s="20" t="str">
        <f t="shared" si="94"/>
        <v>SND-FPV2</v>
      </c>
      <c r="AR330" t="str">
        <f t="shared" si="86"/>
        <v>EGAT-Floating Solar</v>
      </c>
      <c r="AT330" s="4" t="s">
        <v>714</v>
      </c>
      <c r="AU330" s="20" t="str">
        <f t="shared" si="85"/>
        <v>SND-FPV2</v>
      </c>
      <c r="AV330" t="str">
        <f t="shared" si="95"/>
        <v>CAC</v>
      </c>
      <c r="AX330" s="4" t="s">
        <v>715</v>
      </c>
      <c r="AY330" s="20" t="str">
        <f t="shared" si="96"/>
        <v>SND-FPV2</v>
      </c>
      <c r="AZ330" t="e">
        <f t="shared" si="97"/>
        <v>#N/A</v>
      </c>
      <c r="BB330" s="4" t="s">
        <v>716</v>
      </c>
      <c r="BC330" s="20" t="s">
        <v>718</v>
      </c>
      <c r="BD330" s="20" t="e">
        <f t="shared" si="98"/>
        <v>#N/A</v>
      </c>
      <c r="BF330" s="4" t="s">
        <v>716</v>
      </c>
      <c r="BG330" s="4" t="s">
        <v>719</v>
      </c>
      <c r="BH330" s="20" t="str">
        <f t="shared" si="87"/>
        <v>SND-FPV2</v>
      </c>
      <c r="BJ330" s="4" t="s">
        <v>716</v>
      </c>
      <c r="BK330" s="4" t="s">
        <v>720</v>
      </c>
      <c r="BL330" s="20" t="e">
        <f t="shared" si="99"/>
        <v>#N/A</v>
      </c>
      <c r="BN330" s="4" t="s">
        <v>717</v>
      </c>
      <c r="BO330" s="20" t="str">
        <f t="shared" si="100"/>
        <v>Solar</v>
      </c>
      <c r="BP330" s="20" t="str">
        <f t="shared" si="101"/>
        <v>SND-FPV2</v>
      </c>
    </row>
    <row r="331" spans="1:68">
      <c r="A331" s="3" t="s">
        <v>328</v>
      </c>
      <c r="B331" t="str">
        <f t="shared" si="88"/>
        <v>SND-FPV3</v>
      </c>
      <c r="C331" t="b">
        <f>TRUE</f>
        <v>1</v>
      </c>
      <c r="D331" t="s">
        <v>377</v>
      </c>
      <c r="E331" t="str">
        <f t="shared" si="89"/>
        <v>CAC</v>
      </c>
      <c r="F331" t="s">
        <v>405</v>
      </c>
      <c r="G331" t="str">
        <f>INDEX(PLEXOScat_idx!$B:$B,MATCH($F331,PLEXOScat_idx!$A:$A,0))</f>
        <v>EGAT-Floating Solar</v>
      </c>
      <c r="H331" t="s">
        <v>702</v>
      </c>
      <c r="I331" t="str">
        <f t="shared" si="90"/>
        <v>Solar</v>
      </c>
      <c r="J331" t="s">
        <v>767</v>
      </c>
      <c r="K331" t="s">
        <v>393</v>
      </c>
      <c r="L331" t="e">
        <f>INDEX(idxFuel!$B:$B,MATCH($K331,idxFuel!$A:$A,0))</f>
        <v>#N/A</v>
      </c>
      <c r="M331" t="s">
        <v>428</v>
      </c>
      <c r="N331" t="e">
        <v>#N/A</v>
      </c>
      <c r="O331" t="e">
        <f t="shared" si="91"/>
        <v>#N/A</v>
      </c>
      <c r="P331">
        <f>INDEX(Units_Allyear!C:C,MATCH($A331,Units_Allyear!$A:$A,0))</f>
        <v>0</v>
      </c>
      <c r="Q331">
        <f>INDEX(Units_Allyear!D:D,MATCH($A331,Units_Allyear!$A:$A,0))</f>
        <v>0</v>
      </c>
      <c r="R331">
        <f>INDEX(Units_Allyear!E:E,MATCH($A331,Units_Allyear!$A:$A,0))</f>
        <v>1</v>
      </c>
      <c r="S331">
        <f>INDEX(Units_Allyear!F:F,MATCH($A331,Units_Allyear!$A:$A,0))</f>
        <v>1</v>
      </c>
      <c r="T331">
        <f>INDEX(Units_Allyear!G:G,MATCH($A331,Units_Allyear!$A:$A,0))</f>
        <v>1</v>
      </c>
      <c r="U331">
        <v>380</v>
      </c>
      <c r="V331">
        <v>380</v>
      </c>
      <c r="W331">
        <v>380</v>
      </c>
      <c r="X331">
        <v>380</v>
      </c>
      <c r="Y331">
        <v>380</v>
      </c>
      <c r="Z331" t="e">
        <v>#N/A</v>
      </c>
      <c r="AA331" t="e">
        <f t="shared" si="92"/>
        <v>#N/A</v>
      </c>
      <c r="AB331" t="e">
        <v>#N/A</v>
      </c>
      <c r="AC331" t="e">
        <v>#N/A</v>
      </c>
      <c r="AD331" t="e">
        <v>#N/A</v>
      </c>
      <c r="AE331">
        <v>8</v>
      </c>
      <c r="AF331">
        <v>40</v>
      </c>
      <c r="AG331">
        <v>0.1</v>
      </c>
      <c r="AH331" t="e">
        <v>#N/A</v>
      </c>
      <c r="AI331" t="e">
        <v>#N/A</v>
      </c>
      <c r="AJ331" t="e">
        <v>#N/A</v>
      </c>
      <c r="AK331" t="e">
        <v>#N/A</v>
      </c>
      <c r="AL331" t="s">
        <v>440</v>
      </c>
      <c r="AM331" t="e">
        <f>NA()</f>
        <v>#N/A</v>
      </c>
      <c r="AN331" t="e">
        <v>#N/A</v>
      </c>
      <c r="AO331" t="e">
        <f t="shared" si="93"/>
        <v>#N/A</v>
      </c>
      <c r="AQ331" s="20" t="str">
        <f t="shared" si="94"/>
        <v>SND-FPV3</v>
      </c>
      <c r="AR331" t="str">
        <f t="shared" si="86"/>
        <v>EGAT-Floating Solar</v>
      </c>
      <c r="AT331" s="4" t="s">
        <v>714</v>
      </c>
      <c r="AU331" s="20" t="str">
        <f t="shared" si="85"/>
        <v>SND-FPV3</v>
      </c>
      <c r="AV331" t="str">
        <f t="shared" si="95"/>
        <v>CAC</v>
      </c>
      <c r="AX331" s="4" t="s">
        <v>715</v>
      </c>
      <c r="AY331" s="20" t="str">
        <f t="shared" si="96"/>
        <v>SND-FPV3</v>
      </c>
      <c r="AZ331" t="e">
        <f t="shared" si="97"/>
        <v>#N/A</v>
      </c>
      <c r="BB331" s="4" t="s">
        <v>716</v>
      </c>
      <c r="BC331" s="20" t="s">
        <v>718</v>
      </c>
      <c r="BD331" s="20" t="e">
        <f t="shared" si="98"/>
        <v>#N/A</v>
      </c>
      <c r="BF331" s="4" t="s">
        <v>716</v>
      </c>
      <c r="BG331" s="4" t="s">
        <v>719</v>
      </c>
      <c r="BH331" s="20" t="str">
        <f t="shared" si="87"/>
        <v>SND-FPV3</v>
      </c>
      <c r="BJ331" s="4" t="s">
        <v>716</v>
      </c>
      <c r="BK331" s="4" t="s">
        <v>720</v>
      </c>
      <c r="BL331" s="20" t="e">
        <f t="shared" si="99"/>
        <v>#N/A</v>
      </c>
      <c r="BN331" s="4" t="s">
        <v>717</v>
      </c>
      <c r="BO331" s="20" t="str">
        <f t="shared" si="100"/>
        <v>Solar</v>
      </c>
      <c r="BP331" s="20" t="str">
        <f t="shared" si="101"/>
        <v>SND-FPV3</v>
      </c>
    </row>
    <row r="332" spans="1:68">
      <c r="A332" s="3" t="s">
        <v>329</v>
      </c>
      <c r="B332" t="str">
        <f t="shared" si="88"/>
        <v>SND-FPV4</v>
      </c>
      <c r="C332" t="b">
        <f>TRUE</f>
        <v>1</v>
      </c>
      <c r="D332" t="s">
        <v>377</v>
      </c>
      <c r="E332" t="str">
        <f t="shared" si="89"/>
        <v>CAC</v>
      </c>
      <c r="F332" t="s">
        <v>405</v>
      </c>
      <c r="G332" t="str">
        <f>INDEX(PLEXOScat_idx!$B:$B,MATCH($F332,PLEXOScat_idx!$A:$A,0))</f>
        <v>EGAT-Floating Solar</v>
      </c>
      <c r="H332" t="s">
        <v>702</v>
      </c>
      <c r="I332" t="str">
        <f t="shared" si="90"/>
        <v>Solar</v>
      </c>
      <c r="J332" t="s">
        <v>767</v>
      </c>
      <c r="K332" t="s">
        <v>393</v>
      </c>
      <c r="L332" t="e">
        <f>INDEX(idxFuel!$B:$B,MATCH($K332,idxFuel!$A:$A,0))</f>
        <v>#N/A</v>
      </c>
      <c r="M332" t="s">
        <v>428</v>
      </c>
      <c r="N332" t="e">
        <v>#N/A</v>
      </c>
      <c r="O332" t="e">
        <f t="shared" si="91"/>
        <v>#N/A</v>
      </c>
      <c r="P332">
        <f>INDEX(Units_Allyear!C:C,MATCH($A332,Units_Allyear!$A:$A,0))</f>
        <v>0</v>
      </c>
      <c r="Q332">
        <f>INDEX(Units_Allyear!D:D,MATCH($A332,Units_Allyear!$A:$A,0))</f>
        <v>0</v>
      </c>
      <c r="R332">
        <f>INDEX(Units_Allyear!E:E,MATCH($A332,Units_Allyear!$A:$A,0))</f>
        <v>0</v>
      </c>
      <c r="S332">
        <f>INDEX(Units_Allyear!F:F,MATCH($A332,Units_Allyear!$A:$A,0))</f>
        <v>1</v>
      </c>
      <c r="T332">
        <f>INDEX(Units_Allyear!G:G,MATCH($A332,Units_Allyear!$A:$A,0))</f>
        <v>1</v>
      </c>
      <c r="U332">
        <v>900</v>
      </c>
      <c r="V332">
        <v>900</v>
      </c>
      <c r="W332">
        <v>900</v>
      </c>
      <c r="X332">
        <v>900</v>
      </c>
      <c r="Y332">
        <v>900</v>
      </c>
      <c r="Z332" t="e">
        <v>#N/A</v>
      </c>
      <c r="AA332" t="e">
        <f t="shared" si="92"/>
        <v>#N/A</v>
      </c>
      <c r="AB332" t="e">
        <v>#N/A</v>
      </c>
      <c r="AC332" t="e">
        <v>#N/A</v>
      </c>
      <c r="AD332" t="e">
        <v>#N/A</v>
      </c>
      <c r="AE332">
        <v>8</v>
      </c>
      <c r="AF332">
        <v>40</v>
      </c>
      <c r="AG332">
        <v>0.1</v>
      </c>
      <c r="AH332" t="e">
        <v>#N/A</v>
      </c>
      <c r="AI332" t="e">
        <v>#N/A</v>
      </c>
      <c r="AJ332" t="e">
        <v>#N/A</v>
      </c>
      <c r="AK332" t="e">
        <v>#N/A</v>
      </c>
      <c r="AL332" t="s">
        <v>440</v>
      </c>
      <c r="AM332" t="e">
        <f>NA()</f>
        <v>#N/A</v>
      </c>
      <c r="AN332" t="e">
        <v>#N/A</v>
      </c>
      <c r="AO332" t="e">
        <f t="shared" si="93"/>
        <v>#N/A</v>
      </c>
      <c r="AQ332" s="20" t="str">
        <f t="shared" si="94"/>
        <v>SND-FPV4</v>
      </c>
      <c r="AR332" t="str">
        <f t="shared" si="86"/>
        <v>EGAT-Floating Solar</v>
      </c>
      <c r="AT332" s="4" t="s">
        <v>714</v>
      </c>
      <c r="AU332" s="20" t="str">
        <f t="shared" si="85"/>
        <v>SND-FPV4</v>
      </c>
      <c r="AV332" t="str">
        <f t="shared" si="95"/>
        <v>CAC</v>
      </c>
      <c r="AX332" s="4" t="s">
        <v>715</v>
      </c>
      <c r="AY332" s="20" t="str">
        <f t="shared" si="96"/>
        <v>SND-FPV4</v>
      </c>
      <c r="AZ332" t="e">
        <f t="shared" si="97"/>
        <v>#N/A</v>
      </c>
      <c r="BB332" s="4" t="s">
        <v>716</v>
      </c>
      <c r="BC332" s="20" t="s">
        <v>718</v>
      </c>
      <c r="BD332" s="20" t="e">
        <f t="shared" si="98"/>
        <v>#N/A</v>
      </c>
      <c r="BF332" s="4" t="s">
        <v>716</v>
      </c>
      <c r="BG332" s="4" t="s">
        <v>719</v>
      </c>
      <c r="BH332" s="20" t="str">
        <f t="shared" si="87"/>
        <v>SND-FPV4</v>
      </c>
      <c r="BJ332" s="4" t="s">
        <v>716</v>
      </c>
      <c r="BK332" s="4" t="s">
        <v>720</v>
      </c>
      <c r="BL332" s="20" t="e">
        <f t="shared" si="99"/>
        <v>#N/A</v>
      </c>
      <c r="BN332" s="4" t="s">
        <v>717</v>
      </c>
      <c r="BO332" s="20" t="str">
        <f t="shared" si="100"/>
        <v>Solar</v>
      </c>
      <c r="BP332" s="20" t="str">
        <f t="shared" si="101"/>
        <v>SND-FPV4</v>
      </c>
    </row>
    <row r="333" spans="1:68">
      <c r="A333" s="3" t="s">
        <v>330</v>
      </c>
      <c r="B333" t="str">
        <f t="shared" si="88"/>
        <v>SND-FPV5</v>
      </c>
      <c r="C333" t="b">
        <f>TRUE</f>
        <v>1</v>
      </c>
      <c r="D333" t="s">
        <v>377</v>
      </c>
      <c r="E333" t="str">
        <f t="shared" si="89"/>
        <v>CAC</v>
      </c>
      <c r="F333" t="s">
        <v>405</v>
      </c>
      <c r="G333" t="str">
        <f>INDEX(PLEXOScat_idx!$B:$B,MATCH($F333,PLEXOScat_idx!$A:$A,0))</f>
        <v>EGAT-Floating Solar</v>
      </c>
      <c r="H333" t="s">
        <v>702</v>
      </c>
      <c r="I333" t="str">
        <f t="shared" si="90"/>
        <v>Solar</v>
      </c>
      <c r="J333" t="s">
        <v>767</v>
      </c>
      <c r="K333" t="s">
        <v>393</v>
      </c>
      <c r="L333" t="e">
        <f>INDEX(idxFuel!$B:$B,MATCH($K333,idxFuel!$A:$A,0))</f>
        <v>#N/A</v>
      </c>
      <c r="M333" t="s">
        <v>428</v>
      </c>
      <c r="N333" t="e">
        <v>#N/A</v>
      </c>
      <c r="O333" t="e">
        <f t="shared" si="91"/>
        <v>#N/A</v>
      </c>
      <c r="P333">
        <f>INDEX(Units_Allyear!C:C,MATCH($A333,Units_Allyear!$A:$A,0))</f>
        <v>0</v>
      </c>
      <c r="Q333">
        <f>INDEX(Units_Allyear!D:D,MATCH($A333,Units_Allyear!$A:$A,0))</f>
        <v>0</v>
      </c>
      <c r="R333">
        <f>INDEX(Units_Allyear!E:E,MATCH($A333,Units_Allyear!$A:$A,0))</f>
        <v>0</v>
      </c>
      <c r="S333">
        <f>INDEX(Units_Allyear!F:F,MATCH($A333,Units_Allyear!$A:$A,0))</f>
        <v>1</v>
      </c>
      <c r="T333">
        <f>INDEX(Units_Allyear!G:G,MATCH($A333,Units_Allyear!$A:$A,0))</f>
        <v>1</v>
      </c>
      <c r="U333">
        <v>550</v>
      </c>
      <c r="V333">
        <v>550</v>
      </c>
      <c r="W333">
        <v>550</v>
      </c>
      <c r="X333">
        <v>550</v>
      </c>
      <c r="Y333">
        <v>550</v>
      </c>
      <c r="Z333" t="e">
        <v>#N/A</v>
      </c>
      <c r="AA333" t="e">
        <f t="shared" si="92"/>
        <v>#N/A</v>
      </c>
      <c r="AB333" t="e">
        <v>#N/A</v>
      </c>
      <c r="AC333" t="e">
        <v>#N/A</v>
      </c>
      <c r="AD333" t="e">
        <v>#N/A</v>
      </c>
      <c r="AE333">
        <v>8</v>
      </c>
      <c r="AF333">
        <v>40</v>
      </c>
      <c r="AG333">
        <v>0.1</v>
      </c>
      <c r="AH333" t="e">
        <v>#N/A</v>
      </c>
      <c r="AI333" t="e">
        <v>#N/A</v>
      </c>
      <c r="AJ333" t="e">
        <v>#N/A</v>
      </c>
      <c r="AK333" t="e">
        <v>#N/A</v>
      </c>
      <c r="AL333" t="s">
        <v>440</v>
      </c>
      <c r="AM333" t="e">
        <f>NA()</f>
        <v>#N/A</v>
      </c>
      <c r="AN333" t="e">
        <v>#N/A</v>
      </c>
      <c r="AO333" t="e">
        <f t="shared" si="93"/>
        <v>#N/A</v>
      </c>
      <c r="AQ333" s="20" t="str">
        <f t="shared" si="94"/>
        <v>SND-FPV5</v>
      </c>
      <c r="AR333" t="str">
        <f t="shared" si="86"/>
        <v>EGAT-Floating Solar</v>
      </c>
      <c r="AT333" s="4" t="s">
        <v>714</v>
      </c>
      <c r="AU333" s="20" t="str">
        <f t="shared" si="85"/>
        <v>SND-FPV5</v>
      </c>
      <c r="AV333" t="str">
        <f t="shared" si="95"/>
        <v>CAC</v>
      </c>
      <c r="AX333" s="4" t="s">
        <v>715</v>
      </c>
      <c r="AY333" s="20" t="str">
        <f t="shared" si="96"/>
        <v>SND-FPV5</v>
      </c>
      <c r="AZ333" t="e">
        <f t="shared" si="97"/>
        <v>#N/A</v>
      </c>
      <c r="BB333" s="4" t="s">
        <v>716</v>
      </c>
      <c r="BC333" s="20" t="s">
        <v>718</v>
      </c>
      <c r="BD333" s="20" t="e">
        <f t="shared" si="98"/>
        <v>#N/A</v>
      </c>
      <c r="BF333" s="4" t="s">
        <v>716</v>
      </c>
      <c r="BG333" s="4" t="s">
        <v>719</v>
      </c>
      <c r="BH333" s="20" t="str">
        <f t="shared" si="87"/>
        <v>SND-FPV5</v>
      </c>
      <c r="BJ333" s="4" t="s">
        <v>716</v>
      </c>
      <c r="BK333" s="4" t="s">
        <v>720</v>
      </c>
      <c r="BL333" s="20" t="e">
        <f t="shared" si="99"/>
        <v>#N/A</v>
      </c>
      <c r="BN333" s="4" t="s">
        <v>717</v>
      </c>
      <c r="BO333" s="20" t="str">
        <f t="shared" si="100"/>
        <v>Solar</v>
      </c>
      <c r="BP333" s="20" t="str">
        <f t="shared" si="101"/>
        <v>SND-FPV5</v>
      </c>
    </row>
    <row r="334" spans="1:68">
      <c r="A334" s="3" t="s">
        <v>331</v>
      </c>
      <c r="B334" t="str">
        <f t="shared" si="88"/>
        <v>SND-FPV6</v>
      </c>
      <c r="C334" t="b">
        <f>TRUE</f>
        <v>1</v>
      </c>
      <c r="D334" t="s">
        <v>377</v>
      </c>
      <c r="E334" t="str">
        <f t="shared" si="89"/>
        <v>CAC</v>
      </c>
      <c r="F334" t="s">
        <v>405</v>
      </c>
      <c r="G334" t="str">
        <f>INDEX(PLEXOScat_idx!$B:$B,MATCH($F334,PLEXOScat_idx!$A:$A,0))</f>
        <v>EGAT-Floating Solar</v>
      </c>
      <c r="H334" t="s">
        <v>702</v>
      </c>
      <c r="I334" t="str">
        <f t="shared" si="90"/>
        <v>Solar</v>
      </c>
      <c r="J334" t="s">
        <v>767</v>
      </c>
      <c r="K334" t="s">
        <v>393</v>
      </c>
      <c r="L334" t="e">
        <f>INDEX(idxFuel!$B:$B,MATCH($K334,idxFuel!$A:$A,0))</f>
        <v>#N/A</v>
      </c>
      <c r="M334" t="s">
        <v>428</v>
      </c>
      <c r="N334" t="e">
        <v>#N/A</v>
      </c>
      <c r="O334" t="e">
        <f t="shared" si="91"/>
        <v>#N/A</v>
      </c>
      <c r="P334">
        <f>INDEX(Units_Allyear!C:C,MATCH($A334,Units_Allyear!$A:$A,0))</f>
        <v>0</v>
      </c>
      <c r="Q334">
        <f>INDEX(Units_Allyear!D:D,MATCH($A334,Units_Allyear!$A:$A,0))</f>
        <v>0</v>
      </c>
      <c r="R334">
        <f>INDEX(Units_Allyear!E:E,MATCH($A334,Units_Allyear!$A:$A,0))</f>
        <v>0</v>
      </c>
      <c r="S334">
        <f>INDEX(Units_Allyear!F:F,MATCH($A334,Units_Allyear!$A:$A,0))</f>
        <v>1</v>
      </c>
      <c r="T334">
        <f>INDEX(Units_Allyear!G:G,MATCH($A334,Units_Allyear!$A:$A,0))</f>
        <v>1</v>
      </c>
      <c r="U334">
        <v>770</v>
      </c>
      <c r="V334">
        <v>770</v>
      </c>
      <c r="W334">
        <v>770</v>
      </c>
      <c r="X334">
        <v>770</v>
      </c>
      <c r="Y334">
        <v>770</v>
      </c>
      <c r="Z334" t="e">
        <v>#N/A</v>
      </c>
      <c r="AA334" t="e">
        <f t="shared" si="92"/>
        <v>#N/A</v>
      </c>
      <c r="AB334" t="e">
        <v>#N/A</v>
      </c>
      <c r="AC334" t="e">
        <v>#N/A</v>
      </c>
      <c r="AD334" t="e">
        <v>#N/A</v>
      </c>
      <c r="AE334">
        <v>8</v>
      </c>
      <c r="AF334">
        <v>40</v>
      </c>
      <c r="AG334">
        <v>0.1</v>
      </c>
      <c r="AH334" t="e">
        <v>#N/A</v>
      </c>
      <c r="AI334" t="e">
        <v>#N/A</v>
      </c>
      <c r="AJ334" t="e">
        <v>#N/A</v>
      </c>
      <c r="AK334" t="e">
        <v>#N/A</v>
      </c>
      <c r="AL334" t="s">
        <v>440</v>
      </c>
      <c r="AM334" t="e">
        <f>NA()</f>
        <v>#N/A</v>
      </c>
      <c r="AN334" t="e">
        <v>#N/A</v>
      </c>
      <c r="AO334" t="e">
        <f t="shared" si="93"/>
        <v>#N/A</v>
      </c>
      <c r="AQ334" s="20" t="str">
        <f t="shared" si="94"/>
        <v>SND-FPV6</v>
      </c>
      <c r="AR334" t="str">
        <f t="shared" si="86"/>
        <v>EGAT-Floating Solar</v>
      </c>
      <c r="AT334" s="4" t="s">
        <v>714</v>
      </c>
      <c r="AU334" s="20" t="str">
        <f t="shared" si="85"/>
        <v>SND-FPV6</v>
      </c>
      <c r="AV334" t="str">
        <f t="shared" si="95"/>
        <v>CAC</v>
      </c>
      <c r="AX334" s="4" t="s">
        <v>715</v>
      </c>
      <c r="AY334" s="20" t="str">
        <f t="shared" si="96"/>
        <v>SND-FPV6</v>
      </c>
      <c r="AZ334" t="e">
        <f t="shared" si="97"/>
        <v>#N/A</v>
      </c>
      <c r="BB334" s="4" t="s">
        <v>716</v>
      </c>
      <c r="BC334" s="20" t="s">
        <v>718</v>
      </c>
      <c r="BD334" s="20" t="e">
        <f t="shared" si="98"/>
        <v>#N/A</v>
      </c>
      <c r="BF334" s="4" t="s">
        <v>716</v>
      </c>
      <c r="BG334" s="4" t="s">
        <v>719</v>
      </c>
      <c r="BH334" s="20" t="str">
        <f t="shared" si="87"/>
        <v>SND-FPV6</v>
      </c>
      <c r="BJ334" s="4" t="s">
        <v>716</v>
      </c>
      <c r="BK334" s="4" t="s">
        <v>720</v>
      </c>
      <c r="BL334" s="20" t="e">
        <f t="shared" si="99"/>
        <v>#N/A</v>
      </c>
      <c r="BN334" s="4" t="s">
        <v>717</v>
      </c>
      <c r="BO334" s="20" t="str">
        <f t="shared" si="100"/>
        <v>Solar</v>
      </c>
      <c r="BP334" s="20" t="str">
        <f t="shared" si="101"/>
        <v>SND-FPV6</v>
      </c>
    </row>
    <row r="335" spans="1:68">
      <c r="A335" s="3" t="s">
        <v>332</v>
      </c>
      <c r="B335" t="str">
        <f t="shared" si="88"/>
        <v>SND-FPV7</v>
      </c>
      <c r="C335" t="b">
        <f>TRUE</f>
        <v>1</v>
      </c>
      <c r="D335" t="s">
        <v>377</v>
      </c>
      <c r="E335" t="str">
        <f t="shared" si="89"/>
        <v>CAC</v>
      </c>
      <c r="F335" t="s">
        <v>405</v>
      </c>
      <c r="G335" t="str">
        <f>INDEX(PLEXOScat_idx!$B:$B,MATCH($F335,PLEXOScat_idx!$A:$A,0))</f>
        <v>EGAT-Floating Solar</v>
      </c>
      <c r="H335" t="s">
        <v>702</v>
      </c>
      <c r="I335" t="str">
        <f t="shared" si="90"/>
        <v>Solar</v>
      </c>
      <c r="J335" t="s">
        <v>767</v>
      </c>
      <c r="K335" t="s">
        <v>393</v>
      </c>
      <c r="L335" t="e">
        <f>INDEX(idxFuel!$B:$B,MATCH($K335,idxFuel!$A:$A,0))</f>
        <v>#N/A</v>
      </c>
      <c r="M335" t="s">
        <v>428</v>
      </c>
      <c r="N335" t="e">
        <v>#N/A</v>
      </c>
      <c r="O335" t="e">
        <f t="shared" si="91"/>
        <v>#N/A</v>
      </c>
      <c r="P335">
        <f>INDEX(Units_Allyear!C:C,MATCH($A335,Units_Allyear!$A:$A,0))</f>
        <v>0</v>
      </c>
      <c r="Q335">
        <f>INDEX(Units_Allyear!D:D,MATCH($A335,Units_Allyear!$A:$A,0))</f>
        <v>0</v>
      </c>
      <c r="R335">
        <f>INDEX(Units_Allyear!E:E,MATCH($A335,Units_Allyear!$A:$A,0))</f>
        <v>0</v>
      </c>
      <c r="S335">
        <f>INDEX(Units_Allyear!F:F,MATCH($A335,Units_Allyear!$A:$A,0))</f>
        <v>0</v>
      </c>
      <c r="T335">
        <f>INDEX(Units_Allyear!G:G,MATCH($A335,Units_Allyear!$A:$A,0))</f>
        <v>1</v>
      </c>
      <c r="U335">
        <v>770</v>
      </c>
      <c r="V335">
        <v>770</v>
      </c>
      <c r="W335">
        <v>770</v>
      </c>
      <c r="X335">
        <v>770</v>
      </c>
      <c r="Y335">
        <v>770</v>
      </c>
      <c r="Z335" t="e">
        <v>#N/A</v>
      </c>
      <c r="AA335" t="e">
        <f t="shared" si="92"/>
        <v>#N/A</v>
      </c>
      <c r="AB335" t="e">
        <v>#N/A</v>
      </c>
      <c r="AC335" t="e">
        <v>#N/A</v>
      </c>
      <c r="AD335" t="e">
        <v>#N/A</v>
      </c>
      <c r="AE335">
        <v>8</v>
      </c>
      <c r="AF335">
        <v>40</v>
      </c>
      <c r="AG335">
        <v>0.1</v>
      </c>
      <c r="AH335" t="e">
        <v>#N/A</v>
      </c>
      <c r="AI335" t="e">
        <v>#N/A</v>
      </c>
      <c r="AJ335" t="e">
        <v>#N/A</v>
      </c>
      <c r="AK335" t="e">
        <v>#N/A</v>
      </c>
      <c r="AL335" t="s">
        <v>440</v>
      </c>
      <c r="AM335" t="e">
        <f>NA()</f>
        <v>#N/A</v>
      </c>
      <c r="AN335" t="e">
        <v>#N/A</v>
      </c>
      <c r="AO335" t="e">
        <f t="shared" si="93"/>
        <v>#N/A</v>
      </c>
      <c r="AQ335" s="20" t="str">
        <f t="shared" si="94"/>
        <v>SND-FPV7</v>
      </c>
      <c r="AR335" t="str">
        <f t="shared" si="86"/>
        <v>EGAT-Floating Solar</v>
      </c>
      <c r="AT335" s="4" t="s">
        <v>714</v>
      </c>
      <c r="AU335" s="20" t="str">
        <f t="shared" si="85"/>
        <v>SND-FPV7</v>
      </c>
      <c r="AV335" t="str">
        <f t="shared" si="95"/>
        <v>CAC</v>
      </c>
      <c r="AX335" s="4" t="s">
        <v>715</v>
      </c>
      <c r="AY335" s="20" t="str">
        <f t="shared" si="96"/>
        <v>SND-FPV7</v>
      </c>
      <c r="AZ335" t="e">
        <f t="shared" si="97"/>
        <v>#N/A</v>
      </c>
      <c r="BB335" s="4" t="s">
        <v>716</v>
      </c>
      <c r="BC335" s="20" t="s">
        <v>718</v>
      </c>
      <c r="BD335" s="20" t="e">
        <f t="shared" si="98"/>
        <v>#N/A</v>
      </c>
      <c r="BF335" s="4" t="s">
        <v>716</v>
      </c>
      <c r="BG335" s="4" t="s">
        <v>719</v>
      </c>
      <c r="BH335" s="20" t="str">
        <f t="shared" si="87"/>
        <v>SND-FPV7</v>
      </c>
      <c r="BJ335" s="4" t="s">
        <v>716</v>
      </c>
      <c r="BK335" s="4" t="s">
        <v>720</v>
      </c>
      <c r="BL335" s="20" t="e">
        <f t="shared" si="99"/>
        <v>#N/A</v>
      </c>
      <c r="BN335" s="4" t="s">
        <v>717</v>
      </c>
      <c r="BO335" s="20" t="str">
        <f t="shared" si="100"/>
        <v>Solar</v>
      </c>
      <c r="BP335" s="20" t="str">
        <f t="shared" si="101"/>
        <v>SND-FPV7</v>
      </c>
    </row>
    <row r="336" spans="1:68">
      <c r="A336" s="3" t="s">
        <v>333</v>
      </c>
      <c r="B336" t="str">
        <f t="shared" si="88"/>
        <v>SRD-FPV2</v>
      </c>
      <c r="C336" t="b">
        <f>TRUE</f>
        <v>1</v>
      </c>
      <c r="D336" t="s">
        <v>369</v>
      </c>
      <c r="E336" t="str">
        <f t="shared" si="89"/>
        <v>NEC</v>
      </c>
      <c r="F336" t="s">
        <v>405</v>
      </c>
      <c r="G336" t="str">
        <f>INDEX(PLEXOScat_idx!$B:$B,MATCH($F336,PLEXOScat_idx!$A:$A,0))</f>
        <v>EGAT-Floating Solar</v>
      </c>
      <c r="H336" t="s">
        <v>702</v>
      </c>
      <c r="I336" t="str">
        <f t="shared" si="90"/>
        <v>Solar</v>
      </c>
      <c r="J336" t="s">
        <v>767</v>
      </c>
      <c r="K336" t="s">
        <v>393</v>
      </c>
      <c r="L336" t="e">
        <f>INDEX(idxFuel!$B:$B,MATCH($K336,idxFuel!$A:$A,0))</f>
        <v>#N/A</v>
      </c>
      <c r="M336" t="s">
        <v>428</v>
      </c>
      <c r="N336" t="e">
        <v>#N/A</v>
      </c>
      <c r="O336" t="e">
        <f t="shared" si="91"/>
        <v>#N/A</v>
      </c>
      <c r="P336">
        <f>INDEX(Units_Allyear!C:C,MATCH($A336,Units_Allyear!$A:$A,0))</f>
        <v>0</v>
      </c>
      <c r="Q336">
        <f>INDEX(Units_Allyear!D:D,MATCH($A336,Units_Allyear!$A:$A,0))</f>
        <v>0</v>
      </c>
      <c r="R336">
        <f>INDEX(Units_Allyear!E:E,MATCH($A336,Units_Allyear!$A:$A,0))</f>
        <v>1</v>
      </c>
      <c r="S336">
        <f>INDEX(Units_Allyear!F:F,MATCH($A336,Units_Allyear!$A:$A,0))</f>
        <v>1</v>
      </c>
      <c r="T336">
        <f>INDEX(Units_Allyear!G:G,MATCH($A336,Units_Allyear!$A:$A,0))</f>
        <v>1</v>
      </c>
      <c r="U336">
        <v>420</v>
      </c>
      <c r="V336">
        <v>420</v>
      </c>
      <c r="W336">
        <v>420</v>
      </c>
      <c r="X336">
        <v>420</v>
      </c>
      <c r="Y336">
        <v>420</v>
      </c>
      <c r="Z336" t="e">
        <v>#N/A</v>
      </c>
      <c r="AA336" t="e">
        <f t="shared" si="92"/>
        <v>#N/A</v>
      </c>
      <c r="AB336" t="e">
        <v>#N/A</v>
      </c>
      <c r="AC336" t="e">
        <v>#N/A</v>
      </c>
      <c r="AD336" t="e">
        <v>#N/A</v>
      </c>
      <c r="AE336">
        <v>8</v>
      </c>
      <c r="AF336">
        <v>40</v>
      </c>
      <c r="AG336">
        <v>0.1</v>
      </c>
      <c r="AH336" t="e">
        <v>#N/A</v>
      </c>
      <c r="AI336" t="e">
        <v>#N/A</v>
      </c>
      <c r="AJ336" t="e">
        <v>#N/A</v>
      </c>
      <c r="AK336" t="e">
        <v>#N/A</v>
      </c>
      <c r="AL336" t="s">
        <v>440</v>
      </c>
      <c r="AM336" t="e">
        <f>NA()</f>
        <v>#N/A</v>
      </c>
      <c r="AN336" t="e">
        <v>#N/A</v>
      </c>
      <c r="AO336" t="e">
        <f t="shared" si="93"/>
        <v>#N/A</v>
      </c>
      <c r="AQ336" s="20" t="str">
        <f t="shared" si="94"/>
        <v>SRD-FPV2</v>
      </c>
      <c r="AR336" t="str">
        <f t="shared" si="86"/>
        <v>EGAT-Floating Solar</v>
      </c>
      <c r="AT336" s="4" t="s">
        <v>714</v>
      </c>
      <c r="AU336" s="20" t="str">
        <f t="shared" si="85"/>
        <v>SRD-FPV2</v>
      </c>
      <c r="AV336" t="str">
        <f t="shared" si="95"/>
        <v>NEC</v>
      </c>
      <c r="AX336" s="4" t="s">
        <v>715</v>
      </c>
      <c r="AY336" s="20" t="str">
        <f t="shared" si="96"/>
        <v>SRD-FPV2</v>
      </c>
      <c r="AZ336" t="e">
        <f t="shared" si="97"/>
        <v>#N/A</v>
      </c>
      <c r="BB336" s="4" t="s">
        <v>716</v>
      </c>
      <c r="BC336" s="20" t="s">
        <v>718</v>
      </c>
      <c r="BD336" s="20" t="e">
        <f t="shared" si="98"/>
        <v>#N/A</v>
      </c>
      <c r="BF336" s="4" t="s">
        <v>716</v>
      </c>
      <c r="BG336" s="4" t="s">
        <v>719</v>
      </c>
      <c r="BH336" s="20" t="str">
        <f t="shared" si="87"/>
        <v>SRD-FPV2</v>
      </c>
      <c r="BJ336" s="4" t="s">
        <v>716</v>
      </c>
      <c r="BK336" s="4" t="s">
        <v>720</v>
      </c>
      <c r="BL336" s="20" t="e">
        <f t="shared" si="99"/>
        <v>#N/A</v>
      </c>
      <c r="BN336" s="4" t="s">
        <v>717</v>
      </c>
      <c r="BO336" s="20" t="str">
        <f t="shared" si="100"/>
        <v>Solar</v>
      </c>
      <c r="BP336" s="20" t="str">
        <f t="shared" si="101"/>
        <v>SRD-FPV2</v>
      </c>
    </row>
    <row r="337" spans="1:68">
      <c r="A337" s="3" t="s">
        <v>334</v>
      </c>
      <c r="B337" t="str">
        <f t="shared" si="88"/>
        <v>SRD-FPV3</v>
      </c>
      <c r="C337" t="b">
        <f>TRUE</f>
        <v>1</v>
      </c>
      <c r="D337" t="s">
        <v>369</v>
      </c>
      <c r="E337" t="str">
        <f t="shared" si="89"/>
        <v>NEC</v>
      </c>
      <c r="F337" t="s">
        <v>405</v>
      </c>
      <c r="G337" t="str">
        <f>INDEX(PLEXOScat_idx!$B:$B,MATCH($F337,PLEXOScat_idx!$A:$A,0))</f>
        <v>EGAT-Floating Solar</v>
      </c>
      <c r="H337" t="s">
        <v>702</v>
      </c>
      <c r="I337" t="str">
        <f t="shared" si="90"/>
        <v>Solar</v>
      </c>
      <c r="J337" t="s">
        <v>767</v>
      </c>
      <c r="K337" t="s">
        <v>393</v>
      </c>
      <c r="L337" t="e">
        <f>INDEX(idxFuel!$B:$B,MATCH($K337,idxFuel!$A:$A,0))</f>
        <v>#N/A</v>
      </c>
      <c r="M337" t="s">
        <v>428</v>
      </c>
      <c r="N337" t="e">
        <v>#N/A</v>
      </c>
      <c r="O337" t="e">
        <f t="shared" si="91"/>
        <v>#N/A</v>
      </c>
      <c r="P337">
        <f>INDEX(Units_Allyear!C:C,MATCH($A337,Units_Allyear!$A:$A,0))</f>
        <v>0</v>
      </c>
      <c r="Q337">
        <f>INDEX(Units_Allyear!D:D,MATCH($A337,Units_Allyear!$A:$A,0))</f>
        <v>0</v>
      </c>
      <c r="R337">
        <f>INDEX(Units_Allyear!E:E,MATCH($A337,Units_Allyear!$A:$A,0))</f>
        <v>0</v>
      </c>
      <c r="S337">
        <f>INDEX(Units_Allyear!F:F,MATCH($A337,Units_Allyear!$A:$A,0))</f>
        <v>1</v>
      </c>
      <c r="T337">
        <f>INDEX(Units_Allyear!G:G,MATCH($A337,Units_Allyear!$A:$A,0))</f>
        <v>1</v>
      </c>
      <c r="U337">
        <v>990</v>
      </c>
      <c r="V337">
        <v>990</v>
      </c>
      <c r="W337">
        <v>990</v>
      </c>
      <c r="X337">
        <v>990</v>
      </c>
      <c r="Y337">
        <v>990</v>
      </c>
      <c r="Z337" t="e">
        <v>#N/A</v>
      </c>
      <c r="AA337" t="e">
        <f t="shared" si="92"/>
        <v>#N/A</v>
      </c>
      <c r="AB337" t="e">
        <v>#N/A</v>
      </c>
      <c r="AC337" t="e">
        <v>#N/A</v>
      </c>
      <c r="AD337" t="e">
        <v>#N/A</v>
      </c>
      <c r="AE337">
        <v>8</v>
      </c>
      <c r="AF337">
        <v>40</v>
      </c>
      <c r="AG337">
        <v>0.1</v>
      </c>
      <c r="AH337" t="e">
        <v>#N/A</v>
      </c>
      <c r="AI337" t="e">
        <v>#N/A</v>
      </c>
      <c r="AJ337" t="e">
        <v>#N/A</v>
      </c>
      <c r="AK337" t="e">
        <v>#N/A</v>
      </c>
      <c r="AL337" t="s">
        <v>440</v>
      </c>
      <c r="AM337" t="e">
        <f>NA()</f>
        <v>#N/A</v>
      </c>
      <c r="AN337" t="e">
        <v>#N/A</v>
      </c>
      <c r="AO337" t="e">
        <f t="shared" si="93"/>
        <v>#N/A</v>
      </c>
      <c r="AQ337" s="20" t="str">
        <f t="shared" si="94"/>
        <v>SRD-FPV3</v>
      </c>
      <c r="AR337" t="str">
        <f t="shared" si="86"/>
        <v>EGAT-Floating Solar</v>
      </c>
      <c r="AT337" s="4" t="s">
        <v>714</v>
      </c>
      <c r="AU337" s="20" t="str">
        <f t="shared" si="85"/>
        <v>SRD-FPV3</v>
      </c>
      <c r="AV337" t="str">
        <f t="shared" si="95"/>
        <v>NEC</v>
      </c>
      <c r="AX337" s="4" t="s">
        <v>715</v>
      </c>
      <c r="AY337" s="20" t="str">
        <f t="shared" si="96"/>
        <v>SRD-FPV3</v>
      </c>
      <c r="AZ337" t="e">
        <f t="shared" si="97"/>
        <v>#N/A</v>
      </c>
      <c r="BB337" s="4" t="s">
        <v>716</v>
      </c>
      <c r="BC337" s="20" t="s">
        <v>718</v>
      </c>
      <c r="BD337" s="20" t="e">
        <f t="shared" si="98"/>
        <v>#N/A</v>
      </c>
      <c r="BF337" s="4" t="s">
        <v>716</v>
      </c>
      <c r="BG337" s="4" t="s">
        <v>719</v>
      </c>
      <c r="BH337" s="20" t="str">
        <f t="shared" si="87"/>
        <v>SRD-FPV3</v>
      </c>
      <c r="BJ337" s="4" t="s">
        <v>716</v>
      </c>
      <c r="BK337" s="4" t="s">
        <v>720</v>
      </c>
      <c r="BL337" s="20" t="e">
        <f t="shared" si="99"/>
        <v>#N/A</v>
      </c>
      <c r="BN337" s="4" t="s">
        <v>717</v>
      </c>
      <c r="BO337" s="20" t="str">
        <f t="shared" si="100"/>
        <v>Solar</v>
      </c>
      <c r="BP337" s="20" t="str">
        <f t="shared" si="101"/>
        <v>SRD-FPV3</v>
      </c>
    </row>
    <row r="338" spans="1:68">
      <c r="A338" s="3" t="s">
        <v>335</v>
      </c>
      <c r="B338" t="str">
        <f t="shared" si="88"/>
        <v>SRK-FPV1</v>
      </c>
      <c r="C338" t="b">
        <f>TRUE</f>
        <v>1</v>
      </c>
      <c r="D338" t="s">
        <v>368</v>
      </c>
      <c r="E338" t="str">
        <f t="shared" si="89"/>
        <v>NAC</v>
      </c>
      <c r="F338" t="s">
        <v>405</v>
      </c>
      <c r="G338" t="str">
        <f>INDEX(PLEXOScat_idx!$B:$B,MATCH($F338,PLEXOScat_idx!$A:$A,0))</f>
        <v>EGAT-Floating Solar</v>
      </c>
      <c r="H338" t="s">
        <v>702</v>
      </c>
      <c r="I338" t="str">
        <f t="shared" si="90"/>
        <v>Solar</v>
      </c>
      <c r="J338" t="s">
        <v>767</v>
      </c>
      <c r="K338" t="s">
        <v>393</v>
      </c>
      <c r="L338" t="e">
        <f>INDEX(idxFuel!$B:$B,MATCH($K338,idxFuel!$A:$A,0))</f>
        <v>#N/A</v>
      </c>
      <c r="M338" t="s">
        <v>428</v>
      </c>
      <c r="N338" t="e">
        <v>#N/A</v>
      </c>
      <c r="O338" t="e">
        <f t="shared" si="91"/>
        <v>#N/A</v>
      </c>
      <c r="P338">
        <f>INDEX(Units_Allyear!C:C,MATCH($A338,Units_Allyear!$A:$A,0))</f>
        <v>0</v>
      </c>
      <c r="Q338">
        <f>INDEX(Units_Allyear!D:D,MATCH($A338,Units_Allyear!$A:$A,0))</f>
        <v>0</v>
      </c>
      <c r="R338">
        <f>INDEX(Units_Allyear!E:E,MATCH($A338,Units_Allyear!$A:$A,0))</f>
        <v>0</v>
      </c>
      <c r="S338">
        <f>INDEX(Units_Allyear!F:F,MATCH($A338,Units_Allyear!$A:$A,0))</f>
        <v>1</v>
      </c>
      <c r="T338">
        <f>INDEX(Units_Allyear!G:G,MATCH($A338,Units_Allyear!$A:$A,0))</f>
        <v>1</v>
      </c>
      <c r="U338">
        <v>900</v>
      </c>
      <c r="V338">
        <v>900</v>
      </c>
      <c r="W338">
        <v>900</v>
      </c>
      <c r="X338">
        <v>900</v>
      </c>
      <c r="Y338">
        <v>900</v>
      </c>
      <c r="Z338" t="e">
        <v>#N/A</v>
      </c>
      <c r="AA338" t="e">
        <f t="shared" si="92"/>
        <v>#N/A</v>
      </c>
      <c r="AB338" t="e">
        <v>#N/A</v>
      </c>
      <c r="AC338" t="e">
        <v>#N/A</v>
      </c>
      <c r="AD338" t="e">
        <v>#N/A</v>
      </c>
      <c r="AE338">
        <v>8</v>
      </c>
      <c r="AF338">
        <v>40</v>
      </c>
      <c r="AG338">
        <v>0.1</v>
      </c>
      <c r="AH338" t="e">
        <v>#N/A</v>
      </c>
      <c r="AI338" t="e">
        <v>#N/A</v>
      </c>
      <c r="AJ338" t="e">
        <v>#N/A</v>
      </c>
      <c r="AK338" t="e">
        <v>#N/A</v>
      </c>
      <c r="AL338" t="s">
        <v>440</v>
      </c>
      <c r="AM338" t="e">
        <f>NA()</f>
        <v>#N/A</v>
      </c>
      <c r="AN338" t="e">
        <v>#N/A</v>
      </c>
      <c r="AO338" t="e">
        <f t="shared" si="93"/>
        <v>#N/A</v>
      </c>
      <c r="AQ338" s="20" t="str">
        <f t="shared" si="94"/>
        <v>SRK-FPV1</v>
      </c>
      <c r="AR338" t="str">
        <f t="shared" si="86"/>
        <v>EGAT-Floating Solar</v>
      </c>
      <c r="AT338" s="4" t="s">
        <v>714</v>
      </c>
      <c r="AU338" s="20" t="str">
        <f t="shared" si="85"/>
        <v>SRK-FPV1</v>
      </c>
      <c r="AV338" t="str">
        <f t="shared" si="95"/>
        <v>NAC</v>
      </c>
      <c r="AX338" s="4" t="s">
        <v>715</v>
      </c>
      <c r="AY338" s="20" t="str">
        <f t="shared" si="96"/>
        <v>SRK-FPV1</v>
      </c>
      <c r="AZ338" t="e">
        <f t="shared" si="97"/>
        <v>#N/A</v>
      </c>
      <c r="BB338" s="4" t="s">
        <v>716</v>
      </c>
      <c r="BC338" s="20" t="s">
        <v>718</v>
      </c>
      <c r="BD338" s="20" t="e">
        <f t="shared" si="98"/>
        <v>#N/A</v>
      </c>
      <c r="BF338" s="4" t="s">
        <v>716</v>
      </c>
      <c r="BG338" s="4" t="s">
        <v>719</v>
      </c>
      <c r="BH338" s="20" t="str">
        <f t="shared" si="87"/>
        <v>SRK-FPV1</v>
      </c>
      <c r="BJ338" s="4" t="s">
        <v>716</v>
      </c>
      <c r="BK338" s="4" t="s">
        <v>720</v>
      </c>
      <c r="BL338" s="20" t="e">
        <f t="shared" si="99"/>
        <v>#N/A</v>
      </c>
      <c r="BN338" s="4" t="s">
        <v>717</v>
      </c>
      <c r="BO338" s="20" t="str">
        <f t="shared" si="100"/>
        <v>Solar</v>
      </c>
      <c r="BP338" s="20" t="str">
        <f t="shared" si="101"/>
        <v>SRK-FPV1</v>
      </c>
    </row>
    <row r="339" spans="1:68">
      <c r="A339" s="3" t="s">
        <v>336</v>
      </c>
      <c r="B339" t="str">
        <f t="shared" si="88"/>
        <v>SRK-FPV2</v>
      </c>
      <c r="C339" t="b">
        <f>TRUE</f>
        <v>1</v>
      </c>
      <c r="D339" t="s">
        <v>368</v>
      </c>
      <c r="E339" t="str">
        <f t="shared" si="89"/>
        <v>NAC</v>
      </c>
      <c r="F339" t="s">
        <v>405</v>
      </c>
      <c r="G339" t="str">
        <f>INDEX(PLEXOScat_idx!$B:$B,MATCH($F339,PLEXOScat_idx!$A:$A,0))</f>
        <v>EGAT-Floating Solar</v>
      </c>
      <c r="H339" t="s">
        <v>702</v>
      </c>
      <c r="I339" t="str">
        <f t="shared" si="90"/>
        <v>Solar</v>
      </c>
      <c r="J339" t="s">
        <v>767</v>
      </c>
      <c r="K339" t="s">
        <v>393</v>
      </c>
      <c r="L339" t="e">
        <f>INDEX(idxFuel!$B:$B,MATCH($K339,idxFuel!$A:$A,0))</f>
        <v>#N/A</v>
      </c>
      <c r="M339" t="s">
        <v>428</v>
      </c>
      <c r="N339" t="e">
        <v>#N/A</v>
      </c>
      <c r="O339" t="e">
        <f t="shared" si="91"/>
        <v>#N/A</v>
      </c>
      <c r="P339">
        <f>INDEX(Units_Allyear!C:C,MATCH($A339,Units_Allyear!$A:$A,0))</f>
        <v>0</v>
      </c>
      <c r="Q339">
        <f>INDEX(Units_Allyear!D:D,MATCH($A339,Units_Allyear!$A:$A,0))</f>
        <v>0</v>
      </c>
      <c r="R339">
        <f>INDEX(Units_Allyear!E:E,MATCH($A339,Units_Allyear!$A:$A,0))</f>
        <v>0</v>
      </c>
      <c r="S339">
        <f>INDEX(Units_Allyear!F:F,MATCH($A339,Units_Allyear!$A:$A,0))</f>
        <v>1</v>
      </c>
      <c r="T339">
        <f>INDEX(Units_Allyear!G:G,MATCH($A339,Units_Allyear!$A:$A,0))</f>
        <v>1</v>
      </c>
      <c r="U339">
        <v>528</v>
      </c>
      <c r="V339">
        <v>528</v>
      </c>
      <c r="W339">
        <v>528</v>
      </c>
      <c r="X339">
        <v>528</v>
      </c>
      <c r="Y339">
        <v>528</v>
      </c>
      <c r="Z339" t="e">
        <v>#N/A</v>
      </c>
      <c r="AA339" t="e">
        <f t="shared" si="92"/>
        <v>#N/A</v>
      </c>
      <c r="AB339" t="e">
        <v>#N/A</v>
      </c>
      <c r="AC339" t="e">
        <v>#N/A</v>
      </c>
      <c r="AD339" t="e">
        <v>#N/A</v>
      </c>
      <c r="AE339">
        <v>8</v>
      </c>
      <c r="AF339">
        <v>40</v>
      </c>
      <c r="AG339">
        <v>0.1</v>
      </c>
      <c r="AH339" t="e">
        <v>#N/A</v>
      </c>
      <c r="AI339" t="e">
        <v>#N/A</v>
      </c>
      <c r="AJ339" t="e">
        <v>#N/A</v>
      </c>
      <c r="AK339" t="e">
        <v>#N/A</v>
      </c>
      <c r="AL339" t="s">
        <v>440</v>
      </c>
      <c r="AM339" t="e">
        <f>NA()</f>
        <v>#N/A</v>
      </c>
      <c r="AN339" t="e">
        <v>#N/A</v>
      </c>
      <c r="AO339" t="e">
        <f t="shared" si="93"/>
        <v>#N/A</v>
      </c>
      <c r="AQ339" s="20" t="str">
        <f t="shared" si="94"/>
        <v>SRK-FPV2</v>
      </c>
      <c r="AR339" t="str">
        <f t="shared" si="86"/>
        <v>EGAT-Floating Solar</v>
      </c>
      <c r="AT339" s="4" t="s">
        <v>714</v>
      </c>
      <c r="AU339" s="20" t="str">
        <f t="shared" si="85"/>
        <v>SRK-FPV2</v>
      </c>
      <c r="AV339" t="str">
        <f t="shared" si="95"/>
        <v>NAC</v>
      </c>
      <c r="AX339" s="4" t="s">
        <v>715</v>
      </c>
      <c r="AY339" s="20" t="str">
        <f t="shared" si="96"/>
        <v>SRK-FPV2</v>
      </c>
      <c r="AZ339" t="e">
        <f t="shared" si="97"/>
        <v>#N/A</v>
      </c>
      <c r="BB339" s="4" t="s">
        <v>716</v>
      </c>
      <c r="BC339" s="20" t="s">
        <v>718</v>
      </c>
      <c r="BD339" s="20" t="e">
        <f t="shared" si="98"/>
        <v>#N/A</v>
      </c>
      <c r="BF339" s="4" t="s">
        <v>716</v>
      </c>
      <c r="BG339" s="4" t="s">
        <v>719</v>
      </c>
      <c r="BH339" s="20" t="str">
        <f t="shared" si="87"/>
        <v>SRK-FPV2</v>
      </c>
      <c r="BJ339" s="4" t="s">
        <v>716</v>
      </c>
      <c r="BK339" s="4" t="s">
        <v>720</v>
      </c>
      <c r="BL339" s="20" t="e">
        <f t="shared" si="99"/>
        <v>#N/A</v>
      </c>
      <c r="BN339" s="4" t="s">
        <v>717</v>
      </c>
      <c r="BO339" s="20" t="str">
        <f t="shared" si="100"/>
        <v>Solar</v>
      </c>
      <c r="BP339" s="20" t="str">
        <f t="shared" si="101"/>
        <v>SRK-FPV2</v>
      </c>
    </row>
    <row r="340" spans="1:68">
      <c r="A340" s="3" t="s">
        <v>337</v>
      </c>
      <c r="B340" t="str">
        <f t="shared" si="88"/>
        <v>UR-FPV2</v>
      </c>
      <c r="C340" t="b">
        <f>TRUE</f>
        <v>1</v>
      </c>
      <c r="D340" t="s">
        <v>369</v>
      </c>
      <c r="E340" t="str">
        <f t="shared" si="89"/>
        <v>NEC</v>
      </c>
      <c r="F340" t="s">
        <v>405</v>
      </c>
      <c r="G340" t="str">
        <f>INDEX(PLEXOScat_idx!$B:$B,MATCH($F340,PLEXOScat_idx!$A:$A,0))</f>
        <v>EGAT-Floating Solar</v>
      </c>
      <c r="H340" t="s">
        <v>702</v>
      </c>
      <c r="I340" t="str">
        <f t="shared" si="90"/>
        <v>Solar</v>
      </c>
      <c r="J340" t="s">
        <v>767</v>
      </c>
      <c r="K340" t="s">
        <v>393</v>
      </c>
      <c r="L340" t="e">
        <f>INDEX(idxFuel!$B:$B,MATCH($K340,idxFuel!$A:$A,0))</f>
        <v>#N/A</v>
      </c>
      <c r="M340" t="s">
        <v>428</v>
      </c>
      <c r="N340" t="e">
        <v>#N/A</v>
      </c>
      <c r="O340" t="e">
        <f t="shared" si="91"/>
        <v>#N/A</v>
      </c>
      <c r="P340">
        <f>INDEX(Units_Allyear!C:C,MATCH($A340,Units_Allyear!$A:$A,0))</f>
        <v>0</v>
      </c>
      <c r="Q340">
        <f>INDEX(Units_Allyear!D:D,MATCH($A340,Units_Allyear!$A:$A,0))</f>
        <v>0</v>
      </c>
      <c r="R340">
        <f>INDEX(Units_Allyear!E:E,MATCH($A340,Units_Allyear!$A:$A,0))</f>
        <v>1</v>
      </c>
      <c r="S340">
        <f>INDEX(Units_Allyear!F:F,MATCH($A340,Units_Allyear!$A:$A,0))</f>
        <v>1</v>
      </c>
      <c r="T340">
        <f>INDEX(Units_Allyear!G:G,MATCH($A340,Units_Allyear!$A:$A,0))</f>
        <v>1</v>
      </c>
      <c r="U340">
        <v>540</v>
      </c>
      <c r="V340">
        <v>540</v>
      </c>
      <c r="W340">
        <v>540</v>
      </c>
      <c r="X340">
        <v>540</v>
      </c>
      <c r="Y340">
        <v>540</v>
      </c>
      <c r="Z340" t="e">
        <v>#N/A</v>
      </c>
      <c r="AA340" t="e">
        <f t="shared" si="92"/>
        <v>#N/A</v>
      </c>
      <c r="AB340" t="e">
        <v>#N/A</v>
      </c>
      <c r="AC340" t="e">
        <v>#N/A</v>
      </c>
      <c r="AD340" t="e">
        <v>#N/A</v>
      </c>
      <c r="AE340">
        <v>8</v>
      </c>
      <c r="AF340">
        <v>40</v>
      </c>
      <c r="AG340">
        <v>0.1</v>
      </c>
      <c r="AH340" t="e">
        <v>#N/A</v>
      </c>
      <c r="AI340" t="e">
        <v>#N/A</v>
      </c>
      <c r="AJ340" t="e">
        <v>#N/A</v>
      </c>
      <c r="AK340" t="e">
        <v>#N/A</v>
      </c>
      <c r="AL340" t="s">
        <v>440</v>
      </c>
      <c r="AM340" t="e">
        <f>NA()</f>
        <v>#N/A</v>
      </c>
      <c r="AN340" t="e">
        <v>#N/A</v>
      </c>
      <c r="AO340" t="e">
        <f t="shared" si="93"/>
        <v>#N/A</v>
      </c>
      <c r="AQ340" s="20" t="str">
        <f t="shared" si="94"/>
        <v>UR-FPV2</v>
      </c>
      <c r="AR340" t="str">
        <f t="shared" si="86"/>
        <v>EGAT-Floating Solar</v>
      </c>
      <c r="AT340" s="4" t="s">
        <v>714</v>
      </c>
      <c r="AU340" s="20" t="str">
        <f t="shared" si="85"/>
        <v>UR-FPV2</v>
      </c>
      <c r="AV340" t="str">
        <f t="shared" si="95"/>
        <v>NEC</v>
      </c>
      <c r="AX340" s="4" t="s">
        <v>715</v>
      </c>
      <c r="AY340" s="20" t="str">
        <f t="shared" si="96"/>
        <v>UR-FPV2</v>
      </c>
      <c r="AZ340" t="e">
        <f t="shared" si="97"/>
        <v>#N/A</v>
      </c>
      <c r="BB340" s="4" t="s">
        <v>716</v>
      </c>
      <c r="BC340" s="20" t="s">
        <v>718</v>
      </c>
      <c r="BD340" s="20" t="e">
        <f t="shared" si="98"/>
        <v>#N/A</v>
      </c>
      <c r="BF340" s="4" t="s">
        <v>716</v>
      </c>
      <c r="BG340" s="4" t="s">
        <v>719</v>
      </c>
      <c r="BH340" s="20" t="str">
        <f t="shared" si="87"/>
        <v>UR-FPV2</v>
      </c>
      <c r="BJ340" s="4" t="s">
        <v>716</v>
      </c>
      <c r="BK340" s="4" t="s">
        <v>720</v>
      </c>
      <c r="BL340" s="20" t="e">
        <f t="shared" si="99"/>
        <v>#N/A</v>
      </c>
      <c r="BN340" s="4" t="s">
        <v>717</v>
      </c>
      <c r="BO340" s="20" t="str">
        <f t="shared" si="100"/>
        <v>Solar</v>
      </c>
      <c r="BP340" s="20" t="str">
        <f t="shared" si="101"/>
        <v>UR-FPV2</v>
      </c>
    </row>
    <row r="341" spans="1:68">
      <c r="A341" s="3" t="s">
        <v>338</v>
      </c>
      <c r="B341" t="str">
        <f t="shared" si="88"/>
        <v>UR-FPV3</v>
      </c>
      <c r="C341" t="b">
        <f>TRUE</f>
        <v>1</v>
      </c>
      <c r="D341" t="s">
        <v>369</v>
      </c>
      <c r="E341" t="str">
        <f t="shared" si="89"/>
        <v>NEC</v>
      </c>
      <c r="F341" t="s">
        <v>405</v>
      </c>
      <c r="G341" t="str">
        <f>INDEX(PLEXOScat_idx!$B:$B,MATCH($F341,PLEXOScat_idx!$A:$A,0))</f>
        <v>EGAT-Floating Solar</v>
      </c>
      <c r="H341" t="s">
        <v>702</v>
      </c>
      <c r="I341" t="str">
        <f t="shared" si="90"/>
        <v>Solar</v>
      </c>
      <c r="J341" t="s">
        <v>767</v>
      </c>
      <c r="K341" t="s">
        <v>393</v>
      </c>
      <c r="L341" t="e">
        <f>INDEX(idxFuel!$B:$B,MATCH($K341,idxFuel!$A:$A,0))</f>
        <v>#N/A</v>
      </c>
      <c r="M341" t="s">
        <v>428</v>
      </c>
      <c r="N341" t="e">
        <v>#N/A</v>
      </c>
      <c r="O341" t="e">
        <f t="shared" si="91"/>
        <v>#N/A</v>
      </c>
      <c r="P341">
        <f>INDEX(Units_Allyear!C:C,MATCH($A341,Units_Allyear!$A:$A,0))</f>
        <v>0</v>
      </c>
      <c r="Q341">
        <f>INDEX(Units_Allyear!D:D,MATCH($A341,Units_Allyear!$A:$A,0))</f>
        <v>0</v>
      </c>
      <c r="R341">
        <f>INDEX(Units_Allyear!E:E,MATCH($A341,Units_Allyear!$A:$A,0))</f>
        <v>0</v>
      </c>
      <c r="S341">
        <f>INDEX(Units_Allyear!F:F,MATCH($A341,Units_Allyear!$A:$A,0))</f>
        <v>1</v>
      </c>
      <c r="T341">
        <f>INDEX(Units_Allyear!G:G,MATCH($A341,Units_Allyear!$A:$A,0))</f>
        <v>1</v>
      </c>
      <c r="U341">
        <v>165</v>
      </c>
      <c r="V341">
        <v>165</v>
      </c>
      <c r="W341">
        <v>165</v>
      </c>
      <c r="X341">
        <v>165</v>
      </c>
      <c r="Y341">
        <v>165</v>
      </c>
      <c r="Z341" t="e">
        <v>#N/A</v>
      </c>
      <c r="AA341" t="e">
        <f t="shared" si="92"/>
        <v>#N/A</v>
      </c>
      <c r="AB341" t="e">
        <v>#N/A</v>
      </c>
      <c r="AC341" t="e">
        <v>#N/A</v>
      </c>
      <c r="AD341" t="e">
        <v>#N/A</v>
      </c>
      <c r="AE341">
        <v>8</v>
      </c>
      <c r="AF341">
        <v>40</v>
      </c>
      <c r="AG341">
        <v>0.1</v>
      </c>
      <c r="AH341" t="e">
        <v>#N/A</v>
      </c>
      <c r="AI341" t="e">
        <v>#N/A</v>
      </c>
      <c r="AJ341" t="e">
        <v>#N/A</v>
      </c>
      <c r="AK341" t="e">
        <v>#N/A</v>
      </c>
      <c r="AL341" t="s">
        <v>440</v>
      </c>
      <c r="AM341" t="e">
        <f>NA()</f>
        <v>#N/A</v>
      </c>
      <c r="AN341" t="e">
        <v>#N/A</v>
      </c>
      <c r="AO341" t="e">
        <f t="shared" si="93"/>
        <v>#N/A</v>
      </c>
      <c r="AQ341" s="20" t="str">
        <f t="shared" si="94"/>
        <v>UR-FPV3</v>
      </c>
      <c r="AR341" t="str">
        <f t="shared" si="86"/>
        <v>EGAT-Floating Solar</v>
      </c>
      <c r="AT341" s="4" t="s">
        <v>714</v>
      </c>
      <c r="AU341" s="20" t="str">
        <f t="shared" si="85"/>
        <v>UR-FPV3</v>
      </c>
      <c r="AV341" t="str">
        <f t="shared" si="95"/>
        <v>NEC</v>
      </c>
      <c r="AX341" s="4" t="s">
        <v>715</v>
      </c>
      <c r="AY341" s="20" t="str">
        <f t="shared" si="96"/>
        <v>UR-FPV3</v>
      </c>
      <c r="AZ341" t="e">
        <f t="shared" si="97"/>
        <v>#N/A</v>
      </c>
      <c r="BB341" s="4" t="s">
        <v>716</v>
      </c>
      <c r="BC341" s="20" t="s">
        <v>718</v>
      </c>
      <c r="BD341" s="20" t="e">
        <f t="shared" si="98"/>
        <v>#N/A</v>
      </c>
      <c r="BF341" s="4" t="s">
        <v>716</v>
      </c>
      <c r="BG341" s="4" t="s">
        <v>719</v>
      </c>
      <c r="BH341" s="20" t="str">
        <f t="shared" si="87"/>
        <v>UR-FPV3</v>
      </c>
      <c r="BJ341" s="4" t="s">
        <v>716</v>
      </c>
      <c r="BK341" s="4" t="s">
        <v>720</v>
      </c>
      <c r="BL341" s="20" t="e">
        <f t="shared" si="99"/>
        <v>#N/A</v>
      </c>
      <c r="BN341" s="4" t="s">
        <v>717</v>
      </c>
      <c r="BO341" s="20" t="str">
        <f t="shared" si="100"/>
        <v>Solar</v>
      </c>
      <c r="BP341" s="20" t="str">
        <f t="shared" si="101"/>
        <v>UR-FPV3</v>
      </c>
    </row>
    <row r="342" spans="1:68">
      <c r="A342" s="3" t="s">
        <v>339</v>
      </c>
      <c r="B342" t="str">
        <f t="shared" si="88"/>
        <v>UR-FPV4</v>
      </c>
      <c r="C342" t="b">
        <f>TRUE</f>
        <v>1</v>
      </c>
      <c r="D342" t="s">
        <v>369</v>
      </c>
      <c r="E342" t="str">
        <f t="shared" si="89"/>
        <v>NEC</v>
      </c>
      <c r="F342" t="s">
        <v>405</v>
      </c>
      <c r="G342" t="str">
        <f>INDEX(PLEXOScat_idx!$B:$B,MATCH($F342,PLEXOScat_idx!$A:$A,0))</f>
        <v>EGAT-Floating Solar</v>
      </c>
      <c r="H342" t="s">
        <v>702</v>
      </c>
      <c r="I342" t="str">
        <f t="shared" si="90"/>
        <v>Solar</v>
      </c>
      <c r="J342" t="s">
        <v>767</v>
      </c>
      <c r="K342" t="s">
        <v>393</v>
      </c>
      <c r="L342" t="e">
        <f>INDEX(idxFuel!$B:$B,MATCH($K342,idxFuel!$A:$A,0))</f>
        <v>#N/A</v>
      </c>
      <c r="M342" t="s">
        <v>428</v>
      </c>
      <c r="N342" t="e">
        <v>#N/A</v>
      </c>
      <c r="O342" t="e">
        <f t="shared" si="91"/>
        <v>#N/A</v>
      </c>
      <c r="P342">
        <f>INDEX(Units_Allyear!C:C,MATCH($A342,Units_Allyear!$A:$A,0))</f>
        <v>0</v>
      </c>
      <c r="Q342">
        <f>INDEX(Units_Allyear!D:D,MATCH($A342,Units_Allyear!$A:$A,0))</f>
        <v>0</v>
      </c>
      <c r="R342">
        <f>INDEX(Units_Allyear!E:E,MATCH($A342,Units_Allyear!$A:$A,0))</f>
        <v>0</v>
      </c>
      <c r="S342">
        <f>INDEX(Units_Allyear!F:F,MATCH($A342,Units_Allyear!$A:$A,0))</f>
        <v>1</v>
      </c>
      <c r="T342">
        <f>INDEX(Units_Allyear!G:G,MATCH($A342,Units_Allyear!$A:$A,0))</f>
        <v>1</v>
      </c>
      <c r="U342">
        <v>275</v>
      </c>
      <c r="V342">
        <v>275</v>
      </c>
      <c r="W342">
        <v>275</v>
      </c>
      <c r="X342">
        <v>275</v>
      </c>
      <c r="Y342">
        <v>275</v>
      </c>
      <c r="Z342" t="e">
        <v>#N/A</v>
      </c>
      <c r="AA342" t="e">
        <f t="shared" si="92"/>
        <v>#N/A</v>
      </c>
      <c r="AB342" t="e">
        <v>#N/A</v>
      </c>
      <c r="AC342" t="e">
        <v>#N/A</v>
      </c>
      <c r="AD342" t="e">
        <v>#N/A</v>
      </c>
      <c r="AE342">
        <v>8</v>
      </c>
      <c r="AF342">
        <v>40</v>
      </c>
      <c r="AG342">
        <v>0.1</v>
      </c>
      <c r="AH342" t="e">
        <v>#N/A</v>
      </c>
      <c r="AI342" t="e">
        <v>#N/A</v>
      </c>
      <c r="AJ342" t="e">
        <v>#N/A</v>
      </c>
      <c r="AK342" t="e">
        <v>#N/A</v>
      </c>
      <c r="AL342" t="s">
        <v>440</v>
      </c>
      <c r="AM342" t="e">
        <f>NA()</f>
        <v>#N/A</v>
      </c>
      <c r="AN342" t="e">
        <v>#N/A</v>
      </c>
      <c r="AO342" t="e">
        <f t="shared" si="93"/>
        <v>#N/A</v>
      </c>
      <c r="AQ342" s="20" t="str">
        <f t="shared" si="94"/>
        <v>UR-FPV4</v>
      </c>
      <c r="AR342" t="str">
        <f t="shared" si="86"/>
        <v>EGAT-Floating Solar</v>
      </c>
      <c r="AT342" s="4" t="s">
        <v>714</v>
      </c>
      <c r="AU342" s="20" t="str">
        <f t="shared" si="85"/>
        <v>UR-FPV4</v>
      </c>
      <c r="AV342" t="str">
        <f t="shared" si="95"/>
        <v>NEC</v>
      </c>
      <c r="AX342" s="4" t="s">
        <v>715</v>
      </c>
      <c r="AY342" s="20" t="str">
        <f t="shared" si="96"/>
        <v>UR-FPV4</v>
      </c>
      <c r="AZ342" t="e">
        <f t="shared" si="97"/>
        <v>#N/A</v>
      </c>
      <c r="BB342" s="4" t="s">
        <v>716</v>
      </c>
      <c r="BC342" s="20" t="s">
        <v>718</v>
      </c>
      <c r="BD342" s="20" t="e">
        <f t="shared" si="98"/>
        <v>#N/A</v>
      </c>
      <c r="BF342" s="4" t="s">
        <v>716</v>
      </c>
      <c r="BG342" s="4" t="s">
        <v>719</v>
      </c>
      <c r="BH342" s="20" t="str">
        <f t="shared" si="87"/>
        <v>UR-FPV4</v>
      </c>
      <c r="BJ342" s="4" t="s">
        <v>716</v>
      </c>
      <c r="BK342" s="4" t="s">
        <v>720</v>
      </c>
      <c r="BL342" s="20" t="e">
        <f t="shared" si="99"/>
        <v>#N/A</v>
      </c>
      <c r="BN342" s="4" t="s">
        <v>717</v>
      </c>
      <c r="BO342" s="20" t="str">
        <f t="shared" si="100"/>
        <v>Solar</v>
      </c>
      <c r="BP342" s="20" t="str">
        <f t="shared" si="101"/>
        <v>UR-FPV4</v>
      </c>
    </row>
    <row r="343" spans="1:68">
      <c r="A343" s="3" t="s">
        <v>340</v>
      </c>
      <c r="B343" t="str">
        <f t="shared" si="88"/>
        <v>VRK-FPV1</v>
      </c>
      <c r="C343" t="b">
        <f>TRUE</f>
        <v>1</v>
      </c>
      <c r="D343" t="s">
        <v>377</v>
      </c>
      <c r="E343" t="str">
        <f t="shared" si="89"/>
        <v>CAC</v>
      </c>
      <c r="F343" t="s">
        <v>405</v>
      </c>
      <c r="G343" t="str">
        <f>INDEX(PLEXOScat_idx!$B:$B,MATCH($F343,PLEXOScat_idx!$A:$A,0))</f>
        <v>EGAT-Floating Solar</v>
      </c>
      <c r="H343" t="s">
        <v>702</v>
      </c>
      <c r="I343" t="str">
        <f t="shared" si="90"/>
        <v>Solar</v>
      </c>
      <c r="J343" t="s">
        <v>767</v>
      </c>
      <c r="K343" t="s">
        <v>393</v>
      </c>
      <c r="L343" t="e">
        <f>INDEX(idxFuel!$B:$B,MATCH($K343,idxFuel!$A:$A,0))</f>
        <v>#N/A</v>
      </c>
      <c r="M343" t="s">
        <v>428</v>
      </c>
      <c r="N343" t="e">
        <v>#N/A</v>
      </c>
      <c r="O343" t="e">
        <f t="shared" si="91"/>
        <v>#N/A</v>
      </c>
      <c r="P343">
        <f>INDEX(Units_Allyear!C:C,MATCH($A343,Units_Allyear!$A:$A,0))</f>
        <v>0</v>
      </c>
      <c r="Q343">
        <f>INDEX(Units_Allyear!D:D,MATCH($A343,Units_Allyear!$A:$A,0))</f>
        <v>0</v>
      </c>
      <c r="R343">
        <f>INDEX(Units_Allyear!E:E,MATCH($A343,Units_Allyear!$A:$A,0))</f>
        <v>1</v>
      </c>
      <c r="S343">
        <f>INDEX(Units_Allyear!F:F,MATCH($A343,Units_Allyear!$A:$A,0))</f>
        <v>1</v>
      </c>
      <c r="T343">
        <f>INDEX(Units_Allyear!G:G,MATCH($A343,Units_Allyear!$A:$A,0))</f>
        <v>1</v>
      </c>
      <c r="U343">
        <v>50</v>
      </c>
      <c r="V343">
        <v>50</v>
      </c>
      <c r="W343">
        <v>50</v>
      </c>
      <c r="X343">
        <v>50</v>
      </c>
      <c r="Y343">
        <v>50</v>
      </c>
      <c r="Z343" t="e">
        <v>#N/A</v>
      </c>
      <c r="AA343" t="e">
        <f t="shared" si="92"/>
        <v>#N/A</v>
      </c>
      <c r="AB343" t="e">
        <v>#N/A</v>
      </c>
      <c r="AC343" t="e">
        <v>#N/A</v>
      </c>
      <c r="AD343" t="e">
        <v>#N/A</v>
      </c>
      <c r="AE343">
        <v>8</v>
      </c>
      <c r="AF343">
        <v>40</v>
      </c>
      <c r="AG343">
        <v>0.1</v>
      </c>
      <c r="AH343" t="e">
        <v>#N/A</v>
      </c>
      <c r="AI343" t="e">
        <v>#N/A</v>
      </c>
      <c r="AJ343" t="e">
        <v>#N/A</v>
      </c>
      <c r="AK343" t="e">
        <v>#N/A</v>
      </c>
      <c r="AL343" t="s">
        <v>440</v>
      </c>
      <c r="AM343" t="e">
        <f>NA()</f>
        <v>#N/A</v>
      </c>
      <c r="AN343" t="e">
        <v>#N/A</v>
      </c>
      <c r="AO343" t="e">
        <f t="shared" si="93"/>
        <v>#N/A</v>
      </c>
      <c r="AQ343" s="20" t="str">
        <f t="shared" si="94"/>
        <v>VRK-FPV1</v>
      </c>
      <c r="AR343" t="str">
        <f t="shared" si="86"/>
        <v>EGAT-Floating Solar</v>
      </c>
      <c r="AT343" s="4" t="s">
        <v>714</v>
      </c>
      <c r="AU343" s="20" t="str">
        <f t="shared" si="85"/>
        <v>VRK-FPV1</v>
      </c>
      <c r="AV343" t="str">
        <f t="shared" si="95"/>
        <v>CAC</v>
      </c>
      <c r="AX343" s="4" t="s">
        <v>715</v>
      </c>
      <c r="AY343" s="20" t="str">
        <f t="shared" si="96"/>
        <v>VRK-FPV1</v>
      </c>
      <c r="AZ343" t="e">
        <f t="shared" si="97"/>
        <v>#N/A</v>
      </c>
      <c r="BB343" s="4" t="s">
        <v>716</v>
      </c>
      <c r="BC343" s="20" t="s">
        <v>718</v>
      </c>
      <c r="BD343" s="20" t="e">
        <f t="shared" si="98"/>
        <v>#N/A</v>
      </c>
      <c r="BF343" s="4" t="s">
        <v>716</v>
      </c>
      <c r="BG343" s="4" t="s">
        <v>719</v>
      </c>
      <c r="BH343" s="20" t="str">
        <f t="shared" si="87"/>
        <v>VRK-FPV1</v>
      </c>
      <c r="BJ343" s="4" t="s">
        <v>716</v>
      </c>
      <c r="BK343" s="4" t="s">
        <v>720</v>
      </c>
      <c r="BL343" s="20" t="e">
        <f t="shared" si="99"/>
        <v>#N/A</v>
      </c>
      <c r="BN343" s="4" t="s">
        <v>717</v>
      </c>
      <c r="BO343" s="20" t="str">
        <f t="shared" si="100"/>
        <v>Solar</v>
      </c>
      <c r="BP343" s="20" t="str">
        <f t="shared" si="101"/>
        <v>VRK-FPV1</v>
      </c>
    </row>
    <row r="344" spans="1:68">
      <c r="A344" s="3" t="s">
        <v>341</v>
      </c>
      <c r="B344" t="str">
        <f t="shared" si="88"/>
        <v>VRK-FPV2</v>
      </c>
      <c r="C344" t="b">
        <f>TRUE</f>
        <v>1</v>
      </c>
      <c r="D344" t="s">
        <v>377</v>
      </c>
      <c r="E344" t="str">
        <f t="shared" si="89"/>
        <v>CAC</v>
      </c>
      <c r="F344" t="s">
        <v>405</v>
      </c>
      <c r="G344" t="str">
        <f>INDEX(PLEXOScat_idx!$B:$B,MATCH($F344,PLEXOScat_idx!$A:$A,0))</f>
        <v>EGAT-Floating Solar</v>
      </c>
      <c r="H344" t="s">
        <v>702</v>
      </c>
      <c r="I344" t="str">
        <f t="shared" si="90"/>
        <v>Solar</v>
      </c>
      <c r="J344" t="s">
        <v>767</v>
      </c>
      <c r="K344" t="s">
        <v>393</v>
      </c>
      <c r="L344" t="e">
        <f>INDEX(idxFuel!$B:$B,MATCH($K344,idxFuel!$A:$A,0))</f>
        <v>#N/A</v>
      </c>
      <c r="M344" t="s">
        <v>428</v>
      </c>
      <c r="N344" t="e">
        <v>#N/A</v>
      </c>
      <c r="O344" t="e">
        <f t="shared" si="91"/>
        <v>#N/A</v>
      </c>
      <c r="P344">
        <f>INDEX(Units_Allyear!C:C,MATCH($A344,Units_Allyear!$A:$A,0))</f>
        <v>0</v>
      </c>
      <c r="Q344">
        <f>INDEX(Units_Allyear!D:D,MATCH($A344,Units_Allyear!$A:$A,0))</f>
        <v>0</v>
      </c>
      <c r="R344">
        <f>INDEX(Units_Allyear!E:E,MATCH($A344,Units_Allyear!$A:$A,0))</f>
        <v>1</v>
      </c>
      <c r="S344">
        <f>INDEX(Units_Allyear!F:F,MATCH($A344,Units_Allyear!$A:$A,0))</f>
        <v>1</v>
      </c>
      <c r="T344">
        <f>INDEX(Units_Allyear!G:G,MATCH($A344,Units_Allyear!$A:$A,0))</f>
        <v>1</v>
      </c>
      <c r="U344">
        <v>40</v>
      </c>
      <c r="V344">
        <v>40</v>
      </c>
      <c r="W344">
        <v>40</v>
      </c>
      <c r="X344">
        <v>40</v>
      </c>
      <c r="Y344">
        <v>40</v>
      </c>
      <c r="Z344" t="e">
        <v>#N/A</v>
      </c>
      <c r="AA344" t="e">
        <f t="shared" si="92"/>
        <v>#N/A</v>
      </c>
      <c r="AB344" t="e">
        <v>#N/A</v>
      </c>
      <c r="AC344" t="e">
        <v>#N/A</v>
      </c>
      <c r="AD344" t="e">
        <v>#N/A</v>
      </c>
      <c r="AE344">
        <v>8</v>
      </c>
      <c r="AF344">
        <v>40</v>
      </c>
      <c r="AG344">
        <v>0.1</v>
      </c>
      <c r="AH344" t="e">
        <v>#N/A</v>
      </c>
      <c r="AI344" t="e">
        <v>#N/A</v>
      </c>
      <c r="AJ344" t="e">
        <v>#N/A</v>
      </c>
      <c r="AK344" t="e">
        <v>#N/A</v>
      </c>
      <c r="AL344" t="s">
        <v>440</v>
      </c>
      <c r="AM344" t="e">
        <f>NA()</f>
        <v>#N/A</v>
      </c>
      <c r="AN344" t="e">
        <v>#N/A</v>
      </c>
      <c r="AO344" t="e">
        <f t="shared" si="93"/>
        <v>#N/A</v>
      </c>
      <c r="AQ344" s="20" t="str">
        <f t="shared" si="94"/>
        <v>VRK-FPV2</v>
      </c>
      <c r="AR344" t="str">
        <f t="shared" si="86"/>
        <v>EGAT-Floating Solar</v>
      </c>
      <c r="AT344" s="4" t="s">
        <v>714</v>
      </c>
      <c r="AU344" s="20" t="str">
        <f t="shared" si="85"/>
        <v>VRK-FPV2</v>
      </c>
      <c r="AV344" t="str">
        <f t="shared" si="95"/>
        <v>CAC</v>
      </c>
      <c r="AX344" s="4" t="s">
        <v>715</v>
      </c>
      <c r="AY344" s="20" t="str">
        <f t="shared" si="96"/>
        <v>VRK-FPV2</v>
      </c>
      <c r="AZ344" t="e">
        <f t="shared" si="97"/>
        <v>#N/A</v>
      </c>
      <c r="BB344" s="4" t="s">
        <v>716</v>
      </c>
      <c r="BC344" s="20" t="s">
        <v>718</v>
      </c>
      <c r="BD344" s="20" t="e">
        <f t="shared" si="98"/>
        <v>#N/A</v>
      </c>
      <c r="BF344" s="4" t="s">
        <v>716</v>
      </c>
      <c r="BG344" s="4" t="s">
        <v>719</v>
      </c>
      <c r="BH344" s="20" t="str">
        <f t="shared" si="87"/>
        <v>VRK-FPV2</v>
      </c>
      <c r="BJ344" s="4" t="s">
        <v>716</v>
      </c>
      <c r="BK344" s="4" t="s">
        <v>720</v>
      </c>
      <c r="BL344" s="20" t="e">
        <f t="shared" si="99"/>
        <v>#N/A</v>
      </c>
      <c r="BN344" s="4" t="s">
        <v>717</v>
      </c>
      <c r="BO344" s="20" t="str">
        <f t="shared" si="100"/>
        <v>Solar</v>
      </c>
      <c r="BP344" s="20" t="str">
        <f t="shared" si="101"/>
        <v>VRK-FPV2</v>
      </c>
    </row>
    <row r="345" spans="1:68">
      <c r="A345" s="3" t="s">
        <v>342</v>
      </c>
      <c r="B345" t="str">
        <f t="shared" si="88"/>
        <v>VRK-FPV3</v>
      </c>
      <c r="C345" t="b">
        <f>TRUE</f>
        <v>1</v>
      </c>
      <c r="D345" t="s">
        <v>377</v>
      </c>
      <c r="E345" t="str">
        <f t="shared" si="89"/>
        <v>CAC</v>
      </c>
      <c r="F345" t="s">
        <v>405</v>
      </c>
      <c r="G345" t="str">
        <f>INDEX(PLEXOScat_idx!$B:$B,MATCH($F345,PLEXOScat_idx!$A:$A,0))</f>
        <v>EGAT-Floating Solar</v>
      </c>
      <c r="H345" t="s">
        <v>702</v>
      </c>
      <c r="I345" t="str">
        <f t="shared" si="90"/>
        <v>Solar</v>
      </c>
      <c r="J345" t="s">
        <v>767</v>
      </c>
      <c r="K345" t="s">
        <v>393</v>
      </c>
      <c r="L345" t="e">
        <f>INDEX(idxFuel!$B:$B,MATCH($K345,idxFuel!$A:$A,0))</f>
        <v>#N/A</v>
      </c>
      <c r="M345" t="s">
        <v>428</v>
      </c>
      <c r="N345" t="e">
        <v>#N/A</v>
      </c>
      <c r="O345" t="e">
        <f t="shared" si="91"/>
        <v>#N/A</v>
      </c>
      <c r="P345">
        <f>INDEX(Units_Allyear!C:C,MATCH($A345,Units_Allyear!$A:$A,0))</f>
        <v>0</v>
      </c>
      <c r="Q345">
        <f>INDEX(Units_Allyear!D:D,MATCH($A345,Units_Allyear!$A:$A,0))</f>
        <v>0</v>
      </c>
      <c r="R345">
        <f>INDEX(Units_Allyear!E:E,MATCH($A345,Units_Allyear!$A:$A,0))</f>
        <v>0</v>
      </c>
      <c r="S345">
        <f>INDEX(Units_Allyear!F:F,MATCH($A345,Units_Allyear!$A:$A,0))</f>
        <v>1</v>
      </c>
      <c r="T345">
        <f>INDEX(Units_Allyear!G:G,MATCH($A345,Units_Allyear!$A:$A,0))</f>
        <v>1</v>
      </c>
      <c r="U345">
        <v>250</v>
      </c>
      <c r="V345">
        <v>250</v>
      </c>
      <c r="W345">
        <v>250</v>
      </c>
      <c r="X345">
        <v>250</v>
      </c>
      <c r="Y345">
        <v>250</v>
      </c>
      <c r="Z345" t="e">
        <v>#N/A</v>
      </c>
      <c r="AA345" t="e">
        <f t="shared" si="92"/>
        <v>#N/A</v>
      </c>
      <c r="AB345" t="e">
        <v>#N/A</v>
      </c>
      <c r="AC345" t="e">
        <v>#N/A</v>
      </c>
      <c r="AD345" t="e">
        <v>#N/A</v>
      </c>
      <c r="AE345">
        <v>8</v>
      </c>
      <c r="AF345">
        <v>40</v>
      </c>
      <c r="AG345">
        <v>0.1</v>
      </c>
      <c r="AH345" t="e">
        <v>#N/A</v>
      </c>
      <c r="AI345" t="e">
        <v>#N/A</v>
      </c>
      <c r="AJ345" t="e">
        <v>#N/A</v>
      </c>
      <c r="AK345" t="e">
        <v>#N/A</v>
      </c>
      <c r="AL345" t="s">
        <v>440</v>
      </c>
      <c r="AM345" t="e">
        <f>NA()</f>
        <v>#N/A</v>
      </c>
      <c r="AN345" t="e">
        <v>#N/A</v>
      </c>
      <c r="AO345" t="e">
        <f t="shared" si="93"/>
        <v>#N/A</v>
      </c>
      <c r="AQ345" s="20" t="str">
        <f t="shared" si="94"/>
        <v>VRK-FPV3</v>
      </c>
      <c r="AR345" t="str">
        <f t="shared" si="86"/>
        <v>EGAT-Floating Solar</v>
      </c>
      <c r="AT345" s="4" t="s">
        <v>714</v>
      </c>
      <c r="AU345" s="20" t="str">
        <f t="shared" si="85"/>
        <v>VRK-FPV3</v>
      </c>
      <c r="AV345" t="str">
        <f t="shared" si="95"/>
        <v>CAC</v>
      </c>
      <c r="AX345" s="4" t="s">
        <v>715</v>
      </c>
      <c r="AY345" s="20" t="str">
        <f t="shared" si="96"/>
        <v>VRK-FPV3</v>
      </c>
      <c r="AZ345" t="e">
        <f t="shared" si="97"/>
        <v>#N/A</v>
      </c>
      <c r="BB345" s="4" t="s">
        <v>716</v>
      </c>
      <c r="BC345" s="20" t="s">
        <v>718</v>
      </c>
      <c r="BD345" s="20" t="e">
        <f t="shared" si="98"/>
        <v>#N/A</v>
      </c>
      <c r="BF345" s="4" t="s">
        <v>716</v>
      </c>
      <c r="BG345" s="4" t="s">
        <v>719</v>
      </c>
      <c r="BH345" s="20" t="str">
        <f t="shared" si="87"/>
        <v>VRK-FPV3</v>
      </c>
      <c r="BJ345" s="4" t="s">
        <v>716</v>
      </c>
      <c r="BK345" s="4" t="s">
        <v>720</v>
      </c>
      <c r="BL345" s="20" t="e">
        <f t="shared" si="99"/>
        <v>#N/A</v>
      </c>
      <c r="BN345" s="4" t="s">
        <v>717</v>
      </c>
      <c r="BO345" s="20" t="str">
        <f t="shared" si="100"/>
        <v>Solar</v>
      </c>
      <c r="BP345" s="20" t="str">
        <f t="shared" si="101"/>
        <v>VRK-FPV3</v>
      </c>
    </row>
    <row r="346" spans="1:68">
      <c r="A346" s="3" t="s">
        <v>343</v>
      </c>
      <c r="B346" t="str">
        <f t="shared" si="88"/>
        <v>VRK-FPV4</v>
      </c>
      <c r="C346" t="b">
        <f>TRUE</f>
        <v>1</v>
      </c>
      <c r="D346" t="s">
        <v>377</v>
      </c>
      <c r="E346" t="str">
        <f t="shared" si="89"/>
        <v>CAC</v>
      </c>
      <c r="F346" t="s">
        <v>405</v>
      </c>
      <c r="G346" t="str">
        <f>INDEX(PLEXOScat_idx!$B:$B,MATCH($F346,PLEXOScat_idx!$A:$A,0))</f>
        <v>EGAT-Floating Solar</v>
      </c>
      <c r="H346" t="s">
        <v>702</v>
      </c>
      <c r="I346" t="str">
        <f t="shared" si="90"/>
        <v>Solar</v>
      </c>
      <c r="J346" t="s">
        <v>767</v>
      </c>
      <c r="K346" t="s">
        <v>393</v>
      </c>
      <c r="L346" t="e">
        <f>INDEX(idxFuel!$B:$B,MATCH($K346,idxFuel!$A:$A,0))</f>
        <v>#N/A</v>
      </c>
      <c r="M346" t="s">
        <v>428</v>
      </c>
      <c r="N346" t="e">
        <v>#N/A</v>
      </c>
      <c r="O346" t="e">
        <f t="shared" si="91"/>
        <v>#N/A</v>
      </c>
      <c r="P346">
        <f>INDEX(Units_Allyear!C:C,MATCH($A346,Units_Allyear!$A:$A,0))</f>
        <v>0</v>
      </c>
      <c r="Q346">
        <f>INDEX(Units_Allyear!D:D,MATCH($A346,Units_Allyear!$A:$A,0))</f>
        <v>0</v>
      </c>
      <c r="R346">
        <f>INDEX(Units_Allyear!E:E,MATCH($A346,Units_Allyear!$A:$A,0))</f>
        <v>0</v>
      </c>
      <c r="S346">
        <f>INDEX(Units_Allyear!F:F,MATCH($A346,Units_Allyear!$A:$A,0))</f>
        <v>0</v>
      </c>
      <c r="T346">
        <f>INDEX(Units_Allyear!G:G,MATCH($A346,Units_Allyear!$A:$A,0))</f>
        <v>1</v>
      </c>
      <c r="U346">
        <v>165</v>
      </c>
      <c r="V346">
        <v>165</v>
      </c>
      <c r="W346">
        <v>165</v>
      </c>
      <c r="X346">
        <v>165</v>
      </c>
      <c r="Y346">
        <v>165</v>
      </c>
      <c r="Z346" t="e">
        <v>#N/A</v>
      </c>
      <c r="AA346" t="e">
        <f t="shared" si="92"/>
        <v>#N/A</v>
      </c>
      <c r="AB346" t="e">
        <v>#N/A</v>
      </c>
      <c r="AC346" t="e">
        <v>#N/A</v>
      </c>
      <c r="AD346" t="e">
        <v>#N/A</v>
      </c>
      <c r="AE346">
        <v>8</v>
      </c>
      <c r="AF346">
        <v>40</v>
      </c>
      <c r="AG346">
        <v>0.1</v>
      </c>
      <c r="AH346" t="e">
        <v>#N/A</v>
      </c>
      <c r="AI346" t="e">
        <v>#N/A</v>
      </c>
      <c r="AJ346" t="e">
        <v>#N/A</v>
      </c>
      <c r="AK346" t="e">
        <v>#N/A</v>
      </c>
      <c r="AL346" t="s">
        <v>440</v>
      </c>
      <c r="AM346" t="e">
        <f>NA()</f>
        <v>#N/A</v>
      </c>
      <c r="AN346" t="e">
        <v>#N/A</v>
      </c>
      <c r="AO346" t="e">
        <f t="shared" si="93"/>
        <v>#N/A</v>
      </c>
      <c r="AQ346" s="20" t="str">
        <f t="shared" si="94"/>
        <v>VRK-FPV4</v>
      </c>
      <c r="AR346" t="str">
        <f t="shared" si="86"/>
        <v>EGAT-Floating Solar</v>
      </c>
      <c r="AT346" s="4" t="s">
        <v>714</v>
      </c>
      <c r="AU346" s="20" t="str">
        <f t="shared" si="85"/>
        <v>VRK-FPV4</v>
      </c>
      <c r="AV346" t="str">
        <f t="shared" si="95"/>
        <v>CAC</v>
      </c>
      <c r="AX346" s="4" t="s">
        <v>715</v>
      </c>
      <c r="AY346" s="20" t="str">
        <f t="shared" si="96"/>
        <v>VRK-FPV4</v>
      </c>
      <c r="AZ346" t="e">
        <f t="shared" si="97"/>
        <v>#N/A</v>
      </c>
      <c r="BB346" s="4" t="s">
        <v>716</v>
      </c>
      <c r="BC346" s="20" t="s">
        <v>718</v>
      </c>
      <c r="BD346" s="20" t="e">
        <f t="shared" si="98"/>
        <v>#N/A</v>
      </c>
      <c r="BF346" s="4" t="s">
        <v>716</v>
      </c>
      <c r="BG346" s="4" t="s">
        <v>719</v>
      </c>
      <c r="BH346" s="20" t="str">
        <f t="shared" si="87"/>
        <v>VRK-FPV4</v>
      </c>
      <c r="BJ346" s="4" t="s">
        <v>716</v>
      </c>
      <c r="BK346" s="4" t="s">
        <v>720</v>
      </c>
      <c r="BL346" s="20" t="e">
        <f t="shared" si="99"/>
        <v>#N/A</v>
      </c>
      <c r="BN346" s="4" t="s">
        <v>717</v>
      </c>
      <c r="BO346" s="20" t="str">
        <f t="shared" si="100"/>
        <v>Solar</v>
      </c>
      <c r="BP346" s="20" t="str">
        <f t="shared" si="101"/>
        <v>VRK-FPV4</v>
      </c>
    </row>
    <row r="347" spans="1:68">
      <c r="A347" s="3" t="s">
        <v>344</v>
      </c>
      <c r="B347" t="str">
        <f t="shared" si="88"/>
        <v>VRK-FPV5</v>
      </c>
      <c r="C347" t="b">
        <f>TRUE</f>
        <v>1</v>
      </c>
      <c r="D347" t="s">
        <v>377</v>
      </c>
      <c r="E347" t="str">
        <f t="shared" si="89"/>
        <v>CAC</v>
      </c>
      <c r="F347" t="s">
        <v>405</v>
      </c>
      <c r="G347" t="str">
        <f>INDEX(PLEXOScat_idx!$B:$B,MATCH($F347,PLEXOScat_idx!$A:$A,0))</f>
        <v>EGAT-Floating Solar</v>
      </c>
      <c r="H347" t="s">
        <v>702</v>
      </c>
      <c r="I347" t="str">
        <f t="shared" si="90"/>
        <v>Solar</v>
      </c>
      <c r="J347" t="s">
        <v>767</v>
      </c>
      <c r="K347" t="s">
        <v>393</v>
      </c>
      <c r="L347" t="e">
        <f>INDEX(idxFuel!$B:$B,MATCH($K347,idxFuel!$A:$A,0))</f>
        <v>#N/A</v>
      </c>
      <c r="M347" t="s">
        <v>428</v>
      </c>
      <c r="N347" t="e">
        <v>#N/A</v>
      </c>
      <c r="O347" t="e">
        <f t="shared" si="91"/>
        <v>#N/A</v>
      </c>
      <c r="P347">
        <f>INDEX(Units_Allyear!C:C,MATCH($A347,Units_Allyear!$A:$A,0))</f>
        <v>0</v>
      </c>
      <c r="Q347">
        <f>INDEX(Units_Allyear!D:D,MATCH($A347,Units_Allyear!$A:$A,0))</f>
        <v>0</v>
      </c>
      <c r="R347">
        <f>INDEX(Units_Allyear!E:E,MATCH($A347,Units_Allyear!$A:$A,0))</f>
        <v>0</v>
      </c>
      <c r="S347">
        <f>INDEX(Units_Allyear!F:F,MATCH($A347,Units_Allyear!$A:$A,0))</f>
        <v>0</v>
      </c>
      <c r="T347">
        <f>INDEX(Units_Allyear!G:G,MATCH($A347,Units_Allyear!$A:$A,0))</f>
        <v>1</v>
      </c>
      <c r="U347">
        <v>165</v>
      </c>
      <c r="V347">
        <v>165</v>
      </c>
      <c r="W347">
        <v>165</v>
      </c>
      <c r="X347">
        <v>165</v>
      </c>
      <c r="Y347">
        <v>165</v>
      </c>
      <c r="Z347" t="e">
        <v>#N/A</v>
      </c>
      <c r="AA347" t="e">
        <f t="shared" si="92"/>
        <v>#N/A</v>
      </c>
      <c r="AB347" t="e">
        <v>#N/A</v>
      </c>
      <c r="AC347" t="e">
        <v>#N/A</v>
      </c>
      <c r="AD347" t="e">
        <v>#N/A</v>
      </c>
      <c r="AE347">
        <v>8</v>
      </c>
      <c r="AF347">
        <v>40</v>
      </c>
      <c r="AG347">
        <v>0.1</v>
      </c>
      <c r="AH347" t="e">
        <v>#N/A</v>
      </c>
      <c r="AI347" t="e">
        <v>#N/A</v>
      </c>
      <c r="AJ347" t="e">
        <v>#N/A</v>
      </c>
      <c r="AK347" t="e">
        <v>#N/A</v>
      </c>
      <c r="AL347" t="s">
        <v>440</v>
      </c>
      <c r="AM347" t="e">
        <f>NA()</f>
        <v>#N/A</v>
      </c>
      <c r="AN347" t="e">
        <v>#N/A</v>
      </c>
      <c r="AO347" t="e">
        <f t="shared" si="93"/>
        <v>#N/A</v>
      </c>
      <c r="AQ347" s="20" t="str">
        <f t="shared" si="94"/>
        <v>VRK-FPV5</v>
      </c>
      <c r="AR347" t="str">
        <f t="shared" si="86"/>
        <v>EGAT-Floating Solar</v>
      </c>
      <c r="AT347" s="4" t="s">
        <v>714</v>
      </c>
      <c r="AU347" s="20" t="str">
        <f t="shared" si="85"/>
        <v>VRK-FPV5</v>
      </c>
      <c r="AV347" t="str">
        <f t="shared" si="95"/>
        <v>CAC</v>
      </c>
      <c r="AX347" s="4" t="s">
        <v>715</v>
      </c>
      <c r="AY347" s="20" t="str">
        <f t="shared" si="96"/>
        <v>VRK-FPV5</v>
      </c>
      <c r="AZ347" t="e">
        <f t="shared" si="97"/>
        <v>#N/A</v>
      </c>
      <c r="BB347" s="4" t="s">
        <v>716</v>
      </c>
      <c r="BC347" s="20" t="s">
        <v>718</v>
      </c>
      <c r="BD347" s="20" t="e">
        <f t="shared" si="98"/>
        <v>#N/A</v>
      </c>
      <c r="BF347" s="4" t="s">
        <v>716</v>
      </c>
      <c r="BG347" s="4" t="s">
        <v>719</v>
      </c>
      <c r="BH347" s="20" t="str">
        <f t="shared" si="87"/>
        <v>VRK-FPV5</v>
      </c>
      <c r="BJ347" s="4" t="s">
        <v>716</v>
      </c>
      <c r="BK347" s="4" t="s">
        <v>720</v>
      </c>
      <c r="BL347" s="20" t="e">
        <f t="shared" si="99"/>
        <v>#N/A</v>
      </c>
      <c r="BN347" s="4" t="s">
        <v>717</v>
      </c>
      <c r="BO347" s="20" t="str">
        <f t="shared" si="100"/>
        <v>Solar</v>
      </c>
      <c r="BP347" s="20" t="str">
        <f t="shared" si="101"/>
        <v>VRK-FPV5</v>
      </c>
    </row>
    <row r="348" spans="1:68">
      <c r="A348" s="2" t="s">
        <v>345</v>
      </c>
      <c r="B348" t="str">
        <f t="shared" si="88"/>
        <v>UR-FPV</v>
      </c>
      <c r="C348" t="b">
        <f>TRUE</f>
        <v>1</v>
      </c>
      <c r="D348" t="s">
        <v>369</v>
      </c>
      <c r="E348" t="str">
        <f t="shared" si="89"/>
        <v>NEC</v>
      </c>
      <c r="F348" t="s">
        <v>405</v>
      </c>
      <c r="G348" t="str">
        <f>INDEX(PLEXOScat_idx!$B:$B,MATCH($F348,PLEXOScat_idx!$A:$A,0))</f>
        <v>EGAT-Floating Solar</v>
      </c>
      <c r="H348" t="s">
        <v>702</v>
      </c>
      <c r="I348" t="str">
        <f t="shared" si="90"/>
        <v>Solar</v>
      </c>
      <c r="J348" t="s">
        <v>767</v>
      </c>
      <c r="K348" t="s">
        <v>393</v>
      </c>
      <c r="L348" t="e">
        <f>INDEX(idxFuel!$B:$B,MATCH($K348,idxFuel!$A:$A,0))</f>
        <v>#N/A</v>
      </c>
      <c r="M348" t="s">
        <v>428</v>
      </c>
      <c r="N348" t="e">
        <v>#N/A</v>
      </c>
      <c r="O348" t="e">
        <f t="shared" si="91"/>
        <v>#N/A</v>
      </c>
      <c r="P348">
        <f>INDEX(Units_Allyear!C:C,MATCH($A348,Units_Allyear!$A:$A,0))</f>
        <v>0</v>
      </c>
      <c r="Q348">
        <f>INDEX(Units_Allyear!D:D,MATCH($A348,Units_Allyear!$A:$A,0))</f>
        <v>1</v>
      </c>
      <c r="R348">
        <f>INDEX(Units_Allyear!E:E,MATCH($A348,Units_Allyear!$A:$A,0))</f>
        <v>1</v>
      </c>
      <c r="S348">
        <f>INDEX(Units_Allyear!F:F,MATCH($A348,Units_Allyear!$A:$A,0))</f>
        <v>1</v>
      </c>
      <c r="T348">
        <f>INDEX(Units_Allyear!G:G,MATCH($A348,Units_Allyear!$A:$A,0))</f>
        <v>1</v>
      </c>
      <c r="U348">
        <v>24</v>
      </c>
      <c r="V348">
        <v>24</v>
      </c>
      <c r="W348">
        <v>24</v>
      </c>
      <c r="X348">
        <v>24</v>
      </c>
      <c r="Y348">
        <v>24</v>
      </c>
      <c r="Z348" t="e">
        <v>#N/A</v>
      </c>
      <c r="AA348" t="e">
        <f t="shared" si="92"/>
        <v>#N/A</v>
      </c>
      <c r="AB348" t="e">
        <v>#N/A</v>
      </c>
      <c r="AC348" t="e">
        <v>#N/A</v>
      </c>
      <c r="AD348" t="e">
        <v>#N/A</v>
      </c>
      <c r="AE348">
        <v>8</v>
      </c>
      <c r="AF348">
        <v>40</v>
      </c>
      <c r="AG348">
        <v>0.1</v>
      </c>
      <c r="AH348" t="e">
        <v>#N/A</v>
      </c>
      <c r="AI348" t="e">
        <v>#N/A</v>
      </c>
      <c r="AJ348" t="e">
        <v>#N/A</v>
      </c>
      <c r="AK348" t="e">
        <v>#N/A</v>
      </c>
      <c r="AL348" t="s">
        <v>440</v>
      </c>
      <c r="AM348" t="e">
        <f>NA()</f>
        <v>#N/A</v>
      </c>
      <c r="AN348" t="s">
        <v>591</v>
      </c>
      <c r="AO348">
        <f t="shared" si="93"/>
        <v>2023</v>
      </c>
      <c r="AQ348" s="20" t="str">
        <f t="shared" si="94"/>
        <v>UR-FPV</v>
      </c>
      <c r="AR348" t="str">
        <f t="shared" si="86"/>
        <v>EGAT-Floating Solar</v>
      </c>
      <c r="AT348" s="4" t="s">
        <v>714</v>
      </c>
      <c r="AU348" s="20" t="str">
        <f t="shared" si="85"/>
        <v>UR-FPV</v>
      </c>
      <c r="AV348" t="str">
        <f t="shared" si="95"/>
        <v>NEC</v>
      </c>
      <c r="AX348" s="4" t="s">
        <v>715</v>
      </c>
      <c r="AY348" s="20" t="str">
        <f t="shared" si="96"/>
        <v>UR-FPV</v>
      </c>
      <c r="AZ348" t="e">
        <f t="shared" si="97"/>
        <v>#N/A</v>
      </c>
      <c r="BB348" s="4" t="s">
        <v>716</v>
      </c>
      <c r="BC348" s="20" t="s">
        <v>718</v>
      </c>
      <c r="BD348" s="20" t="e">
        <f t="shared" si="98"/>
        <v>#N/A</v>
      </c>
      <c r="BF348" s="4" t="s">
        <v>716</v>
      </c>
      <c r="BG348" s="4" t="s">
        <v>719</v>
      </c>
      <c r="BH348" s="20" t="str">
        <f t="shared" si="87"/>
        <v>UR-FPV</v>
      </c>
      <c r="BJ348" s="4" t="s">
        <v>716</v>
      </c>
      <c r="BK348" s="4" t="s">
        <v>720</v>
      </c>
      <c r="BL348" s="20" t="e">
        <f t="shared" si="99"/>
        <v>#N/A</v>
      </c>
      <c r="BN348" s="4" t="s">
        <v>717</v>
      </c>
      <c r="BO348" s="20" t="str">
        <f t="shared" si="100"/>
        <v>Solar</v>
      </c>
      <c r="BP348" s="20" t="str">
        <f t="shared" si="101"/>
        <v>UR-FPV</v>
      </c>
    </row>
    <row r="349" spans="1:68">
      <c r="A349" s="2" t="s">
        <v>346</v>
      </c>
      <c r="B349" t="str">
        <f t="shared" si="88"/>
        <v>SRD-FPV</v>
      </c>
      <c r="C349" t="b">
        <f>TRUE</f>
        <v>1</v>
      </c>
      <c r="D349" t="s">
        <v>369</v>
      </c>
      <c r="E349" t="str">
        <f t="shared" si="89"/>
        <v>NEC</v>
      </c>
      <c r="F349" t="s">
        <v>405</v>
      </c>
      <c r="G349" t="str">
        <f>INDEX(PLEXOScat_idx!$B:$B,MATCH($F349,PLEXOScat_idx!$A:$A,0))</f>
        <v>EGAT-Floating Solar</v>
      </c>
      <c r="H349" t="s">
        <v>702</v>
      </c>
      <c r="I349" t="str">
        <f t="shared" si="90"/>
        <v>Solar</v>
      </c>
      <c r="J349" t="s">
        <v>767</v>
      </c>
      <c r="K349" t="s">
        <v>393</v>
      </c>
      <c r="L349" t="e">
        <f>INDEX(idxFuel!$B:$B,MATCH($K349,idxFuel!$A:$A,0))</f>
        <v>#N/A</v>
      </c>
      <c r="M349" t="s">
        <v>428</v>
      </c>
      <c r="N349" t="e">
        <v>#N/A</v>
      </c>
      <c r="O349" t="e">
        <f t="shared" si="91"/>
        <v>#N/A</v>
      </c>
      <c r="P349">
        <f>INDEX(Units_Allyear!C:C,MATCH($A349,Units_Allyear!$A:$A,0))</f>
        <v>1</v>
      </c>
      <c r="Q349">
        <f>INDEX(Units_Allyear!D:D,MATCH($A349,Units_Allyear!$A:$A,0))</f>
        <v>1</v>
      </c>
      <c r="R349">
        <f>INDEX(Units_Allyear!E:E,MATCH($A349,Units_Allyear!$A:$A,0))</f>
        <v>1</v>
      </c>
      <c r="S349">
        <f>INDEX(Units_Allyear!F:F,MATCH($A349,Units_Allyear!$A:$A,0))</f>
        <v>1</v>
      </c>
      <c r="T349">
        <f>INDEX(Units_Allyear!G:G,MATCH($A349,Units_Allyear!$A:$A,0))</f>
        <v>1</v>
      </c>
      <c r="U349">
        <v>45</v>
      </c>
      <c r="V349">
        <v>45</v>
      </c>
      <c r="W349">
        <v>45</v>
      </c>
      <c r="X349">
        <v>45</v>
      </c>
      <c r="Y349">
        <v>45</v>
      </c>
      <c r="Z349" t="e">
        <v>#N/A</v>
      </c>
      <c r="AA349" t="e">
        <f t="shared" si="92"/>
        <v>#N/A</v>
      </c>
      <c r="AB349" t="e">
        <v>#N/A</v>
      </c>
      <c r="AC349" t="e">
        <v>#N/A</v>
      </c>
      <c r="AD349" t="e">
        <v>#N/A</v>
      </c>
      <c r="AE349">
        <v>8</v>
      </c>
      <c r="AF349">
        <v>40</v>
      </c>
      <c r="AG349">
        <v>0.1</v>
      </c>
      <c r="AH349" t="e">
        <v>#N/A</v>
      </c>
      <c r="AI349" t="e">
        <v>#N/A</v>
      </c>
      <c r="AJ349" t="e">
        <v>#N/A</v>
      </c>
      <c r="AK349" t="e">
        <v>#N/A</v>
      </c>
      <c r="AL349" t="s">
        <v>440</v>
      </c>
      <c r="AM349" t="e">
        <f>NA()</f>
        <v>#N/A</v>
      </c>
      <c r="AN349" t="s">
        <v>497</v>
      </c>
      <c r="AO349">
        <f t="shared" si="93"/>
        <v>2021</v>
      </c>
      <c r="AQ349" s="20" t="str">
        <f t="shared" si="94"/>
        <v>SRD-FPV</v>
      </c>
      <c r="AR349" t="str">
        <f t="shared" si="86"/>
        <v>EGAT-Floating Solar</v>
      </c>
      <c r="AT349" s="4" t="s">
        <v>714</v>
      </c>
      <c r="AU349" s="20" t="str">
        <f t="shared" si="85"/>
        <v>SRD-FPV</v>
      </c>
      <c r="AV349" t="str">
        <f t="shared" si="95"/>
        <v>NEC</v>
      </c>
      <c r="AX349" s="4" t="s">
        <v>715</v>
      </c>
      <c r="AY349" s="20" t="str">
        <f t="shared" si="96"/>
        <v>SRD-FPV</v>
      </c>
      <c r="AZ349" t="e">
        <f t="shared" si="97"/>
        <v>#N/A</v>
      </c>
      <c r="BB349" s="4" t="s">
        <v>716</v>
      </c>
      <c r="BC349" s="20" t="s">
        <v>718</v>
      </c>
      <c r="BD349" s="20" t="e">
        <f t="shared" si="98"/>
        <v>#N/A</v>
      </c>
      <c r="BF349" s="4" t="s">
        <v>716</v>
      </c>
      <c r="BG349" s="4" t="s">
        <v>719</v>
      </c>
      <c r="BH349" s="20" t="str">
        <f t="shared" si="87"/>
        <v>SRD-FPV</v>
      </c>
      <c r="BJ349" s="4" t="s">
        <v>716</v>
      </c>
      <c r="BK349" s="4" t="s">
        <v>720</v>
      </c>
      <c r="BL349" s="20" t="e">
        <f t="shared" si="99"/>
        <v>#N/A</v>
      </c>
      <c r="BN349" s="4" t="s">
        <v>717</v>
      </c>
      <c r="BO349" s="20" t="str">
        <f t="shared" si="100"/>
        <v>Solar</v>
      </c>
      <c r="BP349" s="20" t="str">
        <f t="shared" si="101"/>
        <v>SRD-FPV</v>
      </c>
    </row>
    <row r="350" spans="1:68">
      <c r="A350" s="9" t="s">
        <v>617</v>
      </c>
      <c r="B350" t="str">
        <f t="shared" si="88"/>
        <v>VSPP_IPS_SPPbiogas_CAC-E</v>
      </c>
      <c r="C350" t="e">
        <v>#N/A</v>
      </c>
      <c r="D350" t="str">
        <f>RIGHT($A350,LEN($A350)-FIND(CHAR(1),SUBSTITUTE($A350,"_",CHAR(1),LEN($A350)-LEN(SUBSTITUTE($A350,"_","")))))</f>
        <v>CAC-E</v>
      </c>
      <c r="E350" t="str">
        <f t="shared" si="89"/>
        <v>CAC</v>
      </c>
      <c r="F350" t="s">
        <v>430</v>
      </c>
      <c r="G350" t="str">
        <f>INDEX(PLEXOScat_idx!$B:$B,MATCH($F350,PLEXOScat_idx!$A:$A,0))</f>
        <v>VSPP</v>
      </c>
      <c r="H350" s="10" t="s">
        <v>682</v>
      </c>
      <c r="I350" t="s">
        <v>722</v>
      </c>
      <c r="J350" t="s">
        <v>764</v>
      </c>
      <c r="K350" t="str">
        <f>F350</f>
        <v>Biogas</v>
      </c>
      <c r="L350" t="str">
        <f>INDEX(idxFuel!$B:$B,MATCH($K350,idxFuel!$A:$A,0))</f>
        <v>Biogas</v>
      </c>
      <c r="M350" t="s">
        <v>428</v>
      </c>
      <c r="N350" t="e">
        <v>#N/A</v>
      </c>
      <c r="O350" t="e">
        <f t="shared" si="91"/>
        <v>#N/A</v>
      </c>
      <c r="P350">
        <v>1</v>
      </c>
      <c r="Q350">
        <v>1</v>
      </c>
      <c r="R350">
        <v>1</v>
      </c>
      <c r="S350">
        <v>1</v>
      </c>
      <c r="T350">
        <v>1</v>
      </c>
      <c r="U350">
        <f>INDEX(VSPPUnits_AllYear!C:C,MATCH($A350,VSPPUnits_AllYear!$A:$A,0))</f>
        <v>18.47</v>
      </c>
      <c r="V350">
        <f>INDEX(VSPPUnits_AllYear!D:D,MATCH($A350,VSPPUnits_AllYear!$A:$A,0))</f>
        <v>122</v>
      </c>
      <c r="W350">
        <f>INDEX(VSPPUnits_AllYear!E:E,MATCH($A350,VSPPUnits_AllYear!$A:$A,0))</f>
        <v>122</v>
      </c>
      <c r="X350">
        <f>INDEX(VSPPUnits_AllYear!F:F,MATCH($A350,VSPPUnits_AllYear!$A:$A,0))</f>
        <v>180</v>
      </c>
      <c r="Y350">
        <f>INDEX(VSPPUnits_AllYear!G:G,MATCH($A350,VSPPUnits_AllYear!$A:$A,0))</f>
        <v>180</v>
      </c>
      <c r="Z350" t="e">
        <v>#N/A</v>
      </c>
      <c r="AA350" t="e">
        <f t="shared" si="92"/>
        <v>#N/A</v>
      </c>
      <c r="AB350" t="e">
        <v>#N/A</v>
      </c>
      <c r="AC350" t="e">
        <v>#N/A</v>
      </c>
      <c r="AD350" t="e">
        <v>#N/A</v>
      </c>
      <c r="AE350">
        <v>8</v>
      </c>
      <c r="AF350">
        <v>40</v>
      </c>
      <c r="AG350">
        <v>0.1</v>
      </c>
      <c r="AH350" t="e">
        <v>#N/A</v>
      </c>
      <c r="AI350" t="e">
        <v>#N/A</v>
      </c>
      <c r="AJ350" t="e">
        <v>#N/A</v>
      </c>
      <c r="AK350" t="e">
        <v>#N/A</v>
      </c>
      <c r="AL350" t="s">
        <v>696</v>
      </c>
      <c r="AM350" t="e">
        <f>NA()</f>
        <v>#N/A</v>
      </c>
      <c r="AN350" t="e">
        <v>#N/A</v>
      </c>
      <c r="AO350" t="e">
        <f t="shared" si="93"/>
        <v>#N/A</v>
      </c>
      <c r="AQ350" s="20" t="str">
        <f t="shared" ref="AQ350:AQ392" si="102">A350</f>
        <v>VSPP_IPS_SPPbiogas_CAC-E</v>
      </c>
      <c r="AR350" t="str">
        <f t="shared" si="86"/>
        <v>VSPP</v>
      </c>
      <c r="AT350" s="4" t="s">
        <v>714</v>
      </c>
      <c r="AU350" s="20" t="str">
        <f t="shared" ref="AU350:AU392" si="103">AQ350</f>
        <v>VSPP_IPS_SPPbiogas_CAC-E</v>
      </c>
      <c r="AV350" t="str">
        <f t="shared" ref="AV350:AV392" si="104">E350</f>
        <v>CAC</v>
      </c>
      <c r="AX350" s="4" t="s">
        <v>715</v>
      </c>
      <c r="AY350" s="20" t="str">
        <f t="shared" si="96"/>
        <v>VSPP_IPS_SPPbiogas_CAC-E</v>
      </c>
      <c r="AZ350" t="str">
        <f t="shared" si="97"/>
        <v>Biogas</v>
      </c>
      <c r="BB350" s="4" t="s">
        <v>716</v>
      </c>
      <c r="BC350" s="20" t="s">
        <v>718</v>
      </c>
      <c r="BD350" s="20" t="e">
        <f t="shared" si="98"/>
        <v>#N/A</v>
      </c>
      <c r="BF350" s="4" t="s">
        <v>716</v>
      </c>
      <c r="BG350" s="4" t="s">
        <v>719</v>
      </c>
      <c r="BH350" s="20" t="str">
        <f t="shared" si="87"/>
        <v>VSPP_IPS_SPPbiogas_CAC-E</v>
      </c>
      <c r="BJ350" s="4" t="s">
        <v>716</v>
      </c>
      <c r="BK350" s="4" t="s">
        <v>720</v>
      </c>
      <c r="BL350" s="20" t="e">
        <f t="shared" si="99"/>
        <v>#N/A</v>
      </c>
      <c r="BN350" s="4" t="s">
        <v>717</v>
      </c>
      <c r="BO350" s="20" t="str">
        <f t="shared" si="100"/>
        <v>Bioenergy</v>
      </c>
      <c r="BP350" s="20" t="str">
        <f t="shared" si="101"/>
        <v>VSPP_IPS_SPPbiogas_CAC-E</v>
      </c>
    </row>
    <row r="351" spans="1:68">
      <c r="A351" s="9" t="s">
        <v>618</v>
      </c>
      <c r="B351" t="str">
        <f t="shared" si="88"/>
        <v>VSPP_IPS_SPPbiogas_CAC-N</v>
      </c>
      <c r="C351" t="e">
        <v>#N/A</v>
      </c>
      <c r="D351" t="str">
        <f t="shared" ref="D351:D392" si="105">RIGHT($A351,LEN($A351)-FIND(CHAR(1),SUBSTITUTE($A351,"_",CHAR(1),LEN($A351)-LEN(SUBSTITUTE($A351,"_","")))))</f>
        <v>CAC-N</v>
      </c>
      <c r="E351" t="str">
        <f t="shared" si="89"/>
        <v>CAC</v>
      </c>
      <c r="F351" t="s">
        <v>430</v>
      </c>
      <c r="G351" t="str">
        <f>INDEX(PLEXOScat_idx!$B:$B,MATCH($F351,PLEXOScat_idx!$A:$A,0))</f>
        <v>VSPP</v>
      </c>
      <c r="H351" s="10" t="s">
        <v>682</v>
      </c>
      <c r="I351" t="s">
        <v>722</v>
      </c>
      <c r="J351" t="s">
        <v>764</v>
      </c>
      <c r="K351" t="str">
        <f t="shared" ref="K351:K392" si="106">F351</f>
        <v>Biogas</v>
      </c>
      <c r="L351" t="str">
        <f>INDEX(idxFuel!$B:$B,MATCH($K351,idxFuel!$A:$A,0))</f>
        <v>Biogas</v>
      </c>
      <c r="M351" t="s">
        <v>428</v>
      </c>
      <c r="N351" t="e">
        <v>#N/A</v>
      </c>
      <c r="O351" t="e">
        <f t="shared" si="91"/>
        <v>#N/A</v>
      </c>
      <c r="P351">
        <v>1</v>
      </c>
      <c r="Q351">
        <v>1</v>
      </c>
      <c r="R351">
        <v>1</v>
      </c>
      <c r="S351">
        <v>1</v>
      </c>
      <c r="T351">
        <v>1</v>
      </c>
      <c r="U351">
        <f>INDEX(VSPPUnits_AllYear!C:C,MATCH($A351,VSPPUnits_AllYear!$A:$A,0))</f>
        <v>87.17</v>
      </c>
      <c r="V351">
        <f>INDEX(VSPPUnits_AllYear!D:D,MATCH($A351,VSPPUnits_AllYear!$A:$A,0))</f>
        <v>155</v>
      </c>
      <c r="W351">
        <f>INDEX(VSPPUnits_AllYear!E:E,MATCH($A351,VSPPUnits_AllYear!$A:$A,0))</f>
        <v>155</v>
      </c>
      <c r="X351">
        <f>INDEX(VSPPUnits_AllYear!F:F,MATCH($A351,VSPPUnits_AllYear!$A:$A,0))</f>
        <v>178</v>
      </c>
      <c r="Y351">
        <f>INDEX(VSPPUnits_AllYear!G:G,MATCH($A351,VSPPUnits_AllYear!$A:$A,0))</f>
        <v>178</v>
      </c>
      <c r="Z351" t="e">
        <v>#N/A</v>
      </c>
      <c r="AA351" t="e">
        <f t="shared" si="92"/>
        <v>#N/A</v>
      </c>
      <c r="AB351" t="e">
        <v>#N/A</v>
      </c>
      <c r="AC351" t="e">
        <v>#N/A</v>
      </c>
      <c r="AD351" t="e">
        <v>#N/A</v>
      </c>
      <c r="AE351">
        <v>8</v>
      </c>
      <c r="AF351">
        <v>40</v>
      </c>
      <c r="AG351">
        <v>0.1</v>
      </c>
      <c r="AH351" t="e">
        <v>#N/A</v>
      </c>
      <c r="AI351" t="e">
        <v>#N/A</v>
      </c>
      <c r="AJ351" t="e">
        <v>#N/A</v>
      </c>
      <c r="AK351" t="e">
        <v>#N/A</v>
      </c>
      <c r="AL351" t="s">
        <v>696</v>
      </c>
      <c r="AM351" t="e">
        <f>NA()</f>
        <v>#N/A</v>
      </c>
      <c r="AN351" t="e">
        <v>#N/A</v>
      </c>
      <c r="AO351" t="e">
        <f t="shared" si="93"/>
        <v>#N/A</v>
      </c>
      <c r="AQ351" s="20" t="str">
        <f t="shared" si="102"/>
        <v>VSPP_IPS_SPPbiogas_CAC-N</v>
      </c>
      <c r="AR351" t="str">
        <f t="shared" si="86"/>
        <v>VSPP</v>
      </c>
      <c r="AT351" s="4" t="s">
        <v>714</v>
      </c>
      <c r="AU351" s="20" t="str">
        <f t="shared" si="103"/>
        <v>VSPP_IPS_SPPbiogas_CAC-N</v>
      </c>
      <c r="AV351" t="str">
        <f t="shared" si="104"/>
        <v>CAC</v>
      </c>
      <c r="AX351" s="4" t="s">
        <v>715</v>
      </c>
      <c r="AY351" s="20" t="str">
        <f t="shared" si="96"/>
        <v>VSPP_IPS_SPPbiogas_CAC-N</v>
      </c>
      <c r="AZ351" t="str">
        <f t="shared" si="97"/>
        <v>Biogas</v>
      </c>
      <c r="BB351" s="4" t="s">
        <v>716</v>
      </c>
      <c r="BC351" s="20" t="s">
        <v>718</v>
      </c>
      <c r="BD351" s="20" t="e">
        <f t="shared" si="98"/>
        <v>#N/A</v>
      </c>
      <c r="BF351" s="4" t="s">
        <v>716</v>
      </c>
      <c r="BG351" s="4" t="s">
        <v>719</v>
      </c>
      <c r="BH351" s="20" t="str">
        <f t="shared" si="87"/>
        <v>VSPP_IPS_SPPbiogas_CAC-N</v>
      </c>
      <c r="BJ351" s="4" t="s">
        <v>716</v>
      </c>
      <c r="BK351" s="4" t="s">
        <v>720</v>
      </c>
      <c r="BL351" s="20" t="e">
        <f t="shared" si="99"/>
        <v>#N/A</v>
      </c>
      <c r="BN351" s="4" t="s">
        <v>717</v>
      </c>
      <c r="BO351" s="20" t="str">
        <f t="shared" si="100"/>
        <v>Bioenergy</v>
      </c>
      <c r="BP351" s="20" t="str">
        <f t="shared" si="101"/>
        <v>VSPP_IPS_SPPbiogas_CAC-N</v>
      </c>
    </row>
    <row r="352" spans="1:68">
      <c r="A352" s="9" t="s">
        <v>619</v>
      </c>
      <c r="B352" t="str">
        <f t="shared" si="88"/>
        <v>VSPP_IPS_SPPbiogas_CAC-W</v>
      </c>
      <c r="C352" t="e">
        <v>#N/A</v>
      </c>
      <c r="D352" t="str">
        <f t="shared" si="105"/>
        <v>CAC-W</v>
      </c>
      <c r="E352" t="str">
        <f t="shared" si="89"/>
        <v>CAC</v>
      </c>
      <c r="F352" t="s">
        <v>430</v>
      </c>
      <c r="G352" t="str">
        <f>INDEX(PLEXOScat_idx!$B:$B,MATCH($F352,PLEXOScat_idx!$A:$A,0))</f>
        <v>VSPP</v>
      </c>
      <c r="H352" s="10" t="s">
        <v>682</v>
      </c>
      <c r="I352" t="s">
        <v>722</v>
      </c>
      <c r="J352" t="s">
        <v>764</v>
      </c>
      <c r="K352" t="str">
        <f t="shared" si="106"/>
        <v>Biogas</v>
      </c>
      <c r="L352" t="str">
        <f>INDEX(idxFuel!$B:$B,MATCH($K352,idxFuel!$A:$A,0))</f>
        <v>Biogas</v>
      </c>
      <c r="M352" t="s">
        <v>428</v>
      </c>
      <c r="N352" t="e">
        <v>#N/A</v>
      </c>
      <c r="O352" t="e">
        <f t="shared" si="91"/>
        <v>#N/A</v>
      </c>
      <c r="P352">
        <v>1</v>
      </c>
      <c r="Q352">
        <v>1</v>
      </c>
      <c r="R352">
        <v>1</v>
      </c>
      <c r="S352">
        <v>1</v>
      </c>
      <c r="T352">
        <v>1</v>
      </c>
      <c r="U352">
        <f>INDEX(VSPPUnits_AllYear!C:C,MATCH($A352,VSPPUnits_AllYear!$A:$A,0))</f>
        <v>38.9</v>
      </c>
      <c r="V352">
        <f>INDEX(VSPPUnits_AllYear!D:D,MATCH($A352,VSPPUnits_AllYear!$A:$A,0))</f>
        <v>253</v>
      </c>
      <c r="W352">
        <f>INDEX(VSPPUnits_AllYear!E:E,MATCH($A352,VSPPUnits_AllYear!$A:$A,0))</f>
        <v>253</v>
      </c>
      <c r="X352">
        <f>INDEX(VSPPUnits_AllYear!F:F,MATCH($A352,VSPPUnits_AllYear!$A:$A,0))</f>
        <v>291</v>
      </c>
      <c r="Y352">
        <f>INDEX(VSPPUnits_AllYear!G:G,MATCH($A352,VSPPUnits_AllYear!$A:$A,0))</f>
        <v>291</v>
      </c>
      <c r="Z352" t="e">
        <v>#N/A</v>
      </c>
      <c r="AA352" t="e">
        <f t="shared" si="92"/>
        <v>#N/A</v>
      </c>
      <c r="AB352" t="e">
        <v>#N/A</v>
      </c>
      <c r="AC352" t="e">
        <v>#N/A</v>
      </c>
      <c r="AD352" t="e">
        <v>#N/A</v>
      </c>
      <c r="AE352">
        <v>8</v>
      </c>
      <c r="AF352">
        <v>40</v>
      </c>
      <c r="AG352">
        <v>0.1</v>
      </c>
      <c r="AH352" t="e">
        <v>#N/A</v>
      </c>
      <c r="AI352" t="e">
        <v>#N/A</v>
      </c>
      <c r="AJ352" t="e">
        <v>#N/A</v>
      </c>
      <c r="AK352" t="e">
        <v>#N/A</v>
      </c>
      <c r="AL352" t="s">
        <v>696</v>
      </c>
      <c r="AM352" t="e">
        <f>NA()</f>
        <v>#N/A</v>
      </c>
      <c r="AN352" t="e">
        <v>#N/A</v>
      </c>
      <c r="AO352" t="e">
        <f t="shared" si="93"/>
        <v>#N/A</v>
      </c>
      <c r="AQ352" s="20" t="str">
        <f t="shared" si="102"/>
        <v>VSPP_IPS_SPPbiogas_CAC-W</v>
      </c>
      <c r="AR352" t="str">
        <f t="shared" si="86"/>
        <v>VSPP</v>
      </c>
      <c r="AT352" s="4" t="s">
        <v>714</v>
      </c>
      <c r="AU352" s="20" t="str">
        <f t="shared" si="103"/>
        <v>VSPP_IPS_SPPbiogas_CAC-W</v>
      </c>
      <c r="AV352" t="str">
        <f t="shared" si="104"/>
        <v>CAC</v>
      </c>
      <c r="AX352" s="4" t="s">
        <v>715</v>
      </c>
      <c r="AY352" s="20" t="str">
        <f t="shared" si="96"/>
        <v>VSPP_IPS_SPPbiogas_CAC-W</v>
      </c>
      <c r="AZ352" t="str">
        <f t="shared" si="97"/>
        <v>Biogas</v>
      </c>
      <c r="BB352" s="4" t="s">
        <v>716</v>
      </c>
      <c r="BC352" s="20" t="s">
        <v>718</v>
      </c>
      <c r="BD352" s="20" t="e">
        <f t="shared" si="98"/>
        <v>#N/A</v>
      </c>
      <c r="BF352" s="4" t="s">
        <v>716</v>
      </c>
      <c r="BG352" s="4" t="s">
        <v>719</v>
      </c>
      <c r="BH352" s="20" t="str">
        <f t="shared" si="87"/>
        <v>VSPP_IPS_SPPbiogas_CAC-W</v>
      </c>
      <c r="BJ352" s="4" t="s">
        <v>716</v>
      </c>
      <c r="BK352" s="4" t="s">
        <v>720</v>
      </c>
      <c r="BL352" s="20" t="e">
        <f t="shared" si="99"/>
        <v>#N/A</v>
      </c>
      <c r="BN352" s="4" t="s">
        <v>717</v>
      </c>
      <c r="BO352" s="20" t="str">
        <f t="shared" si="100"/>
        <v>Bioenergy</v>
      </c>
      <c r="BP352" s="20" t="str">
        <f t="shared" si="101"/>
        <v>VSPP_IPS_SPPbiogas_CAC-W</v>
      </c>
    </row>
    <row r="353" spans="1:68">
      <c r="A353" s="9" t="s">
        <v>620</v>
      </c>
      <c r="B353" t="str">
        <f t="shared" si="88"/>
        <v>VSPP_IPS_SPPbiogas_MAC</v>
      </c>
      <c r="C353" t="e">
        <v>#N/A</v>
      </c>
      <c r="D353" t="str">
        <f t="shared" si="105"/>
        <v>MAC</v>
      </c>
      <c r="E353" t="str">
        <f t="shared" si="89"/>
        <v>MAC</v>
      </c>
      <c r="F353" t="s">
        <v>430</v>
      </c>
      <c r="G353" t="str">
        <f>INDEX(PLEXOScat_idx!$B:$B,MATCH($F353,PLEXOScat_idx!$A:$A,0))</f>
        <v>VSPP</v>
      </c>
      <c r="H353" s="10" t="s">
        <v>682</v>
      </c>
      <c r="I353" t="s">
        <v>722</v>
      </c>
      <c r="J353" t="s">
        <v>764</v>
      </c>
      <c r="K353" t="str">
        <f t="shared" si="106"/>
        <v>Biogas</v>
      </c>
      <c r="L353" t="str">
        <f>INDEX(idxFuel!$B:$B,MATCH($K353,idxFuel!$A:$A,0))</f>
        <v>Biogas</v>
      </c>
      <c r="M353" t="s">
        <v>428</v>
      </c>
      <c r="N353" t="e">
        <v>#N/A</v>
      </c>
      <c r="O353" t="e">
        <f t="shared" si="91"/>
        <v>#N/A</v>
      </c>
      <c r="P353">
        <v>1</v>
      </c>
      <c r="Q353">
        <v>1</v>
      </c>
      <c r="R353">
        <v>1</v>
      </c>
      <c r="S353">
        <v>1</v>
      </c>
      <c r="T353">
        <v>1</v>
      </c>
      <c r="U353">
        <f>INDEX(VSPPUnits_AllYear!C:C,MATCH($A353,VSPPUnits_AllYear!$A:$A,0))</f>
        <v>0</v>
      </c>
      <c r="V353">
        <f>INDEX(VSPPUnits_AllYear!D:D,MATCH($A353,VSPPUnits_AllYear!$A:$A,0))</f>
        <v>7</v>
      </c>
      <c r="W353">
        <f>INDEX(VSPPUnits_AllYear!E:E,MATCH($A353,VSPPUnits_AllYear!$A:$A,0))</f>
        <v>7</v>
      </c>
      <c r="X353">
        <f>INDEX(VSPPUnits_AllYear!F:F,MATCH($A353,VSPPUnits_AllYear!$A:$A,0))</f>
        <v>15</v>
      </c>
      <c r="Y353">
        <f>INDEX(VSPPUnits_AllYear!G:G,MATCH($A353,VSPPUnits_AllYear!$A:$A,0))</f>
        <v>15</v>
      </c>
      <c r="Z353" t="e">
        <v>#N/A</v>
      </c>
      <c r="AA353" t="e">
        <f t="shared" si="92"/>
        <v>#N/A</v>
      </c>
      <c r="AB353" t="e">
        <v>#N/A</v>
      </c>
      <c r="AC353" t="e">
        <v>#N/A</v>
      </c>
      <c r="AD353" t="e">
        <v>#N/A</v>
      </c>
      <c r="AE353">
        <v>8</v>
      </c>
      <c r="AF353">
        <v>40</v>
      </c>
      <c r="AG353">
        <v>0.1</v>
      </c>
      <c r="AH353" t="e">
        <v>#N/A</v>
      </c>
      <c r="AI353" t="e">
        <v>#N/A</v>
      </c>
      <c r="AJ353" t="e">
        <v>#N/A</v>
      </c>
      <c r="AK353" t="e">
        <v>#N/A</v>
      </c>
      <c r="AL353" t="s">
        <v>696</v>
      </c>
      <c r="AM353" t="e">
        <f>NA()</f>
        <v>#N/A</v>
      </c>
      <c r="AN353" t="e">
        <v>#N/A</v>
      </c>
      <c r="AO353" t="e">
        <f t="shared" si="93"/>
        <v>#N/A</v>
      </c>
      <c r="AQ353" s="20" t="str">
        <f t="shared" si="102"/>
        <v>VSPP_IPS_SPPbiogas_MAC</v>
      </c>
      <c r="AR353" t="str">
        <f t="shared" si="86"/>
        <v>VSPP</v>
      </c>
      <c r="AT353" s="4" t="s">
        <v>714</v>
      </c>
      <c r="AU353" s="20" t="str">
        <f t="shared" si="103"/>
        <v>VSPP_IPS_SPPbiogas_MAC</v>
      </c>
      <c r="AV353" t="str">
        <f t="shared" si="104"/>
        <v>MAC</v>
      </c>
      <c r="AX353" s="4" t="s">
        <v>715</v>
      </c>
      <c r="AY353" s="20" t="str">
        <f t="shared" si="96"/>
        <v>VSPP_IPS_SPPbiogas_MAC</v>
      </c>
      <c r="AZ353" t="str">
        <f t="shared" si="97"/>
        <v>Biogas</v>
      </c>
      <c r="BB353" s="4" t="s">
        <v>716</v>
      </c>
      <c r="BC353" s="20" t="s">
        <v>718</v>
      </c>
      <c r="BD353" s="20" t="e">
        <f t="shared" si="98"/>
        <v>#N/A</v>
      </c>
      <c r="BF353" s="4" t="s">
        <v>716</v>
      </c>
      <c r="BG353" s="4" t="s">
        <v>719</v>
      </c>
      <c r="BH353" s="20" t="str">
        <f t="shared" si="87"/>
        <v>VSPP_IPS_SPPbiogas_MAC</v>
      </c>
      <c r="BJ353" s="4" t="s">
        <v>716</v>
      </c>
      <c r="BK353" s="4" t="s">
        <v>720</v>
      </c>
      <c r="BL353" s="20" t="e">
        <f t="shared" si="99"/>
        <v>#N/A</v>
      </c>
      <c r="BN353" s="4" t="s">
        <v>717</v>
      </c>
      <c r="BO353" s="20" t="str">
        <f t="shared" si="100"/>
        <v>Bioenergy</v>
      </c>
      <c r="BP353" s="20" t="str">
        <f t="shared" si="101"/>
        <v>VSPP_IPS_SPPbiogas_MAC</v>
      </c>
    </row>
    <row r="354" spans="1:68">
      <c r="A354" s="9" t="s">
        <v>621</v>
      </c>
      <c r="B354" t="str">
        <f t="shared" si="88"/>
        <v>VSPP_IPS_SPPbiogas_NAC</v>
      </c>
      <c r="C354" t="e">
        <v>#N/A</v>
      </c>
      <c r="D354" t="str">
        <f t="shared" si="105"/>
        <v>NAC</v>
      </c>
      <c r="E354" t="str">
        <f t="shared" si="89"/>
        <v>NAC</v>
      </c>
      <c r="F354" t="s">
        <v>430</v>
      </c>
      <c r="G354" t="str">
        <f>INDEX(PLEXOScat_idx!$B:$B,MATCH($F354,PLEXOScat_idx!$A:$A,0))</f>
        <v>VSPP</v>
      </c>
      <c r="H354" s="10" t="s">
        <v>682</v>
      </c>
      <c r="I354" t="s">
        <v>722</v>
      </c>
      <c r="J354" t="s">
        <v>764</v>
      </c>
      <c r="K354" t="str">
        <f t="shared" si="106"/>
        <v>Biogas</v>
      </c>
      <c r="L354" t="str">
        <f>INDEX(idxFuel!$B:$B,MATCH($K354,idxFuel!$A:$A,0))</f>
        <v>Biogas</v>
      </c>
      <c r="M354" t="s">
        <v>428</v>
      </c>
      <c r="N354" t="e">
        <v>#N/A</v>
      </c>
      <c r="O354" t="e">
        <f t="shared" si="91"/>
        <v>#N/A</v>
      </c>
      <c r="P354">
        <v>1</v>
      </c>
      <c r="Q354">
        <v>1</v>
      </c>
      <c r="R354">
        <v>1</v>
      </c>
      <c r="S354">
        <v>1</v>
      </c>
      <c r="T354">
        <v>1</v>
      </c>
      <c r="U354">
        <f>INDEX(VSPPUnits_AllYear!C:C,MATCH($A354,VSPPUnits_AllYear!$A:$A,0))</f>
        <v>12.692</v>
      </c>
      <c r="V354">
        <f>INDEX(VSPPUnits_AllYear!D:D,MATCH($A354,VSPPUnits_AllYear!$A:$A,0))</f>
        <v>130</v>
      </c>
      <c r="W354">
        <f>INDEX(VSPPUnits_AllYear!E:E,MATCH($A354,VSPPUnits_AllYear!$A:$A,0))</f>
        <v>130</v>
      </c>
      <c r="X354">
        <f>INDEX(VSPPUnits_AllYear!F:F,MATCH($A354,VSPPUnits_AllYear!$A:$A,0))</f>
        <v>176</v>
      </c>
      <c r="Y354">
        <f>INDEX(VSPPUnits_AllYear!G:G,MATCH($A354,VSPPUnits_AllYear!$A:$A,0))</f>
        <v>176</v>
      </c>
      <c r="Z354" t="e">
        <v>#N/A</v>
      </c>
      <c r="AA354" t="e">
        <f t="shared" si="92"/>
        <v>#N/A</v>
      </c>
      <c r="AB354" t="e">
        <v>#N/A</v>
      </c>
      <c r="AC354" t="e">
        <v>#N/A</v>
      </c>
      <c r="AD354" t="e">
        <v>#N/A</v>
      </c>
      <c r="AE354">
        <v>8</v>
      </c>
      <c r="AF354">
        <v>40</v>
      </c>
      <c r="AG354">
        <v>0.1</v>
      </c>
      <c r="AH354" t="e">
        <v>#N/A</v>
      </c>
      <c r="AI354" t="e">
        <v>#N/A</v>
      </c>
      <c r="AJ354" t="e">
        <v>#N/A</v>
      </c>
      <c r="AK354" t="e">
        <v>#N/A</v>
      </c>
      <c r="AL354" t="s">
        <v>696</v>
      </c>
      <c r="AM354" t="e">
        <f>NA()</f>
        <v>#N/A</v>
      </c>
      <c r="AN354" t="e">
        <v>#N/A</v>
      </c>
      <c r="AO354" t="e">
        <f t="shared" si="93"/>
        <v>#N/A</v>
      </c>
      <c r="AQ354" s="20" t="str">
        <f t="shared" si="102"/>
        <v>VSPP_IPS_SPPbiogas_NAC</v>
      </c>
      <c r="AR354" t="str">
        <f t="shared" si="86"/>
        <v>VSPP</v>
      </c>
      <c r="AT354" s="4" t="s">
        <v>714</v>
      </c>
      <c r="AU354" s="20" t="str">
        <f t="shared" si="103"/>
        <v>VSPP_IPS_SPPbiogas_NAC</v>
      </c>
      <c r="AV354" t="str">
        <f t="shared" si="104"/>
        <v>NAC</v>
      </c>
      <c r="AX354" s="4" t="s">
        <v>715</v>
      </c>
      <c r="AY354" s="20" t="str">
        <f t="shared" si="96"/>
        <v>VSPP_IPS_SPPbiogas_NAC</v>
      </c>
      <c r="AZ354" t="str">
        <f t="shared" si="97"/>
        <v>Biogas</v>
      </c>
      <c r="BB354" s="4" t="s">
        <v>716</v>
      </c>
      <c r="BC354" s="20" t="s">
        <v>718</v>
      </c>
      <c r="BD354" s="20" t="e">
        <f t="shared" si="98"/>
        <v>#N/A</v>
      </c>
      <c r="BF354" s="4" t="s">
        <v>716</v>
      </c>
      <c r="BG354" s="4" t="s">
        <v>719</v>
      </c>
      <c r="BH354" s="20" t="str">
        <f t="shared" si="87"/>
        <v>VSPP_IPS_SPPbiogas_NAC</v>
      </c>
      <c r="BJ354" s="4" t="s">
        <v>716</v>
      </c>
      <c r="BK354" s="4" t="s">
        <v>720</v>
      </c>
      <c r="BL354" s="20" t="e">
        <f t="shared" si="99"/>
        <v>#N/A</v>
      </c>
      <c r="BN354" s="4" t="s">
        <v>717</v>
      </c>
      <c r="BO354" s="20" t="str">
        <f t="shared" si="100"/>
        <v>Bioenergy</v>
      </c>
      <c r="BP354" s="20" t="str">
        <f t="shared" si="101"/>
        <v>VSPP_IPS_SPPbiogas_NAC</v>
      </c>
    </row>
    <row r="355" spans="1:68">
      <c r="A355" s="9" t="s">
        <v>622</v>
      </c>
      <c r="B355" t="str">
        <f t="shared" si="88"/>
        <v>VSPP_IPS_SPPbiogas_NEC</v>
      </c>
      <c r="C355" t="e">
        <v>#N/A</v>
      </c>
      <c r="D355" t="str">
        <f t="shared" si="105"/>
        <v>NEC</v>
      </c>
      <c r="E355" t="str">
        <f t="shared" si="89"/>
        <v>NEC</v>
      </c>
      <c r="F355" t="s">
        <v>430</v>
      </c>
      <c r="G355" t="str">
        <f>INDEX(PLEXOScat_idx!$B:$B,MATCH($F355,PLEXOScat_idx!$A:$A,0))</f>
        <v>VSPP</v>
      </c>
      <c r="H355" s="10" t="s">
        <v>682</v>
      </c>
      <c r="I355" t="s">
        <v>722</v>
      </c>
      <c r="J355" t="s">
        <v>764</v>
      </c>
      <c r="K355" t="str">
        <f t="shared" si="106"/>
        <v>Biogas</v>
      </c>
      <c r="L355" t="str">
        <f>INDEX(idxFuel!$B:$B,MATCH($K355,idxFuel!$A:$A,0))</f>
        <v>Biogas</v>
      </c>
      <c r="M355" t="s">
        <v>428</v>
      </c>
      <c r="N355" t="e">
        <v>#N/A</v>
      </c>
      <c r="O355" t="e">
        <f t="shared" si="91"/>
        <v>#N/A</v>
      </c>
      <c r="P355">
        <v>1</v>
      </c>
      <c r="Q355">
        <v>1</v>
      </c>
      <c r="R355">
        <v>1</v>
      </c>
      <c r="S355">
        <v>1</v>
      </c>
      <c r="T355">
        <v>1</v>
      </c>
      <c r="U355">
        <f>INDEX(VSPPUnits_AllYear!C:C,MATCH($A355,VSPPUnits_AllYear!$A:$A,0))</f>
        <v>89.09</v>
      </c>
      <c r="V355">
        <f>INDEX(VSPPUnits_AllYear!D:D,MATCH($A355,VSPPUnits_AllYear!$A:$A,0))</f>
        <v>202</v>
      </c>
      <c r="W355">
        <f>INDEX(VSPPUnits_AllYear!E:E,MATCH($A355,VSPPUnits_AllYear!$A:$A,0))</f>
        <v>202</v>
      </c>
      <c r="X355">
        <f>INDEX(VSPPUnits_AllYear!F:F,MATCH($A355,VSPPUnits_AllYear!$A:$A,0))</f>
        <v>327</v>
      </c>
      <c r="Y355">
        <f>INDEX(VSPPUnits_AllYear!G:G,MATCH($A355,VSPPUnits_AllYear!$A:$A,0))</f>
        <v>327</v>
      </c>
      <c r="Z355" t="e">
        <v>#N/A</v>
      </c>
      <c r="AA355" t="e">
        <f t="shared" si="92"/>
        <v>#N/A</v>
      </c>
      <c r="AB355" t="e">
        <v>#N/A</v>
      </c>
      <c r="AC355" t="e">
        <v>#N/A</v>
      </c>
      <c r="AD355" t="e">
        <v>#N/A</v>
      </c>
      <c r="AE355">
        <v>8</v>
      </c>
      <c r="AF355">
        <v>40</v>
      </c>
      <c r="AG355">
        <v>0.1</v>
      </c>
      <c r="AH355" t="e">
        <v>#N/A</v>
      </c>
      <c r="AI355" t="e">
        <v>#N/A</v>
      </c>
      <c r="AJ355" t="e">
        <v>#N/A</v>
      </c>
      <c r="AK355" t="e">
        <v>#N/A</v>
      </c>
      <c r="AL355" t="s">
        <v>696</v>
      </c>
      <c r="AM355" t="e">
        <f>NA()</f>
        <v>#N/A</v>
      </c>
      <c r="AN355" t="e">
        <v>#N/A</v>
      </c>
      <c r="AO355" t="e">
        <f t="shared" si="93"/>
        <v>#N/A</v>
      </c>
      <c r="AQ355" s="20" t="str">
        <f t="shared" si="102"/>
        <v>VSPP_IPS_SPPbiogas_NEC</v>
      </c>
      <c r="AR355" t="str">
        <f t="shared" si="86"/>
        <v>VSPP</v>
      </c>
      <c r="AT355" s="4" t="s">
        <v>714</v>
      </c>
      <c r="AU355" s="20" t="str">
        <f t="shared" si="103"/>
        <v>VSPP_IPS_SPPbiogas_NEC</v>
      </c>
      <c r="AV355" t="str">
        <f t="shared" si="104"/>
        <v>NEC</v>
      </c>
      <c r="AX355" s="4" t="s">
        <v>715</v>
      </c>
      <c r="AY355" s="20" t="str">
        <f t="shared" si="96"/>
        <v>VSPP_IPS_SPPbiogas_NEC</v>
      </c>
      <c r="AZ355" t="str">
        <f t="shared" si="97"/>
        <v>Biogas</v>
      </c>
      <c r="BB355" s="4" t="s">
        <v>716</v>
      </c>
      <c r="BC355" s="20" t="s">
        <v>718</v>
      </c>
      <c r="BD355" s="20" t="e">
        <f t="shared" si="98"/>
        <v>#N/A</v>
      </c>
      <c r="BF355" s="4" t="s">
        <v>716</v>
      </c>
      <c r="BG355" s="4" t="s">
        <v>719</v>
      </c>
      <c r="BH355" s="20" t="str">
        <f t="shared" si="87"/>
        <v>VSPP_IPS_SPPbiogas_NEC</v>
      </c>
      <c r="BJ355" s="4" t="s">
        <v>716</v>
      </c>
      <c r="BK355" s="4" t="s">
        <v>720</v>
      </c>
      <c r="BL355" s="20" t="e">
        <f t="shared" si="99"/>
        <v>#N/A</v>
      </c>
      <c r="BN355" s="4" t="s">
        <v>717</v>
      </c>
      <c r="BO355" s="20" t="str">
        <f t="shared" si="100"/>
        <v>Bioenergy</v>
      </c>
      <c r="BP355" s="20" t="str">
        <f t="shared" si="101"/>
        <v>VSPP_IPS_SPPbiogas_NEC</v>
      </c>
    </row>
    <row r="356" spans="1:68">
      <c r="A356" s="9" t="s">
        <v>623</v>
      </c>
      <c r="B356" t="str">
        <f t="shared" si="88"/>
        <v>VSPP_IPS_SPPbiogas_SAC</v>
      </c>
      <c r="C356" t="e">
        <v>#N/A</v>
      </c>
      <c r="D356" t="str">
        <f t="shared" si="105"/>
        <v>SAC</v>
      </c>
      <c r="E356" t="str">
        <f t="shared" si="89"/>
        <v>SAC</v>
      </c>
      <c r="F356" t="s">
        <v>430</v>
      </c>
      <c r="G356" t="str">
        <f>INDEX(PLEXOScat_idx!$B:$B,MATCH($F356,PLEXOScat_idx!$A:$A,0))</f>
        <v>VSPP</v>
      </c>
      <c r="H356" s="10" t="s">
        <v>682</v>
      </c>
      <c r="I356" t="s">
        <v>722</v>
      </c>
      <c r="J356" t="s">
        <v>764</v>
      </c>
      <c r="K356" t="str">
        <f t="shared" si="106"/>
        <v>Biogas</v>
      </c>
      <c r="L356" t="str">
        <f>INDEX(idxFuel!$B:$B,MATCH($K356,idxFuel!$A:$A,0))</f>
        <v>Biogas</v>
      </c>
      <c r="M356" t="s">
        <v>428</v>
      </c>
      <c r="N356" t="e">
        <v>#N/A</v>
      </c>
      <c r="O356" t="e">
        <f t="shared" si="91"/>
        <v>#N/A</v>
      </c>
      <c r="P356">
        <v>1</v>
      </c>
      <c r="Q356">
        <v>1</v>
      </c>
      <c r="R356">
        <v>1</v>
      </c>
      <c r="S356">
        <v>1</v>
      </c>
      <c r="T356">
        <v>1</v>
      </c>
      <c r="U356">
        <f>INDEX(VSPPUnits_AllYear!C:C,MATCH($A356,VSPPUnits_AllYear!$A:$A,0))</f>
        <v>68.942999999999998</v>
      </c>
      <c r="V356">
        <f>INDEX(VSPPUnits_AllYear!D:D,MATCH($A356,VSPPUnits_AllYear!$A:$A,0))</f>
        <v>266</v>
      </c>
      <c r="W356">
        <f>INDEX(VSPPUnits_AllYear!E:E,MATCH($A356,VSPPUnits_AllYear!$A:$A,0))</f>
        <v>266</v>
      </c>
      <c r="X356">
        <f>INDEX(VSPPUnits_AllYear!F:F,MATCH($A356,VSPPUnits_AllYear!$A:$A,0))</f>
        <v>368</v>
      </c>
      <c r="Y356">
        <f>INDEX(VSPPUnits_AllYear!G:G,MATCH($A356,VSPPUnits_AllYear!$A:$A,0))</f>
        <v>368</v>
      </c>
      <c r="Z356" t="e">
        <v>#N/A</v>
      </c>
      <c r="AA356" t="e">
        <f t="shared" si="92"/>
        <v>#N/A</v>
      </c>
      <c r="AB356" t="e">
        <v>#N/A</v>
      </c>
      <c r="AC356" t="e">
        <v>#N/A</v>
      </c>
      <c r="AD356" t="e">
        <v>#N/A</v>
      </c>
      <c r="AE356">
        <v>8</v>
      </c>
      <c r="AF356">
        <v>40</v>
      </c>
      <c r="AG356">
        <v>0.1</v>
      </c>
      <c r="AH356" t="e">
        <v>#N/A</v>
      </c>
      <c r="AI356" t="e">
        <v>#N/A</v>
      </c>
      <c r="AJ356" t="e">
        <v>#N/A</v>
      </c>
      <c r="AK356" t="e">
        <v>#N/A</v>
      </c>
      <c r="AL356" t="s">
        <v>696</v>
      </c>
      <c r="AM356" t="e">
        <f>NA()</f>
        <v>#N/A</v>
      </c>
      <c r="AN356" t="e">
        <v>#N/A</v>
      </c>
      <c r="AO356" t="e">
        <f t="shared" si="93"/>
        <v>#N/A</v>
      </c>
      <c r="AQ356" s="20" t="str">
        <f t="shared" si="102"/>
        <v>VSPP_IPS_SPPbiogas_SAC</v>
      </c>
      <c r="AR356" t="str">
        <f t="shared" si="86"/>
        <v>VSPP</v>
      </c>
      <c r="AT356" s="4" t="s">
        <v>714</v>
      </c>
      <c r="AU356" s="20" t="str">
        <f t="shared" si="103"/>
        <v>VSPP_IPS_SPPbiogas_SAC</v>
      </c>
      <c r="AV356" t="str">
        <f t="shared" si="104"/>
        <v>SAC</v>
      </c>
      <c r="AX356" s="4" t="s">
        <v>715</v>
      </c>
      <c r="AY356" s="20" t="str">
        <f t="shared" si="96"/>
        <v>VSPP_IPS_SPPbiogas_SAC</v>
      </c>
      <c r="AZ356" t="str">
        <f t="shared" si="97"/>
        <v>Biogas</v>
      </c>
      <c r="BB356" s="4" t="s">
        <v>716</v>
      </c>
      <c r="BC356" s="20" t="s">
        <v>718</v>
      </c>
      <c r="BD356" s="20" t="e">
        <f t="shared" si="98"/>
        <v>#N/A</v>
      </c>
      <c r="BF356" s="4" t="s">
        <v>716</v>
      </c>
      <c r="BG356" s="4" t="s">
        <v>719</v>
      </c>
      <c r="BH356" s="20" t="str">
        <f t="shared" si="87"/>
        <v>VSPP_IPS_SPPbiogas_SAC</v>
      </c>
      <c r="BJ356" s="4" t="s">
        <v>716</v>
      </c>
      <c r="BK356" s="4" t="s">
        <v>720</v>
      </c>
      <c r="BL356" s="20" t="e">
        <f t="shared" si="99"/>
        <v>#N/A</v>
      </c>
      <c r="BN356" s="4" t="s">
        <v>717</v>
      </c>
      <c r="BO356" s="20" t="str">
        <f t="shared" si="100"/>
        <v>Bioenergy</v>
      </c>
      <c r="BP356" s="20" t="str">
        <f t="shared" si="101"/>
        <v>VSPP_IPS_SPPbiogas_SAC</v>
      </c>
    </row>
    <row r="357" spans="1:68">
      <c r="A357" s="9" t="s">
        <v>624</v>
      </c>
      <c r="B357" t="str">
        <f t="shared" si="88"/>
        <v>VSPP_IPS_SPPbiomass_CAC-E</v>
      </c>
      <c r="C357" t="e">
        <v>#N/A</v>
      </c>
      <c r="D357" t="str">
        <f t="shared" si="105"/>
        <v>CAC-E</v>
      </c>
      <c r="E357" t="str">
        <f t="shared" si="89"/>
        <v>CAC</v>
      </c>
      <c r="F357" t="s">
        <v>424</v>
      </c>
      <c r="G357" t="str">
        <f>INDEX(PLEXOScat_idx!$B:$B,MATCH($F357,PLEXOScat_idx!$A:$A,0))</f>
        <v>VSPP</v>
      </c>
      <c r="H357" t="s">
        <v>699</v>
      </c>
      <c r="I357" t="s">
        <v>722</v>
      </c>
      <c r="J357" t="s">
        <v>763</v>
      </c>
      <c r="K357" t="str">
        <f t="shared" si="106"/>
        <v>Biomass</v>
      </c>
      <c r="L357" t="str">
        <f>INDEX(idxFuel!$B:$B,MATCH($K357,idxFuel!$A:$A,0))</f>
        <v>Bio_Wood</v>
      </c>
      <c r="M357" t="s">
        <v>428</v>
      </c>
      <c r="N357" t="e">
        <v>#N/A</v>
      </c>
      <c r="O357" t="e">
        <f t="shared" si="91"/>
        <v>#N/A</v>
      </c>
      <c r="P357">
        <v>1</v>
      </c>
      <c r="Q357">
        <v>1</v>
      </c>
      <c r="R357">
        <v>1</v>
      </c>
      <c r="S357">
        <v>1</v>
      </c>
      <c r="T357">
        <v>1</v>
      </c>
      <c r="U357">
        <f>INDEX(VSPPUnits_AllYear!C:C,MATCH($A357,VSPPUnits_AllYear!$A:$A,0))</f>
        <v>53</v>
      </c>
      <c r="V357">
        <f>INDEX(VSPPUnits_AllYear!D:D,MATCH($A357,VSPPUnits_AllYear!$A:$A,0))</f>
        <v>99</v>
      </c>
      <c r="W357">
        <f>INDEX(VSPPUnits_AllYear!E:E,MATCH($A357,VSPPUnits_AllYear!$A:$A,0))</f>
        <v>103</v>
      </c>
      <c r="X357">
        <f>INDEX(VSPPUnits_AllYear!F:F,MATCH($A357,VSPPUnits_AllYear!$A:$A,0))</f>
        <v>213</v>
      </c>
      <c r="Y357">
        <f>INDEX(VSPPUnits_AllYear!G:G,MATCH($A357,VSPPUnits_AllYear!$A:$A,0))</f>
        <v>213</v>
      </c>
      <c r="Z357" t="e">
        <v>#N/A</v>
      </c>
      <c r="AA357" t="e">
        <f t="shared" si="92"/>
        <v>#N/A</v>
      </c>
      <c r="AB357" t="e">
        <v>#N/A</v>
      </c>
      <c r="AC357" t="e">
        <v>#N/A</v>
      </c>
      <c r="AD357" t="e">
        <v>#N/A</v>
      </c>
      <c r="AE357">
        <v>8</v>
      </c>
      <c r="AF357">
        <v>40</v>
      </c>
      <c r="AG357">
        <v>0.1</v>
      </c>
      <c r="AH357" t="e">
        <v>#N/A</v>
      </c>
      <c r="AI357" t="e">
        <v>#N/A</v>
      </c>
      <c r="AJ357" t="e">
        <v>#N/A</v>
      </c>
      <c r="AK357" t="e">
        <v>#N/A</v>
      </c>
      <c r="AL357" t="s">
        <v>696</v>
      </c>
      <c r="AM357" t="e">
        <f>NA()</f>
        <v>#N/A</v>
      </c>
      <c r="AN357" t="e">
        <v>#N/A</v>
      </c>
      <c r="AO357" t="e">
        <f t="shared" si="93"/>
        <v>#N/A</v>
      </c>
      <c r="AQ357" s="20" t="str">
        <f t="shared" si="102"/>
        <v>VSPP_IPS_SPPbiomass_CAC-E</v>
      </c>
      <c r="AR357" t="str">
        <f t="shared" si="86"/>
        <v>VSPP</v>
      </c>
      <c r="AT357" s="4" t="s">
        <v>714</v>
      </c>
      <c r="AU357" s="20" t="str">
        <f t="shared" si="103"/>
        <v>VSPP_IPS_SPPbiomass_CAC-E</v>
      </c>
      <c r="AV357" t="str">
        <f t="shared" si="104"/>
        <v>CAC</v>
      </c>
      <c r="AX357" s="4" t="s">
        <v>715</v>
      </c>
      <c r="AY357" s="20" t="str">
        <f t="shared" si="96"/>
        <v>VSPP_IPS_SPPbiomass_CAC-E</v>
      </c>
      <c r="AZ357" t="str">
        <f t="shared" si="97"/>
        <v>Bio_Wood</v>
      </c>
      <c r="BB357" s="4" t="s">
        <v>716</v>
      </c>
      <c r="BC357" s="20" t="s">
        <v>718</v>
      </c>
      <c r="BD357" s="20" t="e">
        <f t="shared" si="98"/>
        <v>#N/A</v>
      </c>
      <c r="BF357" s="4" t="s">
        <v>716</v>
      </c>
      <c r="BG357" s="4" t="s">
        <v>719</v>
      </c>
      <c r="BH357" s="20" t="str">
        <f t="shared" si="87"/>
        <v>VSPP_IPS_SPPbiomass_CAC-E</v>
      </c>
      <c r="BJ357" s="4" t="s">
        <v>716</v>
      </c>
      <c r="BK357" s="4" t="s">
        <v>720</v>
      </c>
      <c r="BL357" s="20" t="e">
        <f t="shared" si="99"/>
        <v>#N/A</v>
      </c>
      <c r="BN357" s="4" t="s">
        <v>717</v>
      </c>
      <c r="BO357" s="20" t="str">
        <f t="shared" si="100"/>
        <v>Bioenergy</v>
      </c>
      <c r="BP357" s="20" t="str">
        <f t="shared" si="101"/>
        <v>VSPP_IPS_SPPbiomass_CAC-E</v>
      </c>
    </row>
    <row r="358" spans="1:68">
      <c r="A358" s="9" t="s">
        <v>625</v>
      </c>
      <c r="B358" t="str">
        <f t="shared" si="88"/>
        <v>VSPP_IPS_SPPbiomass_CAC-N</v>
      </c>
      <c r="C358" t="e">
        <v>#N/A</v>
      </c>
      <c r="D358" t="str">
        <f t="shared" si="105"/>
        <v>CAC-N</v>
      </c>
      <c r="E358" t="str">
        <f t="shared" si="89"/>
        <v>CAC</v>
      </c>
      <c r="F358" t="s">
        <v>424</v>
      </c>
      <c r="G358" t="str">
        <f>INDEX(PLEXOScat_idx!$B:$B,MATCH($F358,PLEXOScat_idx!$A:$A,0))</f>
        <v>VSPP</v>
      </c>
      <c r="H358" t="s">
        <v>699</v>
      </c>
      <c r="I358" t="s">
        <v>722</v>
      </c>
      <c r="J358" t="s">
        <v>763</v>
      </c>
      <c r="K358" t="str">
        <f t="shared" si="106"/>
        <v>Biomass</v>
      </c>
      <c r="L358" t="str">
        <f>INDEX(idxFuel!$B:$B,MATCH($K358,idxFuel!$A:$A,0))</f>
        <v>Bio_Wood</v>
      </c>
      <c r="M358" t="s">
        <v>428</v>
      </c>
      <c r="N358" t="e">
        <v>#N/A</v>
      </c>
      <c r="O358" t="e">
        <f t="shared" si="91"/>
        <v>#N/A</v>
      </c>
      <c r="P358">
        <v>1</v>
      </c>
      <c r="Q358">
        <v>1</v>
      </c>
      <c r="R358">
        <v>1</v>
      </c>
      <c r="S358">
        <v>1</v>
      </c>
      <c r="T358">
        <v>1</v>
      </c>
      <c r="U358">
        <f>INDEX(VSPPUnits_AllYear!C:C,MATCH($A358,VSPPUnits_AllYear!$A:$A,0))</f>
        <v>121.2</v>
      </c>
      <c r="V358">
        <f>INDEX(VSPPUnits_AllYear!D:D,MATCH($A358,VSPPUnits_AllYear!$A:$A,0))</f>
        <v>293</v>
      </c>
      <c r="W358">
        <f>INDEX(VSPPUnits_AllYear!E:E,MATCH($A358,VSPPUnits_AllYear!$A:$A,0))</f>
        <v>272.2</v>
      </c>
      <c r="X358">
        <f>INDEX(VSPPUnits_AllYear!F:F,MATCH($A358,VSPPUnits_AllYear!$A:$A,0))</f>
        <v>418</v>
      </c>
      <c r="Y358">
        <f>INDEX(VSPPUnits_AllYear!G:G,MATCH($A358,VSPPUnits_AllYear!$A:$A,0))</f>
        <v>418</v>
      </c>
      <c r="Z358" t="e">
        <v>#N/A</v>
      </c>
      <c r="AA358" t="e">
        <f t="shared" si="92"/>
        <v>#N/A</v>
      </c>
      <c r="AB358" t="e">
        <v>#N/A</v>
      </c>
      <c r="AC358" t="e">
        <v>#N/A</v>
      </c>
      <c r="AD358" t="e">
        <v>#N/A</v>
      </c>
      <c r="AE358">
        <v>8</v>
      </c>
      <c r="AF358">
        <v>40</v>
      </c>
      <c r="AG358">
        <v>0.1</v>
      </c>
      <c r="AH358" t="e">
        <v>#N/A</v>
      </c>
      <c r="AI358" t="e">
        <v>#N/A</v>
      </c>
      <c r="AJ358" t="e">
        <v>#N/A</v>
      </c>
      <c r="AK358" t="e">
        <v>#N/A</v>
      </c>
      <c r="AL358" t="s">
        <v>696</v>
      </c>
      <c r="AM358" t="e">
        <f>NA()</f>
        <v>#N/A</v>
      </c>
      <c r="AN358" t="e">
        <v>#N/A</v>
      </c>
      <c r="AO358" t="e">
        <f t="shared" si="93"/>
        <v>#N/A</v>
      </c>
      <c r="AQ358" s="20" t="str">
        <f t="shared" si="102"/>
        <v>VSPP_IPS_SPPbiomass_CAC-N</v>
      </c>
      <c r="AR358" t="str">
        <f t="shared" si="86"/>
        <v>VSPP</v>
      </c>
      <c r="AT358" s="4" t="s">
        <v>714</v>
      </c>
      <c r="AU358" s="20" t="str">
        <f t="shared" si="103"/>
        <v>VSPP_IPS_SPPbiomass_CAC-N</v>
      </c>
      <c r="AV358" t="str">
        <f t="shared" si="104"/>
        <v>CAC</v>
      </c>
      <c r="AX358" s="4" t="s">
        <v>715</v>
      </c>
      <c r="AY358" s="20" t="str">
        <f t="shared" si="96"/>
        <v>VSPP_IPS_SPPbiomass_CAC-N</v>
      </c>
      <c r="AZ358" t="str">
        <f t="shared" si="97"/>
        <v>Bio_Wood</v>
      </c>
      <c r="BB358" s="4" t="s">
        <v>716</v>
      </c>
      <c r="BC358" s="20" t="s">
        <v>718</v>
      </c>
      <c r="BD358" s="20" t="e">
        <f t="shared" si="98"/>
        <v>#N/A</v>
      </c>
      <c r="BF358" s="4" t="s">
        <v>716</v>
      </c>
      <c r="BG358" s="4" t="s">
        <v>719</v>
      </c>
      <c r="BH358" s="20" t="str">
        <f t="shared" si="87"/>
        <v>VSPP_IPS_SPPbiomass_CAC-N</v>
      </c>
      <c r="BJ358" s="4" t="s">
        <v>716</v>
      </c>
      <c r="BK358" s="4" t="s">
        <v>720</v>
      </c>
      <c r="BL358" s="20" t="e">
        <f t="shared" si="99"/>
        <v>#N/A</v>
      </c>
      <c r="BN358" s="4" t="s">
        <v>717</v>
      </c>
      <c r="BO358" s="20" t="str">
        <f t="shared" si="100"/>
        <v>Bioenergy</v>
      </c>
      <c r="BP358" s="20" t="str">
        <f t="shared" si="101"/>
        <v>VSPP_IPS_SPPbiomass_CAC-N</v>
      </c>
    </row>
    <row r="359" spans="1:68">
      <c r="A359" s="9" t="s">
        <v>626</v>
      </c>
      <c r="B359" t="str">
        <f t="shared" si="88"/>
        <v>VSPP_IPS_SPPbiomass_CAC-W</v>
      </c>
      <c r="C359" t="e">
        <v>#N/A</v>
      </c>
      <c r="D359" t="str">
        <f t="shared" si="105"/>
        <v>CAC-W</v>
      </c>
      <c r="E359" t="str">
        <f t="shared" si="89"/>
        <v>CAC</v>
      </c>
      <c r="F359" t="s">
        <v>424</v>
      </c>
      <c r="G359" t="str">
        <f>INDEX(PLEXOScat_idx!$B:$B,MATCH($F359,PLEXOScat_idx!$A:$A,0))</f>
        <v>VSPP</v>
      </c>
      <c r="H359" t="s">
        <v>699</v>
      </c>
      <c r="I359" t="s">
        <v>722</v>
      </c>
      <c r="J359" t="s">
        <v>763</v>
      </c>
      <c r="K359" t="str">
        <f t="shared" si="106"/>
        <v>Biomass</v>
      </c>
      <c r="L359" t="str">
        <f>INDEX(idxFuel!$B:$B,MATCH($K359,idxFuel!$A:$A,0))</f>
        <v>Bio_Wood</v>
      </c>
      <c r="M359" t="s">
        <v>428</v>
      </c>
      <c r="N359" t="e">
        <v>#N/A</v>
      </c>
      <c r="O359" t="e">
        <f t="shared" si="91"/>
        <v>#N/A</v>
      </c>
      <c r="P359">
        <v>1</v>
      </c>
      <c r="Q359">
        <v>1</v>
      </c>
      <c r="R359">
        <v>1</v>
      </c>
      <c r="S359">
        <v>1</v>
      </c>
      <c r="T359">
        <v>1</v>
      </c>
      <c r="U359">
        <f>INDEX(VSPPUnits_AllYear!C:C,MATCH($A359,VSPPUnits_AllYear!$A:$A,0))</f>
        <v>138.72999999999999</v>
      </c>
      <c r="V359">
        <f>INDEX(VSPPUnits_AllYear!D:D,MATCH($A359,VSPPUnits_AllYear!$A:$A,0))</f>
        <v>299</v>
      </c>
      <c r="W359">
        <f>INDEX(VSPPUnits_AllYear!E:E,MATCH($A359,VSPPUnits_AllYear!$A:$A,0))</f>
        <v>287</v>
      </c>
      <c r="X359">
        <f>INDEX(VSPPUnits_AllYear!F:F,MATCH($A359,VSPPUnits_AllYear!$A:$A,0))</f>
        <v>441</v>
      </c>
      <c r="Y359">
        <f>INDEX(VSPPUnits_AllYear!G:G,MATCH($A359,VSPPUnits_AllYear!$A:$A,0))</f>
        <v>441</v>
      </c>
      <c r="Z359" t="e">
        <v>#N/A</v>
      </c>
      <c r="AA359" t="e">
        <f t="shared" si="92"/>
        <v>#N/A</v>
      </c>
      <c r="AB359" t="e">
        <v>#N/A</v>
      </c>
      <c r="AC359" t="e">
        <v>#N/A</v>
      </c>
      <c r="AD359" t="e">
        <v>#N/A</v>
      </c>
      <c r="AE359">
        <v>8</v>
      </c>
      <c r="AF359">
        <v>40</v>
      </c>
      <c r="AG359">
        <v>0.1</v>
      </c>
      <c r="AH359" t="e">
        <v>#N/A</v>
      </c>
      <c r="AI359" t="e">
        <v>#N/A</v>
      </c>
      <c r="AJ359" t="e">
        <v>#N/A</v>
      </c>
      <c r="AK359" t="e">
        <v>#N/A</v>
      </c>
      <c r="AL359" t="s">
        <v>696</v>
      </c>
      <c r="AM359" t="e">
        <f>NA()</f>
        <v>#N/A</v>
      </c>
      <c r="AN359" t="e">
        <v>#N/A</v>
      </c>
      <c r="AO359" t="e">
        <f t="shared" si="93"/>
        <v>#N/A</v>
      </c>
      <c r="AQ359" s="20" t="str">
        <f t="shared" si="102"/>
        <v>VSPP_IPS_SPPbiomass_CAC-W</v>
      </c>
      <c r="AR359" t="str">
        <f t="shared" si="86"/>
        <v>VSPP</v>
      </c>
      <c r="AT359" s="4" t="s">
        <v>714</v>
      </c>
      <c r="AU359" s="20" t="str">
        <f t="shared" si="103"/>
        <v>VSPP_IPS_SPPbiomass_CAC-W</v>
      </c>
      <c r="AV359" t="str">
        <f t="shared" si="104"/>
        <v>CAC</v>
      </c>
      <c r="AX359" s="4" t="s">
        <v>715</v>
      </c>
      <c r="AY359" s="20" t="str">
        <f t="shared" si="96"/>
        <v>VSPP_IPS_SPPbiomass_CAC-W</v>
      </c>
      <c r="AZ359" t="str">
        <f t="shared" si="97"/>
        <v>Bio_Wood</v>
      </c>
      <c r="BB359" s="4" t="s">
        <v>716</v>
      </c>
      <c r="BC359" s="20" t="s">
        <v>718</v>
      </c>
      <c r="BD359" s="20" t="e">
        <f t="shared" si="98"/>
        <v>#N/A</v>
      </c>
      <c r="BF359" s="4" t="s">
        <v>716</v>
      </c>
      <c r="BG359" s="4" t="s">
        <v>719</v>
      </c>
      <c r="BH359" s="20" t="str">
        <f t="shared" si="87"/>
        <v>VSPP_IPS_SPPbiomass_CAC-W</v>
      </c>
      <c r="BJ359" s="4" t="s">
        <v>716</v>
      </c>
      <c r="BK359" s="4" t="s">
        <v>720</v>
      </c>
      <c r="BL359" s="20" t="e">
        <f t="shared" si="99"/>
        <v>#N/A</v>
      </c>
      <c r="BN359" s="4" t="s">
        <v>717</v>
      </c>
      <c r="BO359" s="20" t="str">
        <f t="shared" si="100"/>
        <v>Bioenergy</v>
      </c>
      <c r="BP359" s="20" t="str">
        <f t="shared" si="101"/>
        <v>VSPP_IPS_SPPbiomass_CAC-W</v>
      </c>
    </row>
    <row r="360" spans="1:68">
      <c r="A360" s="9" t="s">
        <v>627</v>
      </c>
      <c r="B360" t="str">
        <f t="shared" si="88"/>
        <v>VSPP_IPS_SPPbiomass_MAC</v>
      </c>
      <c r="C360" t="e">
        <v>#N/A</v>
      </c>
      <c r="D360" t="str">
        <f t="shared" si="105"/>
        <v>MAC</v>
      </c>
      <c r="E360" t="str">
        <f t="shared" si="89"/>
        <v>MAC</v>
      </c>
      <c r="F360" t="s">
        <v>424</v>
      </c>
      <c r="G360" t="str">
        <f>INDEX(PLEXOScat_idx!$B:$B,MATCH($F360,PLEXOScat_idx!$A:$A,0))</f>
        <v>VSPP</v>
      </c>
      <c r="H360" t="s">
        <v>699</v>
      </c>
      <c r="I360" t="s">
        <v>722</v>
      </c>
      <c r="J360" t="s">
        <v>763</v>
      </c>
      <c r="K360" t="str">
        <f t="shared" si="106"/>
        <v>Biomass</v>
      </c>
      <c r="L360" t="str">
        <f>INDEX(idxFuel!$B:$B,MATCH($K360,idxFuel!$A:$A,0))</f>
        <v>Bio_Wood</v>
      </c>
      <c r="M360" t="s">
        <v>428</v>
      </c>
      <c r="N360" t="e">
        <v>#N/A</v>
      </c>
      <c r="O360" t="e">
        <f t="shared" si="91"/>
        <v>#N/A</v>
      </c>
      <c r="P360">
        <v>1</v>
      </c>
      <c r="Q360">
        <v>1</v>
      </c>
      <c r="R360">
        <v>1</v>
      </c>
      <c r="S360">
        <v>1</v>
      </c>
      <c r="T360">
        <v>1</v>
      </c>
      <c r="U360">
        <f>INDEX(VSPPUnits_AllYear!C:C,MATCH($A360,VSPPUnits_AllYear!$A:$A,0))</f>
        <v>0</v>
      </c>
      <c r="V360">
        <f>INDEX(VSPPUnits_AllYear!D:D,MATCH($A360,VSPPUnits_AllYear!$A:$A,0))</f>
        <v>5</v>
      </c>
      <c r="W360">
        <f>INDEX(VSPPUnits_AllYear!E:E,MATCH($A360,VSPPUnits_AllYear!$A:$A,0))</f>
        <v>5</v>
      </c>
      <c r="X360">
        <f>INDEX(VSPPUnits_AllYear!F:F,MATCH($A360,VSPPUnits_AllYear!$A:$A,0))</f>
        <v>9</v>
      </c>
      <c r="Y360">
        <f>INDEX(VSPPUnits_AllYear!G:G,MATCH($A360,VSPPUnits_AllYear!$A:$A,0))</f>
        <v>9</v>
      </c>
      <c r="Z360" t="e">
        <v>#N/A</v>
      </c>
      <c r="AA360" t="e">
        <f t="shared" si="92"/>
        <v>#N/A</v>
      </c>
      <c r="AB360" t="e">
        <v>#N/A</v>
      </c>
      <c r="AC360" t="e">
        <v>#N/A</v>
      </c>
      <c r="AD360" t="e">
        <v>#N/A</v>
      </c>
      <c r="AE360">
        <v>8</v>
      </c>
      <c r="AF360">
        <v>40</v>
      </c>
      <c r="AG360">
        <v>0.1</v>
      </c>
      <c r="AH360" t="e">
        <v>#N/A</v>
      </c>
      <c r="AI360" t="e">
        <v>#N/A</v>
      </c>
      <c r="AJ360" t="e">
        <v>#N/A</v>
      </c>
      <c r="AK360" t="e">
        <v>#N/A</v>
      </c>
      <c r="AL360" t="s">
        <v>696</v>
      </c>
      <c r="AM360" t="e">
        <f>NA()</f>
        <v>#N/A</v>
      </c>
      <c r="AN360" t="e">
        <v>#N/A</v>
      </c>
      <c r="AO360" t="e">
        <f t="shared" si="93"/>
        <v>#N/A</v>
      </c>
      <c r="AQ360" s="20" t="str">
        <f t="shared" si="102"/>
        <v>VSPP_IPS_SPPbiomass_MAC</v>
      </c>
      <c r="AR360" t="str">
        <f t="shared" si="86"/>
        <v>VSPP</v>
      </c>
      <c r="AT360" s="4" t="s">
        <v>714</v>
      </c>
      <c r="AU360" s="20" t="str">
        <f t="shared" si="103"/>
        <v>VSPP_IPS_SPPbiomass_MAC</v>
      </c>
      <c r="AV360" t="str">
        <f t="shared" si="104"/>
        <v>MAC</v>
      </c>
      <c r="AX360" s="4" t="s">
        <v>715</v>
      </c>
      <c r="AY360" s="20" t="str">
        <f t="shared" si="96"/>
        <v>VSPP_IPS_SPPbiomass_MAC</v>
      </c>
      <c r="AZ360" t="str">
        <f t="shared" si="97"/>
        <v>Bio_Wood</v>
      </c>
      <c r="BB360" s="4" t="s">
        <v>716</v>
      </c>
      <c r="BC360" s="20" t="s">
        <v>718</v>
      </c>
      <c r="BD360" s="20" t="e">
        <f t="shared" si="98"/>
        <v>#N/A</v>
      </c>
      <c r="BF360" s="4" t="s">
        <v>716</v>
      </c>
      <c r="BG360" s="4" t="s">
        <v>719</v>
      </c>
      <c r="BH360" s="20" t="str">
        <f t="shared" si="87"/>
        <v>VSPP_IPS_SPPbiomass_MAC</v>
      </c>
      <c r="BJ360" s="4" t="s">
        <v>716</v>
      </c>
      <c r="BK360" s="4" t="s">
        <v>720</v>
      </c>
      <c r="BL360" s="20" t="e">
        <f t="shared" si="99"/>
        <v>#N/A</v>
      </c>
      <c r="BN360" s="4" t="s">
        <v>717</v>
      </c>
      <c r="BO360" s="20" t="str">
        <f t="shared" si="100"/>
        <v>Bioenergy</v>
      </c>
      <c r="BP360" s="20" t="str">
        <f t="shared" si="101"/>
        <v>VSPP_IPS_SPPbiomass_MAC</v>
      </c>
    </row>
    <row r="361" spans="1:68">
      <c r="A361" s="9" t="s">
        <v>628</v>
      </c>
      <c r="B361" t="str">
        <f t="shared" si="88"/>
        <v>VSPP_IPS_SPPbiomass_NAC</v>
      </c>
      <c r="C361" t="e">
        <v>#N/A</v>
      </c>
      <c r="D361" t="str">
        <f t="shared" si="105"/>
        <v>NAC</v>
      </c>
      <c r="E361" t="str">
        <f t="shared" si="89"/>
        <v>NAC</v>
      </c>
      <c r="F361" t="s">
        <v>424</v>
      </c>
      <c r="G361" t="str">
        <f>INDEX(PLEXOScat_idx!$B:$B,MATCH($F361,PLEXOScat_idx!$A:$A,0))</f>
        <v>VSPP</v>
      </c>
      <c r="H361" t="s">
        <v>699</v>
      </c>
      <c r="I361" t="s">
        <v>722</v>
      </c>
      <c r="J361" t="s">
        <v>763</v>
      </c>
      <c r="K361" t="str">
        <f t="shared" si="106"/>
        <v>Biomass</v>
      </c>
      <c r="L361" t="str">
        <f>INDEX(idxFuel!$B:$B,MATCH($K361,idxFuel!$A:$A,0))</f>
        <v>Bio_Wood</v>
      </c>
      <c r="M361" t="s">
        <v>428</v>
      </c>
      <c r="N361" t="e">
        <v>#N/A</v>
      </c>
      <c r="O361" t="e">
        <f t="shared" si="91"/>
        <v>#N/A</v>
      </c>
      <c r="P361">
        <v>1</v>
      </c>
      <c r="Q361">
        <v>1</v>
      </c>
      <c r="R361">
        <v>1</v>
      </c>
      <c r="S361">
        <v>1</v>
      </c>
      <c r="T361">
        <v>1</v>
      </c>
      <c r="U361">
        <f>INDEX(VSPPUnits_AllYear!C:C,MATCH($A361,VSPPUnits_AllYear!$A:$A,0))</f>
        <v>226.11</v>
      </c>
      <c r="V361">
        <f>INDEX(VSPPUnits_AllYear!D:D,MATCH($A361,VSPPUnits_AllYear!$A:$A,0))</f>
        <v>291</v>
      </c>
      <c r="W361">
        <f>INDEX(VSPPUnits_AllYear!E:E,MATCH($A361,VSPPUnits_AllYear!$A:$A,0))</f>
        <v>298</v>
      </c>
      <c r="X361">
        <f>INDEX(VSPPUnits_AllYear!F:F,MATCH($A361,VSPPUnits_AllYear!$A:$A,0))</f>
        <v>1019</v>
      </c>
      <c r="Y361">
        <f>INDEX(VSPPUnits_AllYear!G:G,MATCH($A361,VSPPUnits_AllYear!$A:$A,0))</f>
        <v>1019</v>
      </c>
      <c r="Z361" t="e">
        <v>#N/A</v>
      </c>
      <c r="AA361" t="e">
        <f t="shared" si="92"/>
        <v>#N/A</v>
      </c>
      <c r="AB361" t="e">
        <v>#N/A</v>
      </c>
      <c r="AC361" t="e">
        <v>#N/A</v>
      </c>
      <c r="AD361" t="e">
        <v>#N/A</v>
      </c>
      <c r="AE361">
        <v>8</v>
      </c>
      <c r="AF361">
        <v>40</v>
      </c>
      <c r="AG361">
        <v>0.1</v>
      </c>
      <c r="AH361" t="e">
        <v>#N/A</v>
      </c>
      <c r="AI361" t="e">
        <v>#N/A</v>
      </c>
      <c r="AJ361" t="e">
        <v>#N/A</v>
      </c>
      <c r="AK361" t="e">
        <v>#N/A</v>
      </c>
      <c r="AL361" t="s">
        <v>696</v>
      </c>
      <c r="AM361" t="e">
        <f>NA()</f>
        <v>#N/A</v>
      </c>
      <c r="AN361" t="e">
        <v>#N/A</v>
      </c>
      <c r="AO361" t="e">
        <f t="shared" si="93"/>
        <v>#N/A</v>
      </c>
      <c r="AQ361" s="20" t="str">
        <f t="shared" si="102"/>
        <v>VSPP_IPS_SPPbiomass_NAC</v>
      </c>
      <c r="AR361" t="str">
        <f t="shared" si="86"/>
        <v>VSPP</v>
      </c>
      <c r="AT361" s="4" t="s">
        <v>714</v>
      </c>
      <c r="AU361" s="20" t="str">
        <f t="shared" si="103"/>
        <v>VSPP_IPS_SPPbiomass_NAC</v>
      </c>
      <c r="AV361" t="str">
        <f t="shared" si="104"/>
        <v>NAC</v>
      </c>
      <c r="AX361" s="4" t="s">
        <v>715</v>
      </c>
      <c r="AY361" s="20" t="str">
        <f t="shared" si="96"/>
        <v>VSPP_IPS_SPPbiomass_NAC</v>
      </c>
      <c r="AZ361" t="str">
        <f t="shared" si="97"/>
        <v>Bio_Wood</v>
      </c>
      <c r="BB361" s="4" t="s">
        <v>716</v>
      </c>
      <c r="BC361" s="20" t="s">
        <v>718</v>
      </c>
      <c r="BD361" s="20" t="e">
        <f t="shared" si="98"/>
        <v>#N/A</v>
      </c>
      <c r="BF361" s="4" t="s">
        <v>716</v>
      </c>
      <c r="BG361" s="4" t="s">
        <v>719</v>
      </c>
      <c r="BH361" s="20" t="str">
        <f t="shared" si="87"/>
        <v>VSPP_IPS_SPPbiomass_NAC</v>
      </c>
      <c r="BJ361" s="4" t="s">
        <v>716</v>
      </c>
      <c r="BK361" s="4" t="s">
        <v>720</v>
      </c>
      <c r="BL361" s="20" t="e">
        <f t="shared" si="99"/>
        <v>#N/A</v>
      </c>
      <c r="BN361" s="4" t="s">
        <v>717</v>
      </c>
      <c r="BO361" s="20" t="str">
        <f t="shared" si="100"/>
        <v>Bioenergy</v>
      </c>
      <c r="BP361" s="20" t="str">
        <f t="shared" si="101"/>
        <v>VSPP_IPS_SPPbiomass_NAC</v>
      </c>
    </row>
    <row r="362" spans="1:68">
      <c r="A362" s="9" t="s">
        <v>629</v>
      </c>
      <c r="B362" t="str">
        <f t="shared" si="88"/>
        <v>VSPP_IPS_SPPbiomass_NEC</v>
      </c>
      <c r="C362" t="e">
        <v>#N/A</v>
      </c>
      <c r="D362" t="str">
        <f t="shared" si="105"/>
        <v>NEC</v>
      </c>
      <c r="E362" t="str">
        <f t="shared" si="89"/>
        <v>NEC</v>
      </c>
      <c r="F362" t="s">
        <v>424</v>
      </c>
      <c r="G362" t="str">
        <f>INDEX(PLEXOScat_idx!$B:$B,MATCH($F362,PLEXOScat_idx!$A:$A,0))</f>
        <v>VSPP</v>
      </c>
      <c r="H362" t="s">
        <v>699</v>
      </c>
      <c r="I362" t="s">
        <v>722</v>
      </c>
      <c r="J362" t="s">
        <v>763</v>
      </c>
      <c r="K362" t="str">
        <f t="shared" si="106"/>
        <v>Biomass</v>
      </c>
      <c r="L362" t="str">
        <f>INDEX(idxFuel!$B:$B,MATCH($K362,idxFuel!$A:$A,0))</f>
        <v>Bio_Wood</v>
      </c>
      <c r="M362" t="s">
        <v>428</v>
      </c>
      <c r="N362" t="e">
        <v>#N/A</v>
      </c>
      <c r="O362" t="e">
        <f t="shared" si="91"/>
        <v>#N/A</v>
      </c>
      <c r="P362">
        <v>1</v>
      </c>
      <c r="Q362">
        <v>1</v>
      </c>
      <c r="R362">
        <v>1</v>
      </c>
      <c r="S362">
        <v>1</v>
      </c>
      <c r="T362">
        <v>1</v>
      </c>
      <c r="U362">
        <f>INDEX(VSPPUnits_AllYear!C:C,MATCH($A362,VSPPUnits_AllYear!$A:$A,0))</f>
        <v>370.91</v>
      </c>
      <c r="V362">
        <f>INDEX(VSPPUnits_AllYear!D:D,MATCH($A362,VSPPUnits_AllYear!$A:$A,0))</f>
        <v>371</v>
      </c>
      <c r="W362">
        <f>INDEX(VSPPUnits_AllYear!E:E,MATCH($A362,VSPPUnits_AllYear!$A:$A,0))</f>
        <v>349</v>
      </c>
      <c r="X362">
        <f>INDEX(VSPPUnits_AllYear!F:F,MATCH($A362,VSPPUnits_AllYear!$A:$A,0))</f>
        <v>1264</v>
      </c>
      <c r="Y362">
        <f>INDEX(VSPPUnits_AllYear!G:G,MATCH($A362,VSPPUnits_AllYear!$A:$A,0))</f>
        <v>1264</v>
      </c>
      <c r="Z362" t="e">
        <v>#N/A</v>
      </c>
      <c r="AA362" t="e">
        <f t="shared" si="92"/>
        <v>#N/A</v>
      </c>
      <c r="AB362" t="e">
        <v>#N/A</v>
      </c>
      <c r="AC362" t="e">
        <v>#N/A</v>
      </c>
      <c r="AD362" t="e">
        <v>#N/A</v>
      </c>
      <c r="AE362">
        <v>8</v>
      </c>
      <c r="AF362">
        <v>40</v>
      </c>
      <c r="AG362">
        <v>0.1</v>
      </c>
      <c r="AH362" t="e">
        <v>#N/A</v>
      </c>
      <c r="AI362" t="e">
        <v>#N/A</v>
      </c>
      <c r="AJ362" t="e">
        <v>#N/A</v>
      </c>
      <c r="AK362" t="e">
        <v>#N/A</v>
      </c>
      <c r="AL362" t="s">
        <v>696</v>
      </c>
      <c r="AM362" t="e">
        <f>NA()</f>
        <v>#N/A</v>
      </c>
      <c r="AN362" t="e">
        <v>#N/A</v>
      </c>
      <c r="AO362" t="e">
        <f t="shared" si="93"/>
        <v>#N/A</v>
      </c>
      <c r="AQ362" s="20" t="str">
        <f t="shared" si="102"/>
        <v>VSPP_IPS_SPPbiomass_NEC</v>
      </c>
      <c r="AR362" t="str">
        <f t="shared" si="86"/>
        <v>VSPP</v>
      </c>
      <c r="AT362" s="4" t="s">
        <v>714</v>
      </c>
      <c r="AU362" s="20" t="str">
        <f t="shared" si="103"/>
        <v>VSPP_IPS_SPPbiomass_NEC</v>
      </c>
      <c r="AV362" t="str">
        <f t="shared" si="104"/>
        <v>NEC</v>
      </c>
      <c r="AX362" s="4" t="s">
        <v>715</v>
      </c>
      <c r="AY362" s="20" t="str">
        <f t="shared" si="96"/>
        <v>VSPP_IPS_SPPbiomass_NEC</v>
      </c>
      <c r="AZ362" t="str">
        <f t="shared" si="97"/>
        <v>Bio_Wood</v>
      </c>
      <c r="BB362" s="4" t="s">
        <v>716</v>
      </c>
      <c r="BC362" s="20" t="s">
        <v>718</v>
      </c>
      <c r="BD362" s="20" t="e">
        <f t="shared" si="98"/>
        <v>#N/A</v>
      </c>
      <c r="BF362" s="4" t="s">
        <v>716</v>
      </c>
      <c r="BG362" s="4" t="s">
        <v>719</v>
      </c>
      <c r="BH362" s="20" t="str">
        <f t="shared" si="87"/>
        <v>VSPP_IPS_SPPbiomass_NEC</v>
      </c>
      <c r="BJ362" s="4" t="s">
        <v>716</v>
      </c>
      <c r="BK362" s="4" t="s">
        <v>720</v>
      </c>
      <c r="BL362" s="20" t="e">
        <f t="shared" si="99"/>
        <v>#N/A</v>
      </c>
      <c r="BN362" s="4" t="s">
        <v>717</v>
      </c>
      <c r="BO362" s="20" t="str">
        <f t="shared" si="100"/>
        <v>Bioenergy</v>
      </c>
      <c r="BP362" s="20" t="str">
        <f t="shared" si="101"/>
        <v>VSPP_IPS_SPPbiomass_NEC</v>
      </c>
    </row>
    <row r="363" spans="1:68">
      <c r="A363" s="9" t="s">
        <v>630</v>
      </c>
      <c r="B363" t="str">
        <f t="shared" si="88"/>
        <v>VSPP_IPS_SPPbiomass_SAC</v>
      </c>
      <c r="C363" t="e">
        <v>#N/A</v>
      </c>
      <c r="D363" t="str">
        <f t="shared" si="105"/>
        <v>SAC</v>
      </c>
      <c r="E363" t="str">
        <f t="shared" si="89"/>
        <v>SAC</v>
      </c>
      <c r="F363" t="s">
        <v>424</v>
      </c>
      <c r="G363" t="str">
        <f>INDEX(PLEXOScat_idx!$B:$B,MATCH($F363,PLEXOScat_idx!$A:$A,0))</f>
        <v>VSPP</v>
      </c>
      <c r="H363" t="s">
        <v>699</v>
      </c>
      <c r="I363" t="s">
        <v>722</v>
      </c>
      <c r="J363" t="s">
        <v>763</v>
      </c>
      <c r="K363" t="str">
        <f t="shared" si="106"/>
        <v>Biomass</v>
      </c>
      <c r="L363" t="str">
        <f>INDEX(idxFuel!$B:$B,MATCH($K363,idxFuel!$A:$A,0))</f>
        <v>Bio_Wood</v>
      </c>
      <c r="M363" t="s">
        <v>428</v>
      </c>
      <c r="N363" t="e">
        <v>#N/A</v>
      </c>
      <c r="O363" t="e">
        <f t="shared" si="91"/>
        <v>#N/A</v>
      </c>
      <c r="P363">
        <v>1</v>
      </c>
      <c r="Q363">
        <v>1</v>
      </c>
      <c r="R363">
        <v>1</v>
      </c>
      <c r="S363">
        <v>1</v>
      </c>
      <c r="T363">
        <v>1</v>
      </c>
      <c r="U363">
        <f>INDEX(VSPPUnits_AllYear!C:C,MATCH($A363,VSPPUnits_AllYear!$A:$A,0))</f>
        <v>192.4</v>
      </c>
      <c r="V363">
        <f>INDEX(VSPPUnits_AllYear!D:D,MATCH($A363,VSPPUnits_AllYear!$A:$A,0))</f>
        <v>426</v>
      </c>
      <c r="W363">
        <f>INDEX(VSPPUnits_AllYear!E:E,MATCH($A363,VSPPUnits_AllYear!$A:$A,0))</f>
        <v>426</v>
      </c>
      <c r="X363">
        <f>INDEX(VSPPUnits_AllYear!F:F,MATCH($A363,VSPPUnits_AllYear!$A:$A,0))</f>
        <v>524</v>
      </c>
      <c r="Y363">
        <f>INDEX(VSPPUnits_AllYear!G:G,MATCH($A363,VSPPUnits_AllYear!$A:$A,0))</f>
        <v>524</v>
      </c>
      <c r="Z363" t="e">
        <v>#N/A</v>
      </c>
      <c r="AA363" t="e">
        <f t="shared" si="92"/>
        <v>#N/A</v>
      </c>
      <c r="AB363" t="e">
        <v>#N/A</v>
      </c>
      <c r="AC363" t="e">
        <v>#N/A</v>
      </c>
      <c r="AD363" t="e">
        <v>#N/A</v>
      </c>
      <c r="AE363">
        <v>8</v>
      </c>
      <c r="AF363">
        <v>40</v>
      </c>
      <c r="AG363">
        <v>0.1</v>
      </c>
      <c r="AH363" t="e">
        <v>#N/A</v>
      </c>
      <c r="AI363" t="e">
        <v>#N/A</v>
      </c>
      <c r="AJ363" t="e">
        <v>#N/A</v>
      </c>
      <c r="AK363" t="e">
        <v>#N/A</v>
      </c>
      <c r="AL363" t="s">
        <v>696</v>
      </c>
      <c r="AM363" t="e">
        <f>NA()</f>
        <v>#N/A</v>
      </c>
      <c r="AN363" t="e">
        <v>#N/A</v>
      </c>
      <c r="AO363" t="e">
        <f t="shared" si="93"/>
        <v>#N/A</v>
      </c>
      <c r="AQ363" s="20" t="str">
        <f t="shared" si="102"/>
        <v>VSPP_IPS_SPPbiomass_SAC</v>
      </c>
      <c r="AR363" t="str">
        <f t="shared" si="86"/>
        <v>VSPP</v>
      </c>
      <c r="AT363" s="4" t="s">
        <v>714</v>
      </c>
      <c r="AU363" s="20" t="str">
        <f t="shared" si="103"/>
        <v>VSPP_IPS_SPPbiomass_SAC</v>
      </c>
      <c r="AV363" t="str">
        <f t="shared" si="104"/>
        <v>SAC</v>
      </c>
      <c r="AX363" s="4" t="s">
        <v>715</v>
      </c>
      <c r="AY363" s="20" t="str">
        <f t="shared" si="96"/>
        <v>VSPP_IPS_SPPbiomass_SAC</v>
      </c>
      <c r="AZ363" t="str">
        <f t="shared" si="97"/>
        <v>Bio_Wood</v>
      </c>
      <c r="BB363" s="4" t="s">
        <v>716</v>
      </c>
      <c r="BC363" s="20" t="s">
        <v>718</v>
      </c>
      <c r="BD363" s="20" t="e">
        <f t="shared" si="98"/>
        <v>#N/A</v>
      </c>
      <c r="BF363" s="4" t="s">
        <v>716</v>
      </c>
      <c r="BG363" s="4" t="s">
        <v>719</v>
      </c>
      <c r="BH363" s="20" t="str">
        <f t="shared" si="87"/>
        <v>VSPP_IPS_SPPbiomass_SAC</v>
      </c>
      <c r="BJ363" s="4" t="s">
        <v>716</v>
      </c>
      <c r="BK363" s="4" t="s">
        <v>720</v>
      </c>
      <c r="BL363" s="20" t="e">
        <f t="shared" si="99"/>
        <v>#N/A</v>
      </c>
      <c r="BN363" s="4" t="s">
        <v>717</v>
      </c>
      <c r="BO363" s="20" t="str">
        <f t="shared" si="100"/>
        <v>Bioenergy</v>
      </c>
      <c r="BP363" s="20" t="str">
        <f t="shared" si="101"/>
        <v>VSPP_IPS_SPPbiomass_SAC</v>
      </c>
    </row>
    <row r="364" spans="1:68">
      <c r="A364" s="9" t="s">
        <v>631</v>
      </c>
      <c r="B364" t="str">
        <f t="shared" si="88"/>
        <v>VSPP_IPS_SPPcoal_CAC-E</v>
      </c>
      <c r="C364" t="e">
        <v>#N/A</v>
      </c>
      <c r="D364" t="str">
        <f t="shared" si="105"/>
        <v>CAC-E</v>
      </c>
      <c r="E364" t="str">
        <f t="shared" si="89"/>
        <v>CAC</v>
      </c>
      <c r="F364" t="s">
        <v>422</v>
      </c>
      <c r="G364" t="str">
        <f>INDEX(PLEXOScat_idx!$B:$B,MATCH($F364,PLEXOScat_idx!$A:$A,0))</f>
        <v>VSPP</v>
      </c>
      <c r="H364" s="12" t="s">
        <v>674</v>
      </c>
      <c r="I364" t="str">
        <f t="shared" si="90"/>
        <v>Coal</v>
      </c>
      <c r="J364" t="s">
        <v>769</v>
      </c>
      <c r="K364" t="str">
        <f t="shared" si="106"/>
        <v>Coal</v>
      </c>
      <c r="L364" t="str">
        <f>INDEX(idxFuel!$B:$B,MATCH($K364,idxFuel!$A:$A,0))</f>
        <v>Coal</v>
      </c>
      <c r="M364" t="s">
        <v>428</v>
      </c>
      <c r="N364" t="e">
        <v>#N/A</v>
      </c>
      <c r="O364" t="e">
        <f t="shared" si="91"/>
        <v>#N/A</v>
      </c>
      <c r="P364">
        <v>1</v>
      </c>
      <c r="Q364">
        <v>1</v>
      </c>
      <c r="R364">
        <v>1</v>
      </c>
      <c r="S364">
        <v>1</v>
      </c>
      <c r="T364">
        <v>1</v>
      </c>
      <c r="U364">
        <f>INDEX(VSPPUnits_AllYear!C:C,MATCH($A364,VSPPUnits_AllYear!$A:$A,0))</f>
        <v>23.99</v>
      </c>
      <c r="V364">
        <f>INDEX(VSPPUnits_AllYear!D:D,MATCH($A364,VSPPUnits_AllYear!$A:$A,0))</f>
        <v>19</v>
      </c>
      <c r="W364">
        <f>INDEX(VSPPUnits_AllYear!E:E,MATCH($A364,VSPPUnits_AllYear!$A:$A,0))</f>
        <v>19</v>
      </c>
      <c r="X364">
        <f>INDEX(VSPPUnits_AllYear!F:F,MATCH($A364,VSPPUnits_AllYear!$A:$A,0))</f>
        <v>19</v>
      </c>
      <c r="Y364">
        <f>INDEX(VSPPUnits_AllYear!G:G,MATCH($A364,VSPPUnits_AllYear!$A:$A,0))</f>
        <v>19</v>
      </c>
      <c r="Z364" t="e">
        <v>#N/A</v>
      </c>
      <c r="AA364" t="e">
        <f t="shared" si="92"/>
        <v>#N/A</v>
      </c>
      <c r="AB364" t="e">
        <v>#N/A</v>
      </c>
      <c r="AC364" t="e">
        <v>#N/A</v>
      </c>
      <c r="AD364" t="e">
        <v>#N/A</v>
      </c>
      <c r="AE364">
        <v>8</v>
      </c>
      <c r="AF364">
        <v>40</v>
      </c>
      <c r="AG364">
        <v>0.1</v>
      </c>
      <c r="AH364" t="e">
        <v>#N/A</v>
      </c>
      <c r="AI364" t="e">
        <v>#N/A</v>
      </c>
      <c r="AJ364" t="e">
        <v>#N/A</v>
      </c>
      <c r="AK364" t="e">
        <v>#N/A</v>
      </c>
      <c r="AL364" t="s">
        <v>696</v>
      </c>
      <c r="AM364" t="e">
        <f>NA()</f>
        <v>#N/A</v>
      </c>
      <c r="AN364" t="e">
        <v>#N/A</v>
      </c>
      <c r="AO364" t="e">
        <f t="shared" si="93"/>
        <v>#N/A</v>
      </c>
      <c r="AQ364" s="20" t="str">
        <f t="shared" si="102"/>
        <v>VSPP_IPS_SPPcoal_CAC-E</v>
      </c>
      <c r="AR364" t="str">
        <f t="shared" si="86"/>
        <v>VSPP</v>
      </c>
      <c r="AT364" s="4" t="s">
        <v>714</v>
      </c>
      <c r="AU364" s="20" t="str">
        <f t="shared" si="103"/>
        <v>VSPP_IPS_SPPcoal_CAC-E</v>
      </c>
      <c r="AV364" t="str">
        <f t="shared" si="104"/>
        <v>CAC</v>
      </c>
      <c r="AX364" s="4" t="s">
        <v>715</v>
      </c>
      <c r="AY364" s="20" t="str">
        <f t="shared" si="96"/>
        <v>VSPP_IPS_SPPcoal_CAC-E</v>
      </c>
      <c r="AZ364" t="str">
        <f t="shared" si="97"/>
        <v>Coal</v>
      </c>
      <c r="BB364" s="4" t="s">
        <v>716</v>
      </c>
      <c r="BC364" s="20" t="s">
        <v>718</v>
      </c>
      <c r="BD364" s="20" t="e">
        <f t="shared" si="98"/>
        <v>#N/A</v>
      </c>
      <c r="BF364" s="4" t="s">
        <v>716</v>
      </c>
      <c r="BG364" s="4" t="s">
        <v>719</v>
      </c>
      <c r="BH364" s="20" t="str">
        <f t="shared" si="87"/>
        <v>VSPP_IPS_SPPcoal_CAC-E</v>
      </c>
      <c r="BJ364" s="4" t="s">
        <v>716</v>
      </c>
      <c r="BK364" s="4" t="s">
        <v>720</v>
      </c>
      <c r="BL364" s="20" t="e">
        <f t="shared" si="99"/>
        <v>#N/A</v>
      </c>
      <c r="BN364" s="4" t="s">
        <v>717</v>
      </c>
      <c r="BO364" s="20" t="str">
        <f t="shared" si="100"/>
        <v>Coal</v>
      </c>
      <c r="BP364" s="20" t="str">
        <f t="shared" si="101"/>
        <v>VSPP_IPS_SPPcoal_CAC-E</v>
      </c>
    </row>
    <row r="365" spans="1:68">
      <c r="A365" s="9" t="s">
        <v>632</v>
      </c>
      <c r="B365" t="str">
        <f t="shared" si="88"/>
        <v>VSPP_IPS_SPPcoal_CAC-N</v>
      </c>
      <c r="C365" t="e">
        <v>#N/A</v>
      </c>
      <c r="D365" t="str">
        <f t="shared" si="105"/>
        <v>CAC-N</v>
      </c>
      <c r="E365" t="str">
        <f t="shared" si="89"/>
        <v>CAC</v>
      </c>
      <c r="F365" t="s">
        <v>422</v>
      </c>
      <c r="G365" t="str">
        <f>INDEX(PLEXOScat_idx!$B:$B,MATCH($F365,PLEXOScat_idx!$A:$A,0))</f>
        <v>VSPP</v>
      </c>
      <c r="H365" s="12" t="s">
        <v>674</v>
      </c>
      <c r="I365" t="str">
        <f t="shared" si="90"/>
        <v>Coal</v>
      </c>
      <c r="J365" t="s">
        <v>769</v>
      </c>
      <c r="K365" t="str">
        <f t="shared" si="106"/>
        <v>Coal</v>
      </c>
      <c r="L365" t="str">
        <f>INDEX(idxFuel!$B:$B,MATCH($K365,idxFuel!$A:$A,0))</f>
        <v>Coal</v>
      </c>
      <c r="M365" t="s">
        <v>428</v>
      </c>
      <c r="N365" t="e">
        <v>#N/A</v>
      </c>
      <c r="O365" t="e">
        <f t="shared" si="91"/>
        <v>#N/A</v>
      </c>
      <c r="P365">
        <v>1</v>
      </c>
      <c r="Q365">
        <v>1</v>
      </c>
      <c r="R365">
        <v>1</v>
      </c>
      <c r="S365">
        <v>1</v>
      </c>
      <c r="T365">
        <v>1</v>
      </c>
      <c r="U365">
        <f>INDEX(VSPPUnits_AllYear!C:C,MATCH($A365,VSPPUnits_AllYear!$A:$A,0))</f>
        <v>9.8000000000000007</v>
      </c>
      <c r="V365">
        <f>INDEX(VSPPUnits_AllYear!D:D,MATCH($A365,VSPPUnits_AllYear!$A:$A,0))</f>
        <v>3</v>
      </c>
      <c r="W365">
        <f>INDEX(VSPPUnits_AllYear!E:E,MATCH($A365,VSPPUnits_AllYear!$A:$A,0))</f>
        <v>3</v>
      </c>
      <c r="X365">
        <f>INDEX(VSPPUnits_AllYear!F:F,MATCH($A365,VSPPUnits_AllYear!$A:$A,0))</f>
        <v>3</v>
      </c>
      <c r="Y365">
        <f>INDEX(VSPPUnits_AllYear!G:G,MATCH($A365,VSPPUnits_AllYear!$A:$A,0))</f>
        <v>3</v>
      </c>
      <c r="Z365" t="e">
        <v>#N/A</v>
      </c>
      <c r="AA365" t="e">
        <f t="shared" si="92"/>
        <v>#N/A</v>
      </c>
      <c r="AB365" t="e">
        <v>#N/A</v>
      </c>
      <c r="AC365" t="e">
        <v>#N/A</v>
      </c>
      <c r="AD365" t="e">
        <v>#N/A</v>
      </c>
      <c r="AE365">
        <v>8</v>
      </c>
      <c r="AF365">
        <v>40</v>
      </c>
      <c r="AG365">
        <v>0.1</v>
      </c>
      <c r="AH365" t="e">
        <v>#N/A</v>
      </c>
      <c r="AI365" t="e">
        <v>#N/A</v>
      </c>
      <c r="AJ365" t="e">
        <v>#N/A</v>
      </c>
      <c r="AK365" t="e">
        <v>#N/A</v>
      </c>
      <c r="AL365" t="s">
        <v>696</v>
      </c>
      <c r="AM365" t="e">
        <f>NA()</f>
        <v>#N/A</v>
      </c>
      <c r="AN365" t="e">
        <v>#N/A</v>
      </c>
      <c r="AO365" t="e">
        <f t="shared" si="93"/>
        <v>#N/A</v>
      </c>
      <c r="AQ365" s="20" t="str">
        <f t="shared" si="102"/>
        <v>VSPP_IPS_SPPcoal_CAC-N</v>
      </c>
      <c r="AR365" t="str">
        <f t="shared" si="86"/>
        <v>VSPP</v>
      </c>
      <c r="AT365" s="4" t="s">
        <v>714</v>
      </c>
      <c r="AU365" s="20" t="str">
        <f t="shared" si="103"/>
        <v>VSPP_IPS_SPPcoal_CAC-N</v>
      </c>
      <c r="AV365" t="str">
        <f t="shared" si="104"/>
        <v>CAC</v>
      </c>
      <c r="AX365" s="4" t="s">
        <v>715</v>
      </c>
      <c r="AY365" s="20" t="str">
        <f t="shared" si="96"/>
        <v>VSPP_IPS_SPPcoal_CAC-N</v>
      </c>
      <c r="AZ365" t="str">
        <f t="shared" si="97"/>
        <v>Coal</v>
      </c>
      <c r="BB365" s="4" t="s">
        <v>716</v>
      </c>
      <c r="BC365" s="20" t="s">
        <v>718</v>
      </c>
      <c r="BD365" s="20" t="e">
        <f t="shared" si="98"/>
        <v>#N/A</v>
      </c>
      <c r="BF365" s="4" t="s">
        <v>716</v>
      </c>
      <c r="BG365" s="4" t="s">
        <v>719</v>
      </c>
      <c r="BH365" s="20" t="str">
        <f t="shared" si="87"/>
        <v>VSPP_IPS_SPPcoal_CAC-N</v>
      </c>
      <c r="BJ365" s="4" t="s">
        <v>716</v>
      </c>
      <c r="BK365" s="4" t="s">
        <v>720</v>
      </c>
      <c r="BL365" s="20" t="e">
        <f t="shared" si="99"/>
        <v>#N/A</v>
      </c>
      <c r="BN365" s="4" t="s">
        <v>717</v>
      </c>
      <c r="BO365" s="20" t="str">
        <f t="shared" si="100"/>
        <v>Coal</v>
      </c>
      <c r="BP365" s="20" t="str">
        <f t="shared" si="101"/>
        <v>VSPP_IPS_SPPcoal_CAC-N</v>
      </c>
    </row>
    <row r="366" spans="1:68">
      <c r="A366" s="9" t="s">
        <v>633</v>
      </c>
      <c r="B366" t="str">
        <f t="shared" si="88"/>
        <v>VSPP_IPS_SPPcoal_CAC-W</v>
      </c>
      <c r="C366" t="e">
        <v>#N/A</v>
      </c>
      <c r="D366" t="str">
        <f t="shared" si="105"/>
        <v>CAC-W</v>
      </c>
      <c r="E366" t="str">
        <f t="shared" si="89"/>
        <v>CAC</v>
      </c>
      <c r="F366" t="s">
        <v>422</v>
      </c>
      <c r="G366" t="str">
        <f>INDEX(PLEXOScat_idx!$B:$B,MATCH($F366,PLEXOScat_idx!$A:$A,0))</f>
        <v>VSPP</v>
      </c>
      <c r="H366" s="12" t="s">
        <v>674</v>
      </c>
      <c r="I366" t="str">
        <f t="shared" si="90"/>
        <v>Coal</v>
      </c>
      <c r="J366" t="s">
        <v>769</v>
      </c>
      <c r="K366" t="str">
        <f t="shared" si="106"/>
        <v>Coal</v>
      </c>
      <c r="L366" t="str">
        <f>INDEX(idxFuel!$B:$B,MATCH($K366,idxFuel!$A:$A,0))</f>
        <v>Coal</v>
      </c>
      <c r="M366" t="s">
        <v>428</v>
      </c>
      <c r="N366" t="e">
        <v>#N/A</v>
      </c>
      <c r="O366" t="e">
        <f t="shared" si="91"/>
        <v>#N/A</v>
      </c>
      <c r="P366">
        <v>1</v>
      </c>
      <c r="Q366">
        <v>1</v>
      </c>
      <c r="R366">
        <v>1</v>
      </c>
      <c r="S366">
        <v>1</v>
      </c>
      <c r="T366">
        <v>1</v>
      </c>
      <c r="U366">
        <f>INDEX(VSPPUnits_AllYear!C:C,MATCH($A366,VSPPUnits_AllYear!$A:$A,0))</f>
        <v>15</v>
      </c>
      <c r="V366">
        <f>INDEX(VSPPUnits_AllYear!D:D,MATCH($A366,VSPPUnits_AllYear!$A:$A,0))</f>
        <v>10</v>
      </c>
      <c r="W366">
        <f>INDEX(VSPPUnits_AllYear!E:E,MATCH($A366,VSPPUnits_AllYear!$A:$A,0))</f>
        <v>10</v>
      </c>
      <c r="X366">
        <f>INDEX(VSPPUnits_AllYear!F:F,MATCH($A366,VSPPUnits_AllYear!$A:$A,0))</f>
        <v>10</v>
      </c>
      <c r="Y366">
        <f>INDEX(VSPPUnits_AllYear!G:G,MATCH($A366,VSPPUnits_AllYear!$A:$A,0))</f>
        <v>10</v>
      </c>
      <c r="Z366" t="e">
        <v>#N/A</v>
      </c>
      <c r="AA366" t="e">
        <f t="shared" si="92"/>
        <v>#N/A</v>
      </c>
      <c r="AB366" t="e">
        <v>#N/A</v>
      </c>
      <c r="AC366" t="e">
        <v>#N/A</v>
      </c>
      <c r="AD366" t="e">
        <v>#N/A</v>
      </c>
      <c r="AE366">
        <v>8</v>
      </c>
      <c r="AF366">
        <v>40</v>
      </c>
      <c r="AG366">
        <v>0.1</v>
      </c>
      <c r="AH366" t="e">
        <v>#N/A</v>
      </c>
      <c r="AI366" t="e">
        <v>#N/A</v>
      </c>
      <c r="AJ366" t="e">
        <v>#N/A</v>
      </c>
      <c r="AK366" t="e">
        <v>#N/A</v>
      </c>
      <c r="AL366" t="s">
        <v>696</v>
      </c>
      <c r="AM366" t="e">
        <f>NA()</f>
        <v>#N/A</v>
      </c>
      <c r="AN366" t="e">
        <v>#N/A</v>
      </c>
      <c r="AO366" t="e">
        <f t="shared" si="93"/>
        <v>#N/A</v>
      </c>
      <c r="AQ366" s="20" t="str">
        <f t="shared" si="102"/>
        <v>VSPP_IPS_SPPcoal_CAC-W</v>
      </c>
      <c r="AR366" t="str">
        <f t="shared" si="86"/>
        <v>VSPP</v>
      </c>
      <c r="AT366" s="4" t="s">
        <v>714</v>
      </c>
      <c r="AU366" s="20" t="str">
        <f t="shared" si="103"/>
        <v>VSPP_IPS_SPPcoal_CAC-W</v>
      </c>
      <c r="AV366" t="str">
        <f t="shared" si="104"/>
        <v>CAC</v>
      </c>
      <c r="AX366" s="4" t="s">
        <v>715</v>
      </c>
      <c r="AY366" s="20" t="str">
        <f t="shared" si="96"/>
        <v>VSPP_IPS_SPPcoal_CAC-W</v>
      </c>
      <c r="AZ366" t="str">
        <f t="shared" si="97"/>
        <v>Coal</v>
      </c>
      <c r="BB366" s="4" t="s">
        <v>716</v>
      </c>
      <c r="BC366" s="20" t="s">
        <v>718</v>
      </c>
      <c r="BD366" s="20" t="e">
        <f t="shared" si="98"/>
        <v>#N/A</v>
      </c>
      <c r="BF366" s="4" t="s">
        <v>716</v>
      </c>
      <c r="BG366" s="4" t="s">
        <v>719</v>
      </c>
      <c r="BH366" s="20" t="str">
        <f t="shared" si="87"/>
        <v>VSPP_IPS_SPPcoal_CAC-W</v>
      </c>
      <c r="BJ366" s="4" t="s">
        <v>716</v>
      </c>
      <c r="BK366" s="4" t="s">
        <v>720</v>
      </c>
      <c r="BL366" s="20" t="e">
        <f t="shared" si="99"/>
        <v>#N/A</v>
      </c>
      <c r="BN366" s="4" t="s">
        <v>717</v>
      </c>
      <c r="BO366" s="20" t="str">
        <f t="shared" si="100"/>
        <v>Coal</v>
      </c>
      <c r="BP366" s="20" t="str">
        <f t="shared" si="101"/>
        <v>VSPP_IPS_SPPcoal_CAC-W</v>
      </c>
    </row>
    <row r="367" spans="1:68">
      <c r="A367" s="9" t="s">
        <v>634</v>
      </c>
      <c r="B367" t="str">
        <f t="shared" si="88"/>
        <v>VSPP_IPS_SPPee_CAC-E</v>
      </c>
      <c r="C367" t="e">
        <v>#N/A</v>
      </c>
      <c r="D367" t="str">
        <f t="shared" si="105"/>
        <v>CAC-E</v>
      </c>
      <c r="E367" t="str">
        <f t="shared" si="89"/>
        <v>CAC</v>
      </c>
      <c r="F367" t="s">
        <v>666</v>
      </c>
      <c r="G367" t="str">
        <f>INDEX(PLEXOScat_idx!$B:$B,MATCH($F367,PLEXOScat_idx!$A:$A,0))</f>
        <v>VSPP</v>
      </c>
      <c r="H367" s="5" t="s">
        <v>703</v>
      </c>
      <c r="I367" t="str">
        <f t="shared" si="90"/>
        <v>Hydro</v>
      </c>
      <c r="J367" t="e">
        <f>NA()</f>
        <v>#N/A</v>
      </c>
      <c r="K367" t="str">
        <f t="shared" si="106"/>
        <v>EE</v>
      </c>
      <c r="L367" t="e">
        <f>INDEX(idxFuel!$B:$B,MATCH($K367,idxFuel!$A:$A,0))</f>
        <v>#N/A</v>
      </c>
      <c r="M367" t="s">
        <v>428</v>
      </c>
      <c r="N367" t="e">
        <v>#N/A</v>
      </c>
      <c r="O367" t="e">
        <f t="shared" si="91"/>
        <v>#N/A</v>
      </c>
      <c r="P367">
        <v>1</v>
      </c>
      <c r="Q367">
        <v>1</v>
      </c>
      <c r="R367">
        <v>1</v>
      </c>
      <c r="S367">
        <v>1</v>
      </c>
      <c r="T367">
        <v>1</v>
      </c>
      <c r="U367">
        <f>INDEX(VSPPUnits_AllYear!C:C,MATCH($A367,VSPPUnits_AllYear!$A:$A,0))</f>
        <v>0</v>
      </c>
      <c r="V367">
        <f>INDEX(VSPPUnits_AllYear!D:D,MATCH($A367,VSPPUnits_AllYear!$A:$A,0))</f>
        <v>0</v>
      </c>
      <c r="W367">
        <f>INDEX(VSPPUnits_AllYear!E:E,MATCH($A367,VSPPUnits_AllYear!$A:$A,0))</f>
        <v>0</v>
      </c>
      <c r="X367">
        <f>INDEX(VSPPUnits_AllYear!F:F,MATCH($A367,VSPPUnits_AllYear!$A:$A,0))</f>
        <v>0</v>
      </c>
      <c r="Y367">
        <f>INDEX(VSPPUnits_AllYear!G:G,MATCH($A367,VSPPUnits_AllYear!$A:$A,0))</f>
        <v>0</v>
      </c>
      <c r="Z367" t="e">
        <v>#N/A</v>
      </c>
      <c r="AA367" t="e">
        <f t="shared" si="92"/>
        <v>#N/A</v>
      </c>
      <c r="AB367" t="e">
        <v>#N/A</v>
      </c>
      <c r="AC367" t="e">
        <v>#N/A</v>
      </c>
      <c r="AD367" t="e">
        <v>#N/A</v>
      </c>
      <c r="AE367">
        <v>8</v>
      </c>
      <c r="AF367">
        <v>40</v>
      </c>
      <c r="AG367">
        <v>0.1</v>
      </c>
      <c r="AH367" t="e">
        <v>#N/A</v>
      </c>
      <c r="AI367" t="e">
        <v>#N/A</v>
      </c>
      <c r="AJ367" t="e">
        <v>#N/A</v>
      </c>
      <c r="AK367" t="e">
        <v>#N/A</v>
      </c>
      <c r="AL367" t="s">
        <v>696</v>
      </c>
      <c r="AM367" t="e">
        <f>NA()</f>
        <v>#N/A</v>
      </c>
      <c r="AN367" t="e">
        <v>#N/A</v>
      </c>
      <c r="AO367" t="e">
        <f t="shared" si="93"/>
        <v>#N/A</v>
      </c>
      <c r="AQ367" s="20" t="str">
        <f t="shared" si="102"/>
        <v>VSPP_IPS_SPPee_CAC-E</v>
      </c>
      <c r="AR367" t="str">
        <f t="shared" si="86"/>
        <v>VSPP</v>
      </c>
      <c r="AT367" s="4" t="s">
        <v>714</v>
      </c>
      <c r="AU367" s="20" t="str">
        <f t="shared" si="103"/>
        <v>VSPP_IPS_SPPee_CAC-E</v>
      </c>
      <c r="AV367" t="str">
        <f t="shared" si="104"/>
        <v>CAC</v>
      </c>
      <c r="AX367" s="4" t="s">
        <v>715</v>
      </c>
      <c r="AY367" s="20" t="str">
        <f t="shared" si="96"/>
        <v>VSPP_IPS_SPPee_CAC-E</v>
      </c>
      <c r="AZ367" t="e">
        <f t="shared" si="97"/>
        <v>#N/A</v>
      </c>
      <c r="BB367" s="4" t="s">
        <v>716</v>
      </c>
      <c r="BC367" s="20" t="s">
        <v>718</v>
      </c>
      <c r="BD367" s="20" t="e">
        <f t="shared" si="98"/>
        <v>#N/A</v>
      </c>
      <c r="BF367" s="4" t="s">
        <v>716</v>
      </c>
      <c r="BG367" s="4" t="s">
        <v>719</v>
      </c>
      <c r="BH367" s="20" t="str">
        <f t="shared" si="87"/>
        <v>VSPP_IPS_SPPee_CAC-E</v>
      </c>
      <c r="BJ367" s="4" t="s">
        <v>716</v>
      </c>
      <c r="BK367" s="4" t="s">
        <v>720</v>
      </c>
      <c r="BL367" s="20" t="e">
        <f t="shared" si="99"/>
        <v>#N/A</v>
      </c>
      <c r="BN367" s="4" t="s">
        <v>717</v>
      </c>
      <c r="BO367" s="20" t="str">
        <f t="shared" si="100"/>
        <v>Hydro</v>
      </c>
      <c r="BP367" s="20" t="str">
        <f t="shared" si="101"/>
        <v>VSPP_IPS_SPPee_CAC-E</v>
      </c>
    </row>
    <row r="368" spans="1:68">
      <c r="A368" s="9" t="s">
        <v>635</v>
      </c>
      <c r="B368" t="str">
        <f t="shared" si="88"/>
        <v>VSPP_IPS_SPPee_CAC-N</v>
      </c>
      <c r="C368" t="e">
        <v>#N/A</v>
      </c>
      <c r="D368" t="str">
        <f t="shared" si="105"/>
        <v>CAC-N</v>
      </c>
      <c r="E368" t="str">
        <f t="shared" si="89"/>
        <v>CAC</v>
      </c>
      <c r="F368" t="s">
        <v>666</v>
      </c>
      <c r="G368" t="str">
        <f>INDEX(PLEXOScat_idx!$B:$B,MATCH($F368,PLEXOScat_idx!$A:$A,0))</f>
        <v>VSPP</v>
      </c>
      <c r="H368" s="5" t="s">
        <v>703</v>
      </c>
      <c r="I368" t="str">
        <f t="shared" si="90"/>
        <v>Hydro</v>
      </c>
      <c r="J368" t="e">
        <f>NA()</f>
        <v>#N/A</v>
      </c>
      <c r="K368" t="str">
        <f t="shared" si="106"/>
        <v>EE</v>
      </c>
      <c r="L368" t="e">
        <f>INDEX(idxFuel!$B:$B,MATCH($K368,idxFuel!$A:$A,0))</f>
        <v>#N/A</v>
      </c>
      <c r="M368" t="s">
        <v>428</v>
      </c>
      <c r="N368" t="e">
        <v>#N/A</v>
      </c>
      <c r="O368" t="e">
        <f t="shared" si="91"/>
        <v>#N/A</v>
      </c>
      <c r="P368">
        <v>1</v>
      </c>
      <c r="Q368">
        <v>1</v>
      </c>
      <c r="R368">
        <v>1</v>
      </c>
      <c r="S368">
        <v>1</v>
      </c>
      <c r="T368">
        <v>1</v>
      </c>
      <c r="U368">
        <f>INDEX(VSPPUnits_AllYear!C:C,MATCH($A368,VSPPUnits_AllYear!$A:$A,0))</f>
        <v>0</v>
      </c>
      <c r="V368">
        <f>INDEX(VSPPUnits_AllYear!D:D,MATCH($A368,VSPPUnits_AllYear!$A:$A,0))</f>
        <v>0</v>
      </c>
      <c r="W368">
        <f>INDEX(VSPPUnits_AllYear!E:E,MATCH($A368,VSPPUnits_AllYear!$A:$A,0))</f>
        <v>0</v>
      </c>
      <c r="X368">
        <f>INDEX(VSPPUnits_AllYear!F:F,MATCH($A368,VSPPUnits_AllYear!$A:$A,0))</f>
        <v>0</v>
      </c>
      <c r="Y368">
        <f>INDEX(VSPPUnits_AllYear!G:G,MATCH($A368,VSPPUnits_AllYear!$A:$A,0))</f>
        <v>0</v>
      </c>
      <c r="Z368" t="e">
        <v>#N/A</v>
      </c>
      <c r="AA368" t="e">
        <f t="shared" si="92"/>
        <v>#N/A</v>
      </c>
      <c r="AB368" t="e">
        <v>#N/A</v>
      </c>
      <c r="AC368" t="e">
        <v>#N/A</v>
      </c>
      <c r="AD368" t="e">
        <v>#N/A</v>
      </c>
      <c r="AE368">
        <v>8</v>
      </c>
      <c r="AF368">
        <v>40</v>
      </c>
      <c r="AG368">
        <v>0.1</v>
      </c>
      <c r="AH368" t="e">
        <v>#N/A</v>
      </c>
      <c r="AI368" t="e">
        <v>#N/A</v>
      </c>
      <c r="AJ368" t="e">
        <v>#N/A</v>
      </c>
      <c r="AK368" t="e">
        <v>#N/A</v>
      </c>
      <c r="AL368" t="s">
        <v>696</v>
      </c>
      <c r="AM368" t="e">
        <f>NA()</f>
        <v>#N/A</v>
      </c>
      <c r="AN368" t="e">
        <v>#N/A</v>
      </c>
      <c r="AO368" t="e">
        <f t="shared" si="93"/>
        <v>#N/A</v>
      </c>
      <c r="AQ368" s="20" t="str">
        <f t="shared" si="102"/>
        <v>VSPP_IPS_SPPee_CAC-N</v>
      </c>
      <c r="AR368" t="str">
        <f t="shared" si="86"/>
        <v>VSPP</v>
      </c>
      <c r="AT368" s="4" t="s">
        <v>714</v>
      </c>
      <c r="AU368" s="20" t="str">
        <f t="shared" si="103"/>
        <v>VSPP_IPS_SPPee_CAC-N</v>
      </c>
      <c r="AV368" t="str">
        <f t="shared" si="104"/>
        <v>CAC</v>
      </c>
      <c r="AX368" s="4" t="s">
        <v>715</v>
      </c>
      <c r="AY368" s="20" t="str">
        <f t="shared" si="96"/>
        <v>VSPP_IPS_SPPee_CAC-N</v>
      </c>
      <c r="AZ368" t="e">
        <f t="shared" si="97"/>
        <v>#N/A</v>
      </c>
      <c r="BB368" s="4" t="s">
        <v>716</v>
      </c>
      <c r="BC368" s="20" t="s">
        <v>718</v>
      </c>
      <c r="BD368" s="20" t="e">
        <f t="shared" si="98"/>
        <v>#N/A</v>
      </c>
      <c r="BF368" s="4" t="s">
        <v>716</v>
      </c>
      <c r="BG368" s="4" t="s">
        <v>719</v>
      </c>
      <c r="BH368" s="20" t="str">
        <f t="shared" si="87"/>
        <v>VSPP_IPS_SPPee_CAC-N</v>
      </c>
      <c r="BJ368" s="4" t="s">
        <v>716</v>
      </c>
      <c r="BK368" s="4" t="s">
        <v>720</v>
      </c>
      <c r="BL368" s="20" t="e">
        <f t="shared" si="99"/>
        <v>#N/A</v>
      </c>
      <c r="BN368" s="4" t="s">
        <v>717</v>
      </c>
      <c r="BO368" s="20" t="str">
        <f t="shared" si="100"/>
        <v>Hydro</v>
      </c>
      <c r="BP368" s="20" t="str">
        <f t="shared" si="101"/>
        <v>VSPP_IPS_SPPee_CAC-N</v>
      </c>
    </row>
    <row r="369" spans="1:68">
      <c r="A369" s="9" t="s">
        <v>636</v>
      </c>
      <c r="B369" t="str">
        <f t="shared" si="88"/>
        <v>VSPP_IPS_SPPee_CAC-W</v>
      </c>
      <c r="C369" t="e">
        <v>#N/A</v>
      </c>
      <c r="D369" t="str">
        <f t="shared" si="105"/>
        <v>CAC-W</v>
      </c>
      <c r="E369" t="str">
        <f t="shared" si="89"/>
        <v>CAC</v>
      </c>
      <c r="F369" t="s">
        <v>666</v>
      </c>
      <c r="G369" t="str">
        <f>INDEX(PLEXOScat_idx!$B:$B,MATCH($F369,PLEXOScat_idx!$A:$A,0))</f>
        <v>VSPP</v>
      </c>
      <c r="H369" s="5" t="s">
        <v>703</v>
      </c>
      <c r="I369" t="str">
        <f t="shared" si="90"/>
        <v>Hydro</v>
      </c>
      <c r="J369" t="e">
        <f>NA()</f>
        <v>#N/A</v>
      </c>
      <c r="K369" t="str">
        <f t="shared" si="106"/>
        <v>EE</v>
      </c>
      <c r="L369" t="e">
        <f>INDEX(idxFuel!$B:$B,MATCH($K369,idxFuel!$A:$A,0))</f>
        <v>#N/A</v>
      </c>
      <c r="M369" t="s">
        <v>428</v>
      </c>
      <c r="N369" t="e">
        <v>#N/A</v>
      </c>
      <c r="O369" t="e">
        <f t="shared" si="91"/>
        <v>#N/A</v>
      </c>
      <c r="P369">
        <v>1</v>
      </c>
      <c r="Q369">
        <v>1</v>
      </c>
      <c r="R369">
        <v>1</v>
      </c>
      <c r="S369">
        <v>1</v>
      </c>
      <c r="T369">
        <v>1</v>
      </c>
      <c r="U369">
        <f>INDEX(VSPPUnits_AllYear!C:C,MATCH($A369,VSPPUnits_AllYear!$A:$A,0))</f>
        <v>0</v>
      </c>
      <c r="V369">
        <f>INDEX(VSPPUnits_AllYear!D:D,MATCH($A369,VSPPUnits_AllYear!$A:$A,0))</f>
        <v>0</v>
      </c>
      <c r="W369">
        <f>INDEX(VSPPUnits_AllYear!E:E,MATCH($A369,VSPPUnits_AllYear!$A:$A,0))</f>
        <v>0</v>
      </c>
      <c r="X369">
        <f>INDEX(VSPPUnits_AllYear!F:F,MATCH($A369,VSPPUnits_AllYear!$A:$A,0))</f>
        <v>0</v>
      </c>
      <c r="Y369">
        <f>INDEX(VSPPUnits_AllYear!G:G,MATCH($A369,VSPPUnits_AllYear!$A:$A,0))</f>
        <v>0</v>
      </c>
      <c r="Z369" t="e">
        <v>#N/A</v>
      </c>
      <c r="AA369" t="e">
        <f t="shared" si="92"/>
        <v>#N/A</v>
      </c>
      <c r="AB369" t="e">
        <v>#N/A</v>
      </c>
      <c r="AC369" t="e">
        <v>#N/A</v>
      </c>
      <c r="AD369" t="e">
        <v>#N/A</v>
      </c>
      <c r="AE369">
        <v>8</v>
      </c>
      <c r="AF369">
        <v>40</v>
      </c>
      <c r="AG369">
        <v>0.1</v>
      </c>
      <c r="AH369" t="e">
        <v>#N/A</v>
      </c>
      <c r="AI369" t="e">
        <v>#N/A</v>
      </c>
      <c r="AJ369" t="e">
        <v>#N/A</v>
      </c>
      <c r="AK369" t="e">
        <v>#N/A</v>
      </c>
      <c r="AL369" t="s">
        <v>696</v>
      </c>
      <c r="AM369" t="e">
        <f>NA()</f>
        <v>#N/A</v>
      </c>
      <c r="AN369" t="e">
        <v>#N/A</v>
      </c>
      <c r="AO369" t="e">
        <f t="shared" si="93"/>
        <v>#N/A</v>
      </c>
      <c r="AQ369" s="20" t="str">
        <f t="shared" si="102"/>
        <v>VSPP_IPS_SPPee_CAC-W</v>
      </c>
      <c r="AR369" t="str">
        <f t="shared" si="86"/>
        <v>VSPP</v>
      </c>
      <c r="AT369" s="4" t="s">
        <v>714</v>
      </c>
      <c r="AU369" s="20" t="str">
        <f t="shared" si="103"/>
        <v>VSPP_IPS_SPPee_CAC-W</v>
      </c>
      <c r="AV369" t="str">
        <f t="shared" si="104"/>
        <v>CAC</v>
      </c>
      <c r="AX369" s="4" t="s">
        <v>715</v>
      </c>
      <c r="AY369" s="20" t="str">
        <f t="shared" si="96"/>
        <v>VSPP_IPS_SPPee_CAC-W</v>
      </c>
      <c r="AZ369" t="e">
        <f t="shared" si="97"/>
        <v>#N/A</v>
      </c>
      <c r="BB369" s="4" t="s">
        <v>716</v>
      </c>
      <c r="BC369" s="20" t="s">
        <v>718</v>
      </c>
      <c r="BD369" s="20" t="e">
        <f t="shared" si="98"/>
        <v>#N/A</v>
      </c>
      <c r="BF369" s="4" t="s">
        <v>716</v>
      </c>
      <c r="BG369" s="4" t="s">
        <v>719</v>
      </c>
      <c r="BH369" s="20" t="str">
        <f t="shared" si="87"/>
        <v>VSPP_IPS_SPPee_CAC-W</v>
      </c>
      <c r="BJ369" s="4" t="s">
        <v>716</v>
      </c>
      <c r="BK369" s="4" t="s">
        <v>720</v>
      </c>
      <c r="BL369" s="20" t="e">
        <f t="shared" si="99"/>
        <v>#N/A</v>
      </c>
      <c r="BN369" s="4" t="s">
        <v>717</v>
      </c>
      <c r="BO369" s="20" t="str">
        <f t="shared" si="100"/>
        <v>Hydro</v>
      </c>
      <c r="BP369" s="20" t="str">
        <f t="shared" si="101"/>
        <v>VSPP_IPS_SPPee_CAC-W</v>
      </c>
    </row>
    <row r="370" spans="1:68">
      <c r="A370" s="9" t="s">
        <v>637</v>
      </c>
      <c r="B370" t="str">
        <f t="shared" si="88"/>
        <v>VSPP_IPS_SPPee_MAC</v>
      </c>
      <c r="C370" t="e">
        <v>#N/A</v>
      </c>
      <c r="D370" t="str">
        <f t="shared" si="105"/>
        <v>MAC</v>
      </c>
      <c r="E370" t="str">
        <f t="shared" si="89"/>
        <v>MAC</v>
      </c>
      <c r="F370" t="s">
        <v>666</v>
      </c>
      <c r="G370" t="str">
        <f>INDEX(PLEXOScat_idx!$B:$B,MATCH($F370,PLEXOScat_idx!$A:$A,0))</f>
        <v>VSPP</v>
      </c>
      <c r="H370" s="5" t="s">
        <v>703</v>
      </c>
      <c r="I370" t="str">
        <f t="shared" si="90"/>
        <v>Hydro</v>
      </c>
      <c r="J370" t="e">
        <f>NA()</f>
        <v>#N/A</v>
      </c>
      <c r="K370" t="str">
        <f t="shared" si="106"/>
        <v>EE</v>
      </c>
      <c r="L370" t="e">
        <f>INDEX(idxFuel!$B:$B,MATCH($K370,idxFuel!$A:$A,0))</f>
        <v>#N/A</v>
      </c>
      <c r="M370" t="s">
        <v>428</v>
      </c>
      <c r="N370" t="e">
        <v>#N/A</v>
      </c>
      <c r="O370" t="e">
        <f t="shared" si="91"/>
        <v>#N/A</v>
      </c>
      <c r="P370">
        <v>1</v>
      </c>
      <c r="Q370">
        <v>1</v>
      </c>
      <c r="R370">
        <v>1</v>
      </c>
      <c r="S370">
        <v>1</v>
      </c>
      <c r="T370">
        <v>1</v>
      </c>
      <c r="U370">
        <f>INDEX(VSPPUnits_AllYear!C:C,MATCH($A370,VSPPUnits_AllYear!$A:$A,0))</f>
        <v>0</v>
      </c>
      <c r="V370">
        <f>INDEX(VSPPUnits_AllYear!D:D,MATCH($A370,VSPPUnits_AllYear!$A:$A,0))</f>
        <v>0</v>
      </c>
      <c r="W370">
        <f>INDEX(VSPPUnits_AllYear!E:E,MATCH($A370,VSPPUnits_AllYear!$A:$A,0))</f>
        <v>0</v>
      </c>
      <c r="X370">
        <f>INDEX(VSPPUnits_AllYear!F:F,MATCH($A370,VSPPUnits_AllYear!$A:$A,0))</f>
        <v>0</v>
      </c>
      <c r="Y370">
        <f>INDEX(VSPPUnits_AllYear!G:G,MATCH($A370,VSPPUnits_AllYear!$A:$A,0))</f>
        <v>0</v>
      </c>
      <c r="Z370" t="e">
        <v>#N/A</v>
      </c>
      <c r="AA370" t="e">
        <f t="shared" si="92"/>
        <v>#N/A</v>
      </c>
      <c r="AB370" t="e">
        <v>#N/A</v>
      </c>
      <c r="AC370" t="e">
        <v>#N/A</v>
      </c>
      <c r="AD370" t="e">
        <v>#N/A</v>
      </c>
      <c r="AE370">
        <v>8</v>
      </c>
      <c r="AF370">
        <v>40</v>
      </c>
      <c r="AG370">
        <v>0.1</v>
      </c>
      <c r="AH370" t="e">
        <v>#N/A</v>
      </c>
      <c r="AI370" t="e">
        <v>#N/A</v>
      </c>
      <c r="AJ370" t="e">
        <v>#N/A</v>
      </c>
      <c r="AK370" t="e">
        <v>#N/A</v>
      </c>
      <c r="AL370" t="s">
        <v>696</v>
      </c>
      <c r="AM370" t="e">
        <f>NA()</f>
        <v>#N/A</v>
      </c>
      <c r="AN370" t="e">
        <v>#N/A</v>
      </c>
      <c r="AO370" t="e">
        <f t="shared" si="93"/>
        <v>#N/A</v>
      </c>
      <c r="AQ370" s="20" t="str">
        <f t="shared" si="102"/>
        <v>VSPP_IPS_SPPee_MAC</v>
      </c>
      <c r="AR370" t="str">
        <f t="shared" si="86"/>
        <v>VSPP</v>
      </c>
      <c r="AT370" s="4" t="s">
        <v>714</v>
      </c>
      <c r="AU370" s="20" t="str">
        <f t="shared" si="103"/>
        <v>VSPP_IPS_SPPee_MAC</v>
      </c>
      <c r="AV370" t="str">
        <f t="shared" si="104"/>
        <v>MAC</v>
      </c>
      <c r="AX370" s="4" t="s">
        <v>715</v>
      </c>
      <c r="AY370" s="20" t="str">
        <f t="shared" si="96"/>
        <v>VSPP_IPS_SPPee_MAC</v>
      </c>
      <c r="AZ370" t="e">
        <f t="shared" si="97"/>
        <v>#N/A</v>
      </c>
      <c r="BB370" s="4" t="s">
        <v>716</v>
      </c>
      <c r="BC370" s="20" t="s">
        <v>718</v>
      </c>
      <c r="BD370" s="20" t="e">
        <f t="shared" si="98"/>
        <v>#N/A</v>
      </c>
      <c r="BF370" s="4" t="s">
        <v>716</v>
      </c>
      <c r="BG370" s="4" t="s">
        <v>719</v>
      </c>
      <c r="BH370" s="20" t="str">
        <f t="shared" si="87"/>
        <v>VSPP_IPS_SPPee_MAC</v>
      </c>
      <c r="BJ370" s="4" t="s">
        <v>716</v>
      </c>
      <c r="BK370" s="4" t="s">
        <v>720</v>
      </c>
      <c r="BL370" s="20" t="e">
        <f t="shared" si="99"/>
        <v>#N/A</v>
      </c>
      <c r="BN370" s="4" t="s">
        <v>717</v>
      </c>
      <c r="BO370" s="20" t="str">
        <f t="shared" si="100"/>
        <v>Hydro</v>
      </c>
      <c r="BP370" s="20" t="str">
        <f t="shared" si="101"/>
        <v>VSPP_IPS_SPPee_MAC</v>
      </c>
    </row>
    <row r="371" spans="1:68">
      <c r="A371" s="9" t="s">
        <v>638</v>
      </c>
      <c r="B371" t="str">
        <f t="shared" si="88"/>
        <v>VSPP_IPS_SPPee_NAC</v>
      </c>
      <c r="C371" t="e">
        <v>#N/A</v>
      </c>
      <c r="D371" t="str">
        <f t="shared" si="105"/>
        <v>NAC</v>
      </c>
      <c r="E371" t="str">
        <f t="shared" si="89"/>
        <v>NAC</v>
      </c>
      <c r="F371" t="s">
        <v>666</v>
      </c>
      <c r="G371" t="str">
        <f>INDEX(PLEXOScat_idx!$B:$B,MATCH($F371,PLEXOScat_idx!$A:$A,0))</f>
        <v>VSPP</v>
      </c>
      <c r="H371" s="5" t="s">
        <v>703</v>
      </c>
      <c r="I371" t="str">
        <f t="shared" si="90"/>
        <v>Hydro</v>
      </c>
      <c r="J371" t="e">
        <f>NA()</f>
        <v>#N/A</v>
      </c>
      <c r="K371" t="str">
        <f t="shared" si="106"/>
        <v>EE</v>
      </c>
      <c r="L371" t="e">
        <f>INDEX(idxFuel!$B:$B,MATCH($K371,idxFuel!$A:$A,0))</f>
        <v>#N/A</v>
      </c>
      <c r="M371" t="s">
        <v>428</v>
      </c>
      <c r="N371" t="e">
        <v>#N/A</v>
      </c>
      <c r="O371" t="e">
        <f t="shared" si="91"/>
        <v>#N/A</v>
      </c>
      <c r="P371">
        <v>1</v>
      </c>
      <c r="Q371">
        <v>1</v>
      </c>
      <c r="R371">
        <v>1</v>
      </c>
      <c r="S371">
        <v>1</v>
      </c>
      <c r="T371">
        <v>1</v>
      </c>
      <c r="U371">
        <f>INDEX(VSPPUnits_AllYear!C:C,MATCH($A371,VSPPUnits_AllYear!$A:$A,0))</f>
        <v>0</v>
      </c>
      <c r="V371">
        <f>INDEX(VSPPUnits_AllYear!D:D,MATCH($A371,VSPPUnits_AllYear!$A:$A,0))</f>
        <v>0</v>
      </c>
      <c r="W371">
        <f>INDEX(VSPPUnits_AllYear!E:E,MATCH($A371,VSPPUnits_AllYear!$A:$A,0))</f>
        <v>0</v>
      </c>
      <c r="X371">
        <f>INDEX(VSPPUnits_AllYear!F:F,MATCH($A371,VSPPUnits_AllYear!$A:$A,0))</f>
        <v>0</v>
      </c>
      <c r="Y371">
        <f>INDEX(VSPPUnits_AllYear!G:G,MATCH($A371,VSPPUnits_AllYear!$A:$A,0))</f>
        <v>0</v>
      </c>
      <c r="Z371" t="e">
        <v>#N/A</v>
      </c>
      <c r="AA371" t="e">
        <f t="shared" si="92"/>
        <v>#N/A</v>
      </c>
      <c r="AB371" t="e">
        <v>#N/A</v>
      </c>
      <c r="AC371" t="e">
        <v>#N/A</v>
      </c>
      <c r="AD371" t="e">
        <v>#N/A</v>
      </c>
      <c r="AE371">
        <v>8</v>
      </c>
      <c r="AF371">
        <v>40</v>
      </c>
      <c r="AG371">
        <v>0.1</v>
      </c>
      <c r="AH371" t="e">
        <v>#N/A</v>
      </c>
      <c r="AI371" t="e">
        <v>#N/A</v>
      </c>
      <c r="AJ371" t="e">
        <v>#N/A</v>
      </c>
      <c r="AK371" t="e">
        <v>#N/A</v>
      </c>
      <c r="AL371" t="s">
        <v>696</v>
      </c>
      <c r="AM371" t="e">
        <f>NA()</f>
        <v>#N/A</v>
      </c>
      <c r="AN371" t="e">
        <v>#N/A</v>
      </c>
      <c r="AO371" t="e">
        <f t="shared" si="93"/>
        <v>#N/A</v>
      </c>
      <c r="AQ371" s="20" t="str">
        <f t="shared" si="102"/>
        <v>VSPP_IPS_SPPee_NAC</v>
      </c>
      <c r="AR371" t="str">
        <f t="shared" si="86"/>
        <v>VSPP</v>
      </c>
      <c r="AT371" s="4" t="s">
        <v>714</v>
      </c>
      <c r="AU371" s="20" t="str">
        <f t="shared" si="103"/>
        <v>VSPP_IPS_SPPee_NAC</v>
      </c>
      <c r="AV371" t="str">
        <f t="shared" si="104"/>
        <v>NAC</v>
      </c>
      <c r="AX371" s="4" t="s">
        <v>715</v>
      </c>
      <c r="AY371" s="20" t="str">
        <f t="shared" si="96"/>
        <v>VSPP_IPS_SPPee_NAC</v>
      </c>
      <c r="AZ371" t="e">
        <f t="shared" si="97"/>
        <v>#N/A</v>
      </c>
      <c r="BB371" s="4" t="s">
        <v>716</v>
      </c>
      <c r="BC371" s="20" t="s">
        <v>718</v>
      </c>
      <c r="BD371" s="20" t="e">
        <f t="shared" si="98"/>
        <v>#N/A</v>
      </c>
      <c r="BF371" s="4" t="s">
        <v>716</v>
      </c>
      <c r="BG371" s="4" t="s">
        <v>719</v>
      </c>
      <c r="BH371" s="20" t="str">
        <f t="shared" si="87"/>
        <v>VSPP_IPS_SPPee_NAC</v>
      </c>
      <c r="BJ371" s="4" t="s">
        <v>716</v>
      </c>
      <c r="BK371" s="4" t="s">
        <v>720</v>
      </c>
      <c r="BL371" s="20" t="e">
        <f t="shared" si="99"/>
        <v>#N/A</v>
      </c>
      <c r="BN371" s="4" t="s">
        <v>717</v>
      </c>
      <c r="BO371" s="20" t="str">
        <f t="shared" si="100"/>
        <v>Hydro</v>
      </c>
      <c r="BP371" s="20" t="str">
        <f t="shared" si="101"/>
        <v>VSPP_IPS_SPPee_NAC</v>
      </c>
    </row>
    <row r="372" spans="1:68">
      <c r="A372" s="9" t="s">
        <v>639</v>
      </c>
      <c r="B372" t="str">
        <f t="shared" si="88"/>
        <v>VSPP_IPS_SPPee_NEC</v>
      </c>
      <c r="C372" t="e">
        <v>#N/A</v>
      </c>
      <c r="D372" t="str">
        <f t="shared" si="105"/>
        <v>NEC</v>
      </c>
      <c r="E372" t="str">
        <f t="shared" si="89"/>
        <v>NEC</v>
      </c>
      <c r="F372" t="s">
        <v>666</v>
      </c>
      <c r="G372" t="str">
        <f>INDEX(PLEXOScat_idx!$B:$B,MATCH($F372,PLEXOScat_idx!$A:$A,0))</f>
        <v>VSPP</v>
      </c>
      <c r="H372" s="5" t="s">
        <v>703</v>
      </c>
      <c r="I372" t="str">
        <f t="shared" si="90"/>
        <v>Hydro</v>
      </c>
      <c r="J372" t="e">
        <f>NA()</f>
        <v>#N/A</v>
      </c>
      <c r="K372" t="str">
        <f t="shared" si="106"/>
        <v>EE</v>
      </c>
      <c r="L372" t="e">
        <f>INDEX(idxFuel!$B:$B,MATCH($K372,idxFuel!$A:$A,0))</f>
        <v>#N/A</v>
      </c>
      <c r="M372" t="s">
        <v>428</v>
      </c>
      <c r="N372" t="e">
        <v>#N/A</v>
      </c>
      <c r="O372" t="e">
        <f t="shared" si="91"/>
        <v>#N/A</v>
      </c>
      <c r="P372">
        <v>1</v>
      </c>
      <c r="Q372">
        <v>1</v>
      </c>
      <c r="R372">
        <v>1</v>
      </c>
      <c r="S372">
        <v>1</v>
      </c>
      <c r="T372">
        <v>1</v>
      </c>
      <c r="U372">
        <f>INDEX(VSPPUnits_AllYear!C:C,MATCH($A372,VSPPUnits_AllYear!$A:$A,0))</f>
        <v>0</v>
      </c>
      <c r="V372">
        <f>INDEX(VSPPUnits_AllYear!D:D,MATCH($A372,VSPPUnits_AllYear!$A:$A,0))</f>
        <v>0</v>
      </c>
      <c r="W372">
        <f>INDEX(VSPPUnits_AllYear!E:E,MATCH($A372,VSPPUnits_AllYear!$A:$A,0))</f>
        <v>0</v>
      </c>
      <c r="X372">
        <f>INDEX(VSPPUnits_AllYear!F:F,MATCH($A372,VSPPUnits_AllYear!$A:$A,0))</f>
        <v>0</v>
      </c>
      <c r="Y372">
        <f>INDEX(VSPPUnits_AllYear!G:G,MATCH($A372,VSPPUnits_AllYear!$A:$A,0))</f>
        <v>0</v>
      </c>
      <c r="Z372" t="e">
        <v>#N/A</v>
      </c>
      <c r="AA372" t="e">
        <f t="shared" si="92"/>
        <v>#N/A</v>
      </c>
      <c r="AB372" t="e">
        <v>#N/A</v>
      </c>
      <c r="AC372" t="e">
        <v>#N/A</v>
      </c>
      <c r="AD372" t="e">
        <v>#N/A</v>
      </c>
      <c r="AE372">
        <v>8</v>
      </c>
      <c r="AF372">
        <v>40</v>
      </c>
      <c r="AG372">
        <v>0.1</v>
      </c>
      <c r="AH372" t="e">
        <v>#N/A</v>
      </c>
      <c r="AI372" t="e">
        <v>#N/A</v>
      </c>
      <c r="AJ372" t="e">
        <v>#N/A</v>
      </c>
      <c r="AK372" t="e">
        <v>#N/A</v>
      </c>
      <c r="AL372" t="s">
        <v>696</v>
      </c>
      <c r="AM372" t="e">
        <f>NA()</f>
        <v>#N/A</v>
      </c>
      <c r="AN372" t="e">
        <v>#N/A</v>
      </c>
      <c r="AO372" t="e">
        <f t="shared" si="93"/>
        <v>#N/A</v>
      </c>
      <c r="AQ372" s="20" t="str">
        <f t="shared" si="102"/>
        <v>VSPP_IPS_SPPee_NEC</v>
      </c>
      <c r="AR372" t="str">
        <f t="shared" si="86"/>
        <v>VSPP</v>
      </c>
      <c r="AT372" s="4" t="s">
        <v>714</v>
      </c>
      <c r="AU372" s="20" t="str">
        <f t="shared" si="103"/>
        <v>VSPP_IPS_SPPee_NEC</v>
      </c>
      <c r="AV372" t="str">
        <f t="shared" si="104"/>
        <v>NEC</v>
      </c>
      <c r="AX372" s="4" t="s">
        <v>715</v>
      </c>
      <c r="AY372" s="20" t="str">
        <f t="shared" si="96"/>
        <v>VSPP_IPS_SPPee_NEC</v>
      </c>
      <c r="AZ372" t="e">
        <f t="shared" si="97"/>
        <v>#N/A</v>
      </c>
      <c r="BB372" s="4" t="s">
        <v>716</v>
      </c>
      <c r="BC372" s="20" t="s">
        <v>718</v>
      </c>
      <c r="BD372" s="20" t="e">
        <f t="shared" si="98"/>
        <v>#N/A</v>
      </c>
      <c r="BF372" s="4" t="s">
        <v>716</v>
      </c>
      <c r="BG372" s="4" t="s">
        <v>719</v>
      </c>
      <c r="BH372" s="20" t="str">
        <f t="shared" si="87"/>
        <v>VSPP_IPS_SPPee_NEC</v>
      </c>
      <c r="BJ372" s="4" t="s">
        <v>716</v>
      </c>
      <c r="BK372" s="4" t="s">
        <v>720</v>
      </c>
      <c r="BL372" s="20" t="e">
        <f t="shared" si="99"/>
        <v>#N/A</v>
      </c>
      <c r="BN372" s="4" t="s">
        <v>717</v>
      </c>
      <c r="BO372" s="20" t="str">
        <f t="shared" si="100"/>
        <v>Hydro</v>
      </c>
      <c r="BP372" s="20" t="str">
        <f t="shared" si="101"/>
        <v>VSPP_IPS_SPPee_NEC</v>
      </c>
    </row>
    <row r="373" spans="1:68">
      <c r="A373" s="9" t="s">
        <v>640</v>
      </c>
      <c r="B373" t="str">
        <f t="shared" si="88"/>
        <v>VSPP_IPS_SPPee_SAC</v>
      </c>
      <c r="C373" t="e">
        <v>#N/A</v>
      </c>
      <c r="D373" t="str">
        <f t="shared" si="105"/>
        <v>SAC</v>
      </c>
      <c r="E373" t="str">
        <f t="shared" si="89"/>
        <v>SAC</v>
      </c>
      <c r="F373" t="s">
        <v>666</v>
      </c>
      <c r="G373" t="str">
        <f>INDEX(PLEXOScat_idx!$B:$B,MATCH($F373,PLEXOScat_idx!$A:$A,0))</f>
        <v>VSPP</v>
      </c>
      <c r="H373" s="5" t="s">
        <v>703</v>
      </c>
      <c r="I373" t="str">
        <f t="shared" si="90"/>
        <v>Hydro</v>
      </c>
      <c r="J373" t="e">
        <f>NA()</f>
        <v>#N/A</v>
      </c>
      <c r="K373" t="str">
        <f t="shared" si="106"/>
        <v>EE</v>
      </c>
      <c r="L373" t="e">
        <f>INDEX(idxFuel!$B:$B,MATCH($K373,idxFuel!$A:$A,0))</f>
        <v>#N/A</v>
      </c>
      <c r="M373" t="s">
        <v>428</v>
      </c>
      <c r="N373" t="e">
        <v>#N/A</v>
      </c>
      <c r="O373" t="e">
        <f t="shared" si="91"/>
        <v>#N/A</v>
      </c>
      <c r="P373">
        <v>1</v>
      </c>
      <c r="Q373">
        <v>1</v>
      </c>
      <c r="R373">
        <v>1</v>
      </c>
      <c r="S373">
        <v>1</v>
      </c>
      <c r="T373">
        <v>1</v>
      </c>
      <c r="U373">
        <f>INDEX(VSPPUnits_AllYear!C:C,MATCH($A373,VSPPUnits_AllYear!$A:$A,0))</f>
        <v>0</v>
      </c>
      <c r="V373">
        <f>INDEX(VSPPUnits_AllYear!D:D,MATCH($A373,VSPPUnits_AllYear!$A:$A,0))</f>
        <v>0</v>
      </c>
      <c r="W373">
        <f>INDEX(VSPPUnits_AllYear!E:E,MATCH($A373,VSPPUnits_AllYear!$A:$A,0))</f>
        <v>0</v>
      </c>
      <c r="X373">
        <f>INDEX(VSPPUnits_AllYear!F:F,MATCH($A373,VSPPUnits_AllYear!$A:$A,0))</f>
        <v>0</v>
      </c>
      <c r="Y373">
        <f>INDEX(VSPPUnits_AllYear!G:G,MATCH($A373,VSPPUnits_AllYear!$A:$A,0))</f>
        <v>0</v>
      </c>
      <c r="Z373" t="e">
        <v>#N/A</v>
      </c>
      <c r="AA373" t="e">
        <f t="shared" si="92"/>
        <v>#N/A</v>
      </c>
      <c r="AB373" t="e">
        <v>#N/A</v>
      </c>
      <c r="AC373" t="e">
        <v>#N/A</v>
      </c>
      <c r="AD373" t="e">
        <v>#N/A</v>
      </c>
      <c r="AE373">
        <v>8</v>
      </c>
      <c r="AF373">
        <v>40</v>
      </c>
      <c r="AG373">
        <v>0.1</v>
      </c>
      <c r="AH373" t="e">
        <v>#N/A</v>
      </c>
      <c r="AI373" t="e">
        <v>#N/A</v>
      </c>
      <c r="AJ373" t="e">
        <v>#N/A</v>
      </c>
      <c r="AK373" t="e">
        <v>#N/A</v>
      </c>
      <c r="AL373" t="s">
        <v>696</v>
      </c>
      <c r="AM373" t="e">
        <f>NA()</f>
        <v>#N/A</v>
      </c>
      <c r="AN373" t="e">
        <v>#N/A</v>
      </c>
      <c r="AO373" t="e">
        <f t="shared" si="93"/>
        <v>#N/A</v>
      </c>
      <c r="AQ373" s="20" t="str">
        <f t="shared" si="102"/>
        <v>VSPP_IPS_SPPee_SAC</v>
      </c>
      <c r="AR373" t="str">
        <f t="shared" si="86"/>
        <v>VSPP</v>
      </c>
      <c r="AT373" s="4" t="s">
        <v>714</v>
      </c>
      <c r="AU373" s="20" t="str">
        <f t="shared" si="103"/>
        <v>VSPP_IPS_SPPee_SAC</v>
      </c>
      <c r="AV373" t="str">
        <f t="shared" si="104"/>
        <v>SAC</v>
      </c>
      <c r="AX373" s="4" t="s">
        <v>715</v>
      </c>
      <c r="AY373" s="20" t="str">
        <f t="shared" si="96"/>
        <v>VSPP_IPS_SPPee_SAC</v>
      </c>
      <c r="AZ373" t="e">
        <f t="shared" si="97"/>
        <v>#N/A</v>
      </c>
      <c r="BB373" s="4" t="s">
        <v>716</v>
      </c>
      <c r="BC373" s="20" t="s">
        <v>718</v>
      </c>
      <c r="BD373" s="20" t="e">
        <f t="shared" si="98"/>
        <v>#N/A</v>
      </c>
      <c r="BF373" s="4" t="s">
        <v>716</v>
      </c>
      <c r="BG373" s="4" t="s">
        <v>719</v>
      </c>
      <c r="BH373" s="20" t="str">
        <f t="shared" si="87"/>
        <v>VSPP_IPS_SPPee_SAC</v>
      </c>
      <c r="BJ373" s="4" t="s">
        <v>716</v>
      </c>
      <c r="BK373" s="4" t="s">
        <v>720</v>
      </c>
      <c r="BL373" s="20" t="e">
        <f t="shared" si="99"/>
        <v>#N/A</v>
      </c>
      <c r="BN373" s="4" t="s">
        <v>717</v>
      </c>
      <c r="BO373" s="20" t="str">
        <f t="shared" si="100"/>
        <v>Hydro</v>
      </c>
      <c r="BP373" s="20" t="str">
        <f t="shared" si="101"/>
        <v>VSPP_IPS_SPPee_SAC</v>
      </c>
    </row>
    <row r="374" spans="1:68">
      <c r="A374" s="9" t="s">
        <v>641</v>
      </c>
      <c r="B374" t="str">
        <f t="shared" si="88"/>
        <v>VSPP_IPS_SPPgarbage_CAC-E</v>
      </c>
      <c r="C374" t="e">
        <v>#N/A</v>
      </c>
      <c r="D374" t="str">
        <f t="shared" si="105"/>
        <v>CAC-E</v>
      </c>
      <c r="E374" t="str">
        <f t="shared" si="89"/>
        <v>CAC</v>
      </c>
      <c r="F374" t="s">
        <v>667</v>
      </c>
      <c r="G374" t="str">
        <f>INDEX(PLEXOScat_idx!$B:$B,MATCH($F374,PLEXOScat_idx!$A:$A,0))</f>
        <v>VSPP</v>
      </c>
      <c r="H374" s="18" t="s">
        <v>701</v>
      </c>
      <c r="I374" t="s">
        <v>722</v>
      </c>
      <c r="J374" t="s">
        <v>766</v>
      </c>
      <c r="K374" t="str">
        <f t="shared" si="106"/>
        <v>MSW</v>
      </c>
      <c r="L374" t="e">
        <f>INDEX(idxFuel!$B:$B,MATCH($K374,idxFuel!$A:$A,0))</f>
        <v>#N/A</v>
      </c>
      <c r="M374" t="s">
        <v>428</v>
      </c>
      <c r="N374" t="e">
        <v>#N/A</v>
      </c>
      <c r="O374" t="e">
        <f t="shared" si="91"/>
        <v>#N/A</v>
      </c>
      <c r="P374">
        <v>1</v>
      </c>
      <c r="Q374">
        <v>1</v>
      </c>
      <c r="R374">
        <v>1</v>
      </c>
      <c r="S374">
        <v>1</v>
      </c>
      <c r="T374">
        <v>1</v>
      </c>
      <c r="U374">
        <f>INDEX(VSPPUnits_AllYear!C:C,MATCH($A374,VSPPUnits_AllYear!$A:$A,0))</f>
        <v>33.299999999999997</v>
      </c>
      <c r="V374">
        <f>INDEX(VSPPUnits_AllYear!D:D,MATCH($A374,VSPPUnits_AllYear!$A:$A,0))</f>
        <v>72</v>
      </c>
      <c r="W374">
        <f>INDEX(VSPPUnits_AllYear!E:E,MATCH($A374,VSPPUnits_AllYear!$A:$A,0))</f>
        <v>72</v>
      </c>
      <c r="X374">
        <f>INDEX(VSPPUnits_AllYear!F:F,MATCH($A374,VSPPUnits_AllYear!$A:$A,0))</f>
        <v>79</v>
      </c>
      <c r="Y374">
        <f>INDEX(VSPPUnits_AllYear!G:G,MATCH($A374,VSPPUnits_AllYear!$A:$A,0))</f>
        <v>79</v>
      </c>
      <c r="Z374" t="e">
        <v>#N/A</v>
      </c>
      <c r="AA374" t="e">
        <f t="shared" si="92"/>
        <v>#N/A</v>
      </c>
      <c r="AB374" t="e">
        <v>#N/A</v>
      </c>
      <c r="AC374" t="e">
        <v>#N/A</v>
      </c>
      <c r="AD374" t="e">
        <v>#N/A</v>
      </c>
      <c r="AE374">
        <v>8</v>
      </c>
      <c r="AF374">
        <v>40</v>
      </c>
      <c r="AG374">
        <v>0.1</v>
      </c>
      <c r="AH374" t="e">
        <v>#N/A</v>
      </c>
      <c r="AI374" t="e">
        <v>#N/A</v>
      </c>
      <c r="AJ374" t="e">
        <v>#N/A</v>
      </c>
      <c r="AK374" t="e">
        <v>#N/A</v>
      </c>
      <c r="AL374" t="s">
        <v>696</v>
      </c>
      <c r="AM374" t="e">
        <f>NA()</f>
        <v>#N/A</v>
      </c>
      <c r="AN374" t="e">
        <v>#N/A</v>
      </c>
      <c r="AO374" t="e">
        <f t="shared" si="93"/>
        <v>#N/A</v>
      </c>
      <c r="AQ374" s="20" t="str">
        <f t="shared" si="102"/>
        <v>VSPP_IPS_SPPgarbage_CAC-E</v>
      </c>
      <c r="AR374" t="str">
        <f t="shared" si="86"/>
        <v>VSPP</v>
      </c>
      <c r="AT374" s="4" t="s">
        <v>714</v>
      </c>
      <c r="AU374" s="20" t="str">
        <f t="shared" si="103"/>
        <v>VSPP_IPS_SPPgarbage_CAC-E</v>
      </c>
      <c r="AV374" t="str">
        <f t="shared" si="104"/>
        <v>CAC</v>
      </c>
      <c r="AX374" s="4" t="s">
        <v>715</v>
      </c>
      <c r="AY374" s="20" t="str">
        <f t="shared" si="96"/>
        <v>VSPP_IPS_SPPgarbage_CAC-E</v>
      </c>
      <c r="AZ374" t="e">
        <f t="shared" si="97"/>
        <v>#N/A</v>
      </c>
      <c r="BB374" s="4" t="s">
        <v>716</v>
      </c>
      <c r="BC374" s="20" t="s">
        <v>718</v>
      </c>
      <c r="BD374" s="20" t="e">
        <f t="shared" si="98"/>
        <v>#N/A</v>
      </c>
      <c r="BF374" s="4" t="s">
        <v>716</v>
      </c>
      <c r="BG374" s="4" t="s">
        <v>719</v>
      </c>
      <c r="BH374" s="20" t="str">
        <f t="shared" si="87"/>
        <v>VSPP_IPS_SPPgarbage_CAC-E</v>
      </c>
      <c r="BJ374" s="4" t="s">
        <v>716</v>
      </c>
      <c r="BK374" s="4" t="s">
        <v>720</v>
      </c>
      <c r="BL374" s="20" t="e">
        <f t="shared" si="99"/>
        <v>#N/A</v>
      </c>
      <c r="BN374" s="4" t="s">
        <v>717</v>
      </c>
      <c r="BO374" s="20" t="str">
        <f t="shared" si="100"/>
        <v>Bioenergy</v>
      </c>
      <c r="BP374" s="20" t="str">
        <f t="shared" si="101"/>
        <v>VSPP_IPS_SPPgarbage_CAC-E</v>
      </c>
    </row>
    <row r="375" spans="1:68">
      <c r="A375" s="9" t="s">
        <v>642</v>
      </c>
      <c r="B375" t="str">
        <f t="shared" si="88"/>
        <v>VSPP_IPS_SPPgarbage_CAC-N</v>
      </c>
      <c r="C375" t="e">
        <v>#N/A</v>
      </c>
      <c r="D375" t="str">
        <f t="shared" si="105"/>
        <v>CAC-N</v>
      </c>
      <c r="E375" t="str">
        <f t="shared" si="89"/>
        <v>CAC</v>
      </c>
      <c r="F375" t="s">
        <v>667</v>
      </c>
      <c r="G375" t="str">
        <f>INDEX(PLEXOScat_idx!$B:$B,MATCH($F375,PLEXOScat_idx!$A:$A,0))</f>
        <v>VSPP</v>
      </c>
      <c r="H375" s="18" t="s">
        <v>701</v>
      </c>
      <c r="I375" t="s">
        <v>722</v>
      </c>
      <c r="J375" t="s">
        <v>766</v>
      </c>
      <c r="K375" t="str">
        <f t="shared" si="106"/>
        <v>MSW</v>
      </c>
      <c r="L375" t="e">
        <f>INDEX(idxFuel!$B:$B,MATCH($K375,idxFuel!$A:$A,0))</f>
        <v>#N/A</v>
      </c>
      <c r="M375" t="s">
        <v>428</v>
      </c>
      <c r="N375" t="e">
        <v>#N/A</v>
      </c>
      <c r="O375" t="e">
        <f t="shared" si="91"/>
        <v>#N/A</v>
      </c>
      <c r="P375">
        <v>1</v>
      </c>
      <c r="Q375">
        <v>1</v>
      </c>
      <c r="R375">
        <v>1</v>
      </c>
      <c r="S375">
        <v>1</v>
      </c>
      <c r="T375">
        <v>1</v>
      </c>
      <c r="U375">
        <f>INDEX(VSPPUnits_AllYear!C:C,MATCH($A375,VSPPUnits_AllYear!$A:$A,0))</f>
        <v>22.3</v>
      </c>
      <c r="V375">
        <f>INDEX(VSPPUnits_AllYear!D:D,MATCH($A375,VSPPUnits_AllYear!$A:$A,0))</f>
        <v>60</v>
      </c>
      <c r="W375">
        <f>INDEX(VSPPUnits_AllYear!E:E,MATCH($A375,VSPPUnits_AllYear!$A:$A,0))</f>
        <v>60</v>
      </c>
      <c r="X375">
        <f>INDEX(VSPPUnits_AllYear!F:F,MATCH($A375,VSPPUnits_AllYear!$A:$A,0))</f>
        <v>60</v>
      </c>
      <c r="Y375">
        <f>INDEX(VSPPUnits_AllYear!G:G,MATCH($A375,VSPPUnits_AllYear!$A:$A,0))</f>
        <v>60</v>
      </c>
      <c r="Z375" t="e">
        <v>#N/A</v>
      </c>
      <c r="AA375" t="e">
        <f t="shared" si="92"/>
        <v>#N/A</v>
      </c>
      <c r="AB375" t="e">
        <v>#N/A</v>
      </c>
      <c r="AC375" t="e">
        <v>#N/A</v>
      </c>
      <c r="AD375" t="e">
        <v>#N/A</v>
      </c>
      <c r="AE375">
        <v>8</v>
      </c>
      <c r="AF375">
        <v>40</v>
      </c>
      <c r="AG375">
        <v>0.1</v>
      </c>
      <c r="AH375" t="e">
        <v>#N/A</v>
      </c>
      <c r="AI375" t="e">
        <v>#N/A</v>
      </c>
      <c r="AJ375" t="e">
        <v>#N/A</v>
      </c>
      <c r="AK375" t="e">
        <v>#N/A</v>
      </c>
      <c r="AL375" t="s">
        <v>696</v>
      </c>
      <c r="AM375" t="e">
        <f>NA()</f>
        <v>#N/A</v>
      </c>
      <c r="AN375" t="e">
        <v>#N/A</v>
      </c>
      <c r="AO375" t="e">
        <f t="shared" si="93"/>
        <v>#N/A</v>
      </c>
      <c r="AQ375" s="20" t="str">
        <f t="shared" si="102"/>
        <v>VSPP_IPS_SPPgarbage_CAC-N</v>
      </c>
      <c r="AR375" t="str">
        <f t="shared" si="86"/>
        <v>VSPP</v>
      </c>
      <c r="AT375" s="4" t="s">
        <v>714</v>
      </c>
      <c r="AU375" s="20" t="str">
        <f t="shared" si="103"/>
        <v>VSPP_IPS_SPPgarbage_CAC-N</v>
      </c>
      <c r="AV375" t="str">
        <f t="shared" si="104"/>
        <v>CAC</v>
      </c>
      <c r="AX375" s="4" t="s">
        <v>715</v>
      </c>
      <c r="AY375" s="20" t="str">
        <f t="shared" si="96"/>
        <v>VSPP_IPS_SPPgarbage_CAC-N</v>
      </c>
      <c r="AZ375" t="e">
        <f t="shared" si="97"/>
        <v>#N/A</v>
      </c>
      <c r="BB375" s="4" t="s">
        <v>716</v>
      </c>
      <c r="BC375" s="20" t="s">
        <v>718</v>
      </c>
      <c r="BD375" s="20" t="e">
        <f t="shared" si="98"/>
        <v>#N/A</v>
      </c>
      <c r="BF375" s="4" t="s">
        <v>716</v>
      </c>
      <c r="BG375" s="4" t="s">
        <v>719</v>
      </c>
      <c r="BH375" s="20" t="str">
        <f t="shared" si="87"/>
        <v>VSPP_IPS_SPPgarbage_CAC-N</v>
      </c>
      <c r="BJ375" s="4" t="s">
        <v>716</v>
      </c>
      <c r="BK375" s="4" t="s">
        <v>720</v>
      </c>
      <c r="BL375" s="20" t="e">
        <f t="shared" si="99"/>
        <v>#N/A</v>
      </c>
      <c r="BN375" s="4" t="s">
        <v>717</v>
      </c>
      <c r="BO375" s="20" t="str">
        <f t="shared" si="100"/>
        <v>Bioenergy</v>
      </c>
      <c r="BP375" s="20" t="str">
        <f t="shared" si="101"/>
        <v>VSPP_IPS_SPPgarbage_CAC-N</v>
      </c>
    </row>
    <row r="376" spans="1:68">
      <c r="A376" s="9" t="s">
        <v>643</v>
      </c>
      <c r="B376" t="str">
        <f t="shared" si="88"/>
        <v>VSPP_IPS_SPPgarbage_CAC-W</v>
      </c>
      <c r="C376" t="e">
        <v>#N/A</v>
      </c>
      <c r="D376" t="str">
        <f t="shared" si="105"/>
        <v>CAC-W</v>
      </c>
      <c r="E376" t="str">
        <f t="shared" si="89"/>
        <v>CAC</v>
      </c>
      <c r="F376" t="s">
        <v>667</v>
      </c>
      <c r="G376" t="str">
        <f>INDEX(PLEXOScat_idx!$B:$B,MATCH($F376,PLEXOScat_idx!$A:$A,0))</f>
        <v>VSPP</v>
      </c>
      <c r="H376" s="18" t="s">
        <v>701</v>
      </c>
      <c r="I376" t="s">
        <v>722</v>
      </c>
      <c r="J376" t="s">
        <v>766</v>
      </c>
      <c r="K376" t="str">
        <f t="shared" si="106"/>
        <v>MSW</v>
      </c>
      <c r="L376" t="e">
        <f>INDEX(idxFuel!$B:$B,MATCH($K376,idxFuel!$A:$A,0))</f>
        <v>#N/A</v>
      </c>
      <c r="M376" t="s">
        <v>428</v>
      </c>
      <c r="N376" t="e">
        <v>#N/A</v>
      </c>
      <c r="O376" t="e">
        <f t="shared" si="91"/>
        <v>#N/A</v>
      </c>
      <c r="P376">
        <v>1</v>
      </c>
      <c r="Q376">
        <v>1</v>
      </c>
      <c r="R376">
        <v>1</v>
      </c>
      <c r="S376">
        <v>1</v>
      </c>
      <c r="T376">
        <v>1</v>
      </c>
      <c r="U376">
        <f>INDEX(VSPPUnits_AllYear!C:C,MATCH($A376,VSPPUnits_AllYear!$A:$A,0))</f>
        <v>48.21</v>
      </c>
      <c r="V376">
        <f>INDEX(VSPPUnits_AllYear!D:D,MATCH($A376,VSPPUnits_AllYear!$A:$A,0))</f>
        <v>92</v>
      </c>
      <c r="W376">
        <f>INDEX(VSPPUnits_AllYear!E:E,MATCH($A376,VSPPUnits_AllYear!$A:$A,0))</f>
        <v>92</v>
      </c>
      <c r="X376">
        <f>INDEX(VSPPUnits_AllYear!F:F,MATCH($A376,VSPPUnits_AllYear!$A:$A,0))</f>
        <v>98</v>
      </c>
      <c r="Y376">
        <f>INDEX(VSPPUnits_AllYear!G:G,MATCH($A376,VSPPUnits_AllYear!$A:$A,0))</f>
        <v>98</v>
      </c>
      <c r="Z376" t="e">
        <v>#N/A</v>
      </c>
      <c r="AA376" t="e">
        <f t="shared" si="92"/>
        <v>#N/A</v>
      </c>
      <c r="AB376" t="e">
        <v>#N/A</v>
      </c>
      <c r="AC376" t="e">
        <v>#N/A</v>
      </c>
      <c r="AD376" t="e">
        <v>#N/A</v>
      </c>
      <c r="AE376">
        <v>8</v>
      </c>
      <c r="AF376">
        <v>40</v>
      </c>
      <c r="AG376">
        <v>0.1</v>
      </c>
      <c r="AH376" t="e">
        <v>#N/A</v>
      </c>
      <c r="AI376" t="e">
        <v>#N/A</v>
      </c>
      <c r="AJ376" t="e">
        <v>#N/A</v>
      </c>
      <c r="AK376" t="e">
        <v>#N/A</v>
      </c>
      <c r="AL376" t="s">
        <v>696</v>
      </c>
      <c r="AM376" t="e">
        <f>NA()</f>
        <v>#N/A</v>
      </c>
      <c r="AN376" t="e">
        <v>#N/A</v>
      </c>
      <c r="AO376" t="e">
        <f t="shared" si="93"/>
        <v>#N/A</v>
      </c>
      <c r="AQ376" s="20" t="str">
        <f t="shared" si="102"/>
        <v>VSPP_IPS_SPPgarbage_CAC-W</v>
      </c>
      <c r="AR376" t="str">
        <f t="shared" si="86"/>
        <v>VSPP</v>
      </c>
      <c r="AT376" s="4" t="s">
        <v>714</v>
      </c>
      <c r="AU376" s="20" t="str">
        <f t="shared" si="103"/>
        <v>VSPP_IPS_SPPgarbage_CAC-W</v>
      </c>
      <c r="AV376" t="str">
        <f t="shared" si="104"/>
        <v>CAC</v>
      </c>
      <c r="AX376" s="4" t="s">
        <v>715</v>
      </c>
      <c r="AY376" s="20" t="str">
        <f t="shared" si="96"/>
        <v>VSPP_IPS_SPPgarbage_CAC-W</v>
      </c>
      <c r="AZ376" t="e">
        <f t="shared" si="97"/>
        <v>#N/A</v>
      </c>
      <c r="BB376" s="4" t="s">
        <v>716</v>
      </c>
      <c r="BC376" s="20" t="s">
        <v>718</v>
      </c>
      <c r="BD376" s="20" t="e">
        <f t="shared" si="98"/>
        <v>#N/A</v>
      </c>
      <c r="BF376" s="4" t="s">
        <v>716</v>
      </c>
      <c r="BG376" s="4" t="s">
        <v>719</v>
      </c>
      <c r="BH376" s="20" t="str">
        <f t="shared" si="87"/>
        <v>VSPP_IPS_SPPgarbage_CAC-W</v>
      </c>
      <c r="BJ376" s="4" t="s">
        <v>716</v>
      </c>
      <c r="BK376" s="4" t="s">
        <v>720</v>
      </c>
      <c r="BL376" s="20" t="e">
        <f t="shared" si="99"/>
        <v>#N/A</v>
      </c>
      <c r="BN376" s="4" t="s">
        <v>717</v>
      </c>
      <c r="BO376" s="20" t="str">
        <f t="shared" si="100"/>
        <v>Bioenergy</v>
      </c>
      <c r="BP376" s="20" t="str">
        <f t="shared" si="101"/>
        <v>VSPP_IPS_SPPgarbage_CAC-W</v>
      </c>
    </row>
    <row r="377" spans="1:68">
      <c r="A377" s="9" t="s">
        <v>644</v>
      </c>
      <c r="B377" t="str">
        <f t="shared" si="88"/>
        <v>VSPP_IPS_SPPgarbage_MAC</v>
      </c>
      <c r="C377" t="e">
        <v>#N/A</v>
      </c>
      <c r="D377" t="str">
        <f t="shared" si="105"/>
        <v>MAC</v>
      </c>
      <c r="E377" t="str">
        <f t="shared" si="89"/>
        <v>MAC</v>
      </c>
      <c r="F377" t="s">
        <v>667</v>
      </c>
      <c r="G377" t="str">
        <f>INDEX(PLEXOScat_idx!$B:$B,MATCH($F377,PLEXOScat_idx!$A:$A,0))</f>
        <v>VSPP</v>
      </c>
      <c r="H377" s="18" t="s">
        <v>701</v>
      </c>
      <c r="I377" t="s">
        <v>722</v>
      </c>
      <c r="J377" t="s">
        <v>766</v>
      </c>
      <c r="K377" t="str">
        <f t="shared" si="106"/>
        <v>MSW</v>
      </c>
      <c r="L377" t="e">
        <f>INDEX(idxFuel!$B:$B,MATCH($K377,idxFuel!$A:$A,0))</f>
        <v>#N/A</v>
      </c>
      <c r="M377" t="s">
        <v>428</v>
      </c>
      <c r="N377" t="e">
        <v>#N/A</v>
      </c>
      <c r="O377" t="e">
        <f t="shared" si="91"/>
        <v>#N/A</v>
      </c>
      <c r="P377">
        <v>1</v>
      </c>
      <c r="Q377">
        <v>1</v>
      </c>
      <c r="R377">
        <v>1</v>
      </c>
      <c r="S377">
        <v>1</v>
      </c>
      <c r="T377">
        <v>1</v>
      </c>
      <c r="U377">
        <f>INDEX(VSPPUnits_AllYear!C:C,MATCH($A377,VSPPUnits_AllYear!$A:$A,0))</f>
        <v>27.6</v>
      </c>
      <c r="V377">
        <f>INDEX(VSPPUnits_AllYear!D:D,MATCH($A377,VSPPUnits_AllYear!$A:$A,0))</f>
        <v>155</v>
      </c>
      <c r="W377">
        <f>INDEX(VSPPUnits_AllYear!E:E,MATCH($A377,VSPPUnits_AllYear!$A:$A,0))</f>
        <v>155</v>
      </c>
      <c r="X377">
        <f>INDEX(VSPPUnits_AllYear!F:F,MATCH($A377,VSPPUnits_AllYear!$A:$A,0))</f>
        <v>155</v>
      </c>
      <c r="Y377">
        <f>INDEX(VSPPUnits_AllYear!G:G,MATCH($A377,VSPPUnits_AllYear!$A:$A,0))</f>
        <v>155</v>
      </c>
      <c r="Z377" t="e">
        <v>#N/A</v>
      </c>
      <c r="AA377" t="e">
        <f t="shared" si="92"/>
        <v>#N/A</v>
      </c>
      <c r="AB377" t="e">
        <v>#N/A</v>
      </c>
      <c r="AC377" t="e">
        <v>#N/A</v>
      </c>
      <c r="AD377" t="e">
        <v>#N/A</v>
      </c>
      <c r="AE377">
        <v>8</v>
      </c>
      <c r="AF377">
        <v>40</v>
      </c>
      <c r="AG377">
        <v>0.1</v>
      </c>
      <c r="AH377" t="e">
        <v>#N/A</v>
      </c>
      <c r="AI377" t="e">
        <v>#N/A</v>
      </c>
      <c r="AJ377" t="e">
        <v>#N/A</v>
      </c>
      <c r="AK377" t="e">
        <v>#N/A</v>
      </c>
      <c r="AL377" t="s">
        <v>696</v>
      </c>
      <c r="AM377" t="e">
        <f>NA()</f>
        <v>#N/A</v>
      </c>
      <c r="AN377" t="e">
        <v>#N/A</v>
      </c>
      <c r="AO377" t="e">
        <f t="shared" si="93"/>
        <v>#N/A</v>
      </c>
      <c r="AQ377" s="20" t="str">
        <f t="shared" si="102"/>
        <v>VSPP_IPS_SPPgarbage_MAC</v>
      </c>
      <c r="AR377" t="str">
        <f t="shared" si="86"/>
        <v>VSPP</v>
      </c>
      <c r="AT377" s="4" t="s">
        <v>714</v>
      </c>
      <c r="AU377" s="20" t="str">
        <f t="shared" si="103"/>
        <v>VSPP_IPS_SPPgarbage_MAC</v>
      </c>
      <c r="AV377" t="str">
        <f t="shared" si="104"/>
        <v>MAC</v>
      </c>
      <c r="AX377" s="4" t="s">
        <v>715</v>
      </c>
      <c r="AY377" s="20" t="str">
        <f t="shared" si="96"/>
        <v>VSPP_IPS_SPPgarbage_MAC</v>
      </c>
      <c r="AZ377" t="e">
        <f t="shared" si="97"/>
        <v>#N/A</v>
      </c>
      <c r="BB377" s="4" t="s">
        <v>716</v>
      </c>
      <c r="BC377" s="20" t="s">
        <v>718</v>
      </c>
      <c r="BD377" s="20" t="e">
        <f t="shared" si="98"/>
        <v>#N/A</v>
      </c>
      <c r="BF377" s="4" t="s">
        <v>716</v>
      </c>
      <c r="BG377" s="4" t="s">
        <v>719</v>
      </c>
      <c r="BH377" s="20" t="str">
        <f t="shared" si="87"/>
        <v>VSPP_IPS_SPPgarbage_MAC</v>
      </c>
      <c r="BJ377" s="4" t="s">
        <v>716</v>
      </c>
      <c r="BK377" s="4" t="s">
        <v>720</v>
      </c>
      <c r="BL377" s="20" t="e">
        <f t="shared" si="99"/>
        <v>#N/A</v>
      </c>
      <c r="BN377" s="4" t="s">
        <v>717</v>
      </c>
      <c r="BO377" s="20" t="str">
        <f t="shared" si="100"/>
        <v>Bioenergy</v>
      </c>
      <c r="BP377" s="20" t="str">
        <f t="shared" si="101"/>
        <v>VSPP_IPS_SPPgarbage_MAC</v>
      </c>
    </row>
    <row r="378" spans="1:68">
      <c r="A378" s="9" t="s">
        <v>645</v>
      </c>
      <c r="B378" t="str">
        <f t="shared" si="88"/>
        <v>VSPP_IPS_SPPgarbage_NAC</v>
      </c>
      <c r="C378" t="e">
        <v>#N/A</v>
      </c>
      <c r="D378" t="str">
        <f t="shared" si="105"/>
        <v>NAC</v>
      </c>
      <c r="E378" t="str">
        <f t="shared" si="89"/>
        <v>NAC</v>
      </c>
      <c r="F378" t="s">
        <v>667</v>
      </c>
      <c r="G378" t="str">
        <f>INDEX(PLEXOScat_idx!$B:$B,MATCH($F378,PLEXOScat_idx!$A:$A,0))</f>
        <v>VSPP</v>
      </c>
      <c r="H378" s="18" t="s">
        <v>701</v>
      </c>
      <c r="I378" t="s">
        <v>722</v>
      </c>
      <c r="J378" t="s">
        <v>766</v>
      </c>
      <c r="K378" t="str">
        <f t="shared" si="106"/>
        <v>MSW</v>
      </c>
      <c r="L378" t="e">
        <f>INDEX(idxFuel!$B:$B,MATCH($K378,idxFuel!$A:$A,0))</f>
        <v>#N/A</v>
      </c>
      <c r="M378" t="s">
        <v>428</v>
      </c>
      <c r="N378" t="e">
        <v>#N/A</v>
      </c>
      <c r="O378" t="e">
        <f t="shared" si="91"/>
        <v>#N/A</v>
      </c>
      <c r="P378">
        <v>1</v>
      </c>
      <c r="Q378">
        <v>1</v>
      </c>
      <c r="R378">
        <v>1</v>
      </c>
      <c r="S378">
        <v>1</v>
      </c>
      <c r="T378">
        <v>1</v>
      </c>
      <c r="U378">
        <f>INDEX(VSPPUnits_AllYear!C:C,MATCH($A378,VSPPUnits_AllYear!$A:$A,0))</f>
        <v>17.53</v>
      </c>
      <c r="V378">
        <f>INDEX(VSPPUnits_AllYear!D:D,MATCH($A378,VSPPUnits_AllYear!$A:$A,0))</f>
        <v>88</v>
      </c>
      <c r="W378">
        <f>INDEX(VSPPUnits_AllYear!E:E,MATCH($A378,VSPPUnits_AllYear!$A:$A,0))</f>
        <v>88</v>
      </c>
      <c r="X378">
        <f>INDEX(VSPPUnits_AllYear!F:F,MATCH($A378,VSPPUnits_AllYear!$A:$A,0))</f>
        <v>91</v>
      </c>
      <c r="Y378">
        <f>INDEX(VSPPUnits_AllYear!G:G,MATCH($A378,VSPPUnits_AllYear!$A:$A,0))</f>
        <v>91</v>
      </c>
      <c r="Z378" t="e">
        <v>#N/A</v>
      </c>
      <c r="AA378" t="e">
        <f t="shared" si="92"/>
        <v>#N/A</v>
      </c>
      <c r="AB378" t="e">
        <v>#N/A</v>
      </c>
      <c r="AC378" t="e">
        <v>#N/A</v>
      </c>
      <c r="AD378" t="e">
        <v>#N/A</v>
      </c>
      <c r="AE378">
        <v>8</v>
      </c>
      <c r="AF378">
        <v>40</v>
      </c>
      <c r="AG378">
        <v>0.1</v>
      </c>
      <c r="AH378" t="e">
        <v>#N/A</v>
      </c>
      <c r="AI378" t="e">
        <v>#N/A</v>
      </c>
      <c r="AJ378" t="e">
        <v>#N/A</v>
      </c>
      <c r="AK378" t="e">
        <v>#N/A</v>
      </c>
      <c r="AL378" t="s">
        <v>696</v>
      </c>
      <c r="AM378" t="e">
        <f>NA()</f>
        <v>#N/A</v>
      </c>
      <c r="AN378" t="e">
        <v>#N/A</v>
      </c>
      <c r="AO378" t="e">
        <f t="shared" si="93"/>
        <v>#N/A</v>
      </c>
      <c r="AQ378" s="20" t="str">
        <f t="shared" si="102"/>
        <v>VSPP_IPS_SPPgarbage_NAC</v>
      </c>
      <c r="AR378" t="str">
        <f t="shared" si="86"/>
        <v>VSPP</v>
      </c>
      <c r="AT378" s="4" t="s">
        <v>714</v>
      </c>
      <c r="AU378" s="20" t="str">
        <f t="shared" si="103"/>
        <v>VSPP_IPS_SPPgarbage_NAC</v>
      </c>
      <c r="AV378" t="str">
        <f t="shared" si="104"/>
        <v>NAC</v>
      </c>
      <c r="AX378" s="4" t="s">
        <v>715</v>
      </c>
      <c r="AY378" s="20" t="str">
        <f t="shared" si="96"/>
        <v>VSPP_IPS_SPPgarbage_NAC</v>
      </c>
      <c r="AZ378" t="e">
        <f t="shared" si="97"/>
        <v>#N/A</v>
      </c>
      <c r="BB378" s="4" t="s">
        <v>716</v>
      </c>
      <c r="BC378" s="20" t="s">
        <v>718</v>
      </c>
      <c r="BD378" s="20" t="e">
        <f t="shared" si="98"/>
        <v>#N/A</v>
      </c>
      <c r="BF378" s="4" t="s">
        <v>716</v>
      </c>
      <c r="BG378" s="4" t="s">
        <v>719</v>
      </c>
      <c r="BH378" s="20" t="str">
        <f t="shared" si="87"/>
        <v>VSPP_IPS_SPPgarbage_NAC</v>
      </c>
      <c r="BJ378" s="4" t="s">
        <v>716</v>
      </c>
      <c r="BK378" s="4" t="s">
        <v>720</v>
      </c>
      <c r="BL378" s="20" t="e">
        <f t="shared" si="99"/>
        <v>#N/A</v>
      </c>
      <c r="BN378" s="4" t="s">
        <v>717</v>
      </c>
      <c r="BO378" s="20" t="str">
        <f t="shared" si="100"/>
        <v>Bioenergy</v>
      </c>
      <c r="BP378" s="20" t="str">
        <f t="shared" si="101"/>
        <v>VSPP_IPS_SPPgarbage_NAC</v>
      </c>
    </row>
    <row r="379" spans="1:68">
      <c r="A379" s="9" t="s">
        <v>646</v>
      </c>
      <c r="B379" t="str">
        <f t="shared" si="88"/>
        <v>VSPP_IPS_SPPgarbage_NEC</v>
      </c>
      <c r="C379" t="e">
        <v>#N/A</v>
      </c>
      <c r="D379" t="str">
        <f t="shared" si="105"/>
        <v>NEC</v>
      </c>
      <c r="E379" t="str">
        <f t="shared" si="89"/>
        <v>NEC</v>
      </c>
      <c r="F379" t="s">
        <v>667</v>
      </c>
      <c r="G379" t="str">
        <f>INDEX(PLEXOScat_idx!$B:$B,MATCH($F379,PLEXOScat_idx!$A:$A,0))</f>
        <v>VSPP</v>
      </c>
      <c r="H379" s="18" t="s">
        <v>701</v>
      </c>
      <c r="I379" t="s">
        <v>722</v>
      </c>
      <c r="J379" t="s">
        <v>766</v>
      </c>
      <c r="K379" t="str">
        <f t="shared" si="106"/>
        <v>MSW</v>
      </c>
      <c r="L379" t="e">
        <f>INDEX(idxFuel!$B:$B,MATCH($K379,idxFuel!$A:$A,0))</f>
        <v>#N/A</v>
      </c>
      <c r="M379" t="s">
        <v>428</v>
      </c>
      <c r="N379" t="e">
        <v>#N/A</v>
      </c>
      <c r="O379" t="e">
        <f t="shared" si="91"/>
        <v>#N/A</v>
      </c>
      <c r="P379">
        <v>1</v>
      </c>
      <c r="Q379">
        <v>1</v>
      </c>
      <c r="R379">
        <v>1</v>
      </c>
      <c r="S379">
        <v>1</v>
      </c>
      <c r="T379">
        <v>1</v>
      </c>
      <c r="U379">
        <f>INDEX(VSPPUnits_AllYear!C:C,MATCH($A379,VSPPUnits_AllYear!$A:$A,0))</f>
        <v>5.0199999999999996</v>
      </c>
      <c r="V379">
        <f>INDEX(VSPPUnits_AllYear!D:D,MATCH($A379,VSPPUnits_AllYear!$A:$A,0))</f>
        <v>56</v>
      </c>
      <c r="W379">
        <f>INDEX(VSPPUnits_AllYear!E:E,MATCH($A379,VSPPUnits_AllYear!$A:$A,0))</f>
        <v>56</v>
      </c>
      <c r="X379">
        <f>INDEX(VSPPUnits_AllYear!F:F,MATCH($A379,VSPPUnits_AllYear!$A:$A,0))</f>
        <v>70</v>
      </c>
      <c r="Y379">
        <f>INDEX(VSPPUnits_AllYear!G:G,MATCH($A379,VSPPUnits_AllYear!$A:$A,0))</f>
        <v>70</v>
      </c>
      <c r="Z379" t="e">
        <v>#N/A</v>
      </c>
      <c r="AA379" t="e">
        <f t="shared" si="92"/>
        <v>#N/A</v>
      </c>
      <c r="AB379" t="e">
        <v>#N/A</v>
      </c>
      <c r="AC379" t="e">
        <v>#N/A</v>
      </c>
      <c r="AD379" t="e">
        <v>#N/A</v>
      </c>
      <c r="AE379">
        <v>8</v>
      </c>
      <c r="AF379">
        <v>40</v>
      </c>
      <c r="AG379">
        <v>0.1</v>
      </c>
      <c r="AH379" t="e">
        <v>#N/A</v>
      </c>
      <c r="AI379" t="e">
        <v>#N/A</v>
      </c>
      <c r="AJ379" t="e">
        <v>#N/A</v>
      </c>
      <c r="AK379" t="e">
        <v>#N/A</v>
      </c>
      <c r="AL379" t="s">
        <v>696</v>
      </c>
      <c r="AM379" t="e">
        <f>NA()</f>
        <v>#N/A</v>
      </c>
      <c r="AN379" t="e">
        <v>#N/A</v>
      </c>
      <c r="AO379" t="e">
        <f t="shared" si="93"/>
        <v>#N/A</v>
      </c>
      <c r="AQ379" s="20" t="str">
        <f t="shared" si="102"/>
        <v>VSPP_IPS_SPPgarbage_NEC</v>
      </c>
      <c r="AR379" t="str">
        <f t="shared" si="86"/>
        <v>VSPP</v>
      </c>
      <c r="AT379" s="4" t="s">
        <v>714</v>
      </c>
      <c r="AU379" s="20" t="str">
        <f t="shared" si="103"/>
        <v>VSPP_IPS_SPPgarbage_NEC</v>
      </c>
      <c r="AV379" t="str">
        <f t="shared" si="104"/>
        <v>NEC</v>
      </c>
      <c r="AX379" s="4" t="s">
        <v>715</v>
      </c>
      <c r="AY379" s="20" t="str">
        <f t="shared" si="96"/>
        <v>VSPP_IPS_SPPgarbage_NEC</v>
      </c>
      <c r="AZ379" t="e">
        <f t="shared" si="97"/>
        <v>#N/A</v>
      </c>
      <c r="BB379" s="4" t="s">
        <v>716</v>
      </c>
      <c r="BC379" s="20" t="s">
        <v>718</v>
      </c>
      <c r="BD379" s="20" t="e">
        <f t="shared" si="98"/>
        <v>#N/A</v>
      </c>
      <c r="BF379" s="4" t="s">
        <v>716</v>
      </c>
      <c r="BG379" s="4" t="s">
        <v>719</v>
      </c>
      <c r="BH379" s="20" t="str">
        <f t="shared" si="87"/>
        <v>VSPP_IPS_SPPgarbage_NEC</v>
      </c>
      <c r="BJ379" s="4" t="s">
        <v>716</v>
      </c>
      <c r="BK379" s="4" t="s">
        <v>720</v>
      </c>
      <c r="BL379" s="20" t="e">
        <f t="shared" si="99"/>
        <v>#N/A</v>
      </c>
      <c r="BN379" s="4" t="s">
        <v>717</v>
      </c>
      <c r="BO379" s="20" t="str">
        <f t="shared" si="100"/>
        <v>Bioenergy</v>
      </c>
      <c r="BP379" s="20" t="str">
        <f t="shared" si="101"/>
        <v>VSPP_IPS_SPPgarbage_NEC</v>
      </c>
    </row>
    <row r="380" spans="1:68">
      <c r="A380" s="9" t="s">
        <v>647</v>
      </c>
      <c r="B380" t="str">
        <f t="shared" si="88"/>
        <v>VSPP_IPS_SPPgarbage_SAC</v>
      </c>
      <c r="C380" t="e">
        <v>#N/A</v>
      </c>
      <c r="D380" t="str">
        <f t="shared" si="105"/>
        <v>SAC</v>
      </c>
      <c r="E380" t="str">
        <f t="shared" si="89"/>
        <v>SAC</v>
      </c>
      <c r="F380" t="s">
        <v>667</v>
      </c>
      <c r="G380" t="str">
        <f>INDEX(PLEXOScat_idx!$B:$B,MATCH($F380,PLEXOScat_idx!$A:$A,0))</f>
        <v>VSPP</v>
      </c>
      <c r="H380" s="18" t="s">
        <v>701</v>
      </c>
      <c r="I380" t="s">
        <v>722</v>
      </c>
      <c r="J380" t="s">
        <v>766</v>
      </c>
      <c r="K380" t="str">
        <f t="shared" si="106"/>
        <v>MSW</v>
      </c>
      <c r="L380" t="e">
        <f>INDEX(idxFuel!$B:$B,MATCH($K380,idxFuel!$A:$A,0))</f>
        <v>#N/A</v>
      </c>
      <c r="M380" t="s">
        <v>428</v>
      </c>
      <c r="N380" t="e">
        <v>#N/A</v>
      </c>
      <c r="O380" t="e">
        <f t="shared" si="91"/>
        <v>#N/A</v>
      </c>
      <c r="P380">
        <v>1</v>
      </c>
      <c r="Q380">
        <v>1</v>
      </c>
      <c r="R380">
        <v>1</v>
      </c>
      <c r="S380">
        <v>1</v>
      </c>
      <c r="T380">
        <v>1</v>
      </c>
      <c r="U380">
        <f>INDEX(VSPPUnits_AllYear!C:C,MATCH($A380,VSPPUnits_AllYear!$A:$A,0))</f>
        <v>23.9</v>
      </c>
      <c r="V380">
        <f>INDEX(VSPPUnits_AllYear!D:D,MATCH($A380,VSPPUnits_AllYear!$A:$A,0))</f>
        <v>79</v>
      </c>
      <c r="W380">
        <f>INDEX(VSPPUnits_AllYear!E:E,MATCH($A380,VSPPUnits_AllYear!$A:$A,0))</f>
        <v>79</v>
      </c>
      <c r="X380">
        <f>INDEX(VSPPUnits_AllYear!F:F,MATCH($A380,VSPPUnits_AllYear!$A:$A,0))</f>
        <v>93</v>
      </c>
      <c r="Y380">
        <f>INDEX(VSPPUnits_AllYear!G:G,MATCH($A380,VSPPUnits_AllYear!$A:$A,0))</f>
        <v>93</v>
      </c>
      <c r="Z380" t="e">
        <v>#N/A</v>
      </c>
      <c r="AA380" t="e">
        <f t="shared" si="92"/>
        <v>#N/A</v>
      </c>
      <c r="AB380" t="e">
        <v>#N/A</v>
      </c>
      <c r="AC380" t="e">
        <v>#N/A</v>
      </c>
      <c r="AD380" t="e">
        <v>#N/A</v>
      </c>
      <c r="AE380">
        <v>8</v>
      </c>
      <c r="AF380">
        <v>40</v>
      </c>
      <c r="AG380">
        <v>0.1</v>
      </c>
      <c r="AH380" t="e">
        <v>#N/A</v>
      </c>
      <c r="AI380" t="e">
        <v>#N/A</v>
      </c>
      <c r="AJ380" t="e">
        <v>#N/A</v>
      </c>
      <c r="AK380" t="e">
        <v>#N/A</v>
      </c>
      <c r="AL380" t="s">
        <v>696</v>
      </c>
      <c r="AM380" t="e">
        <f>NA()</f>
        <v>#N/A</v>
      </c>
      <c r="AN380" t="e">
        <v>#N/A</v>
      </c>
      <c r="AO380" t="e">
        <f t="shared" si="93"/>
        <v>#N/A</v>
      </c>
      <c r="AQ380" s="20" t="str">
        <f t="shared" si="102"/>
        <v>VSPP_IPS_SPPgarbage_SAC</v>
      </c>
      <c r="AR380" t="str">
        <f t="shared" si="86"/>
        <v>VSPP</v>
      </c>
      <c r="AT380" s="4" t="s">
        <v>714</v>
      </c>
      <c r="AU380" s="20" t="str">
        <f t="shared" si="103"/>
        <v>VSPP_IPS_SPPgarbage_SAC</v>
      </c>
      <c r="AV380" t="str">
        <f t="shared" si="104"/>
        <v>SAC</v>
      </c>
      <c r="AX380" s="4" t="s">
        <v>715</v>
      </c>
      <c r="AY380" s="20" t="str">
        <f t="shared" si="96"/>
        <v>VSPP_IPS_SPPgarbage_SAC</v>
      </c>
      <c r="AZ380" t="e">
        <f t="shared" si="97"/>
        <v>#N/A</v>
      </c>
      <c r="BB380" s="4" t="s">
        <v>716</v>
      </c>
      <c r="BC380" s="20" t="s">
        <v>718</v>
      </c>
      <c r="BD380" s="20" t="e">
        <f t="shared" si="98"/>
        <v>#N/A</v>
      </c>
      <c r="BF380" s="4" t="s">
        <v>716</v>
      </c>
      <c r="BG380" s="4" t="s">
        <v>719</v>
      </c>
      <c r="BH380" s="20" t="str">
        <f t="shared" si="87"/>
        <v>VSPP_IPS_SPPgarbage_SAC</v>
      </c>
      <c r="BJ380" s="4" t="s">
        <v>716</v>
      </c>
      <c r="BK380" s="4" t="s">
        <v>720</v>
      </c>
      <c r="BL380" s="20" t="e">
        <f t="shared" si="99"/>
        <v>#N/A</v>
      </c>
      <c r="BN380" s="4" t="s">
        <v>717</v>
      </c>
      <c r="BO380" s="20" t="str">
        <f t="shared" si="100"/>
        <v>Bioenergy</v>
      </c>
      <c r="BP380" s="20" t="str">
        <f t="shared" si="101"/>
        <v>VSPP_IPS_SPPgarbage_SAC</v>
      </c>
    </row>
    <row r="381" spans="1:68">
      <c r="A381" s="9" t="s">
        <v>648</v>
      </c>
      <c r="B381" t="str">
        <f t="shared" si="88"/>
        <v>VSPP_IPS_SPPhydro_MAC</v>
      </c>
      <c r="C381" t="e">
        <v>#N/A</v>
      </c>
      <c r="D381" t="str">
        <f t="shared" si="105"/>
        <v>MAC</v>
      </c>
      <c r="E381" t="str">
        <f t="shared" si="89"/>
        <v>MAC</v>
      </c>
      <c r="F381" t="s">
        <v>404</v>
      </c>
      <c r="G381" t="str">
        <f>INDEX(PLEXOScat_idx!$B:$B,MATCH($F381,PLEXOScat_idx!$A:$A,0))</f>
        <v>VSPP</v>
      </c>
      <c r="H381" s="18" t="s">
        <v>703</v>
      </c>
      <c r="I381" t="str">
        <f t="shared" si="90"/>
        <v>Hydro</v>
      </c>
      <c r="J381" t="s">
        <v>757</v>
      </c>
      <c r="K381" t="str">
        <f t="shared" si="106"/>
        <v>Hydro</v>
      </c>
      <c r="L381" t="e">
        <f>INDEX(idxFuel!$B:$B,MATCH($K381,idxFuel!$A:$A,0))</f>
        <v>#N/A</v>
      </c>
      <c r="M381" t="s">
        <v>428</v>
      </c>
      <c r="N381" t="e">
        <v>#N/A</v>
      </c>
      <c r="O381" t="e">
        <f t="shared" si="91"/>
        <v>#N/A</v>
      </c>
      <c r="P381">
        <v>1</v>
      </c>
      <c r="Q381">
        <v>1</v>
      </c>
      <c r="R381">
        <v>1</v>
      </c>
      <c r="S381">
        <v>1</v>
      </c>
      <c r="T381">
        <v>1</v>
      </c>
      <c r="U381">
        <f>INDEX(VSPPUnits_AllYear!C:C,MATCH($A381,VSPPUnits_AllYear!$A:$A,0))</f>
        <v>0.8</v>
      </c>
      <c r="V381">
        <f>INDEX(VSPPUnits_AllYear!D:D,MATCH($A381,VSPPUnits_AllYear!$A:$A,0))</f>
        <v>1</v>
      </c>
      <c r="W381">
        <f>INDEX(VSPPUnits_AllYear!E:E,MATCH($A381,VSPPUnits_AllYear!$A:$A,0))</f>
        <v>1</v>
      </c>
      <c r="X381">
        <f>INDEX(VSPPUnits_AllYear!F:F,MATCH($A381,VSPPUnits_AllYear!$A:$A,0))</f>
        <v>1</v>
      </c>
      <c r="Y381">
        <f>INDEX(VSPPUnits_AllYear!G:G,MATCH($A381,VSPPUnits_AllYear!$A:$A,0))</f>
        <v>1</v>
      </c>
      <c r="Z381" t="e">
        <v>#N/A</v>
      </c>
      <c r="AA381" t="e">
        <f t="shared" si="92"/>
        <v>#N/A</v>
      </c>
      <c r="AB381" t="e">
        <v>#N/A</v>
      </c>
      <c r="AC381" t="e">
        <v>#N/A</v>
      </c>
      <c r="AD381" t="e">
        <v>#N/A</v>
      </c>
      <c r="AE381">
        <v>8</v>
      </c>
      <c r="AF381">
        <v>40</v>
      </c>
      <c r="AG381">
        <v>0.1</v>
      </c>
      <c r="AH381" t="e">
        <v>#N/A</v>
      </c>
      <c r="AI381" t="e">
        <v>#N/A</v>
      </c>
      <c r="AJ381" t="e">
        <v>#N/A</v>
      </c>
      <c r="AK381" t="e">
        <v>#N/A</v>
      </c>
      <c r="AL381" t="s">
        <v>696</v>
      </c>
      <c r="AM381" t="e">
        <f>NA()</f>
        <v>#N/A</v>
      </c>
      <c r="AN381" t="e">
        <v>#N/A</v>
      </c>
      <c r="AO381" t="e">
        <f t="shared" si="93"/>
        <v>#N/A</v>
      </c>
      <c r="AQ381" s="20" t="str">
        <f t="shared" si="102"/>
        <v>VSPP_IPS_SPPhydro_MAC</v>
      </c>
      <c r="AR381" t="str">
        <f t="shared" si="86"/>
        <v>VSPP</v>
      </c>
      <c r="AT381" s="4" t="s">
        <v>714</v>
      </c>
      <c r="AU381" s="20" t="str">
        <f t="shared" si="103"/>
        <v>VSPP_IPS_SPPhydro_MAC</v>
      </c>
      <c r="AV381" t="str">
        <f t="shared" si="104"/>
        <v>MAC</v>
      </c>
      <c r="AX381" s="4" t="s">
        <v>715</v>
      </c>
      <c r="AY381" s="20" t="str">
        <f t="shared" si="96"/>
        <v>VSPP_IPS_SPPhydro_MAC</v>
      </c>
      <c r="AZ381" t="e">
        <f t="shared" si="97"/>
        <v>#N/A</v>
      </c>
      <c r="BB381" s="4" t="s">
        <v>716</v>
      </c>
      <c r="BC381" s="20" t="s">
        <v>718</v>
      </c>
      <c r="BD381" s="20" t="e">
        <f t="shared" si="98"/>
        <v>#N/A</v>
      </c>
      <c r="BF381" s="4" t="s">
        <v>716</v>
      </c>
      <c r="BG381" s="4" t="s">
        <v>719</v>
      </c>
      <c r="BH381" s="20" t="str">
        <f t="shared" si="87"/>
        <v>VSPP_IPS_SPPhydro_MAC</v>
      </c>
      <c r="BJ381" s="4" t="s">
        <v>716</v>
      </c>
      <c r="BK381" s="4" t="s">
        <v>720</v>
      </c>
      <c r="BL381" s="20" t="e">
        <f t="shared" si="99"/>
        <v>#N/A</v>
      </c>
      <c r="BN381" s="4" t="s">
        <v>717</v>
      </c>
      <c r="BO381" s="20" t="str">
        <f t="shared" si="100"/>
        <v>Hydro</v>
      </c>
      <c r="BP381" s="20" t="str">
        <f t="shared" si="101"/>
        <v>VSPP_IPS_SPPhydro_MAC</v>
      </c>
    </row>
    <row r="382" spans="1:68">
      <c r="A382" s="9" t="s">
        <v>649</v>
      </c>
      <c r="B382" t="str">
        <f t="shared" si="88"/>
        <v>VSPP_IPS_SPPhydro_NAC</v>
      </c>
      <c r="C382" t="e">
        <v>#N/A</v>
      </c>
      <c r="D382" t="str">
        <f t="shared" si="105"/>
        <v>NAC</v>
      </c>
      <c r="E382" t="str">
        <f t="shared" si="89"/>
        <v>NAC</v>
      </c>
      <c r="F382" t="s">
        <v>404</v>
      </c>
      <c r="G382" t="str">
        <f>INDEX(PLEXOScat_idx!$B:$B,MATCH($F382,PLEXOScat_idx!$A:$A,0))</f>
        <v>VSPP</v>
      </c>
      <c r="H382" s="18" t="s">
        <v>703</v>
      </c>
      <c r="I382" t="str">
        <f t="shared" si="90"/>
        <v>Hydro</v>
      </c>
      <c r="J382" t="s">
        <v>757</v>
      </c>
      <c r="K382" t="str">
        <f t="shared" si="106"/>
        <v>Hydro</v>
      </c>
      <c r="L382" t="e">
        <f>INDEX(idxFuel!$B:$B,MATCH($K382,idxFuel!$A:$A,0))</f>
        <v>#N/A</v>
      </c>
      <c r="M382" t="s">
        <v>428</v>
      </c>
      <c r="N382" t="e">
        <v>#N/A</v>
      </c>
      <c r="O382" t="e">
        <f t="shared" si="91"/>
        <v>#N/A</v>
      </c>
      <c r="P382">
        <v>1</v>
      </c>
      <c r="Q382">
        <v>1</v>
      </c>
      <c r="R382">
        <v>1</v>
      </c>
      <c r="S382">
        <v>1</v>
      </c>
      <c r="T382">
        <v>1</v>
      </c>
      <c r="U382">
        <f>INDEX(VSPPUnits_AllYear!C:C,MATCH($A382,VSPPUnits_AllYear!$A:$A,0))</f>
        <v>19.829999999999998</v>
      </c>
      <c r="V382">
        <f>INDEX(VSPPUnits_AllYear!D:D,MATCH($A382,VSPPUnits_AllYear!$A:$A,0))</f>
        <v>15</v>
      </c>
      <c r="W382">
        <f>INDEX(VSPPUnits_AllYear!E:E,MATCH($A382,VSPPUnits_AllYear!$A:$A,0))</f>
        <v>15</v>
      </c>
      <c r="X382">
        <f>INDEX(VSPPUnits_AllYear!F:F,MATCH($A382,VSPPUnits_AllYear!$A:$A,0))</f>
        <v>15</v>
      </c>
      <c r="Y382">
        <f>INDEX(VSPPUnits_AllYear!G:G,MATCH($A382,VSPPUnits_AllYear!$A:$A,0))</f>
        <v>15</v>
      </c>
      <c r="Z382" t="e">
        <v>#N/A</v>
      </c>
      <c r="AA382" t="e">
        <f t="shared" si="92"/>
        <v>#N/A</v>
      </c>
      <c r="AB382" t="e">
        <v>#N/A</v>
      </c>
      <c r="AC382" t="e">
        <v>#N/A</v>
      </c>
      <c r="AD382" t="e">
        <v>#N/A</v>
      </c>
      <c r="AE382">
        <v>8</v>
      </c>
      <c r="AF382">
        <v>40</v>
      </c>
      <c r="AG382">
        <v>0.1</v>
      </c>
      <c r="AH382" t="e">
        <v>#N/A</v>
      </c>
      <c r="AI382" t="e">
        <v>#N/A</v>
      </c>
      <c r="AJ382" t="e">
        <v>#N/A</v>
      </c>
      <c r="AK382" t="e">
        <v>#N/A</v>
      </c>
      <c r="AL382" t="s">
        <v>696</v>
      </c>
      <c r="AM382" t="e">
        <f>NA()</f>
        <v>#N/A</v>
      </c>
      <c r="AN382" t="e">
        <v>#N/A</v>
      </c>
      <c r="AO382" t="e">
        <f t="shared" si="93"/>
        <v>#N/A</v>
      </c>
      <c r="AQ382" s="20" t="str">
        <f t="shared" si="102"/>
        <v>VSPP_IPS_SPPhydro_NAC</v>
      </c>
      <c r="AR382" t="str">
        <f t="shared" si="86"/>
        <v>VSPP</v>
      </c>
      <c r="AT382" s="4" t="s">
        <v>714</v>
      </c>
      <c r="AU382" s="20" t="str">
        <f t="shared" si="103"/>
        <v>VSPP_IPS_SPPhydro_NAC</v>
      </c>
      <c r="AV382" t="str">
        <f t="shared" si="104"/>
        <v>NAC</v>
      </c>
      <c r="AX382" s="4" t="s">
        <v>715</v>
      </c>
      <c r="AY382" s="20" t="str">
        <f t="shared" si="96"/>
        <v>VSPP_IPS_SPPhydro_NAC</v>
      </c>
      <c r="AZ382" t="e">
        <f t="shared" si="97"/>
        <v>#N/A</v>
      </c>
      <c r="BB382" s="4" t="s">
        <v>716</v>
      </c>
      <c r="BC382" s="20" t="s">
        <v>718</v>
      </c>
      <c r="BD382" s="20" t="e">
        <f t="shared" si="98"/>
        <v>#N/A</v>
      </c>
      <c r="BF382" s="4" t="s">
        <v>716</v>
      </c>
      <c r="BG382" s="4" t="s">
        <v>719</v>
      </c>
      <c r="BH382" s="20" t="str">
        <f t="shared" si="87"/>
        <v>VSPP_IPS_SPPhydro_NAC</v>
      </c>
      <c r="BJ382" s="4" t="s">
        <v>716</v>
      </c>
      <c r="BK382" s="4" t="s">
        <v>720</v>
      </c>
      <c r="BL382" s="20" t="e">
        <f t="shared" si="99"/>
        <v>#N/A</v>
      </c>
      <c r="BN382" s="4" t="s">
        <v>717</v>
      </c>
      <c r="BO382" s="20" t="str">
        <f t="shared" si="100"/>
        <v>Hydro</v>
      </c>
      <c r="BP382" s="20" t="str">
        <f t="shared" si="101"/>
        <v>VSPP_IPS_SPPhydro_NAC</v>
      </c>
    </row>
    <row r="383" spans="1:68">
      <c r="A383" s="9" t="s">
        <v>650</v>
      </c>
      <c r="B383" t="str">
        <f t="shared" si="88"/>
        <v>VSPP_IPS_SPPhydro_NEC</v>
      </c>
      <c r="C383" t="e">
        <v>#N/A</v>
      </c>
      <c r="D383" t="str">
        <f t="shared" si="105"/>
        <v>NEC</v>
      </c>
      <c r="E383" t="str">
        <f t="shared" si="89"/>
        <v>NEC</v>
      </c>
      <c r="F383" t="s">
        <v>404</v>
      </c>
      <c r="G383" t="str">
        <f>INDEX(PLEXOScat_idx!$B:$B,MATCH($F383,PLEXOScat_idx!$A:$A,0))</f>
        <v>VSPP</v>
      </c>
      <c r="H383" s="18" t="s">
        <v>703</v>
      </c>
      <c r="I383" t="str">
        <f t="shared" si="90"/>
        <v>Hydro</v>
      </c>
      <c r="J383" t="s">
        <v>757</v>
      </c>
      <c r="K383" t="str">
        <f t="shared" si="106"/>
        <v>Hydro</v>
      </c>
      <c r="L383" t="e">
        <f>INDEX(idxFuel!$B:$B,MATCH($K383,idxFuel!$A:$A,0))</f>
        <v>#N/A</v>
      </c>
      <c r="M383" t="s">
        <v>428</v>
      </c>
      <c r="N383" t="e">
        <v>#N/A</v>
      </c>
      <c r="O383" t="e">
        <f t="shared" si="91"/>
        <v>#N/A</v>
      </c>
      <c r="P383">
        <v>1</v>
      </c>
      <c r="Q383">
        <v>1</v>
      </c>
      <c r="R383">
        <v>1</v>
      </c>
      <c r="S383">
        <v>1</v>
      </c>
      <c r="T383">
        <v>1</v>
      </c>
      <c r="U383">
        <f>INDEX(VSPPUnits_AllYear!C:C,MATCH($A383,VSPPUnits_AllYear!$A:$A,0))</f>
        <v>5.35</v>
      </c>
      <c r="V383">
        <f>INDEX(VSPPUnits_AllYear!D:D,MATCH($A383,VSPPUnits_AllYear!$A:$A,0))</f>
        <v>12</v>
      </c>
      <c r="W383">
        <f>INDEX(VSPPUnits_AllYear!E:E,MATCH($A383,VSPPUnits_AllYear!$A:$A,0))</f>
        <v>12</v>
      </c>
      <c r="X383">
        <f>INDEX(VSPPUnits_AllYear!F:F,MATCH($A383,VSPPUnits_AllYear!$A:$A,0))</f>
        <v>12</v>
      </c>
      <c r="Y383">
        <f>INDEX(VSPPUnits_AllYear!G:G,MATCH($A383,VSPPUnits_AllYear!$A:$A,0))</f>
        <v>12</v>
      </c>
      <c r="Z383" t="e">
        <v>#N/A</v>
      </c>
      <c r="AA383" t="e">
        <f t="shared" si="92"/>
        <v>#N/A</v>
      </c>
      <c r="AB383" t="e">
        <v>#N/A</v>
      </c>
      <c r="AC383" t="e">
        <v>#N/A</v>
      </c>
      <c r="AD383" t="e">
        <v>#N/A</v>
      </c>
      <c r="AE383">
        <v>8</v>
      </c>
      <c r="AF383">
        <v>40</v>
      </c>
      <c r="AG383">
        <v>0.1</v>
      </c>
      <c r="AH383" t="e">
        <v>#N/A</v>
      </c>
      <c r="AI383" t="e">
        <v>#N/A</v>
      </c>
      <c r="AJ383" t="e">
        <v>#N/A</v>
      </c>
      <c r="AK383" t="e">
        <v>#N/A</v>
      </c>
      <c r="AL383" t="s">
        <v>696</v>
      </c>
      <c r="AM383" t="e">
        <f>NA()</f>
        <v>#N/A</v>
      </c>
      <c r="AN383" t="e">
        <v>#N/A</v>
      </c>
      <c r="AO383" t="e">
        <f t="shared" si="93"/>
        <v>#N/A</v>
      </c>
      <c r="AQ383" s="20" t="str">
        <f t="shared" si="102"/>
        <v>VSPP_IPS_SPPhydro_NEC</v>
      </c>
      <c r="AR383" t="str">
        <f t="shared" si="86"/>
        <v>VSPP</v>
      </c>
      <c r="AT383" s="4" t="s">
        <v>714</v>
      </c>
      <c r="AU383" s="20" t="str">
        <f t="shared" si="103"/>
        <v>VSPP_IPS_SPPhydro_NEC</v>
      </c>
      <c r="AV383" t="str">
        <f t="shared" si="104"/>
        <v>NEC</v>
      </c>
      <c r="AX383" s="4" t="s">
        <v>715</v>
      </c>
      <c r="AY383" s="20" t="str">
        <f t="shared" si="96"/>
        <v>VSPP_IPS_SPPhydro_NEC</v>
      </c>
      <c r="AZ383" t="e">
        <f t="shared" si="97"/>
        <v>#N/A</v>
      </c>
      <c r="BB383" s="4" t="s">
        <v>716</v>
      </c>
      <c r="BC383" s="20" t="s">
        <v>718</v>
      </c>
      <c r="BD383" s="20" t="e">
        <f t="shared" si="98"/>
        <v>#N/A</v>
      </c>
      <c r="BF383" s="4" t="s">
        <v>716</v>
      </c>
      <c r="BG383" s="4" t="s">
        <v>719</v>
      </c>
      <c r="BH383" s="20" t="str">
        <f t="shared" si="87"/>
        <v>VSPP_IPS_SPPhydro_NEC</v>
      </c>
      <c r="BJ383" s="4" t="s">
        <v>716</v>
      </c>
      <c r="BK383" s="4" t="s">
        <v>720</v>
      </c>
      <c r="BL383" s="20" t="e">
        <f t="shared" si="99"/>
        <v>#N/A</v>
      </c>
      <c r="BN383" s="4" t="s">
        <v>717</v>
      </c>
      <c r="BO383" s="20" t="str">
        <f t="shared" si="100"/>
        <v>Hydro</v>
      </c>
      <c r="BP383" s="20" t="str">
        <f t="shared" si="101"/>
        <v>VSPP_IPS_SPPhydro_NEC</v>
      </c>
    </row>
    <row r="384" spans="1:68">
      <c r="A384" s="9" t="s">
        <v>651</v>
      </c>
      <c r="B384" t="str">
        <f t="shared" si="88"/>
        <v>VSPP_IPS_SPPnaturalgas_CAC-N</v>
      </c>
      <c r="C384" t="e">
        <v>#N/A</v>
      </c>
      <c r="D384" t="str">
        <f t="shared" si="105"/>
        <v>CAC-N</v>
      </c>
      <c r="E384" t="str">
        <f t="shared" si="89"/>
        <v>CAC</v>
      </c>
      <c r="F384" t="s">
        <v>421</v>
      </c>
      <c r="G384" t="str">
        <f>INDEX(PLEXOScat_idx!$B:$B,MATCH($F384,PLEXOScat_idx!$A:$A,0))</f>
        <v>VSPP</v>
      </c>
      <c r="H384" t="s">
        <v>676</v>
      </c>
      <c r="I384" t="str">
        <f t="shared" si="90"/>
        <v>Gas</v>
      </c>
      <c r="J384" t="s">
        <v>769</v>
      </c>
      <c r="K384" t="str">
        <f t="shared" si="106"/>
        <v>Gas</v>
      </c>
      <c r="L384" t="str">
        <f>INDEX(idxFuel!$B:$B,MATCH($K384,idxFuel!$A:$A,0))</f>
        <v>Gas</v>
      </c>
      <c r="M384" t="s">
        <v>428</v>
      </c>
      <c r="N384" t="e">
        <v>#N/A</v>
      </c>
      <c r="O384" t="e">
        <f t="shared" si="91"/>
        <v>#N/A</v>
      </c>
      <c r="P384">
        <v>1</v>
      </c>
      <c r="Q384">
        <v>1</v>
      </c>
      <c r="R384">
        <v>1</v>
      </c>
      <c r="S384">
        <v>1</v>
      </c>
      <c r="T384">
        <v>1</v>
      </c>
      <c r="U384">
        <f>INDEX(VSPPUnits_AllYear!C:C,MATCH($A384,VSPPUnits_AllYear!$A:$A,0))</f>
        <v>9.8000000000000007</v>
      </c>
      <c r="V384">
        <f>INDEX(VSPPUnits_AllYear!D:D,MATCH($A384,VSPPUnits_AllYear!$A:$A,0))</f>
        <v>7</v>
      </c>
      <c r="W384">
        <f>INDEX(VSPPUnits_AllYear!E:E,MATCH($A384,VSPPUnits_AllYear!$A:$A,0))</f>
        <v>7</v>
      </c>
      <c r="X384">
        <f>INDEX(VSPPUnits_AllYear!F:F,MATCH($A384,VSPPUnits_AllYear!$A:$A,0))</f>
        <v>7</v>
      </c>
      <c r="Y384">
        <f>INDEX(VSPPUnits_AllYear!G:G,MATCH($A384,VSPPUnits_AllYear!$A:$A,0))</f>
        <v>7</v>
      </c>
      <c r="Z384" t="e">
        <v>#N/A</v>
      </c>
      <c r="AA384" t="e">
        <f t="shared" si="92"/>
        <v>#N/A</v>
      </c>
      <c r="AB384" t="e">
        <v>#N/A</v>
      </c>
      <c r="AC384" t="e">
        <v>#N/A</v>
      </c>
      <c r="AD384" t="e">
        <v>#N/A</v>
      </c>
      <c r="AE384">
        <v>8</v>
      </c>
      <c r="AF384">
        <v>40</v>
      </c>
      <c r="AG384">
        <v>0.1</v>
      </c>
      <c r="AH384" t="e">
        <v>#N/A</v>
      </c>
      <c r="AI384" t="e">
        <v>#N/A</v>
      </c>
      <c r="AJ384" t="e">
        <v>#N/A</v>
      </c>
      <c r="AK384" t="e">
        <v>#N/A</v>
      </c>
      <c r="AL384" t="s">
        <v>696</v>
      </c>
      <c r="AM384" t="e">
        <f>NA()</f>
        <v>#N/A</v>
      </c>
      <c r="AN384" t="e">
        <v>#N/A</v>
      </c>
      <c r="AO384" t="e">
        <f t="shared" si="93"/>
        <v>#N/A</v>
      </c>
      <c r="AQ384" s="20" t="str">
        <f t="shared" si="102"/>
        <v>VSPP_IPS_SPPnaturalgas_CAC-N</v>
      </c>
      <c r="AR384" t="str">
        <f t="shared" si="86"/>
        <v>VSPP</v>
      </c>
      <c r="AT384" s="4" t="s">
        <v>714</v>
      </c>
      <c r="AU384" s="20" t="str">
        <f t="shared" si="103"/>
        <v>VSPP_IPS_SPPnaturalgas_CAC-N</v>
      </c>
      <c r="AV384" t="str">
        <f t="shared" si="104"/>
        <v>CAC</v>
      </c>
      <c r="AX384" s="4" t="s">
        <v>715</v>
      </c>
      <c r="AY384" s="20" t="str">
        <f t="shared" si="96"/>
        <v>VSPP_IPS_SPPnaturalgas_CAC-N</v>
      </c>
      <c r="AZ384" t="str">
        <f t="shared" si="97"/>
        <v>Gas</v>
      </c>
      <c r="BB384" s="4" t="s">
        <v>716</v>
      </c>
      <c r="BC384" s="20" t="s">
        <v>718</v>
      </c>
      <c r="BD384" s="20" t="e">
        <f t="shared" si="98"/>
        <v>#N/A</v>
      </c>
      <c r="BF384" s="4" t="s">
        <v>716</v>
      </c>
      <c r="BG384" s="4" t="s">
        <v>719</v>
      </c>
      <c r="BH384" s="20" t="str">
        <f t="shared" si="87"/>
        <v>VSPP_IPS_SPPnaturalgas_CAC-N</v>
      </c>
      <c r="BJ384" s="4" t="s">
        <v>716</v>
      </c>
      <c r="BK384" s="4" t="s">
        <v>720</v>
      </c>
      <c r="BL384" s="20" t="e">
        <f t="shared" si="99"/>
        <v>#N/A</v>
      </c>
      <c r="BN384" s="4" t="s">
        <v>717</v>
      </c>
      <c r="BO384" s="20" t="str">
        <f t="shared" si="100"/>
        <v>Gas</v>
      </c>
      <c r="BP384" s="20" t="str">
        <f t="shared" si="101"/>
        <v>VSPP_IPS_SPPnaturalgas_CAC-N</v>
      </c>
    </row>
    <row r="385" spans="1:68">
      <c r="A385" s="9" t="s">
        <v>652</v>
      </c>
      <c r="B385" t="str">
        <f t="shared" si="88"/>
        <v>VSPP_IPS_SPPnaturalgas_MAC</v>
      </c>
      <c r="C385" t="e">
        <v>#N/A</v>
      </c>
      <c r="D385" t="str">
        <f t="shared" si="105"/>
        <v>MAC</v>
      </c>
      <c r="E385" t="str">
        <f t="shared" si="89"/>
        <v>MAC</v>
      </c>
      <c r="F385" t="s">
        <v>421</v>
      </c>
      <c r="G385" t="str">
        <f>INDEX(PLEXOScat_idx!$B:$B,MATCH($F385,PLEXOScat_idx!$A:$A,0))</f>
        <v>VSPP</v>
      </c>
      <c r="H385" t="s">
        <v>676</v>
      </c>
      <c r="I385" t="str">
        <f t="shared" si="90"/>
        <v>Gas</v>
      </c>
      <c r="J385" t="s">
        <v>769</v>
      </c>
      <c r="K385" t="str">
        <f t="shared" si="106"/>
        <v>Gas</v>
      </c>
      <c r="L385" t="str">
        <f>INDEX(idxFuel!$B:$B,MATCH($K385,idxFuel!$A:$A,0))</f>
        <v>Gas</v>
      </c>
      <c r="M385" t="s">
        <v>428</v>
      </c>
      <c r="N385" t="e">
        <v>#N/A</v>
      </c>
      <c r="O385" t="e">
        <f t="shared" si="91"/>
        <v>#N/A</v>
      </c>
      <c r="P385">
        <v>1</v>
      </c>
      <c r="Q385">
        <v>1</v>
      </c>
      <c r="R385">
        <v>1</v>
      </c>
      <c r="S385">
        <v>1</v>
      </c>
      <c r="T385">
        <v>1</v>
      </c>
      <c r="U385">
        <f>INDEX(VSPPUnits_AllYear!C:C,MATCH($A385,VSPPUnits_AllYear!$A:$A,0))</f>
        <v>24.7</v>
      </c>
      <c r="V385">
        <f>INDEX(VSPPUnits_AllYear!D:D,MATCH($A385,VSPPUnits_AllYear!$A:$A,0))</f>
        <v>25</v>
      </c>
      <c r="W385">
        <f>INDEX(VSPPUnits_AllYear!E:E,MATCH($A385,VSPPUnits_AllYear!$A:$A,0))</f>
        <v>25</v>
      </c>
      <c r="X385">
        <f>INDEX(VSPPUnits_AllYear!F:F,MATCH($A385,VSPPUnits_AllYear!$A:$A,0))</f>
        <v>25</v>
      </c>
      <c r="Y385">
        <f>INDEX(VSPPUnits_AllYear!G:G,MATCH($A385,VSPPUnits_AllYear!$A:$A,0))</f>
        <v>25</v>
      </c>
      <c r="Z385" t="e">
        <v>#N/A</v>
      </c>
      <c r="AA385" t="e">
        <f t="shared" si="92"/>
        <v>#N/A</v>
      </c>
      <c r="AB385" t="e">
        <v>#N/A</v>
      </c>
      <c r="AC385" t="e">
        <v>#N/A</v>
      </c>
      <c r="AD385" t="e">
        <v>#N/A</v>
      </c>
      <c r="AE385">
        <v>8</v>
      </c>
      <c r="AF385">
        <v>40</v>
      </c>
      <c r="AG385">
        <v>0.1</v>
      </c>
      <c r="AH385" t="e">
        <v>#N/A</v>
      </c>
      <c r="AI385" t="e">
        <v>#N/A</v>
      </c>
      <c r="AJ385" t="e">
        <v>#N/A</v>
      </c>
      <c r="AK385" t="e">
        <v>#N/A</v>
      </c>
      <c r="AL385" t="s">
        <v>696</v>
      </c>
      <c r="AM385" t="e">
        <f>NA()</f>
        <v>#N/A</v>
      </c>
      <c r="AN385" t="e">
        <v>#N/A</v>
      </c>
      <c r="AO385" t="e">
        <f t="shared" si="93"/>
        <v>#N/A</v>
      </c>
      <c r="AQ385" s="20" t="str">
        <f t="shared" si="102"/>
        <v>VSPP_IPS_SPPnaturalgas_MAC</v>
      </c>
      <c r="AR385" t="str">
        <f t="shared" si="86"/>
        <v>VSPP</v>
      </c>
      <c r="AT385" s="4" t="s">
        <v>714</v>
      </c>
      <c r="AU385" s="20" t="str">
        <f t="shared" si="103"/>
        <v>VSPP_IPS_SPPnaturalgas_MAC</v>
      </c>
      <c r="AV385" t="str">
        <f t="shared" si="104"/>
        <v>MAC</v>
      </c>
      <c r="AX385" s="4" t="s">
        <v>715</v>
      </c>
      <c r="AY385" s="20" t="str">
        <f t="shared" si="96"/>
        <v>VSPP_IPS_SPPnaturalgas_MAC</v>
      </c>
      <c r="AZ385" t="str">
        <f t="shared" si="97"/>
        <v>Gas</v>
      </c>
      <c r="BB385" s="4" t="s">
        <v>716</v>
      </c>
      <c r="BC385" s="20" t="s">
        <v>718</v>
      </c>
      <c r="BD385" s="20" t="e">
        <f t="shared" si="98"/>
        <v>#N/A</v>
      </c>
      <c r="BF385" s="4" t="s">
        <v>716</v>
      </c>
      <c r="BG385" s="4" t="s">
        <v>719</v>
      </c>
      <c r="BH385" s="20" t="str">
        <f t="shared" si="87"/>
        <v>VSPP_IPS_SPPnaturalgas_MAC</v>
      </c>
      <c r="BJ385" s="4" t="s">
        <v>716</v>
      </c>
      <c r="BK385" s="4" t="s">
        <v>720</v>
      </c>
      <c r="BL385" s="20" t="e">
        <f t="shared" si="99"/>
        <v>#N/A</v>
      </c>
      <c r="BN385" s="4" t="s">
        <v>717</v>
      </c>
      <c r="BO385" s="20" t="str">
        <f t="shared" si="100"/>
        <v>Gas</v>
      </c>
      <c r="BP385" s="20" t="str">
        <f t="shared" si="101"/>
        <v>VSPP_IPS_SPPnaturalgas_MAC</v>
      </c>
    </row>
    <row r="386" spans="1:68">
      <c r="A386" s="9" t="s">
        <v>653</v>
      </c>
      <c r="B386" t="str">
        <f t="shared" si="88"/>
        <v>DPV_CAC-E</v>
      </c>
      <c r="C386" t="e">
        <v>#N/A</v>
      </c>
      <c r="D386" t="str">
        <f t="shared" si="105"/>
        <v>CAC-E</v>
      </c>
      <c r="E386" t="str">
        <f t="shared" si="89"/>
        <v>CAC</v>
      </c>
      <c r="F386" t="s">
        <v>432</v>
      </c>
      <c r="G386" t="str">
        <f>INDEX(PLEXOScat_idx!$B:$B,MATCH($F386,PLEXOScat_idx!$A:$A,0))</f>
        <v>VSPP</v>
      </c>
      <c r="H386" t="s">
        <v>705</v>
      </c>
      <c r="I386" t="str">
        <f t="shared" si="90"/>
        <v>Solar</v>
      </c>
      <c r="J386" t="s">
        <v>767</v>
      </c>
      <c r="K386" t="str">
        <f t="shared" si="106"/>
        <v>Solar</v>
      </c>
      <c r="L386" t="e">
        <f>INDEX(idxFuel!$B:$B,MATCH($K386,idxFuel!$A:$A,0))</f>
        <v>#N/A</v>
      </c>
      <c r="M386" t="s">
        <v>428</v>
      </c>
      <c r="N386" t="e">
        <v>#N/A</v>
      </c>
      <c r="O386" t="e">
        <f t="shared" si="91"/>
        <v>#N/A</v>
      </c>
      <c r="P386">
        <v>1</v>
      </c>
      <c r="Q386">
        <v>1</v>
      </c>
      <c r="R386">
        <v>1</v>
      </c>
      <c r="S386">
        <v>1</v>
      </c>
      <c r="T386">
        <v>1</v>
      </c>
      <c r="U386">
        <f>INDEX(VSPPUnits_AllYear!C:C,MATCH($A386,VSPPUnits_AllYear!$A:$A,0))</f>
        <v>475.59448799999899</v>
      </c>
      <c r="V386">
        <f>INDEX(VSPPUnits_AllYear!D:D,MATCH($A386,VSPPUnits_AllYear!$A:$A,0))</f>
        <v>558</v>
      </c>
      <c r="W386">
        <f>INDEX(VSPPUnits_AllYear!E:E,MATCH($A386,VSPPUnits_AllYear!$A:$A,0))</f>
        <v>1074</v>
      </c>
      <c r="X386">
        <f>INDEX(VSPPUnits_AllYear!F:F,MATCH($A386,VSPPUnits_AllYear!$A:$A,0))</f>
        <v>1848</v>
      </c>
      <c r="Y386">
        <f>INDEX(VSPPUnits_AllYear!G:G,MATCH($A386,VSPPUnits_AllYear!$A:$A,0))</f>
        <v>1848</v>
      </c>
      <c r="Z386" t="e">
        <v>#N/A</v>
      </c>
      <c r="AA386" t="e">
        <f t="shared" si="92"/>
        <v>#N/A</v>
      </c>
      <c r="AB386" t="e">
        <v>#N/A</v>
      </c>
      <c r="AC386" t="e">
        <v>#N/A</v>
      </c>
      <c r="AD386" t="e">
        <v>#N/A</v>
      </c>
      <c r="AE386">
        <v>8</v>
      </c>
      <c r="AF386">
        <v>40</v>
      </c>
      <c r="AG386">
        <v>0.1</v>
      </c>
      <c r="AH386" t="e">
        <v>#N/A</v>
      </c>
      <c r="AI386" t="e">
        <v>#N/A</v>
      </c>
      <c r="AJ386" t="e">
        <v>#N/A</v>
      </c>
      <c r="AK386" t="e">
        <v>#N/A</v>
      </c>
      <c r="AL386" t="s">
        <v>696</v>
      </c>
      <c r="AM386" t="e">
        <f>NA()</f>
        <v>#N/A</v>
      </c>
      <c r="AN386" t="e">
        <v>#N/A</v>
      </c>
      <c r="AO386" t="e">
        <f t="shared" si="93"/>
        <v>#N/A</v>
      </c>
      <c r="AQ386" s="20" t="str">
        <f t="shared" si="102"/>
        <v>DPV_CAC-E</v>
      </c>
      <c r="AR386" t="str">
        <f t="shared" si="86"/>
        <v>VSPP</v>
      </c>
      <c r="AT386" s="4" t="s">
        <v>714</v>
      </c>
      <c r="AU386" s="20" t="str">
        <f t="shared" si="103"/>
        <v>DPV_CAC-E</v>
      </c>
      <c r="AV386" t="str">
        <f t="shared" si="104"/>
        <v>CAC</v>
      </c>
      <c r="AX386" s="4" t="s">
        <v>715</v>
      </c>
      <c r="AY386" s="20" t="str">
        <f t="shared" si="96"/>
        <v>DPV_CAC-E</v>
      </c>
      <c r="AZ386" t="e">
        <f t="shared" si="97"/>
        <v>#N/A</v>
      </c>
      <c r="BB386" s="4" t="s">
        <v>716</v>
      </c>
      <c r="BC386" s="20" t="s">
        <v>718</v>
      </c>
      <c r="BD386" s="20" t="e">
        <f t="shared" si="98"/>
        <v>#N/A</v>
      </c>
      <c r="BF386" s="4" t="s">
        <v>716</v>
      </c>
      <c r="BG386" s="4" t="s">
        <v>719</v>
      </c>
      <c r="BH386" s="20" t="str">
        <f t="shared" si="87"/>
        <v>DPV_CAC-E</v>
      </c>
      <c r="BJ386" s="4" t="s">
        <v>716</v>
      </c>
      <c r="BK386" s="4" t="s">
        <v>720</v>
      </c>
      <c r="BL386" s="20" t="e">
        <f t="shared" si="99"/>
        <v>#N/A</v>
      </c>
      <c r="BN386" s="4" t="s">
        <v>717</v>
      </c>
      <c r="BO386" s="20" t="str">
        <f t="shared" si="100"/>
        <v>Solar</v>
      </c>
      <c r="BP386" s="20" t="str">
        <f t="shared" si="101"/>
        <v>DPV_CAC-E</v>
      </c>
    </row>
    <row r="387" spans="1:68">
      <c r="A387" s="9" t="s">
        <v>654</v>
      </c>
      <c r="B387" t="str">
        <f t="shared" si="88"/>
        <v>DPV_CAC-N</v>
      </c>
      <c r="C387" t="e">
        <v>#N/A</v>
      </c>
      <c r="D387" t="str">
        <f t="shared" si="105"/>
        <v>CAC-N</v>
      </c>
      <c r="E387" t="str">
        <f t="shared" si="89"/>
        <v>CAC</v>
      </c>
      <c r="F387" t="s">
        <v>432</v>
      </c>
      <c r="G387" t="str">
        <f>INDEX(PLEXOScat_idx!$B:$B,MATCH($F387,PLEXOScat_idx!$A:$A,0))</f>
        <v>VSPP</v>
      </c>
      <c r="H387" t="s">
        <v>705</v>
      </c>
      <c r="I387" t="str">
        <f t="shared" si="90"/>
        <v>Solar</v>
      </c>
      <c r="J387" t="s">
        <v>767</v>
      </c>
      <c r="K387" t="str">
        <f t="shared" si="106"/>
        <v>Solar</v>
      </c>
      <c r="L387" t="e">
        <f>INDEX(idxFuel!$B:$B,MATCH($K387,idxFuel!$A:$A,0))</f>
        <v>#N/A</v>
      </c>
      <c r="M387" t="s">
        <v>428</v>
      </c>
      <c r="N387" t="e">
        <v>#N/A</v>
      </c>
      <c r="O387" t="e">
        <f t="shared" si="91"/>
        <v>#N/A</v>
      </c>
      <c r="P387">
        <v>1</v>
      </c>
      <c r="Q387">
        <v>1</v>
      </c>
      <c r="R387">
        <v>1</v>
      </c>
      <c r="S387">
        <v>1</v>
      </c>
      <c r="T387">
        <v>1</v>
      </c>
      <c r="U387">
        <f>INDEX(VSPPUnits_AllYear!C:C,MATCH($A387,VSPPUnits_AllYear!$A:$A,0))</f>
        <v>400.36</v>
      </c>
      <c r="V387">
        <f>INDEX(VSPPUnits_AllYear!D:D,MATCH($A387,VSPPUnits_AllYear!$A:$A,0))</f>
        <v>539</v>
      </c>
      <c r="W387">
        <f>INDEX(VSPPUnits_AllYear!E:E,MATCH($A387,VSPPUnits_AllYear!$A:$A,0))</f>
        <v>806</v>
      </c>
      <c r="X387">
        <f>INDEX(VSPPUnits_AllYear!F:F,MATCH($A387,VSPPUnits_AllYear!$A:$A,0))</f>
        <v>1205</v>
      </c>
      <c r="Y387">
        <f>INDEX(VSPPUnits_AllYear!G:G,MATCH($A387,VSPPUnits_AllYear!$A:$A,0))</f>
        <v>1205</v>
      </c>
      <c r="Z387" t="e">
        <v>#N/A</v>
      </c>
      <c r="AA387" t="e">
        <f t="shared" si="92"/>
        <v>#N/A</v>
      </c>
      <c r="AB387" t="e">
        <v>#N/A</v>
      </c>
      <c r="AC387" t="e">
        <v>#N/A</v>
      </c>
      <c r="AD387" t="e">
        <v>#N/A</v>
      </c>
      <c r="AE387">
        <v>8</v>
      </c>
      <c r="AF387">
        <v>40</v>
      </c>
      <c r="AG387">
        <v>0.1</v>
      </c>
      <c r="AH387" t="e">
        <v>#N/A</v>
      </c>
      <c r="AI387" t="e">
        <v>#N/A</v>
      </c>
      <c r="AJ387" t="e">
        <v>#N/A</v>
      </c>
      <c r="AK387" t="e">
        <v>#N/A</v>
      </c>
      <c r="AL387" t="s">
        <v>696</v>
      </c>
      <c r="AM387" t="e">
        <f>NA()</f>
        <v>#N/A</v>
      </c>
      <c r="AN387" t="e">
        <v>#N/A</v>
      </c>
      <c r="AO387" t="e">
        <f t="shared" si="93"/>
        <v>#N/A</v>
      </c>
      <c r="AQ387" s="20" t="str">
        <f t="shared" si="102"/>
        <v>DPV_CAC-N</v>
      </c>
      <c r="AR387" t="str">
        <f t="shared" si="86"/>
        <v>VSPP</v>
      </c>
      <c r="AT387" s="4" t="s">
        <v>714</v>
      </c>
      <c r="AU387" s="20" t="str">
        <f t="shared" si="103"/>
        <v>DPV_CAC-N</v>
      </c>
      <c r="AV387" t="str">
        <f t="shared" si="104"/>
        <v>CAC</v>
      </c>
      <c r="AX387" s="4" t="s">
        <v>715</v>
      </c>
      <c r="AY387" s="20" t="str">
        <f t="shared" si="96"/>
        <v>DPV_CAC-N</v>
      </c>
      <c r="AZ387" t="e">
        <f t="shared" si="97"/>
        <v>#N/A</v>
      </c>
      <c r="BB387" s="4" t="s">
        <v>716</v>
      </c>
      <c r="BC387" s="20" t="s">
        <v>718</v>
      </c>
      <c r="BD387" s="20" t="e">
        <f t="shared" si="98"/>
        <v>#N/A</v>
      </c>
      <c r="BF387" s="4" t="s">
        <v>716</v>
      </c>
      <c r="BG387" s="4" t="s">
        <v>719</v>
      </c>
      <c r="BH387" s="20" t="str">
        <f t="shared" si="87"/>
        <v>DPV_CAC-N</v>
      </c>
      <c r="BJ387" s="4" t="s">
        <v>716</v>
      </c>
      <c r="BK387" s="4" t="s">
        <v>720</v>
      </c>
      <c r="BL387" s="20" t="e">
        <f t="shared" si="99"/>
        <v>#N/A</v>
      </c>
      <c r="BN387" s="4" t="s">
        <v>717</v>
      </c>
      <c r="BO387" s="20" t="str">
        <f t="shared" si="100"/>
        <v>Solar</v>
      </c>
      <c r="BP387" s="20" t="str">
        <f t="shared" si="101"/>
        <v>DPV_CAC-N</v>
      </c>
    </row>
    <row r="388" spans="1:68">
      <c r="A388" s="9" t="s">
        <v>655</v>
      </c>
      <c r="B388" t="str">
        <f t="shared" si="88"/>
        <v>DPV_CAC-W</v>
      </c>
      <c r="C388" t="e">
        <v>#N/A</v>
      </c>
      <c r="D388" t="str">
        <f t="shared" si="105"/>
        <v>CAC-W</v>
      </c>
      <c r="E388" t="str">
        <f t="shared" si="89"/>
        <v>CAC</v>
      </c>
      <c r="F388" t="s">
        <v>432</v>
      </c>
      <c r="G388" t="str">
        <f>INDEX(PLEXOScat_idx!$B:$B,MATCH($F388,PLEXOScat_idx!$A:$A,0))</f>
        <v>VSPP</v>
      </c>
      <c r="H388" t="s">
        <v>705</v>
      </c>
      <c r="I388" t="str">
        <f t="shared" si="90"/>
        <v>Solar</v>
      </c>
      <c r="J388" t="s">
        <v>767</v>
      </c>
      <c r="K388" t="str">
        <f t="shared" si="106"/>
        <v>Solar</v>
      </c>
      <c r="L388" t="e">
        <f>INDEX(idxFuel!$B:$B,MATCH($K388,idxFuel!$A:$A,0))</f>
        <v>#N/A</v>
      </c>
      <c r="M388" t="s">
        <v>428</v>
      </c>
      <c r="N388" t="e">
        <v>#N/A</v>
      </c>
      <c r="O388" t="e">
        <f t="shared" si="91"/>
        <v>#N/A</v>
      </c>
      <c r="P388">
        <v>1</v>
      </c>
      <c r="Q388">
        <v>1</v>
      </c>
      <c r="R388">
        <v>1</v>
      </c>
      <c r="S388">
        <v>1</v>
      </c>
      <c r="T388">
        <v>1</v>
      </c>
      <c r="U388">
        <f>INDEX(VSPPUnits_AllYear!C:C,MATCH($A388,VSPPUnits_AllYear!$A:$A,0))</f>
        <v>679.07024750000005</v>
      </c>
      <c r="V388">
        <f>INDEX(VSPPUnits_AllYear!D:D,MATCH($A388,VSPPUnits_AllYear!$A:$A,0))</f>
        <v>831</v>
      </c>
      <c r="W388">
        <f>INDEX(VSPPUnits_AllYear!E:E,MATCH($A388,VSPPUnits_AllYear!$A:$A,0))</f>
        <v>1116</v>
      </c>
      <c r="X388">
        <f>INDEX(VSPPUnits_AllYear!F:F,MATCH($A388,VSPPUnits_AllYear!$A:$A,0))</f>
        <v>1542</v>
      </c>
      <c r="Y388">
        <f>INDEX(VSPPUnits_AllYear!G:G,MATCH($A388,VSPPUnits_AllYear!$A:$A,0))</f>
        <v>1542</v>
      </c>
      <c r="Z388" t="e">
        <v>#N/A</v>
      </c>
      <c r="AA388" t="e">
        <f t="shared" si="92"/>
        <v>#N/A</v>
      </c>
      <c r="AB388" t="e">
        <v>#N/A</v>
      </c>
      <c r="AC388" t="e">
        <v>#N/A</v>
      </c>
      <c r="AD388" t="e">
        <v>#N/A</v>
      </c>
      <c r="AE388">
        <v>8</v>
      </c>
      <c r="AF388">
        <v>40</v>
      </c>
      <c r="AG388">
        <v>0.1</v>
      </c>
      <c r="AH388" t="e">
        <v>#N/A</v>
      </c>
      <c r="AI388" t="e">
        <v>#N/A</v>
      </c>
      <c r="AJ388" t="e">
        <v>#N/A</v>
      </c>
      <c r="AK388" t="e">
        <v>#N/A</v>
      </c>
      <c r="AL388" t="s">
        <v>696</v>
      </c>
      <c r="AM388" t="e">
        <f>NA()</f>
        <v>#N/A</v>
      </c>
      <c r="AN388" t="e">
        <v>#N/A</v>
      </c>
      <c r="AO388" t="e">
        <f t="shared" si="93"/>
        <v>#N/A</v>
      </c>
      <c r="AQ388" s="20" t="str">
        <f t="shared" si="102"/>
        <v>DPV_CAC-W</v>
      </c>
      <c r="AR388" t="str">
        <f t="shared" ref="AR388:AR392" si="107">IF(AL388="SPP",_xlfn.IFNA(G388&amp;"-"&amp;AM388,G388),G388)</f>
        <v>VSPP</v>
      </c>
      <c r="AT388" s="4" t="s">
        <v>714</v>
      </c>
      <c r="AU388" s="20" t="str">
        <f t="shared" si="103"/>
        <v>DPV_CAC-W</v>
      </c>
      <c r="AV388" t="str">
        <f t="shared" si="104"/>
        <v>CAC</v>
      </c>
      <c r="AX388" s="4" t="s">
        <v>715</v>
      </c>
      <c r="AY388" s="20" t="str">
        <f t="shared" si="96"/>
        <v>DPV_CAC-W</v>
      </c>
      <c r="AZ388" t="e">
        <f t="shared" si="97"/>
        <v>#N/A</v>
      </c>
      <c r="BB388" s="4" t="s">
        <v>716</v>
      </c>
      <c r="BC388" s="20" t="s">
        <v>718</v>
      </c>
      <c r="BD388" s="20" t="e">
        <f t="shared" si="98"/>
        <v>#N/A</v>
      </c>
      <c r="BF388" s="4" t="s">
        <v>716</v>
      </c>
      <c r="BG388" s="4" t="s">
        <v>719</v>
      </c>
      <c r="BH388" s="20" t="str">
        <f t="shared" ref="BH388:BH392" si="108">AU388</f>
        <v>DPV_CAC-W</v>
      </c>
      <c r="BJ388" s="4" t="s">
        <v>716</v>
      </c>
      <c r="BK388" s="4" t="s">
        <v>720</v>
      </c>
      <c r="BL388" s="20" t="e">
        <f t="shared" si="99"/>
        <v>#N/A</v>
      </c>
      <c r="BN388" s="4" t="s">
        <v>717</v>
      </c>
      <c r="BO388" s="20" t="str">
        <f t="shared" si="100"/>
        <v>Solar</v>
      </c>
      <c r="BP388" s="20" t="str">
        <f t="shared" si="101"/>
        <v>DPV_CAC-W</v>
      </c>
    </row>
    <row r="389" spans="1:68">
      <c r="A389" s="9" t="s">
        <v>656</v>
      </c>
      <c r="B389" t="str">
        <f t="shared" ref="B389:B392" si="109">SUBSTITUTE(A389," ","_")</f>
        <v>DPV_MAC</v>
      </c>
      <c r="C389" t="e">
        <v>#N/A</v>
      </c>
      <c r="D389" t="str">
        <f t="shared" si="105"/>
        <v>MAC</v>
      </c>
      <c r="E389" t="str">
        <f t="shared" ref="E389:E403" si="110">LEFT(D389,3)</f>
        <v>MAC</v>
      </c>
      <c r="F389" t="s">
        <v>432</v>
      </c>
      <c r="G389" t="str">
        <f>INDEX(PLEXOScat_idx!$B:$B,MATCH($F389,PLEXOScat_idx!$A:$A,0))</f>
        <v>VSPP</v>
      </c>
      <c r="H389" t="s">
        <v>705</v>
      </c>
      <c r="I389" t="str">
        <f t="shared" ref="I389:I392" si="111">LEFT(H389,SEARCH(" ",H389)-1)</f>
        <v>Solar</v>
      </c>
      <c r="J389" t="s">
        <v>767</v>
      </c>
      <c r="K389" t="str">
        <f t="shared" si="106"/>
        <v>Solar</v>
      </c>
      <c r="L389" t="e">
        <f>INDEX(idxFuel!$B:$B,MATCH($K389,idxFuel!$A:$A,0))</f>
        <v>#N/A</v>
      </c>
      <c r="M389" t="s">
        <v>428</v>
      </c>
      <c r="N389" t="e">
        <v>#N/A</v>
      </c>
      <c r="O389" t="e">
        <f t="shared" ref="O389:O392" si="112">N389/MAX($U389:$Y389)</f>
        <v>#N/A</v>
      </c>
      <c r="P389">
        <v>1</v>
      </c>
      <c r="Q389">
        <v>1</v>
      </c>
      <c r="R389">
        <v>1</v>
      </c>
      <c r="S389">
        <v>1</v>
      </c>
      <c r="T389">
        <v>1</v>
      </c>
      <c r="U389">
        <f>INDEX(VSPPUnits_AllYear!C:C,MATCH($A389,VSPPUnits_AllYear!$A:$A,0))</f>
        <v>101.347072999999</v>
      </c>
      <c r="V389">
        <f>INDEX(VSPPUnits_AllYear!D:D,MATCH($A389,VSPPUnits_AllYear!$A:$A,0))</f>
        <v>128</v>
      </c>
      <c r="W389">
        <f>INDEX(VSPPUnits_AllYear!E:E,MATCH($A389,VSPPUnits_AllYear!$A:$A,0))</f>
        <v>1170</v>
      </c>
      <c r="X389">
        <f>INDEX(VSPPUnits_AllYear!F:F,MATCH($A389,VSPPUnits_AllYear!$A:$A,0))</f>
        <v>2730</v>
      </c>
      <c r="Y389">
        <f>INDEX(VSPPUnits_AllYear!G:G,MATCH($A389,VSPPUnits_AllYear!$A:$A,0))</f>
        <v>2730</v>
      </c>
      <c r="Z389" t="e">
        <v>#N/A</v>
      </c>
      <c r="AA389" t="e">
        <f t="shared" ref="AA389:AA392" si="113">Z389*$AA$1*1000</f>
        <v>#N/A</v>
      </c>
      <c r="AB389" t="e">
        <v>#N/A</v>
      </c>
      <c r="AC389" t="e">
        <v>#N/A</v>
      </c>
      <c r="AD389" t="e">
        <v>#N/A</v>
      </c>
      <c r="AE389">
        <v>8</v>
      </c>
      <c r="AF389">
        <v>40</v>
      </c>
      <c r="AG389">
        <v>0.1</v>
      </c>
      <c r="AH389" t="e">
        <v>#N/A</v>
      </c>
      <c r="AI389" t="e">
        <v>#N/A</v>
      </c>
      <c r="AJ389" t="e">
        <v>#N/A</v>
      </c>
      <c r="AK389" t="e">
        <v>#N/A</v>
      </c>
      <c r="AL389" t="s">
        <v>696</v>
      </c>
      <c r="AM389" t="e">
        <f>NA()</f>
        <v>#N/A</v>
      </c>
      <c r="AN389" t="e">
        <v>#N/A</v>
      </c>
      <c r="AO389" t="e">
        <f t="shared" ref="AO389:AO425" si="114">_xlfn.NUMBERVALUE(IF(ISNUMBER(SEARCH("/",AN389)),RIGHT(AN389,LEN(AN389)-SEARCH("/",AN389)),AN389))</f>
        <v>#N/A</v>
      </c>
      <c r="AQ389" s="20" t="str">
        <f t="shared" si="102"/>
        <v>DPV_MAC</v>
      </c>
      <c r="AR389" t="str">
        <f t="shared" si="107"/>
        <v>VSPP</v>
      </c>
      <c r="AT389" s="4" t="s">
        <v>714</v>
      </c>
      <c r="AU389" s="20" t="str">
        <f t="shared" si="103"/>
        <v>DPV_MAC</v>
      </c>
      <c r="AV389" t="str">
        <f t="shared" si="104"/>
        <v>MAC</v>
      </c>
      <c r="AX389" s="4" t="s">
        <v>715</v>
      </c>
      <c r="AY389" s="20" t="str">
        <f t="shared" ref="AY389:AY392" si="115">AQ389</f>
        <v>DPV_MAC</v>
      </c>
      <c r="AZ389" t="e">
        <f t="shared" ref="AZ389:AZ392" si="116">L389</f>
        <v>#N/A</v>
      </c>
      <c r="BB389" s="4" t="s">
        <v>716</v>
      </c>
      <c r="BC389" s="20" t="s">
        <v>718</v>
      </c>
      <c r="BD389" s="20" t="e">
        <f t="shared" ref="BD389:BD425" si="117">IF($M389="Optimal",$AU389,NA())</f>
        <v>#N/A</v>
      </c>
      <c r="BF389" s="4" t="s">
        <v>716</v>
      </c>
      <c r="BG389" s="4" t="s">
        <v>719</v>
      </c>
      <c r="BH389" s="20" t="str">
        <f t="shared" si="108"/>
        <v>DPV_MAC</v>
      </c>
      <c r="BJ389" s="4" t="s">
        <v>716</v>
      </c>
      <c r="BK389" s="4" t="s">
        <v>720</v>
      </c>
      <c r="BL389" s="20" t="e">
        <f t="shared" ref="BL389:BL392" si="118">IF(M389="Optimal",AU389,NA())</f>
        <v>#N/A</v>
      </c>
      <c r="BN389" s="4" t="s">
        <v>717</v>
      </c>
      <c r="BO389" s="20" t="str">
        <f t="shared" ref="BO389:BO392" si="119">I389</f>
        <v>Solar</v>
      </c>
      <c r="BP389" s="20" t="str">
        <f t="shared" ref="BP389:BP392" si="120">AU389</f>
        <v>DPV_MAC</v>
      </c>
    </row>
    <row r="390" spans="1:68">
      <c r="A390" s="9" t="s">
        <v>657</v>
      </c>
      <c r="B390" t="str">
        <f t="shared" si="109"/>
        <v>DPV_NAC</v>
      </c>
      <c r="C390" t="e">
        <v>#N/A</v>
      </c>
      <c r="D390" t="str">
        <f t="shared" si="105"/>
        <v>NAC</v>
      </c>
      <c r="E390" t="str">
        <f t="shared" si="110"/>
        <v>NAC</v>
      </c>
      <c r="F390" t="s">
        <v>432</v>
      </c>
      <c r="G390" t="str">
        <f>INDEX(PLEXOScat_idx!$B:$B,MATCH($F390,PLEXOScat_idx!$A:$A,0))</f>
        <v>VSPP</v>
      </c>
      <c r="H390" t="s">
        <v>705</v>
      </c>
      <c r="I390" t="str">
        <f t="shared" si="111"/>
        <v>Solar</v>
      </c>
      <c r="J390" t="s">
        <v>767</v>
      </c>
      <c r="K390" t="str">
        <f t="shared" si="106"/>
        <v>Solar</v>
      </c>
      <c r="L390" t="e">
        <f>INDEX(idxFuel!$B:$B,MATCH($K390,idxFuel!$A:$A,0))</f>
        <v>#N/A</v>
      </c>
      <c r="M390" t="s">
        <v>428</v>
      </c>
      <c r="N390" t="e">
        <v>#N/A</v>
      </c>
      <c r="O390" t="e">
        <f t="shared" si="112"/>
        <v>#N/A</v>
      </c>
      <c r="P390">
        <v>1</v>
      </c>
      <c r="Q390">
        <v>1</v>
      </c>
      <c r="R390">
        <v>1</v>
      </c>
      <c r="S390">
        <v>1</v>
      </c>
      <c r="T390">
        <v>1</v>
      </c>
      <c r="U390">
        <f>INDEX(VSPPUnits_AllYear!C:C,MATCH($A390,VSPPUnits_AllYear!$A:$A,0))</f>
        <v>268.81</v>
      </c>
      <c r="V390">
        <f>INDEX(VSPPUnits_AllYear!D:D,MATCH($A390,VSPPUnits_AllYear!$A:$A,0))</f>
        <v>353</v>
      </c>
      <c r="W390">
        <f>INDEX(VSPPUnits_AllYear!E:E,MATCH($A390,VSPPUnits_AllYear!$A:$A,0))</f>
        <v>803</v>
      </c>
      <c r="X390">
        <f>INDEX(VSPPUnits_AllYear!F:F,MATCH($A390,VSPPUnits_AllYear!$A:$A,0))</f>
        <v>1477</v>
      </c>
      <c r="Y390">
        <f>INDEX(VSPPUnits_AllYear!G:G,MATCH($A390,VSPPUnits_AllYear!$A:$A,0))</f>
        <v>1477</v>
      </c>
      <c r="Z390" t="e">
        <v>#N/A</v>
      </c>
      <c r="AA390" t="e">
        <f t="shared" si="113"/>
        <v>#N/A</v>
      </c>
      <c r="AB390" t="e">
        <v>#N/A</v>
      </c>
      <c r="AC390" t="e">
        <v>#N/A</v>
      </c>
      <c r="AD390" t="e">
        <v>#N/A</v>
      </c>
      <c r="AE390">
        <v>8</v>
      </c>
      <c r="AF390">
        <v>40</v>
      </c>
      <c r="AG390">
        <v>0.1</v>
      </c>
      <c r="AH390" t="e">
        <v>#N/A</v>
      </c>
      <c r="AI390" t="e">
        <v>#N/A</v>
      </c>
      <c r="AJ390" t="e">
        <v>#N/A</v>
      </c>
      <c r="AK390" t="e">
        <v>#N/A</v>
      </c>
      <c r="AL390" t="s">
        <v>696</v>
      </c>
      <c r="AM390" t="e">
        <f>NA()</f>
        <v>#N/A</v>
      </c>
      <c r="AN390" t="e">
        <v>#N/A</v>
      </c>
      <c r="AO390" t="e">
        <f t="shared" si="114"/>
        <v>#N/A</v>
      </c>
      <c r="AQ390" s="20" t="str">
        <f t="shared" si="102"/>
        <v>DPV_NAC</v>
      </c>
      <c r="AR390" t="str">
        <f t="shared" si="107"/>
        <v>VSPP</v>
      </c>
      <c r="AT390" s="4" t="s">
        <v>714</v>
      </c>
      <c r="AU390" s="20" t="str">
        <f t="shared" si="103"/>
        <v>DPV_NAC</v>
      </c>
      <c r="AV390" t="str">
        <f t="shared" si="104"/>
        <v>NAC</v>
      </c>
      <c r="AX390" s="4" t="s">
        <v>715</v>
      </c>
      <c r="AY390" s="20" t="str">
        <f t="shared" si="115"/>
        <v>DPV_NAC</v>
      </c>
      <c r="AZ390" t="e">
        <f t="shared" si="116"/>
        <v>#N/A</v>
      </c>
      <c r="BB390" s="4" t="s">
        <v>716</v>
      </c>
      <c r="BC390" s="20" t="s">
        <v>718</v>
      </c>
      <c r="BD390" s="20" t="e">
        <f t="shared" si="117"/>
        <v>#N/A</v>
      </c>
      <c r="BF390" s="4" t="s">
        <v>716</v>
      </c>
      <c r="BG390" s="4" t="s">
        <v>719</v>
      </c>
      <c r="BH390" s="20" t="str">
        <f t="shared" si="108"/>
        <v>DPV_NAC</v>
      </c>
      <c r="BJ390" s="4" t="s">
        <v>716</v>
      </c>
      <c r="BK390" s="4" t="s">
        <v>720</v>
      </c>
      <c r="BL390" s="20" t="e">
        <f t="shared" si="118"/>
        <v>#N/A</v>
      </c>
      <c r="BN390" s="4" t="s">
        <v>717</v>
      </c>
      <c r="BO390" s="20" t="str">
        <f t="shared" si="119"/>
        <v>Solar</v>
      </c>
      <c r="BP390" s="20" t="str">
        <f t="shared" si="120"/>
        <v>DPV_NAC</v>
      </c>
    </row>
    <row r="391" spans="1:68">
      <c r="A391" s="9" t="s">
        <v>658</v>
      </c>
      <c r="B391" t="str">
        <f t="shared" si="109"/>
        <v>DPV_NEC</v>
      </c>
      <c r="C391" t="e">
        <v>#N/A</v>
      </c>
      <c r="D391" t="str">
        <f t="shared" si="105"/>
        <v>NEC</v>
      </c>
      <c r="E391" t="str">
        <f t="shared" si="110"/>
        <v>NEC</v>
      </c>
      <c r="F391" t="s">
        <v>432</v>
      </c>
      <c r="G391" t="str">
        <f>INDEX(PLEXOScat_idx!$B:$B,MATCH($F391,PLEXOScat_idx!$A:$A,0))</f>
        <v>VSPP</v>
      </c>
      <c r="H391" t="s">
        <v>705</v>
      </c>
      <c r="I391" t="str">
        <f t="shared" si="111"/>
        <v>Solar</v>
      </c>
      <c r="J391" t="s">
        <v>767</v>
      </c>
      <c r="K391" t="str">
        <f t="shared" si="106"/>
        <v>Solar</v>
      </c>
      <c r="L391" t="e">
        <f>INDEX(idxFuel!$B:$B,MATCH($K391,idxFuel!$A:$A,0))</f>
        <v>#N/A</v>
      </c>
      <c r="M391" t="s">
        <v>428</v>
      </c>
      <c r="N391" t="e">
        <v>#N/A</v>
      </c>
      <c r="O391" t="e">
        <f t="shared" si="112"/>
        <v>#N/A</v>
      </c>
      <c r="P391">
        <v>1</v>
      </c>
      <c r="Q391">
        <v>1</v>
      </c>
      <c r="R391">
        <v>1</v>
      </c>
      <c r="S391">
        <v>1</v>
      </c>
      <c r="T391">
        <v>1</v>
      </c>
      <c r="U391">
        <f>INDEX(VSPPUnits_AllYear!C:C,MATCH($A391,VSPPUnits_AllYear!$A:$A,0))</f>
        <v>445.10786319999897</v>
      </c>
      <c r="V391">
        <f>INDEX(VSPPUnits_AllYear!D:D,MATCH($A391,VSPPUnits_AllYear!$A:$A,0))</f>
        <v>528</v>
      </c>
      <c r="W391">
        <f>INDEX(VSPPUnits_AllYear!E:E,MATCH($A391,VSPPUnits_AllYear!$A:$A,0))</f>
        <v>1033</v>
      </c>
      <c r="X391">
        <f>INDEX(VSPPUnits_AllYear!F:F,MATCH($A391,VSPPUnits_AllYear!$A:$A,0))</f>
        <v>1789</v>
      </c>
      <c r="Y391">
        <f>INDEX(VSPPUnits_AllYear!G:G,MATCH($A391,VSPPUnits_AllYear!$A:$A,0))</f>
        <v>1789</v>
      </c>
      <c r="Z391" t="e">
        <v>#N/A</v>
      </c>
      <c r="AA391" t="e">
        <f t="shared" si="113"/>
        <v>#N/A</v>
      </c>
      <c r="AB391" t="e">
        <v>#N/A</v>
      </c>
      <c r="AC391" t="e">
        <v>#N/A</v>
      </c>
      <c r="AD391" t="e">
        <v>#N/A</v>
      </c>
      <c r="AE391">
        <v>8</v>
      </c>
      <c r="AF391">
        <v>40</v>
      </c>
      <c r="AG391">
        <v>0.1</v>
      </c>
      <c r="AH391" t="e">
        <v>#N/A</v>
      </c>
      <c r="AI391" t="e">
        <v>#N/A</v>
      </c>
      <c r="AJ391" t="e">
        <v>#N/A</v>
      </c>
      <c r="AK391" t="e">
        <v>#N/A</v>
      </c>
      <c r="AL391" t="s">
        <v>696</v>
      </c>
      <c r="AM391" t="e">
        <f>NA()</f>
        <v>#N/A</v>
      </c>
      <c r="AN391" t="e">
        <v>#N/A</v>
      </c>
      <c r="AO391" t="e">
        <f t="shared" si="114"/>
        <v>#N/A</v>
      </c>
      <c r="AQ391" s="20" t="str">
        <f t="shared" si="102"/>
        <v>DPV_NEC</v>
      </c>
      <c r="AR391" t="str">
        <f t="shared" si="107"/>
        <v>VSPP</v>
      </c>
      <c r="AT391" s="4" t="s">
        <v>714</v>
      </c>
      <c r="AU391" s="20" t="str">
        <f t="shared" si="103"/>
        <v>DPV_NEC</v>
      </c>
      <c r="AV391" t="str">
        <f t="shared" si="104"/>
        <v>NEC</v>
      </c>
      <c r="AX391" s="4" t="s">
        <v>715</v>
      </c>
      <c r="AY391" s="20" t="str">
        <f t="shared" si="115"/>
        <v>DPV_NEC</v>
      </c>
      <c r="AZ391" t="e">
        <f t="shared" si="116"/>
        <v>#N/A</v>
      </c>
      <c r="BB391" s="4" t="s">
        <v>716</v>
      </c>
      <c r="BC391" s="20" t="s">
        <v>718</v>
      </c>
      <c r="BD391" s="20" t="e">
        <f t="shared" si="117"/>
        <v>#N/A</v>
      </c>
      <c r="BF391" s="4" t="s">
        <v>716</v>
      </c>
      <c r="BG391" s="4" t="s">
        <v>719</v>
      </c>
      <c r="BH391" s="20" t="str">
        <f t="shared" si="108"/>
        <v>DPV_NEC</v>
      </c>
      <c r="BJ391" s="4" t="s">
        <v>716</v>
      </c>
      <c r="BK391" s="4" t="s">
        <v>720</v>
      </c>
      <c r="BL391" s="20" t="e">
        <f t="shared" si="118"/>
        <v>#N/A</v>
      </c>
      <c r="BN391" s="4" t="s">
        <v>717</v>
      </c>
      <c r="BO391" s="20" t="str">
        <f t="shared" si="119"/>
        <v>Solar</v>
      </c>
      <c r="BP391" s="20" t="str">
        <f t="shared" si="120"/>
        <v>DPV_NEC</v>
      </c>
    </row>
    <row r="392" spans="1:68">
      <c r="A392" s="9" t="s">
        <v>659</v>
      </c>
      <c r="B392" t="str">
        <f t="shared" si="109"/>
        <v>DPV_SAC</v>
      </c>
      <c r="C392" t="e">
        <v>#N/A</v>
      </c>
      <c r="D392" t="str">
        <f t="shared" si="105"/>
        <v>SAC</v>
      </c>
      <c r="E392" t="str">
        <f t="shared" si="110"/>
        <v>SAC</v>
      </c>
      <c r="F392" t="s">
        <v>432</v>
      </c>
      <c r="G392" t="str">
        <f>INDEX(PLEXOScat_idx!$B:$B,MATCH($F392,PLEXOScat_idx!$A:$A,0))</f>
        <v>VSPP</v>
      </c>
      <c r="H392" t="s">
        <v>705</v>
      </c>
      <c r="I392" t="str">
        <f t="shared" si="111"/>
        <v>Solar</v>
      </c>
      <c r="J392" t="s">
        <v>767</v>
      </c>
      <c r="K392" t="str">
        <f t="shared" si="106"/>
        <v>Solar</v>
      </c>
      <c r="L392" t="e">
        <f>INDEX(idxFuel!$B:$B,MATCH($K392,idxFuel!$A:$A,0))</f>
        <v>#N/A</v>
      </c>
      <c r="M392" t="s">
        <v>428</v>
      </c>
      <c r="N392" t="e">
        <v>#N/A</v>
      </c>
      <c r="O392" t="e">
        <f t="shared" si="112"/>
        <v>#N/A</v>
      </c>
      <c r="P392">
        <v>1</v>
      </c>
      <c r="Q392">
        <v>1</v>
      </c>
      <c r="R392">
        <v>1</v>
      </c>
      <c r="S392">
        <v>1</v>
      </c>
      <c r="T392">
        <v>1</v>
      </c>
      <c r="U392">
        <f>INDEX(VSPPUnits_AllYear!C:C,MATCH($A392,VSPPUnits_AllYear!$A:$A,0))</f>
        <v>40.97</v>
      </c>
      <c r="V392">
        <f>INDEX(VSPPUnits_AllYear!D:D,MATCH($A392,VSPPUnits_AllYear!$A:$A,0))</f>
        <v>148</v>
      </c>
      <c r="W392">
        <f>INDEX(VSPPUnits_AllYear!E:E,MATCH($A392,VSPPUnits_AllYear!$A:$A,0))</f>
        <v>483</v>
      </c>
      <c r="X392">
        <f>INDEX(VSPPUnits_AllYear!F:F,MATCH($A392,VSPPUnits_AllYear!$A:$A,0))</f>
        <v>984</v>
      </c>
      <c r="Y392">
        <f>INDEX(VSPPUnits_AllYear!G:G,MATCH($A392,VSPPUnits_AllYear!$A:$A,0))</f>
        <v>984</v>
      </c>
      <c r="Z392" t="e">
        <v>#N/A</v>
      </c>
      <c r="AA392" t="e">
        <f t="shared" si="113"/>
        <v>#N/A</v>
      </c>
      <c r="AB392" t="e">
        <v>#N/A</v>
      </c>
      <c r="AC392" t="e">
        <v>#N/A</v>
      </c>
      <c r="AD392" t="e">
        <v>#N/A</v>
      </c>
      <c r="AE392">
        <v>8</v>
      </c>
      <c r="AF392">
        <v>40</v>
      </c>
      <c r="AG392">
        <v>0.1</v>
      </c>
      <c r="AH392" t="e">
        <v>#N/A</v>
      </c>
      <c r="AI392" t="e">
        <v>#N/A</v>
      </c>
      <c r="AJ392" t="e">
        <v>#N/A</v>
      </c>
      <c r="AK392" t="e">
        <v>#N/A</v>
      </c>
      <c r="AL392" t="s">
        <v>696</v>
      </c>
      <c r="AM392" t="e">
        <f>NA()</f>
        <v>#N/A</v>
      </c>
      <c r="AN392" t="e">
        <v>#N/A</v>
      </c>
      <c r="AO392" t="e">
        <f t="shared" si="114"/>
        <v>#N/A</v>
      </c>
      <c r="AQ392" s="20" t="str">
        <f t="shared" si="102"/>
        <v>DPV_SAC</v>
      </c>
      <c r="AR392" t="str">
        <f t="shared" si="107"/>
        <v>VSPP</v>
      </c>
      <c r="AT392" s="4" t="s">
        <v>714</v>
      </c>
      <c r="AU392" s="20" t="str">
        <f t="shared" si="103"/>
        <v>DPV_SAC</v>
      </c>
      <c r="AV392" t="str">
        <f t="shared" si="104"/>
        <v>SAC</v>
      </c>
      <c r="AX392" s="4" t="s">
        <v>715</v>
      </c>
      <c r="AY392" s="20" t="str">
        <f t="shared" si="115"/>
        <v>DPV_SAC</v>
      </c>
      <c r="AZ392" t="e">
        <f t="shared" si="116"/>
        <v>#N/A</v>
      </c>
      <c r="BB392" s="4" t="s">
        <v>716</v>
      </c>
      <c r="BC392" s="20" t="s">
        <v>718</v>
      </c>
      <c r="BD392" s="20" t="e">
        <f t="shared" si="117"/>
        <v>#N/A</v>
      </c>
      <c r="BF392" s="4" t="s">
        <v>716</v>
      </c>
      <c r="BG392" s="4" t="s">
        <v>719</v>
      </c>
      <c r="BH392" s="20" t="str">
        <f t="shared" si="108"/>
        <v>DPV_SAC</v>
      </c>
      <c r="BJ392" s="4" t="s">
        <v>716</v>
      </c>
      <c r="BK392" s="4" t="s">
        <v>720</v>
      </c>
      <c r="BL392" s="20" t="e">
        <f t="shared" si="118"/>
        <v>#N/A</v>
      </c>
      <c r="BN392" s="4" t="s">
        <v>717</v>
      </c>
      <c r="BO392" s="20" t="str">
        <f t="shared" si="119"/>
        <v>Solar</v>
      </c>
      <c r="BP392" s="20" t="str">
        <f t="shared" si="120"/>
        <v>DPV_SAC</v>
      </c>
    </row>
    <row r="393" spans="1:68">
      <c r="A393" t="s">
        <v>775</v>
      </c>
      <c r="B393" t="str">
        <f t="shared" ref="B393:B403" si="121">SUBSTITUTE(A393," ","_")</f>
        <v>Utility1HR_Exp_CAC</v>
      </c>
      <c r="C393" t="e">
        <v>#N/A</v>
      </c>
      <c r="D393" t="str">
        <f>RIGHT(B393,3)</f>
        <v>CAC</v>
      </c>
      <c r="E393" t="str">
        <f t="shared" si="110"/>
        <v>CAC</v>
      </c>
      <c r="F393" t="s">
        <v>795</v>
      </c>
      <c r="G393" t="str">
        <f>F393</f>
        <v>Battery</v>
      </c>
      <c r="H393" t="s">
        <v>797</v>
      </c>
      <c r="I393" t="s">
        <v>795</v>
      </c>
      <c r="J393" t="e">
        <f>NA()</f>
        <v>#N/A</v>
      </c>
      <c r="K393" t="e">
        <f>NA()</f>
        <v>#N/A</v>
      </c>
      <c r="L393" t="e">
        <f>INDEX(idxFuel!$B:$B,MATCH($K393,idxFuel!$A:$A,0))</f>
        <v>#N/A</v>
      </c>
      <c r="M393" t="s">
        <v>427</v>
      </c>
      <c r="N393" t="e">
        <v>#N/A</v>
      </c>
      <c r="O393" t="e">
        <f t="shared" ref="O393:O403" si="122">N393/MAX($U393:$Y393)</f>
        <v>#N/A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 t="e">
        <v>#N/A</v>
      </c>
      <c r="AA393" s="11"/>
      <c r="AB393" t="e">
        <v>#N/A</v>
      </c>
      <c r="AC393" t="e">
        <v>#N/A</v>
      </c>
      <c r="AD393" t="e">
        <v>#N/A</v>
      </c>
      <c r="AE393">
        <v>8</v>
      </c>
      <c r="AF393">
        <v>40</v>
      </c>
      <c r="AG393">
        <v>0.1</v>
      </c>
      <c r="AH393" t="e">
        <v>#N/A</v>
      </c>
      <c r="AI393" t="e">
        <v>#N/A</v>
      </c>
      <c r="AJ393" t="e">
        <v>#N/A</v>
      </c>
      <c r="AK393" t="e">
        <v>#N/A</v>
      </c>
      <c r="AL393" t="s">
        <v>696</v>
      </c>
      <c r="AM393" t="e">
        <f>NA()</f>
        <v>#N/A</v>
      </c>
      <c r="AN393" t="e">
        <v>#N/A</v>
      </c>
      <c r="AO393" t="e">
        <f t="shared" si="114"/>
        <v>#N/A</v>
      </c>
      <c r="AQ393" s="20" t="str">
        <f t="shared" ref="AQ393:AQ403" si="123">A393</f>
        <v>Utility1HR_Exp_CAC</v>
      </c>
      <c r="AR393" t="s">
        <v>750</v>
      </c>
      <c r="AT393" s="4" t="s">
        <v>714</v>
      </c>
      <c r="AU393" s="20" t="str">
        <f t="shared" ref="AU393:AU403" si="124">AQ393</f>
        <v>Utility1HR_Exp_CAC</v>
      </c>
      <c r="AV393" t="str">
        <f t="shared" ref="AV393:AV403" si="125">E393</f>
        <v>CAC</v>
      </c>
      <c r="AX393" s="4" t="s">
        <v>715</v>
      </c>
      <c r="AY393" s="20" t="str">
        <f t="shared" ref="AY393:AY403" si="126">AQ393</f>
        <v>Utility1HR_Exp_CAC</v>
      </c>
      <c r="AZ393" t="e">
        <f t="shared" ref="AZ393:AZ403" si="127">L393</f>
        <v>#N/A</v>
      </c>
      <c r="BB393" s="4" t="s">
        <v>716</v>
      </c>
      <c r="BC393" s="20" t="s">
        <v>718</v>
      </c>
      <c r="BD393" s="20" t="str">
        <f t="shared" si="117"/>
        <v>Utility1HR_Exp_CAC</v>
      </c>
      <c r="BF393" s="4" t="s">
        <v>716</v>
      </c>
      <c r="BG393" s="4" t="s">
        <v>719</v>
      </c>
      <c r="BH393" s="20" t="str">
        <f t="shared" ref="BH393:BH403" si="128">AU393</f>
        <v>Utility1HR_Exp_CAC</v>
      </c>
      <c r="BJ393" s="4" t="s">
        <v>716</v>
      </c>
      <c r="BK393" s="4" t="s">
        <v>720</v>
      </c>
      <c r="BL393" s="20" t="str">
        <f t="shared" ref="BL393:BL403" si="129">IF(M393="Optimal",AU393,NA())</f>
        <v>Utility1HR_Exp_CAC</v>
      </c>
      <c r="BN393" s="4" t="s">
        <v>717</v>
      </c>
      <c r="BO393" s="20" t="str">
        <f t="shared" ref="BO393:BO403" si="130">I393</f>
        <v>Battery</v>
      </c>
      <c r="BP393" s="20" t="str">
        <f t="shared" ref="BP393:BP403" si="131">AU393</f>
        <v>Utility1HR_Exp_CAC</v>
      </c>
    </row>
    <row r="394" spans="1:68">
      <c r="A394" t="s">
        <v>776</v>
      </c>
      <c r="B394" t="str">
        <f t="shared" si="121"/>
        <v>Utility1HR_Exp_MAC</v>
      </c>
      <c r="C394" t="e">
        <v>#N/A</v>
      </c>
      <c r="D394" t="str">
        <f t="shared" ref="D394:D425" si="132">RIGHT(B394,3)</f>
        <v>MAC</v>
      </c>
      <c r="E394" t="str">
        <f t="shared" si="110"/>
        <v>MAC</v>
      </c>
      <c r="F394" t="s">
        <v>795</v>
      </c>
      <c r="G394" t="str">
        <f t="shared" ref="G394:G425" si="133">F394</f>
        <v>Battery</v>
      </c>
      <c r="H394" t="s">
        <v>797</v>
      </c>
      <c r="I394" t="s">
        <v>795</v>
      </c>
      <c r="J394" t="e">
        <f>NA()</f>
        <v>#N/A</v>
      </c>
      <c r="K394" t="e">
        <f>NA()</f>
        <v>#N/A</v>
      </c>
      <c r="L394" t="e">
        <f>INDEX(idxFuel!$B:$B,MATCH($K394,idxFuel!$A:$A,0))</f>
        <v>#N/A</v>
      </c>
      <c r="M394" t="s">
        <v>427</v>
      </c>
      <c r="N394" t="e">
        <v>#N/A</v>
      </c>
      <c r="O394" t="e">
        <f t="shared" si="122"/>
        <v>#N/A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  <c r="Z394" t="e">
        <v>#N/A</v>
      </c>
      <c r="AA394" s="11" t="e">
        <f t="shared" ref="AA394:AA411" si="134">Z394*$AA$1*1000</f>
        <v>#N/A</v>
      </c>
      <c r="AB394" t="e">
        <v>#N/A</v>
      </c>
      <c r="AC394" t="e">
        <v>#N/A</v>
      </c>
      <c r="AD394" t="e">
        <v>#N/A</v>
      </c>
      <c r="AE394">
        <v>8</v>
      </c>
      <c r="AF394">
        <v>40</v>
      </c>
      <c r="AG394">
        <v>0.1</v>
      </c>
      <c r="AH394" t="e">
        <v>#N/A</v>
      </c>
      <c r="AI394" t="e">
        <v>#N/A</v>
      </c>
      <c r="AJ394" t="e">
        <v>#N/A</v>
      </c>
      <c r="AK394" t="e">
        <v>#N/A</v>
      </c>
      <c r="AL394" t="s">
        <v>696</v>
      </c>
      <c r="AM394" t="e">
        <f>NA()</f>
        <v>#N/A</v>
      </c>
      <c r="AN394" t="e">
        <v>#N/A</v>
      </c>
      <c r="AO394" t="e">
        <f t="shared" si="114"/>
        <v>#N/A</v>
      </c>
      <c r="AQ394" s="20" t="str">
        <f t="shared" si="123"/>
        <v>Utility1HR_Exp_MAC</v>
      </c>
      <c r="AR394" t="s">
        <v>750</v>
      </c>
      <c r="AT394" s="4" t="s">
        <v>714</v>
      </c>
      <c r="AU394" s="20" t="str">
        <f t="shared" si="124"/>
        <v>Utility1HR_Exp_MAC</v>
      </c>
      <c r="AV394" t="str">
        <f t="shared" si="125"/>
        <v>MAC</v>
      </c>
      <c r="AX394" s="4" t="s">
        <v>715</v>
      </c>
      <c r="AY394" s="20" t="str">
        <f t="shared" si="126"/>
        <v>Utility1HR_Exp_MAC</v>
      </c>
      <c r="AZ394" t="e">
        <f t="shared" si="127"/>
        <v>#N/A</v>
      </c>
      <c r="BB394" s="4" t="s">
        <v>716</v>
      </c>
      <c r="BC394" s="20" t="s">
        <v>718</v>
      </c>
      <c r="BD394" s="20" t="str">
        <f t="shared" si="117"/>
        <v>Utility1HR_Exp_MAC</v>
      </c>
      <c r="BF394" s="4" t="s">
        <v>716</v>
      </c>
      <c r="BG394" s="4" t="s">
        <v>719</v>
      </c>
      <c r="BH394" s="20" t="str">
        <f t="shared" si="128"/>
        <v>Utility1HR_Exp_MAC</v>
      </c>
      <c r="BJ394" s="4" t="s">
        <v>716</v>
      </c>
      <c r="BK394" s="4" t="s">
        <v>720</v>
      </c>
      <c r="BL394" s="20" t="str">
        <f t="shared" si="129"/>
        <v>Utility1HR_Exp_MAC</v>
      </c>
      <c r="BN394" s="4" t="s">
        <v>717</v>
      </c>
      <c r="BO394" s="20" t="str">
        <f t="shared" si="130"/>
        <v>Battery</v>
      </c>
      <c r="BP394" s="20" t="str">
        <f t="shared" si="131"/>
        <v>Utility1HR_Exp_MAC</v>
      </c>
    </row>
    <row r="395" spans="1:68">
      <c r="A395" t="s">
        <v>777</v>
      </c>
      <c r="B395" t="str">
        <f t="shared" si="121"/>
        <v>Utility1HR_Exp_NAC</v>
      </c>
      <c r="C395" t="e">
        <v>#N/A</v>
      </c>
      <c r="D395" t="str">
        <f t="shared" si="132"/>
        <v>NAC</v>
      </c>
      <c r="E395" t="str">
        <f t="shared" si="110"/>
        <v>NAC</v>
      </c>
      <c r="F395" t="s">
        <v>795</v>
      </c>
      <c r="G395" t="str">
        <f t="shared" si="133"/>
        <v>Battery</v>
      </c>
      <c r="H395" t="s">
        <v>797</v>
      </c>
      <c r="I395" t="s">
        <v>795</v>
      </c>
      <c r="J395" t="e">
        <f>NA()</f>
        <v>#N/A</v>
      </c>
      <c r="K395" t="e">
        <f>NA()</f>
        <v>#N/A</v>
      </c>
      <c r="L395" t="e">
        <f>INDEX(idxFuel!$B:$B,MATCH($K395,idxFuel!$A:$A,0))</f>
        <v>#N/A</v>
      </c>
      <c r="M395" t="s">
        <v>427</v>
      </c>
      <c r="N395" t="e">
        <v>#N/A</v>
      </c>
      <c r="O395" t="e">
        <f t="shared" si="122"/>
        <v>#N/A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0</v>
      </c>
      <c r="Z395" t="e">
        <v>#N/A</v>
      </c>
      <c r="AA395" s="11" t="e">
        <f t="shared" si="134"/>
        <v>#N/A</v>
      </c>
      <c r="AB395" t="e">
        <v>#N/A</v>
      </c>
      <c r="AC395" t="e">
        <v>#N/A</v>
      </c>
      <c r="AD395" t="e">
        <v>#N/A</v>
      </c>
      <c r="AE395">
        <v>8</v>
      </c>
      <c r="AF395">
        <v>40</v>
      </c>
      <c r="AG395">
        <v>0.1</v>
      </c>
      <c r="AH395" t="e">
        <v>#N/A</v>
      </c>
      <c r="AI395" t="e">
        <v>#N/A</v>
      </c>
      <c r="AJ395" t="e">
        <v>#N/A</v>
      </c>
      <c r="AK395" t="e">
        <v>#N/A</v>
      </c>
      <c r="AL395" t="s">
        <v>696</v>
      </c>
      <c r="AM395" t="e">
        <f>NA()</f>
        <v>#N/A</v>
      </c>
      <c r="AN395" t="e">
        <v>#N/A</v>
      </c>
      <c r="AO395" t="e">
        <f t="shared" si="114"/>
        <v>#N/A</v>
      </c>
      <c r="AQ395" s="20" t="str">
        <f t="shared" si="123"/>
        <v>Utility1HR_Exp_NAC</v>
      </c>
      <c r="AR395" t="s">
        <v>750</v>
      </c>
      <c r="AT395" s="4" t="s">
        <v>714</v>
      </c>
      <c r="AU395" s="20" t="str">
        <f t="shared" si="124"/>
        <v>Utility1HR_Exp_NAC</v>
      </c>
      <c r="AV395" t="str">
        <f t="shared" si="125"/>
        <v>NAC</v>
      </c>
      <c r="AX395" s="4" t="s">
        <v>715</v>
      </c>
      <c r="AY395" s="20" t="str">
        <f t="shared" si="126"/>
        <v>Utility1HR_Exp_NAC</v>
      </c>
      <c r="AZ395" t="e">
        <f t="shared" si="127"/>
        <v>#N/A</v>
      </c>
      <c r="BB395" s="4" t="s">
        <v>716</v>
      </c>
      <c r="BC395" s="20" t="s">
        <v>718</v>
      </c>
      <c r="BD395" s="20" t="str">
        <f t="shared" si="117"/>
        <v>Utility1HR_Exp_NAC</v>
      </c>
      <c r="BF395" s="4" t="s">
        <v>716</v>
      </c>
      <c r="BG395" s="4" t="s">
        <v>719</v>
      </c>
      <c r="BH395" s="20" t="str">
        <f t="shared" si="128"/>
        <v>Utility1HR_Exp_NAC</v>
      </c>
      <c r="BJ395" s="4" t="s">
        <v>716</v>
      </c>
      <c r="BK395" s="4" t="s">
        <v>720</v>
      </c>
      <c r="BL395" s="20" t="str">
        <f t="shared" si="129"/>
        <v>Utility1HR_Exp_NAC</v>
      </c>
      <c r="BN395" s="4" t="s">
        <v>717</v>
      </c>
      <c r="BO395" s="20" t="str">
        <f t="shared" si="130"/>
        <v>Battery</v>
      </c>
      <c r="BP395" s="20" t="str">
        <f t="shared" si="131"/>
        <v>Utility1HR_Exp_NAC</v>
      </c>
    </row>
    <row r="396" spans="1:68">
      <c r="A396" t="s">
        <v>778</v>
      </c>
      <c r="B396" t="str">
        <f t="shared" si="121"/>
        <v>Utility1HR_Exp_NEC</v>
      </c>
      <c r="C396" t="e">
        <v>#N/A</v>
      </c>
      <c r="D396" t="str">
        <f t="shared" si="132"/>
        <v>NEC</v>
      </c>
      <c r="E396" t="str">
        <f t="shared" si="110"/>
        <v>NEC</v>
      </c>
      <c r="F396" t="s">
        <v>795</v>
      </c>
      <c r="G396" t="str">
        <f t="shared" si="133"/>
        <v>Battery</v>
      </c>
      <c r="H396" t="s">
        <v>797</v>
      </c>
      <c r="I396" t="s">
        <v>795</v>
      </c>
      <c r="J396" t="e">
        <f>NA()</f>
        <v>#N/A</v>
      </c>
      <c r="K396" t="e">
        <f>NA()</f>
        <v>#N/A</v>
      </c>
      <c r="L396" t="e">
        <f>INDEX(idxFuel!$B:$B,MATCH($K396,idxFuel!$A:$A,0))</f>
        <v>#N/A</v>
      </c>
      <c r="M396" t="s">
        <v>427</v>
      </c>
      <c r="N396" t="e">
        <v>#N/A</v>
      </c>
      <c r="O396" t="e">
        <f t="shared" si="122"/>
        <v>#N/A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  <c r="Z396" t="e">
        <v>#N/A</v>
      </c>
      <c r="AA396" s="11" t="e">
        <f t="shared" si="134"/>
        <v>#N/A</v>
      </c>
      <c r="AB396" t="e">
        <v>#N/A</v>
      </c>
      <c r="AC396" t="e">
        <v>#N/A</v>
      </c>
      <c r="AD396" t="e">
        <v>#N/A</v>
      </c>
      <c r="AE396">
        <v>8</v>
      </c>
      <c r="AF396">
        <v>40</v>
      </c>
      <c r="AG396">
        <v>0.1</v>
      </c>
      <c r="AH396" t="e">
        <v>#N/A</v>
      </c>
      <c r="AI396" t="e">
        <v>#N/A</v>
      </c>
      <c r="AJ396" t="e">
        <v>#N/A</v>
      </c>
      <c r="AK396" t="e">
        <v>#N/A</v>
      </c>
      <c r="AL396" t="s">
        <v>696</v>
      </c>
      <c r="AM396" t="e">
        <f>NA()</f>
        <v>#N/A</v>
      </c>
      <c r="AN396" t="e">
        <v>#N/A</v>
      </c>
      <c r="AO396" t="e">
        <f t="shared" si="114"/>
        <v>#N/A</v>
      </c>
      <c r="AQ396" s="20" t="str">
        <f t="shared" si="123"/>
        <v>Utility1HR_Exp_NEC</v>
      </c>
      <c r="AR396" t="s">
        <v>750</v>
      </c>
      <c r="AT396" s="4" t="s">
        <v>714</v>
      </c>
      <c r="AU396" s="20" t="str">
        <f t="shared" si="124"/>
        <v>Utility1HR_Exp_NEC</v>
      </c>
      <c r="AV396" t="str">
        <f t="shared" si="125"/>
        <v>NEC</v>
      </c>
      <c r="AX396" s="4" t="s">
        <v>715</v>
      </c>
      <c r="AY396" s="20" t="str">
        <f t="shared" si="126"/>
        <v>Utility1HR_Exp_NEC</v>
      </c>
      <c r="AZ396" t="e">
        <f t="shared" si="127"/>
        <v>#N/A</v>
      </c>
      <c r="BB396" s="4" t="s">
        <v>716</v>
      </c>
      <c r="BC396" s="20" t="s">
        <v>718</v>
      </c>
      <c r="BD396" s="20" t="str">
        <f t="shared" si="117"/>
        <v>Utility1HR_Exp_NEC</v>
      </c>
      <c r="BF396" s="4" t="s">
        <v>716</v>
      </c>
      <c r="BG396" s="4" t="s">
        <v>719</v>
      </c>
      <c r="BH396" s="20" t="str">
        <f t="shared" si="128"/>
        <v>Utility1HR_Exp_NEC</v>
      </c>
      <c r="BJ396" s="4" t="s">
        <v>716</v>
      </c>
      <c r="BK396" s="4" t="s">
        <v>720</v>
      </c>
      <c r="BL396" s="20" t="str">
        <f t="shared" si="129"/>
        <v>Utility1HR_Exp_NEC</v>
      </c>
      <c r="BN396" s="4" t="s">
        <v>717</v>
      </c>
      <c r="BO396" s="20" t="str">
        <f t="shared" si="130"/>
        <v>Battery</v>
      </c>
      <c r="BP396" s="20" t="str">
        <f t="shared" si="131"/>
        <v>Utility1HR_Exp_NEC</v>
      </c>
    </row>
    <row r="397" spans="1:68">
      <c r="A397" t="s">
        <v>779</v>
      </c>
      <c r="B397" t="str">
        <f t="shared" si="121"/>
        <v>Utility1HR_Exp_SAC</v>
      </c>
      <c r="C397" t="e">
        <v>#N/A</v>
      </c>
      <c r="D397" t="str">
        <f t="shared" si="132"/>
        <v>SAC</v>
      </c>
      <c r="E397" t="str">
        <f t="shared" si="110"/>
        <v>SAC</v>
      </c>
      <c r="F397" t="s">
        <v>795</v>
      </c>
      <c r="G397" t="str">
        <f t="shared" si="133"/>
        <v>Battery</v>
      </c>
      <c r="H397" t="s">
        <v>797</v>
      </c>
      <c r="I397" t="s">
        <v>795</v>
      </c>
      <c r="J397" t="e">
        <f>NA()</f>
        <v>#N/A</v>
      </c>
      <c r="K397" t="e">
        <f>NA()</f>
        <v>#N/A</v>
      </c>
      <c r="L397" t="e">
        <f>INDEX(idxFuel!$B:$B,MATCH($K397,idxFuel!$A:$A,0))</f>
        <v>#N/A</v>
      </c>
      <c r="M397" t="s">
        <v>427</v>
      </c>
      <c r="N397" t="e">
        <v>#N/A</v>
      </c>
      <c r="O397" t="e">
        <f t="shared" si="122"/>
        <v>#N/A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0</v>
      </c>
      <c r="Z397" t="e">
        <v>#N/A</v>
      </c>
      <c r="AA397" s="11" t="e">
        <f t="shared" si="134"/>
        <v>#N/A</v>
      </c>
      <c r="AB397" t="e">
        <v>#N/A</v>
      </c>
      <c r="AC397" t="e">
        <v>#N/A</v>
      </c>
      <c r="AD397" t="e">
        <v>#N/A</v>
      </c>
      <c r="AE397">
        <v>8</v>
      </c>
      <c r="AF397">
        <v>40</v>
      </c>
      <c r="AG397">
        <v>0.1</v>
      </c>
      <c r="AH397" t="e">
        <v>#N/A</v>
      </c>
      <c r="AI397" t="e">
        <v>#N/A</v>
      </c>
      <c r="AJ397" t="e">
        <v>#N/A</v>
      </c>
      <c r="AK397" t="e">
        <v>#N/A</v>
      </c>
      <c r="AL397" t="s">
        <v>696</v>
      </c>
      <c r="AM397" t="e">
        <f>NA()</f>
        <v>#N/A</v>
      </c>
      <c r="AN397" t="e">
        <v>#N/A</v>
      </c>
      <c r="AO397" t="e">
        <f t="shared" si="114"/>
        <v>#N/A</v>
      </c>
      <c r="AQ397" s="20" t="str">
        <f t="shared" si="123"/>
        <v>Utility1HR_Exp_SAC</v>
      </c>
      <c r="AR397" t="s">
        <v>750</v>
      </c>
      <c r="AT397" s="4" t="s">
        <v>714</v>
      </c>
      <c r="AU397" s="20" t="str">
        <f t="shared" si="124"/>
        <v>Utility1HR_Exp_SAC</v>
      </c>
      <c r="AV397" t="str">
        <f t="shared" si="125"/>
        <v>SAC</v>
      </c>
      <c r="AX397" s="4" t="s">
        <v>715</v>
      </c>
      <c r="AY397" s="20" t="str">
        <f t="shared" si="126"/>
        <v>Utility1HR_Exp_SAC</v>
      </c>
      <c r="AZ397" t="e">
        <f t="shared" si="127"/>
        <v>#N/A</v>
      </c>
      <c r="BB397" s="4" t="s">
        <v>716</v>
      </c>
      <c r="BC397" s="20" t="s">
        <v>718</v>
      </c>
      <c r="BD397" s="20" t="str">
        <f t="shared" si="117"/>
        <v>Utility1HR_Exp_SAC</v>
      </c>
      <c r="BF397" s="4" t="s">
        <v>716</v>
      </c>
      <c r="BG397" s="4" t="s">
        <v>719</v>
      </c>
      <c r="BH397" s="20" t="str">
        <f t="shared" si="128"/>
        <v>Utility1HR_Exp_SAC</v>
      </c>
      <c r="BJ397" s="4" t="s">
        <v>716</v>
      </c>
      <c r="BK397" s="4" t="s">
        <v>720</v>
      </c>
      <c r="BL397" s="20" t="str">
        <f t="shared" si="129"/>
        <v>Utility1HR_Exp_SAC</v>
      </c>
      <c r="BN397" s="4" t="s">
        <v>717</v>
      </c>
      <c r="BO397" s="20" t="str">
        <f t="shared" si="130"/>
        <v>Battery</v>
      </c>
      <c r="BP397" s="20" t="str">
        <f t="shared" si="131"/>
        <v>Utility1HR_Exp_SAC</v>
      </c>
    </row>
    <row r="398" spans="1:68">
      <c r="A398" t="s">
        <v>780</v>
      </c>
      <c r="B398" t="str">
        <f t="shared" si="121"/>
        <v>Utility2HR_Exp_CAC</v>
      </c>
      <c r="C398" t="e">
        <v>#N/A</v>
      </c>
      <c r="D398" t="str">
        <f t="shared" si="132"/>
        <v>CAC</v>
      </c>
      <c r="E398" t="str">
        <f t="shared" si="110"/>
        <v>CAC</v>
      </c>
      <c r="F398" t="s">
        <v>795</v>
      </c>
      <c r="G398" t="str">
        <f t="shared" si="133"/>
        <v>Battery</v>
      </c>
      <c r="H398" t="s">
        <v>798</v>
      </c>
      <c r="I398" t="s">
        <v>795</v>
      </c>
      <c r="J398" t="e">
        <f>NA()</f>
        <v>#N/A</v>
      </c>
      <c r="K398" t="e">
        <f>NA()</f>
        <v>#N/A</v>
      </c>
      <c r="L398" t="e">
        <f>INDEX(idxFuel!$B:$B,MATCH($K398,idxFuel!$A:$A,0))</f>
        <v>#N/A</v>
      </c>
      <c r="M398" t="s">
        <v>427</v>
      </c>
      <c r="N398" t="e">
        <v>#N/A</v>
      </c>
      <c r="O398" t="e">
        <f t="shared" si="122"/>
        <v>#N/A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 t="e">
        <v>#N/A</v>
      </c>
      <c r="AA398" s="11" t="e">
        <f t="shared" si="134"/>
        <v>#N/A</v>
      </c>
      <c r="AB398" t="e">
        <v>#N/A</v>
      </c>
      <c r="AC398" t="e">
        <v>#N/A</v>
      </c>
      <c r="AD398" t="e">
        <v>#N/A</v>
      </c>
      <c r="AE398">
        <v>8</v>
      </c>
      <c r="AF398">
        <v>40</v>
      </c>
      <c r="AG398">
        <v>0.1</v>
      </c>
      <c r="AH398" t="e">
        <v>#N/A</v>
      </c>
      <c r="AI398" t="e">
        <v>#N/A</v>
      </c>
      <c r="AJ398" t="e">
        <v>#N/A</v>
      </c>
      <c r="AK398" t="e">
        <v>#N/A</v>
      </c>
      <c r="AL398" t="s">
        <v>696</v>
      </c>
      <c r="AM398" t="e">
        <f>NA()</f>
        <v>#N/A</v>
      </c>
      <c r="AN398" t="e">
        <v>#N/A</v>
      </c>
      <c r="AO398" t="e">
        <f t="shared" si="114"/>
        <v>#N/A</v>
      </c>
      <c r="AQ398" s="20" t="str">
        <f t="shared" si="123"/>
        <v>Utility2HR_Exp_CAC</v>
      </c>
      <c r="AR398" t="s">
        <v>750</v>
      </c>
      <c r="AT398" s="4" t="s">
        <v>714</v>
      </c>
      <c r="AU398" s="20" t="str">
        <f t="shared" si="124"/>
        <v>Utility2HR_Exp_CAC</v>
      </c>
      <c r="AV398" t="str">
        <f t="shared" si="125"/>
        <v>CAC</v>
      </c>
      <c r="AX398" s="4" t="s">
        <v>715</v>
      </c>
      <c r="AY398" s="20" t="str">
        <f t="shared" si="126"/>
        <v>Utility2HR_Exp_CAC</v>
      </c>
      <c r="AZ398" t="e">
        <f t="shared" si="127"/>
        <v>#N/A</v>
      </c>
      <c r="BB398" s="4" t="s">
        <v>716</v>
      </c>
      <c r="BC398" s="20" t="s">
        <v>718</v>
      </c>
      <c r="BD398" s="20" t="str">
        <f t="shared" si="117"/>
        <v>Utility2HR_Exp_CAC</v>
      </c>
      <c r="BF398" s="4" t="s">
        <v>716</v>
      </c>
      <c r="BG398" s="4" t="s">
        <v>719</v>
      </c>
      <c r="BH398" s="20" t="str">
        <f t="shared" si="128"/>
        <v>Utility2HR_Exp_CAC</v>
      </c>
      <c r="BJ398" s="4" t="s">
        <v>716</v>
      </c>
      <c r="BK398" s="4" t="s">
        <v>720</v>
      </c>
      <c r="BL398" s="20" t="str">
        <f t="shared" si="129"/>
        <v>Utility2HR_Exp_CAC</v>
      </c>
      <c r="BN398" s="4" t="s">
        <v>717</v>
      </c>
      <c r="BO398" s="20" t="str">
        <f t="shared" si="130"/>
        <v>Battery</v>
      </c>
      <c r="BP398" s="20" t="str">
        <f t="shared" si="131"/>
        <v>Utility2HR_Exp_CAC</v>
      </c>
    </row>
    <row r="399" spans="1:68">
      <c r="A399" t="s">
        <v>781</v>
      </c>
      <c r="B399" t="str">
        <f t="shared" si="121"/>
        <v>Utility2HR_Exp_MAC</v>
      </c>
      <c r="C399" t="e">
        <v>#N/A</v>
      </c>
      <c r="D399" t="str">
        <f t="shared" si="132"/>
        <v>MAC</v>
      </c>
      <c r="E399" t="str">
        <f t="shared" si="110"/>
        <v>MAC</v>
      </c>
      <c r="F399" t="s">
        <v>795</v>
      </c>
      <c r="G399" t="str">
        <f t="shared" si="133"/>
        <v>Battery</v>
      </c>
      <c r="H399" t="s">
        <v>798</v>
      </c>
      <c r="I399" t="s">
        <v>795</v>
      </c>
      <c r="J399" t="e">
        <f>NA()</f>
        <v>#N/A</v>
      </c>
      <c r="K399" t="e">
        <f>NA()</f>
        <v>#N/A</v>
      </c>
      <c r="L399" t="e">
        <f>INDEX(idxFuel!$B:$B,MATCH($K399,idxFuel!$A:$A,0))</f>
        <v>#N/A</v>
      </c>
      <c r="M399" t="s">
        <v>428</v>
      </c>
      <c r="N399" t="e">
        <v>#N/A</v>
      </c>
      <c r="O399" t="e">
        <f t="shared" si="122"/>
        <v>#N/A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  <c r="Z399" t="e">
        <v>#N/A</v>
      </c>
      <c r="AA399" s="11" t="e">
        <f t="shared" si="134"/>
        <v>#N/A</v>
      </c>
      <c r="AB399" t="e">
        <v>#N/A</v>
      </c>
      <c r="AC399" t="e">
        <v>#N/A</v>
      </c>
      <c r="AD399" t="e">
        <v>#N/A</v>
      </c>
      <c r="AE399">
        <v>8</v>
      </c>
      <c r="AF399">
        <v>40</v>
      </c>
      <c r="AG399">
        <v>0.1</v>
      </c>
      <c r="AH399" t="e">
        <v>#N/A</v>
      </c>
      <c r="AI399" t="e">
        <v>#N/A</v>
      </c>
      <c r="AJ399" t="e">
        <v>#N/A</v>
      </c>
      <c r="AK399" t="e">
        <v>#N/A</v>
      </c>
      <c r="AL399" t="s">
        <v>696</v>
      </c>
      <c r="AM399" t="e">
        <f>NA()</f>
        <v>#N/A</v>
      </c>
      <c r="AN399" t="e">
        <v>#N/A</v>
      </c>
      <c r="AO399" t="e">
        <f t="shared" si="114"/>
        <v>#N/A</v>
      </c>
      <c r="AQ399" s="20" t="str">
        <f t="shared" si="123"/>
        <v>Utility2HR_Exp_MAC</v>
      </c>
      <c r="AR399" t="s">
        <v>750</v>
      </c>
      <c r="AT399" s="4" t="s">
        <v>714</v>
      </c>
      <c r="AU399" s="20" t="str">
        <f t="shared" si="124"/>
        <v>Utility2HR_Exp_MAC</v>
      </c>
      <c r="AV399" t="str">
        <f t="shared" si="125"/>
        <v>MAC</v>
      </c>
      <c r="AX399" s="4" t="s">
        <v>715</v>
      </c>
      <c r="AY399" s="20" t="str">
        <f t="shared" si="126"/>
        <v>Utility2HR_Exp_MAC</v>
      </c>
      <c r="AZ399" t="e">
        <f t="shared" si="127"/>
        <v>#N/A</v>
      </c>
      <c r="BB399" s="4" t="s">
        <v>716</v>
      </c>
      <c r="BC399" s="20" t="s">
        <v>718</v>
      </c>
      <c r="BD399" s="20" t="e">
        <f t="shared" si="117"/>
        <v>#N/A</v>
      </c>
      <c r="BF399" s="4" t="s">
        <v>716</v>
      </c>
      <c r="BG399" s="4" t="s">
        <v>719</v>
      </c>
      <c r="BH399" s="20" t="str">
        <f t="shared" si="128"/>
        <v>Utility2HR_Exp_MAC</v>
      </c>
      <c r="BJ399" s="4" t="s">
        <v>716</v>
      </c>
      <c r="BK399" s="4" t="s">
        <v>720</v>
      </c>
      <c r="BL399" s="20" t="e">
        <f t="shared" si="129"/>
        <v>#N/A</v>
      </c>
      <c r="BN399" s="4" t="s">
        <v>717</v>
      </c>
      <c r="BO399" s="20" t="str">
        <f t="shared" si="130"/>
        <v>Battery</v>
      </c>
      <c r="BP399" s="20" t="str">
        <f t="shared" si="131"/>
        <v>Utility2HR_Exp_MAC</v>
      </c>
    </row>
    <row r="400" spans="1:68">
      <c r="A400" t="s">
        <v>782</v>
      </c>
      <c r="B400" t="str">
        <f t="shared" si="121"/>
        <v>Utility2HR_Exp_NAC</v>
      </c>
      <c r="C400" t="e">
        <v>#N/A</v>
      </c>
      <c r="D400" t="str">
        <f t="shared" si="132"/>
        <v>NAC</v>
      </c>
      <c r="E400" t="str">
        <f t="shared" si="110"/>
        <v>NAC</v>
      </c>
      <c r="F400" t="s">
        <v>795</v>
      </c>
      <c r="G400" t="str">
        <f t="shared" si="133"/>
        <v>Battery</v>
      </c>
      <c r="H400" t="s">
        <v>798</v>
      </c>
      <c r="I400" t="s">
        <v>795</v>
      </c>
      <c r="J400" t="e">
        <f>NA()</f>
        <v>#N/A</v>
      </c>
      <c r="K400" t="e">
        <f>NA()</f>
        <v>#N/A</v>
      </c>
      <c r="L400" t="e">
        <f>INDEX(idxFuel!$B:$B,MATCH($K400,idxFuel!$A:$A,0))</f>
        <v>#N/A</v>
      </c>
      <c r="M400" t="s">
        <v>428</v>
      </c>
      <c r="N400" t="e">
        <v>#N/A</v>
      </c>
      <c r="O400" t="e">
        <f t="shared" si="122"/>
        <v>#N/A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0</v>
      </c>
      <c r="V400">
        <v>0</v>
      </c>
      <c r="W400">
        <v>0</v>
      </c>
      <c r="X400">
        <v>0</v>
      </c>
      <c r="Y400">
        <v>0</v>
      </c>
      <c r="Z400" t="e">
        <v>#N/A</v>
      </c>
      <c r="AA400" s="11" t="e">
        <f t="shared" si="134"/>
        <v>#N/A</v>
      </c>
      <c r="AB400" t="e">
        <v>#N/A</v>
      </c>
      <c r="AC400" t="e">
        <v>#N/A</v>
      </c>
      <c r="AD400" t="e">
        <v>#N/A</v>
      </c>
      <c r="AE400">
        <v>8</v>
      </c>
      <c r="AF400">
        <v>40</v>
      </c>
      <c r="AG400">
        <v>0.1</v>
      </c>
      <c r="AH400" t="e">
        <v>#N/A</v>
      </c>
      <c r="AI400" t="e">
        <v>#N/A</v>
      </c>
      <c r="AJ400" t="e">
        <v>#N/A</v>
      </c>
      <c r="AK400" t="e">
        <v>#N/A</v>
      </c>
      <c r="AL400" t="s">
        <v>696</v>
      </c>
      <c r="AM400" t="e">
        <f>NA()</f>
        <v>#N/A</v>
      </c>
      <c r="AN400" t="e">
        <v>#N/A</v>
      </c>
      <c r="AO400" t="e">
        <f t="shared" si="114"/>
        <v>#N/A</v>
      </c>
      <c r="AQ400" s="20" t="str">
        <f t="shared" si="123"/>
        <v>Utility2HR_Exp_NAC</v>
      </c>
      <c r="AR400" t="s">
        <v>750</v>
      </c>
      <c r="AT400" s="4" t="s">
        <v>714</v>
      </c>
      <c r="AU400" s="20" t="str">
        <f t="shared" si="124"/>
        <v>Utility2HR_Exp_NAC</v>
      </c>
      <c r="AV400" t="str">
        <f t="shared" si="125"/>
        <v>NAC</v>
      </c>
      <c r="AX400" s="4" t="s">
        <v>715</v>
      </c>
      <c r="AY400" s="20" t="str">
        <f t="shared" si="126"/>
        <v>Utility2HR_Exp_NAC</v>
      </c>
      <c r="AZ400" t="e">
        <f t="shared" si="127"/>
        <v>#N/A</v>
      </c>
      <c r="BB400" s="4" t="s">
        <v>716</v>
      </c>
      <c r="BC400" s="20" t="s">
        <v>718</v>
      </c>
      <c r="BD400" s="20" t="e">
        <f t="shared" si="117"/>
        <v>#N/A</v>
      </c>
      <c r="BF400" s="4" t="s">
        <v>716</v>
      </c>
      <c r="BG400" s="4" t="s">
        <v>719</v>
      </c>
      <c r="BH400" s="20" t="str">
        <f t="shared" si="128"/>
        <v>Utility2HR_Exp_NAC</v>
      </c>
      <c r="BJ400" s="4" t="s">
        <v>716</v>
      </c>
      <c r="BK400" s="4" t="s">
        <v>720</v>
      </c>
      <c r="BL400" s="20" t="e">
        <f t="shared" si="129"/>
        <v>#N/A</v>
      </c>
      <c r="BN400" s="4" t="s">
        <v>717</v>
      </c>
      <c r="BO400" s="20" t="str">
        <f t="shared" si="130"/>
        <v>Battery</v>
      </c>
      <c r="BP400" s="20" t="str">
        <f t="shared" si="131"/>
        <v>Utility2HR_Exp_NAC</v>
      </c>
    </row>
    <row r="401" spans="1:68">
      <c r="A401" t="s">
        <v>783</v>
      </c>
      <c r="B401" t="str">
        <f t="shared" si="121"/>
        <v>Utility2HR_Exp_NEC</v>
      </c>
      <c r="C401" t="e">
        <v>#N/A</v>
      </c>
      <c r="D401" t="str">
        <f t="shared" si="132"/>
        <v>NEC</v>
      </c>
      <c r="E401" t="str">
        <f t="shared" si="110"/>
        <v>NEC</v>
      </c>
      <c r="F401" t="s">
        <v>795</v>
      </c>
      <c r="G401" t="str">
        <f t="shared" si="133"/>
        <v>Battery</v>
      </c>
      <c r="H401" t="s">
        <v>798</v>
      </c>
      <c r="I401" t="s">
        <v>795</v>
      </c>
      <c r="J401" t="e">
        <f>NA()</f>
        <v>#N/A</v>
      </c>
      <c r="K401" t="e">
        <f>NA()</f>
        <v>#N/A</v>
      </c>
      <c r="L401" t="e">
        <f>INDEX(idxFuel!$B:$B,MATCH($K401,idxFuel!$A:$A,0))</f>
        <v>#N/A</v>
      </c>
      <c r="M401" t="s">
        <v>428</v>
      </c>
      <c r="N401" t="e">
        <v>#N/A</v>
      </c>
      <c r="O401" t="e">
        <f t="shared" si="122"/>
        <v>#N/A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 t="e">
        <v>#N/A</v>
      </c>
      <c r="AA401" s="11" t="e">
        <f t="shared" si="134"/>
        <v>#N/A</v>
      </c>
      <c r="AB401" t="e">
        <v>#N/A</v>
      </c>
      <c r="AC401" t="e">
        <v>#N/A</v>
      </c>
      <c r="AD401" t="e">
        <v>#N/A</v>
      </c>
      <c r="AE401">
        <v>8</v>
      </c>
      <c r="AF401">
        <v>40</v>
      </c>
      <c r="AG401">
        <v>0.1</v>
      </c>
      <c r="AH401" t="e">
        <v>#N/A</v>
      </c>
      <c r="AI401" t="e">
        <v>#N/A</v>
      </c>
      <c r="AJ401" t="e">
        <v>#N/A</v>
      </c>
      <c r="AK401" t="e">
        <v>#N/A</v>
      </c>
      <c r="AL401" t="s">
        <v>696</v>
      </c>
      <c r="AM401" t="e">
        <f>NA()</f>
        <v>#N/A</v>
      </c>
      <c r="AN401" t="e">
        <v>#N/A</v>
      </c>
      <c r="AO401" t="e">
        <f t="shared" si="114"/>
        <v>#N/A</v>
      </c>
      <c r="AQ401" s="20" t="str">
        <f t="shared" si="123"/>
        <v>Utility2HR_Exp_NEC</v>
      </c>
      <c r="AR401" t="s">
        <v>750</v>
      </c>
      <c r="AT401" s="4" t="s">
        <v>714</v>
      </c>
      <c r="AU401" s="20" t="str">
        <f t="shared" si="124"/>
        <v>Utility2HR_Exp_NEC</v>
      </c>
      <c r="AV401" t="str">
        <f t="shared" si="125"/>
        <v>NEC</v>
      </c>
      <c r="AX401" s="4" t="s">
        <v>715</v>
      </c>
      <c r="AY401" s="20" t="str">
        <f t="shared" si="126"/>
        <v>Utility2HR_Exp_NEC</v>
      </c>
      <c r="AZ401" t="e">
        <f t="shared" si="127"/>
        <v>#N/A</v>
      </c>
      <c r="BB401" s="4" t="s">
        <v>716</v>
      </c>
      <c r="BC401" s="20" t="s">
        <v>718</v>
      </c>
      <c r="BD401" s="20" t="e">
        <f t="shared" si="117"/>
        <v>#N/A</v>
      </c>
      <c r="BF401" s="4" t="s">
        <v>716</v>
      </c>
      <c r="BG401" s="4" t="s">
        <v>719</v>
      </c>
      <c r="BH401" s="20" t="str">
        <f t="shared" si="128"/>
        <v>Utility2HR_Exp_NEC</v>
      </c>
      <c r="BJ401" s="4" t="s">
        <v>716</v>
      </c>
      <c r="BK401" s="4" t="s">
        <v>720</v>
      </c>
      <c r="BL401" s="20" t="e">
        <f t="shared" si="129"/>
        <v>#N/A</v>
      </c>
      <c r="BN401" s="4" t="s">
        <v>717</v>
      </c>
      <c r="BO401" s="20" t="str">
        <f t="shared" si="130"/>
        <v>Battery</v>
      </c>
      <c r="BP401" s="20" t="str">
        <f t="shared" si="131"/>
        <v>Utility2HR_Exp_NEC</v>
      </c>
    </row>
    <row r="402" spans="1:68">
      <c r="A402" t="s">
        <v>784</v>
      </c>
      <c r="B402" t="str">
        <f t="shared" si="121"/>
        <v>Utility2HR_Exp_SAC</v>
      </c>
      <c r="C402" t="e">
        <v>#N/A</v>
      </c>
      <c r="D402" t="str">
        <f t="shared" si="132"/>
        <v>SAC</v>
      </c>
      <c r="E402" t="str">
        <f t="shared" si="110"/>
        <v>SAC</v>
      </c>
      <c r="F402" t="s">
        <v>795</v>
      </c>
      <c r="G402" t="str">
        <f t="shared" si="133"/>
        <v>Battery</v>
      </c>
      <c r="H402" t="s">
        <v>798</v>
      </c>
      <c r="I402" t="s">
        <v>795</v>
      </c>
      <c r="J402" t="e">
        <f>NA()</f>
        <v>#N/A</v>
      </c>
      <c r="K402" t="e">
        <f>NA()</f>
        <v>#N/A</v>
      </c>
      <c r="L402" t="e">
        <f>INDEX(idxFuel!$B:$B,MATCH($K402,idxFuel!$A:$A,0))</f>
        <v>#N/A</v>
      </c>
      <c r="M402" t="s">
        <v>428</v>
      </c>
      <c r="N402" t="e">
        <v>#N/A</v>
      </c>
      <c r="O402" t="e">
        <f t="shared" si="122"/>
        <v>#N/A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 t="e">
        <v>#N/A</v>
      </c>
      <c r="AA402" s="11" t="e">
        <f t="shared" si="134"/>
        <v>#N/A</v>
      </c>
      <c r="AB402" t="e">
        <v>#N/A</v>
      </c>
      <c r="AC402" t="e">
        <v>#N/A</v>
      </c>
      <c r="AD402" t="e">
        <v>#N/A</v>
      </c>
      <c r="AE402">
        <v>8</v>
      </c>
      <c r="AF402">
        <v>40</v>
      </c>
      <c r="AG402">
        <v>0.1</v>
      </c>
      <c r="AH402" t="e">
        <v>#N/A</v>
      </c>
      <c r="AI402" t="e">
        <v>#N/A</v>
      </c>
      <c r="AJ402" t="e">
        <v>#N/A</v>
      </c>
      <c r="AK402" t="e">
        <v>#N/A</v>
      </c>
      <c r="AL402" t="s">
        <v>696</v>
      </c>
      <c r="AM402" t="e">
        <f>NA()</f>
        <v>#N/A</v>
      </c>
      <c r="AN402" t="e">
        <v>#N/A</v>
      </c>
      <c r="AO402" t="e">
        <f t="shared" si="114"/>
        <v>#N/A</v>
      </c>
      <c r="AQ402" s="20" t="str">
        <f t="shared" si="123"/>
        <v>Utility2HR_Exp_SAC</v>
      </c>
      <c r="AR402" t="s">
        <v>750</v>
      </c>
      <c r="AT402" s="4" t="s">
        <v>714</v>
      </c>
      <c r="AU402" s="20" t="str">
        <f t="shared" si="124"/>
        <v>Utility2HR_Exp_SAC</v>
      </c>
      <c r="AV402" t="str">
        <f t="shared" si="125"/>
        <v>SAC</v>
      </c>
      <c r="AX402" s="4" t="s">
        <v>715</v>
      </c>
      <c r="AY402" s="20" t="str">
        <f t="shared" si="126"/>
        <v>Utility2HR_Exp_SAC</v>
      </c>
      <c r="AZ402" t="e">
        <f t="shared" si="127"/>
        <v>#N/A</v>
      </c>
      <c r="BB402" s="4" t="s">
        <v>716</v>
      </c>
      <c r="BC402" s="20" t="s">
        <v>718</v>
      </c>
      <c r="BD402" s="20" t="e">
        <f t="shared" si="117"/>
        <v>#N/A</v>
      </c>
      <c r="BF402" s="4" t="s">
        <v>716</v>
      </c>
      <c r="BG402" s="4" t="s">
        <v>719</v>
      </c>
      <c r="BH402" s="20" t="str">
        <f t="shared" si="128"/>
        <v>Utility2HR_Exp_SAC</v>
      </c>
      <c r="BJ402" s="4" t="s">
        <v>716</v>
      </c>
      <c r="BK402" s="4" t="s">
        <v>720</v>
      </c>
      <c r="BL402" s="20" t="e">
        <f t="shared" si="129"/>
        <v>#N/A</v>
      </c>
      <c r="BN402" s="4" t="s">
        <v>717</v>
      </c>
      <c r="BO402" s="20" t="str">
        <f t="shared" si="130"/>
        <v>Battery</v>
      </c>
      <c r="BP402" s="20" t="str">
        <f t="shared" si="131"/>
        <v>Utility2HR_Exp_SAC</v>
      </c>
    </row>
    <row r="403" spans="1:68">
      <c r="A403" t="s">
        <v>785</v>
      </c>
      <c r="B403" t="str">
        <f t="shared" si="121"/>
        <v>Utility4HR_Exp_CAC</v>
      </c>
      <c r="C403" t="e">
        <v>#N/A</v>
      </c>
      <c r="D403" t="str">
        <f t="shared" si="132"/>
        <v>CAC</v>
      </c>
      <c r="E403" t="str">
        <f t="shared" si="110"/>
        <v>CAC</v>
      </c>
      <c r="F403" t="s">
        <v>795</v>
      </c>
      <c r="G403" t="str">
        <f t="shared" si="133"/>
        <v>Battery</v>
      </c>
      <c r="H403" t="s">
        <v>799</v>
      </c>
      <c r="I403" t="s">
        <v>795</v>
      </c>
      <c r="J403" t="e">
        <f>NA()</f>
        <v>#N/A</v>
      </c>
      <c r="K403" t="e">
        <f>NA()</f>
        <v>#N/A</v>
      </c>
      <c r="L403" t="e">
        <f>INDEX(idxFuel!$B:$B,MATCH($K403,idxFuel!$A:$A,0))</f>
        <v>#N/A</v>
      </c>
      <c r="M403" t="s">
        <v>428</v>
      </c>
      <c r="N403" t="e">
        <v>#N/A</v>
      </c>
      <c r="O403" t="e">
        <f t="shared" si="122"/>
        <v>#N/A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 t="e">
        <v>#N/A</v>
      </c>
      <c r="AA403" s="11" t="e">
        <f t="shared" si="134"/>
        <v>#N/A</v>
      </c>
      <c r="AB403" t="e">
        <v>#N/A</v>
      </c>
      <c r="AC403" t="e">
        <v>#N/A</v>
      </c>
      <c r="AD403" t="e">
        <v>#N/A</v>
      </c>
      <c r="AE403">
        <v>8</v>
      </c>
      <c r="AF403">
        <v>40</v>
      </c>
      <c r="AG403">
        <v>0.1</v>
      </c>
      <c r="AH403" t="e">
        <v>#N/A</v>
      </c>
      <c r="AI403" t="e">
        <v>#N/A</v>
      </c>
      <c r="AJ403" t="e">
        <v>#N/A</v>
      </c>
      <c r="AK403" t="e">
        <v>#N/A</v>
      </c>
      <c r="AL403" t="s">
        <v>696</v>
      </c>
      <c r="AM403" t="e">
        <f>NA()</f>
        <v>#N/A</v>
      </c>
      <c r="AN403" t="e">
        <v>#N/A</v>
      </c>
      <c r="AO403" t="e">
        <f t="shared" si="114"/>
        <v>#N/A</v>
      </c>
      <c r="AQ403" s="20" t="str">
        <f t="shared" si="123"/>
        <v>Utility4HR_Exp_CAC</v>
      </c>
      <c r="AR403" t="s">
        <v>750</v>
      </c>
      <c r="AT403" s="4" t="s">
        <v>714</v>
      </c>
      <c r="AU403" s="20" t="str">
        <f t="shared" si="124"/>
        <v>Utility4HR_Exp_CAC</v>
      </c>
      <c r="AV403" t="str">
        <f t="shared" si="125"/>
        <v>CAC</v>
      </c>
      <c r="AX403" s="4" t="s">
        <v>715</v>
      </c>
      <c r="AY403" s="20" t="str">
        <f t="shared" si="126"/>
        <v>Utility4HR_Exp_CAC</v>
      </c>
      <c r="AZ403" t="e">
        <f t="shared" si="127"/>
        <v>#N/A</v>
      </c>
      <c r="BB403" s="4" t="s">
        <v>716</v>
      </c>
      <c r="BC403" s="20" t="s">
        <v>718</v>
      </c>
      <c r="BD403" s="20" t="e">
        <f t="shared" si="117"/>
        <v>#N/A</v>
      </c>
      <c r="BF403" s="4" t="s">
        <v>716</v>
      </c>
      <c r="BG403" s="4" t="s">
        <v>719</v>
      </c>
      <c r="BH403" s="20" t="str">
        <f t="shared" si="128"/>
        <v>Utility4HR_Exp_CAC</v>
      </c>
      <c r="BJ403" s="4" t="s">
        <v>716</v>
      </c>
      <c r="BK403" s="4" t="s">
        <v>720</v>
      </c>
      <c r="BL403" s="20" t="e">
        <f t="shared" si="129"/>
        <v>#N/A</v>
      </c>
      <c r="BN403" s="4" t="s">
        <v>717</v>
      </c>
      <c r="BO403" s="20" t="str">
        <f t="shared" si="130"/>
        <v>Battery</v>
      </c>
      <c r="BP403" s="20" t="str">
        <f t="shared" si="131"/>
        <v>Utility4HR_Exp_CAC</v>
      </c>
    </row>
    <row r="404" spans="1:68">
      <c r="A404" t="s">
        <v>786</v>
      </c>
      <c r="B404" t="str">
        <f t="shared" ref="B404:B425" si="135">SUBSTITUTE(A404," ","_")</f>
        <v>Utility4HR_Exp_MAC</v>
      </c>
      <c r="C404" t="e">
        <v>#N/A</v>
      </c>
      <c r="D404" t="str">
        <f t="shared" si="132"/>
        <v>MAC</v>
      </c>
      <c r="E404" t="str">
        <f t="shared" ref="E404:E425" si="136">LEFT(D404,3)</f>
        <v>MAC</v>
      </c>
      <c r="F404" t="s">
        <v>795</v>
      </c>
      <c r="G404" t="str">
        <f t="shared" si="133"/>
        <v>Battery</v>
      </c>
      <c r="H404" t="s">
        <v>799</v>
      </c>
      <c r="I404" t="s">
        <v>795</v>
      </c>
      <c r="J404" t="e">
        <f>NA()</f>
        <v>#N/A</v>
      </c>
      <c r="K404" t="e">
        <f>NA()</f>
        <v>#N/A</v>
      </c>
      <c r="L404" t="e">
        <f>INDEX(idxFuel!$B:$B,MATCH($K404,idxFuel!$A:$A,0))</f>
        <v>#N/A</v>
      </c>
      <c r="M404" t="s">
        <v>428</v>
      </c>
      <c r="N404" t="e">
        <v>#N/A</v>
      </c>
      <c r="O404" t="e">
        <f t="shared" ref="O404:O425" si="137">N404/MAX($U404:$Y404)</f>
        <v>#N/A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 t="e">
        <v>#N/A</v>
      </c>
      <c r="AA404" s="11" t="e">
        <f t="shared" si="134"/>
        <v>#N/A</v>
      </c>
      <c r="AB404" t="e">
        <v>#N/A</v>
      </c>
      <c r="AC404" t="e">
        <v>#N/A</v>
      </c>
      <c r="AD404" t="e">
        <v>#N/A</v>
      </c>
      <c r="AE404">
        <v>8</v>
      </c>
      <c r="AF404">
        <v>40</v>
      </c>
      <c r="AG404">
        <v>0.1</v>
      </c>
      <c r="AH404" t="e">
        <v>#N/A</v>
      </c>
      <c r="AI404" t="e">
        <v>#N/A</v>
      </c>
      <c r="AJ404" t="e">
        <v>#N/A</v>
      </c>
      <c r="AK404" t="e">
        <v>#N/A</v>
      </c>
      <c r="AL404" t="s">
        <v>696</v>
      </c>
      <c r="AM404" t="e">
        <f>NA()</f>
        <v>#N/A</v>
      </c>
      <c r="AN404" t="e">
        <v>#N/A</v>
      </c>
      <c r="AO404" t="e">
        <f t="shared" si="114"/>
        <v>#N/A</v>
      </c>
      <c r="AQ404" s="20" t="str">
        <f t="shared" ref="AQ404:AQ425" si="138">A404</f>
        <v>Utility4HR_Exp_MAC</v>
      </c>
      <c r="AR404" t="s">
        <v>750</v>
      </c>
      <c r="AT404" s="4" t="s">
        <v>714</v>
      </c>
      <c r="AU404" s="20" t="str">
        <f t="shared" ref="AU404:AU425" si="139">AQ404</f>
        <v>Utility4HR_Exp_MAC</v>
      </c>
      <c r="AV404" t="str">
        <f t="shared" ref="AV404:AV425" si="140">E404</f>
        <v>MAC</v>
      </c>
      <c r="AX404" s="4" t="s">
        <v>715</v>
      </c>
      <c r="AY404" s="20" t="str">
        <f t="shared" ref="AY404:AY425" si="141">AQ404</f>
        <v>Utility4HR_Exp_MAC</v>
      </c>
      <c r="AZ404" t="e">
        <f t="shared" ref="AZ404:AZ425" si="142">L404</f>
        <v>#N/A</v>
      </c>
      <c r="BB404" s="4" t="s">
        <v>716</v>
      </c>
      <c r="BC404" s="20" t="s">
        <v>718</v>
      </c>
      <c r="BD404" s="20" t="e">
        <f t="shared" si="117"/>
        <v>#N/A</v>
      </c>
      <c r="BF404" s="4" t="s">
        <v>716</v>
      </c>
      <c r="BG404" s="4" t="s">
        <v>719</v>
      </c>
      <c r="BH404" s="20" t="str">
        <f t="shared" ref="BH404:BH425" si="143">AU404</f>
        <v>Utility4HR_Exp_MAC</v>
      </c>
      <c r="BJ404" s="4" t="s">
        <v>716</v>
      </c>
      <c r="BK404" s="4" t="s">
        <v>720</v>
      </c>
      <c r="BL404" s="20" t="e">
        <f t="shared" ref="BL404:BL425" si="144">IF(M404="Optimal",AU404,NA())</f>
        <v>#N/A</v>
      </c>
      <c r="BN404" s="4" t="s">
        <v>717</v>
      </c>
      <c r="BO404" s="20" t="str">
        <f t="shared" ref="BO404:BO425" si="145">I404</f>
        <v>Battery</v>
      </c>
      <c r="BP404" s="20" t="str">
        <f t="shared" ref="BP404:BP425" si="146">AU404</f>
        <v>Utility4HR_Exp_MAC</v>
      </c>
    </row>
    <row r="405" spans="1:68">
      <c r="A405" t="s">
        <v>787</v>
      </c>
      <c r="B405" t="str">
        <f t="shared" si="135"/>
        <v>Utility4HR_Exp_NAC</v>
      </c>
      <c r="C405" t="e">
        <v>#N/A</v>
      </c>
      <c r="D405" t="str">
        <f t="shared" si="132"/>
        <v>NAC</v>
      </c>
      <c r="E405" t="str">
        <f t="shared" si="136"/>
        <v>NAC</v>
      </c>
      <c r="F405" t="s">
        <v>795</v>
      </c>
      <c r="G405" t="str">
        <f t="shared" si="133"/>
        <v>Battery</v>
      </c>
      <c r="H405" t="s">
        <v>799</v>
      </c>
      <c r="I405" t="s">
        <v>795</v>
      </c>
      <c r="J405" t="e">
        <f>NA()</f>
        <v>#N/A</v>
      </c>
      <c r="K405" t="e">
        <f>NA()</f>
        <v>#N/A</v>
      </c>
      <c r="L405" t="e">
        <f>INDEX(idxFuel!$B:$B,MATCH($K405,idxFuel!$A:$A,0))</f>
        <v>#N/A</v>
      </c>
      <c r="M405" t="s">
        <v>428</v>
      </c>
      <c r="N405" t="e">
        <v>#N/A</v>
      </c>
      <c r="O405" t="e">
        <f t="shared" si="137"/>
        <v>#N/A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  <c r="Z405" t="e">
        <v>#N/A</v>
      </c>
      <c r="AA405" s="11" t="e">
        <f t="shared" si="134"/>
        <v>#N/A</v>
      </c>
      <c r="AB405" t="e">
        <v>#N/A</v>
      </c>
      <c r="AC405" t="e">
        <v>#N/A</v>
      </c>
      <c r="AD405" t="e">
        <v>#N/A</v>
      </c>
      <c r="AE405">
        <v>8</v>
      </c>
      <c r="AF405">
        <v>40</v>
      </c>
      <c r="AG405">
        <v>0.1</v>
      </c>
      <c r="AH405" t="e">
        <v>#N/A</v>
      </c>
      <c r="AI405" t="e">
        <v>#N/A</v>
      </c>
      <c r="AJ405" t="e">
        <v>#N/A</v>
      </c>
      <c r="AK405" t="e">
        <v>#N/A</v>
      </c>
      <c r="AL405" t="s">
        <v>696</v>
      </c>
      <c r="AM405" t="e">
        <f>NA()</f>
        <v>#N/A</v>
      </c>
      <c r="AN405" t="e">
        <v>#N/A</v>
      </c>
      <c r="AO405" t="e">
        <f t="shared" si="114"/>
        <v>#N/A</v>
      </c>
      <c r="AQ405" s="20" t="str">
        <f t="shared" si="138"/>
        <v>Utility4HR_Exp_NAC</v>
      </c>
      <c r="AR405" t="s">
        <v>750</v>
      </c>
      <c r="AT405" s="4" t="s">
        <v>714</v>
      </c>
      <c r="AU405" s="20" t="str">
        <f t="shared" si="139"/>
        <v>Utility4HR_Exp_NAC</v>
      </c>
      <c r="AV405" t="str">
        <f t="shared" si="140"/>
        <v>NAC</v>
      </c>
      <c r="AX405" s="4" t="s">
        <v>715</v>
      </c>
      <c r="AY405" s="20" t="str">
        <f t="shared" si="141"/>
        <v>Utility4HR_Exp_NAC</v>
      </c>
      <c r="AZ405" t="e">
        <f t="shared" si="142"/>
        <v>#N/A</v>
      </c>
      <c r="BB405" s="4" t="s">
        <v>716</v>
      </c>
      <c r="BC405" s="20" t="s">
        <v>718</v>
      </c>
      <c r="BD405" s="20" t="e">
        <f t="shared" si="117"/>
        <v>#N/A</v>
      </c>
      <c r="BF405" s="4" t="s">
        <v>716</v>
      </c>
      <c r="BG405" s="4" t="s">
        <v>719</v>
      </c>
      <c r="BH405" s="20" t="str">
        <f t="shared" si="143"/>
        <v>Utility4HR_Exp_NAC</v>
      </c>
      <c r="BJ405" s="4" t="s">
        <v>716</v>
      </c>
      <c r="BK405" s="4" t="s">
        <v>720</v>
      </c>
      <c r="BL405" s="20" t="e">
        <f t="shared" si="144"/>
        <v>#N/A</v>
      </c>
      <c r="BN405" s="4" t="s">
        <v>717</v>
      </c>
      <c r="BO405" s="20" t="str">
        <f t="shared" si="145"/>
        <v>Battery</v>
      </c>
      <c r="BP405" s="20" t="str">
        <f t="shared" si="146"/>
        <v>Utility4HR_Exp_NAC</v>
      </c>
    </row>
    <row r="406" spans="1:68">
      <c r="A406" t="s">
        <v>788</v>
      </c>
      <c r="B406" t="str">
        <f t="shared" si="135"/>
        <v>Utility4HR_Exp_NEC</v>
      </c>
      <c r="C406" t="e">
        <v>#N/A</v>
      </c>
      <c r="D406" t="str">
        <f t="shared" si="132"/>
        <v>NEC</v>
      </c>
      <c r="E406" t="str">
        <f t="shared" si="136"/>
        <v>NEC</v>
      </c>
      <c r="F406" t="s">
        <v>795</v>
      </c>
      <c r="G406" t="str">
        <f t="shared" si="133"/>
        <v>Battery</v>
      </c>
      <c r="H406" t="s">
        <v>799</v>
      </c>
      <c r="I406" t="s">
        <v>795</v>
      </c>
      <c r="J406" t="e">
        <f>NA()</f>
        <v>#N/A</v>
      </c>
      <c r="K406" t="e">
        <f>NA()</f>
        <v>#N/A</v>
      </c>
      <c r="L406" t="e">
        <f>INDEX(idxFuel!$B:$B,MATCH($K406,idxFuel!$A:$A,0))</f>
        <v>#N/A</v>
      </c>
      <c r="M406" t="s">
        <v>428</v>
      </c>
      <c r="N406" t="e">
        <v>#N/A</v>
      </c>
      <c r="O406" t="e">
        <f t="shared" si="137"/>
        <v>#N/A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 t="e">
        <v>#N/A</v>
      </c>
      <c r="AA406" s="11" t="e">
        <f t="shared" si="134"/>
        <v>#N/A</v>
      </c>
      <c r="AB406" t="e">
        <v>#N/A</v>
      </c>
      <c r="AC406" t="e">
        <v>#N/A</v>
      </c>
      <c r="AD406" t="e">
        <v>#N/A</v>
      </c>
      <c r="AE406">
        <v>8</v>
      </c>
      <c r="AF406">
        <v>40</v>
      </c>
      <c r="AG406">
        <v>0.1</v>
      </c>
      <c r="AH406" t="e">
        <v>#N/A</v>
      </c>
      <c r="AI406" t="e">
        <v>#N/A</v>
      </c>
      <c r="AJ406" t="e">
        <v>#N/A</v>
      </c>
      <c r="AK406" t="e">
        <v>#N/A</v>
      </c>
      <c r="AL406" t="s">
        <v>696</v>
      </c>
      <c r="AM406" t="e">
        <f>NA()</f>
        <v>#N/A</v>
      </c>
      <c r="AN406" t="e">
        <v>#N/A</v>
      </c>
      <c r="AO406" t="e">
        <f t="shared" si="114"/>
        <v>#N/A</v>
      </c>
      <c r="AQ406" s="20" t="str">
        <f t="shared" si="138"/>
        <v>Utility4HR_Exp_NEC</v>
      </c>
      <c r="AR406" t="s">
        <v>750</v>
      </c>
      <c r="AT406" s="4" t="s">
        <v>714</v>
      </c>
      <c r="AU406" s="20" t="str">
        <f t="shared" si="139"/>
        <v>Utility4HR_Exp_NEC</v>
      </c>
      <c r="AV406" t="str">
        <f t="shared" si="140"/>
        <v>NEC</v>
      </c>
      <c r="AX406" s="4" t="s">
        <v>715</v>
      </c>
      <c r="AY406" s="20" t="str">
        <f t="shared" si="141"/>
        <v>Utility4HR_Exp_NEC</v>
      </c>
      <c r="AZ406" t="e">
        <f t="shared" si="142"/>
        <v>#N/A</v>
      </c>
      <c r="BB406" s="4" t="s">
        <v>716</v>
      </c>
      <c r="BC406" s="20" t="s">
        <v>718</v>
      </c>
      <c r="BD406" s="20" t="e">
        <f t="shared" si="117"/>
        <v>#N/A</v>
      </c>
      <c r="BF406" s="4" t="s">
        <v>716</v>
      </c>
      <c r="BG406" s="4" t="s">
        <v>719</v>
      </c>
      <c r="BH406" s="20" t="str">
        <f t="shared" si="143"/>
        <v>Utility4HR_Exp_NEC</v>
      </c>
      <c r="BJ406" s="4" t="s">
        <v>716</v>
      </c>
      <c r="BK406" s="4" t="s">
        <v>720</v>
      </c>
      <c r="BL406" s="20" t="e">
        <f t="shared" si="144"/>
        <v>#N/A</v>
      </c>
      <c r="BN406" s="4" t="s">
        <v>717</v>
      </c>
      <c r="BO406" s="20" t="str">
        <f t="shared" si="145"/>
        <v>Battery</v>
      </c>
      <c r="BP406" s="20" t="str">
        <f t="shared" si="146"/>
        <v>Utility4HR_Exp_NEC</v>
      </c>
    </row>
    <row r="407" spans="1:68">
      <c r="A407" t="s">
        <v>789</v>
      </c>
      <c r="B407" t="str">
        <f t="shared" si="135"/>
        <v>Utility4HR_Exp_SAC</v>
      </c>
      <c r="C407" t="e">
        <v>#N/A</v>
      </c>
      <c r="D407" t="str">
        <f t="shared" si="132"/>
        <v>SAC</v>
      </c>
      <c r="E407" t="str">
        <f t="shared" si="136"/>
        <v>SAC</v>
      </c>
      <c r="F407" t="s">
        <v>795</v>
      </c>
      <c r="G407" t="str">
        <f t="shared" si="133"/>
        <v>Battery</v>
      </c>
      <c r="H407" t="s">
        <v>799</v>
      </c>
      <c r="I407" t="s">
        <v>795</v>
      </c>
      <c r="J407" t="e">
        <f>NA()</f>
        <v>#N/A</v>
      </c>
      <c r="K407" t="e">
        <f>NA()</f>
        <v>#N/A</v>
      </c>
      <c r="L407" t="e">
        <f>INDEX(idxFuel!$B:$B,MATCH($K407,idxFuel!$A:$A,0))</f>
        <v>#N/A</v>
      </c>
      <c r="M407" t="s">
        <v>428</v>
      </c>
      <c r="N407" t="e">
        <v>#N/A</v>
      </c>
      <c r="O407" t="e">
        <f t="shared" si="137"/>
        <v>#N/A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 t="e">
        <v>#N/A</v>
      </c>
      <c r="AA407" s="11" t="e">
        <f t="shared" si="134"/>
        <v>#N/A</v>
      </c>
      <c r="AB407" t="e">
        <v>#N/A</v>
      </c>
      <c r="AC407" t="e">
        <v>#N/A</v>
      </c>
      <c r="AD407" t="e">
        <v>#N/A</v>
      </c>
      <c r="AE407">
        <v>8</v>
      </c>
      <c r="AF407">
        <v>40</v>
      </c>
      <c r="AG407">
        <v>0.1</v>
      </c>
      <c r="AH407" t="e">
        <v>#N/A</v>
      </c>
      <c r="AI407" t="e">
        <v>#N/A</v>
      </c>
      <c r="AJ407" t="e">
        <v>#N/A</v>
      </c>
      <c r="AK407" t="e">
        <v>#N/A</v>
      </c>
      <c r="AL407" t="s">
        <v>696</v>
      </c>
      <c r="AM407" t="e">
        <f>NA()</f>
        <v>#N/A</v>
      </c>
      <c r="AN407" t="e">
        <v>#N/A</v>
      </c>
      <c r="AO407" t="e">
        <f t="shared" si="114"/>
        <v>#N/A</v>
      </c>
      <c r="AQ407" s="20" t="str">
        <f t="shared" si="138"/>
        <v>Utility4HR_Exp_SAC</v>
      </c>
      <c r="AR407" t="s">
        <v>750</v>
      </c>
      <c r="AT407" s="4" t="s">
        <v>714</v>
      </c>
      <c r="AU407" s="20" t="str">
        <f t="shared" si="139"/>
        <v>Utility4HR_Exp_SAC</v>
      </c>
      <c r="AV407" t="str">
        <f t="shared" si="140"/>
        <v>SAC</v>
      </c>
      <c r="AX407" s="4" t="s">
        <v>715</v>
      </c>
      <c r="AY407" s="20" t="str">
        <f t="shared" si="141"/>
        <v>Utility4HR_Exp_SAC</v>
      </c>
      <c r="AZ407" t="e">
        <f t="shared" si="142"/>
        <v>#N/A</v>
      </c>
      <c r="BB407" s="4" t="s">
        <v>716</v>
      </c>
      <c r="BC407" s="20" t="s">
        <v>718</v>
      </c>
      <c r="BD407" s="20" t="e">
        <f t="shared" si="117"/>
        <v>#N/A</v>
      </c>
      <c r="BF407" s="4" t="s">
        <v>716</v>
      </c>
      <c r="BG407" s="4" t="s">
        <v>719</v>
      </c>
      <c r="BH407" s="20" t="str">
        <f t="shared" si="143"/>
        <v>Utility4HR_Exp_SAC</v>
      </c>
      <c r="BJ407" s="4" t="s">
        <v>716</v>
      </c>
      <c r="BK407" s="4" t="s">
        <v>720</v>
      </c>
      <c r="BL407" s="20" t="e">
        <f t="shared" si="144"/>
        <v>#N/A</v>
      </c>
      <c r="BN407" s="4" t="s">
        <v>717</v>
      </c>
      <c r="BO407" s="20" t="str">
        <f t="shared" si="145"/>
        <v>Battery</v>
      </c>
      <c r="BP407" s="20" t="str">
        <f t="shared" si="146"/>
        <v>Utility4HR_Exp_SAC</v>
      </c>
    </row>
    <row r="408" spans="1:68">
      <c r="A408" t="s">
        <v>790</v>
      </c>
      <c r="B408" t="str">
        <f t="shared" si="135"/>
        <v>Utility8HR_Exp_CAC</v>
      </c>
      <c r="C408" t="e">
        <v>#N/A</v>
      </c>
      <c r="D408" t="str">
        <f t="shared" si="132"/>
        <v>CAC</v>
      </c>
      <c r="E408" t="str">
        <f t="shared" si="136"/>
        <v>CAC</v>
      </c>
      <c r="F408" t="s">
        <v>795</v>
      </c>
      <c r="G408" t="str">
        <f t="shared" si="133"/>
        <v>Battery</v>
      </c>
      <c r="H408" t="s">
        <v>800</v>
      </c>
      <c r="I408" t="s">
        <v>795</v>
      </c>
      <c r="J408" t="e">
        <f>NA()</f>
        <v>#N/A</v>
      </c>
      <c r="K408" t="e">
        <f>NA()</f>
        <v>#N/A</v>
      </c>
      <c r="L408" t="e">
        <f>INDEX(idxFuel!$B:$B,MATCH($K408,idxFuel!$A:$A,0))</f>
        <v>#N/A</v>
      </c>
      <c r="M408" t="s">
        <v>428</v>
      </c>
      <c r="N408" t="e">
        <v>#N/A</v>
      </c>
      <c r="O408" t="e">
        <f t="shared" si="137"/>
        <v>#N/A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  <c r="Z408" t="e">
        <v>#N/A</v>
      </c>
      <c r="AA408" s="11" t="e">
        <f t="shared" si="134"/>
        <v>#N/A</v>
      </c>
      <c r="AB408" t="e">
        <v>#N/A</v>
      </c>
      <c r="AC408" t="e">
        <v>#N/A</v>
      </c>
      <c r="AD408" t="e">
        <v>#N/A</v>
      </c>
      <c r="AE408">
        <v>8</v>
      </c>
      <c r="AF408">
        <v>40</v>
      </c>
      <c r="AG408">
        <v>0.1</v>
      </c>
      <c r="AH408" t="e">
        <v>#N/A</v>
      </c>
      <c r="AI408" t="e">
        <v>#N/A</v>
      </c>
      <c r="AJ408" t="e">
        <v>#N/A</v>
      </c>
      <c r="AK408" t="e">
        <v>#N/A</v>
      </c>
      <c r="AL408" t="s">
        <v>696</v>
      </c>
      <c r="AM408" t="e">
        <f>NA()</f>
        <v>#N/A</v>
      </c>
      <c r="AN408" t="e">
        <v>#N/A</v>
      </c>
      <c r="AO408" t="e">
        <f t="shared" si="114"/>
        <v>#N/A</v>
      </c>
      <c r="AQ408" s="20" t="str">
        <f t="shared" si="138"/>
        <v>Utility8HR_Exp_CAC</v>
      </c>
      <c r="AR408" t="s">
        <v>750</v>
      </c>
      <c r="AT408" s="4" t="s">
        <v>714</v>
      </c>
      <c r="AU408" s="20" t="str">
        <f t="shared" si="139"/>
        <v>Utility8HR_Exp_CAC</v>
      </c>
      <c r="AV408" t="str">
        <f t="shared" si="140"/>
        <v>CAC</v>
      </c>
      <c r="AX408" s="4" t="s">
        <v>715</v>
      </c>
      <c r="AY408" s="20" t="str">
        <f t="shared" si="141"/>
        <v>Utility8HR_Exp_CAC</v>
      </c>
      <c r="AZ408" t="e">
        <f t="shared" si="142"/>
        <v>#N/A</v>
      </c>
      <c r="BB408" s="4" t="s">
        <v>716</v>
      </c>
      <c r="BC408" s="20" t="s">
        <v>718</v>
      </c>
      <c r="BD408" s="20" t="e">
        <f t="shared" si="117"/>
        <v>#N/A</v>
      </c>
      <c r="BF408" s="4" t="s">
        <v>716</v>
      </c>
      <c r="BG408" s="4" t="s">
        <v>719</v>
      </c>
      <c r="BH408" s="20" t="str">
        <f t="shared" si="143"/>
        <v>Utility8HR_Exp_CAC</v>
      </c>
      <c r="BJ408" s="4" t="s">
        <v>716</v>
      </c>
      <c r="BK408" s="4" t="s">
        <v>720</v>
      </c>
      <c r="BL408" s="20" t="e">
        <f t="shared" si="144"/>
        <v>#N/A</v>
      </c>
      <c r="BN408" s="4" t="s">
        <v>717</v>
      </c>
      <c r="BO408" s="20" t="str">
        <f t="shared" si="145"/>
        <v>Battery</v>
      </c>
      <c r="BP408" s="20" t="str">
        <f t="shared" si="146"/>
        <v>Utility8HR_Exp_CAC</v>
      </c>
    </row>
    <row r="409" spans="1:68">
      <c r="A409" t="s">
        <v>791</v>
      </c>
      <c r="B409" t="str">
        <f t="shared" si="135"/>
        <v>Utility8HR_Exp_MAC</v>
      </c>
      <c r="C409" t="e">
        <v>#N/A</v>
      </c>
      <c r="D409" t="str">
        <f t="shared" si="132"/>
        <v>MAC</v>
      </c>
      <c r="E409" t="str">
        <f t="shared" si="136"/>
        <v>MAC</v>
      </c>
      <c r="F409" t="s">
        <v>795</v>
      </c>
      <c r="G409" t="str">
        <f t="shared" si="133"/>
        <v>Battery</v>
      </c>
      <c r="H409" t="s">
        <v>800</v>
      </c>
      <c r="I409" t="s">
        <v>795</v>
      </c>
      <c r="J409" t="e">
        <f>NA()</f>
        <v>#N/A</v>
      </c>
      <c r="K409" t="e">
        <f>NA()</f>
        <v>#N/A</v>
      </c>
      <c r="L409" t="e">
        <f>INDEX(idxFuel!$B:$B,MATCH($K409,idxFuel!$A:$A,0))</f>
        <v>#N/A</v>
      </c>
      <c r="M409" t="s">
        <v>428</v>
      </c>
      <c r="N409" t="e">
        <v>#N/A</v>
      </c>
      <c r="O409" t="e">
        <f t="shared" si="137"/>
        <v>#N/A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  <c r="Z409" t="e">
        <v>#N/A</v>
      </c>
      <c r="AA409" s="11" t="e">
        <f t="shared" si="134"/>
        <v>#N/A</v>
      </c>
      <c r="AB409" t="e">
        <v>#N/A</v>
      </c>
      <c r="AC409" t="e">
        <v>#N/A</v>
      </c>
      <c r="AD409" t="e">
        <v>#N/A</v>
      </c>
      <c r="AE409">
        <v>8</v>
      </c>
      <c r="AF409">
        <v>40</v>
      </c>
      <c r="AG409">
        <v>0.1</v>
      </c>
      <c r="AH409" t="e">
        <v>#N/A</v>
      </c>
      <c r="AI409" t="e">
        <v>#N/A</v>
      </c>
      <c r="AJ409" t="e">
        <v>#N/A</v>
      </c>
      <c r="AK409" t="e">
        <v>#N/A</v>
      </c>
      <c r="AL409" t="s">
        <v>696</v>
      </c>
      <c r="AM409" t="e">
        <f>NA()</f>
        <v>#N/A</v>
      </c>
      <c r="AN409" t="e">
        <v>#N/A</v>
      </c>
      <c r="AO409" t="e">
        <f t="shared" si="114"/>
        <v>#N/A</v>
      </c>
      <c r="AQ409" s="20" t="str">
        <f t="shared" si="138"/>
        <v>Utility8HR_Exp_MAC</v>
      </c>
      <c r="AR409" t="s">
        <v>750</v>
      </c>
      <c r="AT409" s="4" t="s">
        <v>714</v>
      </c>
      <c r="AU409" s="20" t="str">
        <f t="shared" si="139"/>
        <v>Utility8HR_Exp_MAC</v>
      </c>
      <c r="AV409" t="str">
        <f t="shared" si="140"/>
        <v>MAC</v>
      </c>
      <c r="AX409" s="4" t="s">
        <v>715</v>
      </c>
      <c r="AY409" s="20" t="str">
        <f t="shared" si="141"/>
        <v>Utility8HR_Exp_MAC</v>
      </c>
      <c r="AZ409" t="e">
        <f t="shared" si="142"/>
        <v>#N/A</v>
      </c>
      <c r="BB409" s="4" t="s">
        <v>716</v>
      </c>
      <c r="BC409" s="20" t="s">
        <v>718</v>
      </c>
      <c r="BD409" s="20" t="e">
        <f t="shared" si="117"/>
        <v>#N/A</v>
      </c>
      <c r="BF409" s="4" t="s">
        <v>716</v>
      </c>
      <c r="BG409" s="4" t="s">
        <v>719</v>
      </c>
      <c r="BH409" s="20" t="str">
        <f t="shared" si="143"/>
        <v>Utility8HR_Exp_MAC</v>
      </c>
      <c r="BJ409" s="4" t="s">
        <v>716</v>
      </c>
      <c r="BK409" s="4" t="s">
        <v>720</v>
      </c>
      <c r="BL409" s="20" t="e">
        <f t="shared" si="144"/>
        <v>#N/A</v>
      </c>
      <c r="BN409" s="4" t="s">
        <v>717</v>
      </c>
      <c r="BO409" s="20" t="str">
        <f t="shared" si="145"/>
        <v>Battery</v>
      </c>
      <c r="BP409" s="20" t="str">
        <f t="shared" si="146"/>
        <v>Utility8HR_Exp_MAC</v>
      </c>
    </row>
    <row r="410" spans="1:68">
      <c r="A410" t="s">
        <v>792</v>
      </c>
      <c r="B410" t="str">
        <f t="shared" si="135"/>
        <v>Utility8HR_Exp_NAC</v>
      </c>
      <c r="C410" t="e">
        <v>#N/A</v>
      </c>
      <c r="D410" t="str">
        <f t="shared" si="132"/>
        <v>NAC</v>
      </c>
      <c r="E410" t="str">
        <f t="shared" si="136"/>
        <v>NAC</v>
      </c>
      <c r="F410" t="s">
        <v>795</v>
      </c>
      <c r="G410" t="str">
        <f t="shared" si="133"/>
        <v>Battery</v>
      </c>
      <c r="H410" t="s">
        <v>800</v>
      </c>
      <c r="I410" t="s">
        <v>795</v>
      </c>
      <c r="J410" t="e">
        <f>NA()</f>
        <v>#N/A</v>
      </c>
      <c r="K410" t="e">
        <f>NA()</f>
        <v>#N/A</v>
      </c>
      <c r="L410" t="e">
        <f>INDEX(idxFuel!$B:$B,MATCH($K410,idxFuel!$A:$A,0))</f>
        <v>#N/A</v>
      </c>
      <c r="M410" t="s">
        <v>428</v>
      </c>
      <c r="N410" t="e">
        <v>#N/A</v>
      </c>
      <c r="O410" t="e">
        <f t="shared" si="137"/>
        <v>#N/A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 t="e">
        <v>#N/A</v>
      </c>
      <c r="AA410" s="11" t="e">
        <f t="shared" si="134"/>
        <v>#N/A</v>
      </c>
      <c r="AB410" t="e">
        <v>#N/A</v>
      </c>
      <c r="AC410" t="e">
        <v>#N/A</v>
      </c>
      <c r="AD410" t="e">
        <v>#N/A</v>
      </c>
      <c r="AE410">
        <v>8</v>
      </c>
      <c r="AF410">
        <v>40</v>
      </c>
      <c r="AG410">
        <v>0.1</v>
      </c>
      <c r="AH410" t="e">
        <v>#N/A</v>
      </c>
      <c r="AI410" t="e">
        <v>#N/A</v>
      </c>
      <c r="AJ410" t="e">
        <v>#N/A</v>
      </c>
      <c r="AK410" t="e">
        <v>#N/A</v>
      </c>
      <c r="AL410" t="s">
        <v>696</v>
      </c>
      <c r="AM410" t="e">
        <f>NA()</f>
        <v>#N/A</v>
      </c>
      <c r="AN410" t="e">
        <v>#N/A</v>
      </c>
      <c r="AO410" t="e">
        <f t="shared" si="114"/>
        <v>#N/A</v>
      </c>
      <c r="AQ410" s="20" t="str">
        <f t="shared" si="138"/>
        <v>Utility8HR_Exp_NAC</v>
      </c>
      <c r="AR410" t="s">
        <v>750</v>
      </c>
      <c r="AT410" s="4" t="s">
        <v>714</v>
      </c>
      <c r="AU410" s="20" t="str">
        <f t="shared" si="139"/>
        <v>Utility8HR_Exp_NAC</v>
      </c>
      <c r="AV410" t="str">
        <f t="shared" si="140"/>
        <v>NAC</v>
      </c>
      <c r="AX410" s="4" t="s">
        <v>715</v>
      </c>
      <c r="AY410" s="20" t="str">
        <f t="shared" si="141"/>
        <v>Utility8HR_Exp_NAC</v>
      </c>
      <c r="AZ410" t="e">
        <f t="shared" si="142"/>
        <v>#N/A</v>
      </c>
      <c r="BB410" s="4" t="s">
        <v>716</v>
      </c>
      <c r="BC410" s="20" t="s">
        <v>718</v>
      </c>
      <c r="BD410" s="20" t="e">
        <f t="shared" si="117"/>
        <v>#N/A</v>
      </c>
      <c r="BF410" s="4" t="s">
        <v>716</v>
      </c>
      <c r="BG410" s="4" t="s">
        <v>719</v>
      </c>
      <c r="BH410" s="20" t="str">
        <f t="shared" si="143"/>
        <v>Utility8HR_Exp_NAC</v>
      </c>
      <c r="BJ410" s="4" t="s">
        <v>716</v>
      </c>
      <c r="BK410" s="4" t="s">
        <v>720</v>
      </c>
      <c r="BL410" s="20" t="e">
        <f t="shared" si="144"/>
        <v>#N/A</v>
      </c>
      <c r="BN410" s="4" t="s">
        <v>717</v>
      </c>
      <c r="BO410" s="20" t="str">
        <f t="shared" si="145"/>
        <v>Battery</v>
      </c>
      <c r="BP410" s="20" t="str">
        <f t="shared" si="146"/>
        <v>Utility8HR_Exp_NAC</v>
      </c>
    </row>
    <row r="411" spans="1:68">
      <c r="A411" t="s">
        <v>793</v>
      </c>
      <c r="B411" t="str">
        <f t="shared" si="135"/>
        <v>Utility8HR_Exp_NEC</v>
      </c>
      <c r="C411" t="e">
        <v>#N/A</v>
      </c>
      <c r="D411" t="str">
        <f t="shared" si="132"/>
        <v>NEC</v>
      </c>
      <c r="E411" t="str">
        <f t="shared" si="136"/>
        <v>NEC</v>
      </c>
      <c r="F411" t="s">
        <v>795</v>
      </c>
      <c r="G411" t="str">
        <f t="shared" si="133"/>
        <v>Battery</v>
      </c>
      <c r="H411" t="s">
        <v>800</v>
      </c>
      <c r="I411" t="s">
        <v>795</v>
      </c>
      <c r="J411" t="e">
        <f>NA()</f>
        <v>#N/A</v>
      </c>
      <c r="K411" t="e">
        <f>NA()</f>
        <v>#N/A</v>
      </c>
      <c r="L411" t="e">
        <f>INDEX(idxFuel!$B:$B,MATCH($K411,idxFuel!$A:$A,0))</f>
        <v>#N/A</v>
      </c>
      <c r="M411" t="s">
        <v>428</v>
      </c>
      <c r="N411" t="e">
        <v>#N/A</v>
      </c>
      <c r="O411" t="e">
        <f t="shared" si="137"/>
        <v>#N/A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0</v>
      </c>
      <c r="Z411" t="e">
        <v>#N/A</v>
      </c>
      <c r="AA411" s="11" t="e">
        <f t="shared" si="134"/>
        <v>#N/A</v>
      </c>
      <c r="AB411" t="e">
        <v>#N/A</v>
      </c>
      <c r="AC411" t="e">
        <v>#N/A</v>
      </c>
      <c r="AD411" t="e">
        <v>#N/A</v>
      </c>
      <c r="AE411">
        <v>8</v>
      </c>
      <c r="AF411">
        <v>40</v>
      </c>
      <c r="AG411">
        <v>0.1</v>
      </c>
      <c r="AH411" t="e">
        <v>#N/A</v>
      </c>
      <c r="AI411" t="e">
        <v>#N/A</v>
      </c>
      <c r="AJ411" t="e">
        <v>#N/A</v>
      </c>
      <c r="AK411" t="e">
        <v>#N/A</v>
      </c>
      <c r="AL411" t="s">
        <v>696</v>
      </c>
      <c r="AM411" t="e">
        <f>NA()</f>
        <v>#N/A</v>
      </c>
      <c r="AN411" t="e">
        <v>#N/A</v>
      </c>
      <c r="AO411" t="e">
        <f t="shared" si="114"/>
        <v>#N/A</v>
      </c>
      <c r="AQ411" s="20" t="str">
        <f t="shared" si="138"/>
        <v>Utility8HR_Exp_NEC</v>
      </c>
      <c r="AR411" t="s">
        <v>750</v>
      </c>
      <c r="AT411" s="4" t="s">
        <v>714</v>
      </c>
      <c r="AU411" s="20" t="str">
        <f t="shared" si="139"/>
        <v>Utility8HR_Exp_NEC</v>
      </c>
      <c r="AV411" t="str">
        <f t="shared" si="140"/>
        <v>NEC</v>
      </c>
      <c r="AX411" s="4" t="s">
        <v>715</v>
      </c>
      <c r="AY411" s="20" t="str">
        <f t="shared" si="141"/>
        <v>Utility8HR_Exp_NEC</v>
      </c>
      <c r="AZ411" t="e">
        <f t="shared" si="142"/>
        <v>#N/A</v>
      </c>
      <c r="BB411" s="4" t="s">
        <v>716</v>
      </c>
      <c r="BC411" s="20" t="s">
        <v>718</v>
      </c>
      <c r="BD411" s="20" t="e">
        <f t="shared" si="117"/>
        <v>#N/A</v>
      </c>
      <c r="BF411" s="4" t="s">
        <v>716</v>
      </c>
      <c r="BG411" s="4" t="s">
        <v>719</v>
      </c>
      <c r="BH411" s="20" t="str">
        <f t="shared" si="143"/>
        <v>Utility8HR_Exp_NEC</v>
      </c>
      <c r="BJ411" s="4" t="s">
        <v>716</v>
      </c>
      <c r="BK411" s="4" t="s">
        <v>720</v>
      </c>
      <c r="BL411" s="20" t="e">
        <f t="shared" si="144"/>
        <v>#N/A</v>
      </c>
      <c r="BN411" s="4" t="s">
        <v>717</v>
      </c>
      <c r="BO411" s="20" t="str">
        <f t="shared" si="145"/>
        <v>Battery</v>
      </c>
      <c r="BP411" s="20" t="str">
        <f t="shared" si="146"/>
        <v>Utility8HR_Exp_NEC</v>
      </c>
    </row>
    <row r="412" spans="1:68">
      <c r="A412" t="s">
        <v>794</v>
      </c>
      <c r="B412" t="str">
        <f t="shared" si="135"/>
        <v>Utility8HR_Exp_SAC</v>
      </c>
      <c r="C412" t="e">
        <v>#N/A</v>
      </c>
      <c r="D412" t="str">
        <f t="shared" si="132"/>
        <v>SAC</v>
      </c>
      <c r="E412" t="str">
        <f t="shared" si="136"/>
        <v>SAC</v>
      </c>
      <c r="F412" t="s">
        <v>795</v>
      </c>
      <c r="G412" t="str">
        <f t="shared" si="133"/>
        <v>Battery</v>
      </c>
      <c r="H412" t="s">
        <v>800</v>
      </c>
      <c r="I412" t="s">
        <v>795</v>
      </c>
      <c r="J412" t="e">
        <f>NA()</f>
        <v>#N/A</v>
      </c>
      <c r="K412" t="e">
        <f>NA()</f>
        <v>#N/A</v>
      </c>
      <c r="L412" t="e">
        <f>INDEX(idxFuel!$B:$B,MATCH($K412,idxFuel!$A:$A,0))</f>
        <v>#N/A</v>
      </c>
      <c r="M412" t="s">
        <v>428</v>
      </c>
      <c r="N412" t="e">
        <v>#N/A</v>
      </c>
      <c r="O412" t="e">
        <f t="shared" si="137"/>
        <v>#N/A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0</v>
      </c>
      <c r="Z412" t="e">
        <v>#N/A</v>
      </c>
      <c r="AA412" t="e">
        <f t="shared" ref="AA412" si="147">Z412*$AA$1*1000</f>
        <v>#N/A</v>
      </c>
      <c r="AB412" t="e">
        <v>#N/A</v>
      </c>
      <c r="AC412" t="e">
        <v>#N/A</v>
      </c>
      <c r="AD412" t="e">
        <v>#N/A</v>
      </c>
      <c r="AE412">
        <v>8</v>
      </c>
      <c r="AF412">
        <v>40</v>
      </c>
      <c r="AG412">
        <v>0.1</v>
      </c>
      <c r="AH412" t="e">
        <v>#N/A</v>
      </c>
      <c r="AI412" t="e">
        <v>#N/A</v>
      </c>
      <c r="AJ412" t="e">
        <v>#N/A</v>
      </c>
      <c r="AK412" t="e">
        <v>#N/A</v>
      </c>
      <c r="AL412" t="s">
        <v>696</v>
      </c>
      <c r="AM412" t="e">
        <f>NA()</f>
        <v>#N/A</v>
      </c>
      <c r="AN412" t="e">
        <v>#N/A</v>
      </c>
      <c r="AO412" t="e">
        <f t="shared" si="114"/>
        <v>#N/A</v>
      </c>
      <c r="AQ412" s="20" t="str">
        <f t="shared" si="138"/>
        <v>Utility8HR_Exp_SAC</v>
      </c>
      <c r="AR412" t="s">
        <v>750</v>
      </c>
      <c r="AT412" s="4" t="s">
        <v>714</v>
      </c>
      <c r="AU412" s="20" t="str">
        <f t="shared" si="139"/>
        <v>Utility8HR_Exp_SAC</v>
      </c>
      <c r="AV412" t="str">
        <f t="shared" si="140"/>
        <v>SAC</v>
      </c>
      <c r="AX412" s="4" t="s">
        <v>715</v>
      </c>
      <c r="AY412" s="20" t="str">
        <f t="shared" si="141"/>
        <v>Utility8HR_Exp_SAC</v>
      </c>
      <c r="AZ412" t="e">
        <f t="shared" si="142"/>
        <v>#N/A</v>
      </c>
      <c r="BB412" s="4" t="s">
        <v>716</v>
      </c>
      <c r="BC412" s="20" t="s">
        <v>718</v>
      </c>
      <c r="BD412" s="20" t="e">
        <f t="shared" si="117"/>
        <v>#N/A</v>
      </c>
      <c r="BF412" s="4" t="s">
        <v>716</v>
      </c>
      <c r="BG412" s="4" t="s">
        <v>719</v>
      </c>
      <c r="BH412" s="20" t="str">
        <f t="shared" si="143"/>
        <v>Utility8HR_Exp_SAC</v>
      </c>
      <c r="BJ412" s="4" t="s">
        <v>716</v>
      </c>
      <c r="BK412" s="4" t="s">
        <v>720</v>
      </c>
      <c r="BL412" s="20" t="e">
        <f t="shared" si="144"/>
        <v>#N/A</v>
      </c>
      <c r="BN412" s="4" t="s">
        <v>717</v>
      </c>
      <c r="BO412" s="20" t="str">
        <f t="shared" si="145"/>
        <v>Battery</v>
      </c>
      <c r="BP412" s="20" t="str">
        <f t="shared" si="146"/>
        <v>Utility8HR_Exp_SAC</v>
      </c>
    </row>
    <row r="413" spans="1:68">
      <c r="A413" t="s">
        <v>802</v>
      </c>
      <c r="B413" t="str">
        <f t="shared" si="135"/>
        <v>NewSolar_CAC-E</v>
      </c>
      <c r="C413" t="e">
        <v>#N/A</v>
      </c>
      <c r="D413" t="str">
        <f>RIGHT(B413,5)</f>
        <v>CAC-E</v>
      </c>
      <c r="E413" t="str">
        <f t="shared" si="136"/>
        <v>CAC</v>
      </c>
      <c r="F413" t="s">
        <v>796</v>
      </c>
      <c r="G413" t="str">
        <f t="shared" si="133"/>
        <v>ExpCandidates</v>
      </c>
      <c r="H413" t="s">
        <v>702</v>
      </c>
      <c r="I413" t="str">
        <f t="shared" ref="I413:I425" si="148">LEFT(H413,SEARCH(" ",H413)-1)</f>
        <v>Solar</v>
      </c>
      <c r="J413" t="e">
        <f>NA()</f>
        <v>#N/A</v>
      </c>
      <c r="K413" t="s">
        <v>432</v>
      </c>
      <c r="L413" t="e">
        <f>INDEX(idxFuel!$B:$B,MATCH($K413,idxFuel!$A:$A,0))</f>
        <v>#N/A</v>
      </c>
      <c r="M413" t="s">
        <v>428</v>
      </c>
      <c r="N413" t="e">
        <v>#N/A</v>
      </c>
      <c r="O413" t="e">
        <f t="shared" si="137"/>
        <v>#N/A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 t="e">
        <v>#N/A</v>
      </c>
      <c r="AA413" t="e">
        <f>Z413*$AA$1*1000</f>
        <v>#N/A</v>
      </c>
      <c r="AB413" t="e">
        <v>#N/A</v>
      </c>
      <c r="AC413" t="e">
        <v>#N/A</v>
      </c>
      <c r="AD413" t="e">
        <v>#N/A</v>
      </c>
      <c r="AE413">
        <v>8</v>
      </c>
      <c r="AF413">
        <v>40</v>
      </c>
      <c r="AG413">
        <v>0.1</v>
      </c>
      <c r="AH413" t="e">
        <v>#N/A</v>
      </c>
      <c r="AI413" t="e">
        <v>#N/A</v>
      </c>
      <c r="AJ413" t="e">
        <v>#N/A</v>
      </c>
      <c r="AK413" t="e">
        <v>#N/A</v>
      </c>
      <c r="AL413" t="s">
        <v>696</v>
      </c>
      <c r="AM413" t="e">
        <f>NA()</f>
        <v>#N/A</v>
      </c>
      <c r="AN413" t="e">
        <v>#N/A</v>
      </c>
      <c r="AO413" t="e">
        <f t="shared" si="114"/>
        <v>#N/A</v>
      </c>
      <c r="AQ413" s="20" t="str">
        <f t="shared" si="138"/>
        <v>NewSolar_CAC-E</v>
      </c>
      <c r="AR413" t="s">
        <v>750</v>
      </c>
      <c r="AT413" s="4" t="s">
        <v>714</v>
      </c>
      <c r="AU413" s="20" t="str">
        <f t="shared" si="139"/>
        <v>NewSolar_CAC-E</v>
      </c>
      <c r="AV413" t="str">
        <f t="shared" si="140"/>
        <v>CAC</v>
      </c>
      <c r="AX413" s="4" t="s">
        <v>715</v>
      </c>
      <c r="AY413" s="20" t="str">
        <f t="shared" si="141"/>
        <v>NewSolar_CAC-E</v>
      </c>
      <c r="AZ413" t="e">
        <f t="shared" si="142"/>
        <v>#N/A</v>
      </c>
      <c r="BB413" s="4" t="s">
        <v>716</v>
      </c>
      <c r="BC413" s="20" t="s">
        <v>718</v>
      </c>
      <c r="BD413" s="20" t="e">
        <f t="shared" si="117"/>
        <v>#N/A</v>
      </c>
      <c r="BF413" s="4" t="s">
        <v>716</v>
      </c>
      <c r="BG413" s="4" t="s">
        <v>719</v>
      </c>
      <c r="BH413" s="20" t="str">
        <f t="shared" si="143"/>
        <v>NewSolar_CAC-E</v>
      </c>
      <c r="BJ413" s="4" t="s">
        <v>716</v>
      </c>
      <c r="BK413" s="4" t="s">
        <v>720</v>
      </c>
      <c r="BL413" s="20" t="e">
        <f t="shared" si="144"/>
        <v>#N/A</v>
      </c>
      <c r="BN413" s="4" t="s">
        <v>717</v>
      </c>
      <c r="BO413" s="20" t="str">
        <f t="shared" si="145"/>
        <v>Solar</v>
      </c>
      <c r="BP413" s="20" t="str">
        <f t="shared" si="146"/>
        <v>NewSolar_CAC-E</v>
      </c>
    </row>
    <row r="414" spans="1:68">
      <c r="A414" t="s">
        <v>733</v>
      </c>
      <c r="B414" t="str">
        <f t="shared" ref="B414:B415" si="149">SUBSTITUTE(A414," ","_")</f>
        <v>NewSolar_CAC-N</v>
      </c>
      <c r="C414" t="e">
        <v>#N/A</v>
      </c>
      <c r="D414" t="str">
        <f t="shared" ref="D414:D415" si="150">RIGHT(B414,5)</f>
        <v>CAC-N</v>
      </c>
      <c r="E414" t="str">
        <f t="shared" ref="E414:E415" si="151">LEFT(D414,3)</f>
        <v>CAC</v>
      </c>
      <c r="F414" t="s">
        <v>796</v>
      </c>
      <c r="G414" t="str">
        <f t="shared" si="133"/>
        <v>ExpCandidates</v>
      </c>
      <c r="H414" t="s">
        <v>702</v>
      </c>
      <c r="I414" t="str">
        <f t="shared" ref="I414:I415" si="152">LEFT(H414,SEARCH(" ",H414)-1)</f>
        <v>Solar</v>
      </c>
      <c r="J414" t="e">
        <f>NA()</f>
        <v>#N/A</v>
      </c>
      <c r="K414" t="s">
        <v>432</v>
      </c>
      <c r="L414" t="e">
        <f>INDEX(idxFuel!$B:$B,MATCH($K414,idxFuel!$A:$A,0))</f>
        <v>#N/A</v>
      </c>
      <c r="M414" t="s">
        <v>428</v>
      </c>
      <c r="N414" t="e">
        <v>#N/A</v>
      </c>
      <c r="O414" t="e">
        <f t="shared" ref="O414:O415" si="153">N414/MAX($U414:$Y414)</f>
        <v>#N/A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 t="e">
        <v>#N/A</v>
      </c>
      <c r="AA414" t="e">
        <f t="shared" ref="AA414:AA415" si="154">Z414*$AA$1*1000</f>
        <v>#N/A</v>
      </c>
      <c r="AB414" t="e">
        <v>#N/A</v>
      </c>
      <c r="AC414" t="e">
        <v>#N/A</v>
      </c>
      <c r="AD414" t="e">
        <v>#N/A</v>
      </c>
      <c r="AE414">
        <v>8</v>
      </c>
      <c r="AF414">
        <v>40</v>
      </c>
      <c r="AG414">
        <v>0.1</v>
      </c>
      <c r="AH414" t="e">
        <v>#N/A</v>
      </c>
      <c r="AI414" t="e">
        <v>#N/A</v>
      </c>
      <c r="AJ414" t="e">
        <v>#N/A</v>
      </c>
      <c r="AK414" t="e">
        <v>#N/A</v>
      </c>
      <c r="AL414" t="s">
        <v>696</v>
      </c>
      <c r="AM414" t="e">
        <f>NA()</f>
        <v>#N/A</v>
      </c>
      <c r="AN414" t="e">
        <v>#N/A</v>
      </c>
      <c r="AO414" t="e">
        <f t="shared" si="114"/>
        <v>#N/A</v>
      </c>
      <c r="AQ414" s="20" t="str">
        <f t="shared" ref="AQ414:AQ415" si="155">A414</f>
        <v>NewSolar_CAC-N</v>
      </c>
      <c r="AR414" t="s">
        <v>750</v>
      </c>
      <c r="AT414" s="4" t="s">
        <v>714</v>
      </c>
      <c r="AU414" s="20" t="str">
        <f t="shared" ref="AU414:AU415" si="156">AQ414</f>
        <v>NewSolar_CAC-N</v>
      </c>
      <c r="AV414" t="str">
        <f t="shared" ref="AV414:AV415" si="157">E414</f>
        <v>CAC</v>
      </c>
      <c r="AX414" s="4" t="s">
        <v>715</v>
      </c>
      <c r="AY414" s="20" t="str">
        <f t="shared" ref="AY414:AY415" si="158">AQ414</f>
        <v>NewSolar_CAC-N</v>
      </c>
      <c r="AZ414" t="e">
        <f t="shared" ref="AZ414:AZ415" si="159">L414</f>
        <v>#N/A</v>
      </c>
      <c r="BB414" s="4" t="s">
        <v>716</v>
      </c>
      <c r="BC414" s="20" t="s">
        <v>718</v>
      </c>
      <c r="BD414" s="20" t="e">
        <f t="shared" si="117"/>
        <v>#N/A</v>
      </c>
      <c r="BF414" s="4" t="s">
        <v>716</v>
      </c>
      <c r="BG414" s="4" t="s">
        <v>719</v>
      </c>
      <c r="BH414" s="20" t="str">
        <f t="shared" ref="BH414:BH415" si="160">AU414</f>
        <v>NewSolar_CAC-N</v>
      </c>
      <c r="BJ414" s="4" t="s">
        <v>716</v>
      </c>
      <c r="BK414" s="4" t="s">
        <v>720</v>
      </c>
      <c r="BL414" s="20" t="e">
        <f t="shared" ref="BL414:BL415" si="161">IF(M414="Optimal",AU414,NA())</f>
        <v>#N/A</v>
      </c>
      <c r="BN414" s="4" t="s">
        <v>717</v>
      </c>
      <c r="BO414" s="20" t="str">
        <f t="shared" ref="BO414:BO415" si="162">I414</f>
        <v>Solar</v>
      </c>
      <c r="BP414" s="20" t="str">
        <f t="shared" ref="BP414:BP415" si="163">AU414</f>
        <v>NewSolar_CAC-N</v>
      </c>
    </row>
    <row r="415" spans="1:68">
      <c r="A415" t="s">
        <v>803</v>
      </c>
      <c r="B415" t="str">
        <f t="shared" si="149"/>
        <v>NewSolar_CAC-W</v>
      </c>
      <c r="C415" t="e">
        <v>#N/A</v>
      </c>
      <c r="D415" t="str">
        <f t="shared" si="150"/>
        <v>CAC-W</v>
      </c>
      <c r="E415" t="str">
        <f t="shared" si="151"/>
        <v>CAC</v>
      </c>
      <c r="F415" t="s">
        <v>796</v>
      </c>
      <c r="G415" t="str">
        <f t="shared" si="133"/>
        <v>ExpCandidates</v>
      </c>
      <c r="H415" t="s">
        <v>702</v>
      </c>
      <c r="I415" t="str">
        <f t="shared" si="152"/>
        <v>Solar</v>
      </c>
      <c r="J415" t="e">
        <f>NA()</f>
        <v>#N/A</v>
      </c>
      <c r="K415" t="s">
        <v>432</v>
      </c>
      <c r="L415" t="e">
        <f>INDEX(idxFuel!$B:$B,MATCH($K415,idxFuel!$A:$A,0))</f>
        <v>#N/A</v>
      </c>
      <c r="M415" t="s">
        <v>428</v>
      </c>
      <c r="N415" t="e">
        <v>#N/A</v>
      </c>
      <c r="O415" t="e">
        <f t="shared" si="153"/>
        <v>#N/A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0</v>
      </c>
      <c r="Z415" t="e">
        <v>#N/A</v>
      </c>
      <c r="AA415" t="e">
        <f t="shared" si="154"/>
        <v>#N/A</v>
      </c>
      <c r="AB415" t="e">
        <v>#N/A</v>
      </c>
      <c r="AC415" t="e">
        <v>#N/A</v>
      </c>
      <c r="AD415" t="e">
        <v>#N/A</v>
      </c>
      <c r="AE415">
        <v>8</v>
      </c>
      <c r="AF415">
        <v>40</v>
      </c>
      <c r="AG415">
        <v>0.1</v>
      </c>
      <c r="AH415" t="e">
        <v>#N/A</v>
      </c>
      <c r="AI415" t="e">
        <v>#N/A</v>
      </c>
      <c r="AJ415" t="e">
        <v>#N/A</v>
      </c>
      <c r="AK415" t="e">
        <v>#N/A</v>
      </c>
      <c r="AL415" t="s">
        <v>696</v>
      </c>
      <c r="AM415" t="e">
        <f>NA()</f>
        <v>#N/A</v>
      </c>
      <c r="AN415" t="e">
        <v>#N/A</v>
      </c>
      <c r="AO415" t="e">
        <f t="shared" si="114"/>
        <v>#N/A</v>
      </c>
      <c r="AQ415" s="20" t="str">
        <f t="shared" si="155"/>
        <v>NewSolar_CAC-W</v>
      </c>
      <c r="AR415" t="s">
        <v>750</v>
      </c>
      <c r="AT415" s="4" t="s">
        <v>714</v>
      </c>
      <c r="AU415" s="20" t="str">
        <f t="shared" si="156"/>
        <v>NewSolar_CAC-W</v>
      </c>
      <c r="AV415" t="str">
        <f t="shared" si="157"/>
        <v>CAC</v>
      </c>
      <c r="AX415" s="4" t="s">
        <v>715</v>
      </c>
      <c r="AY415" s="20" t="str">
        <f t="shared" si="158"/>
        <v>NewSolar_CAC-W</v>
      </c>
      <c r="AZ415" t="e">
        <f t="shared" si="159"/>
        <v>#N/A</v>
      </c>
      <c r="BB415" s="4" t="s">
        <v>716</v>
      </c>
      <c r="BC415" s="20" t="s">
        <v>718</v>
      </c>
      <c r="BD415" s="20" t="e">
        <f t="shared" si="117"/>
        <v>#N/A</v>
      </c>
      <c r="BF415" s="4" t="s">
        <v>716</v>
      </c>
      <c r="BG415" s="4" t="s">
        <v>719</v>
      </c>
      <c r="BH415" s="20" t="str">
        <f t="shared" si="160"/>
        <v>NewSolar_CAC-W</v>
      </c>
      <c r="BJ415" s="4" t="s">
        <v>716</v>
      </c>
      <c r="BK415" s="4" t="s">
        <v>720</v>
      </c>
      <c r="BL415" s="20" t="e">
        <f t="shared" si="161"/>
        <v>#N/A</v>
      </c>
      <c r="BN415" s="4" t="s">
        <v>717</v>
      </c>
      <c r="BO415" s="20" t="str">
        <f t="shared" si="162"/>
        <v>Solar</v>
      </c>
      <c r="BP415" s="20" t="str">
        <f t="shared" si="163"/>
        <v>NewSolar_CAC-W</v>
      </c>
    </row>
    <row r="416" spans="1:68">
      <c r="A416" t="s">
        <v>734</v>
      </c>
      <c r="B416" t="str">
        <f t="shared" si="135"/>
        <v>NewSolar_MAC</v>
      </c>
      <c r="C416" t="e">
        <v>#N/A</v>
      </c>
      <c r="D416" t="str">
        <f t="shared" si="132"/>
        <v>MAC</v>
      </c>
      <c r="E416" t="str">
        <f t="shared" si="136"/>
        <v>MAC</v>
      </c>
      <c r="F416" t="s">
        <v>796</v>
      </c>
      <c r="G416" t="str">
        <f t="shared" si="133"/>
        <v>ExpCandidates</v>
      </c>
      <c r="H416" t="s">
        <v>702</v>
      </c>
      <c r="I416" t="str">
        <f t="shared" si="148"/>
        <v>Solar</v>
      </c>
      <c r="J416" t="e">
        <f>NA()</f>
        <v>#N/A</v>
      </c>
      <c r="K416" t="s">
        <v>432</v>
      </c>
      <c r="L416" t="e">
        <f>INDEX(idxFuel!$B:$B,MATCH($K416,idxFuel!$A:$A,0))</f>
        <v>#N/A</v>
      </c>
      <c r="M416" t="s">
        <v>428</v>
      </c>
      <c r="N416" t="e">
        <v>#N/A</v>
      </c>
      <c r="O416" t="e">
        <f t="shared" si="137"/>
        <v>#N/A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 t="e">
        <v>#N/A</v>
      </c>
      <c r="AA416" t="e">
        <f t="shared" ref="AA416:AA433" si="164">Z416*$AA$1*1000</f>
        <v>#N/A</v>
      </c>
      <c r="AB416" t="e">
        <v>#N/A</v>
      </c>
      <c r="AC416" t="e">
        <v>#N/A</v>
      </c>
      <c r="AD416" t="e">
        <v>#N/A</v>
      </c>
      <c r="AE416">
        <v>8</v>
      </c>
      <c r="AF416">
        <v>40</v>
      </c>
      <c r="AG416">
        <v>0.1</v>
      </c>
      <c r="AH416" t="e">
        <v>#N/A</v>
      </c>
      <c r="AI416" t="e">
        <v>#N/A</v>
      </c>
      <c r="AJ416" t="e">
        <v>#N/A</v>
      </c>
      <c r="AK416" t="e">
        <v>#N/A</v>
      </c>
      <c r="AL416" t="s">
        <v>696</v>
      </c>
      <c r="AM416" t="e">
        <f>NA()</f>
        <v>#N/A</v>
      </c>
      <c r="AN416" t="e">
        <v>#N/A</v>
      </c>
      <c r="AO416" t="e">
        <f t="shared" si="114"/>
        <v>#N/A</v>
      </c>
      <c r="AQ416" s="20" t="str">
        <f t="shared" si="138"/>
        <v>NewSolar_MAC</v>
      </c>
      <c r="AR416" t="s">
        <v>750</v>
      </c>
      <c r="AT416" s="4" t="s">
        <v>714</v>
      </c>
      <c r="AU416" s="20" t="str">
        <f t="shared" si="139"/>
        <v>NewSolar_MAC</v>
      </c>
      <c r="AV416" t="str">
        <f t="shared" si="140"/>
        <v>MAC</v>
      </c>
      <c r="AX416" s="4" t="s">
        <v>715</v>
      </c>
      <c r="AY416" s="20" t="str">
        <f t="shared" si="141"/>
        <v>NewSolar_MAC</v>
      </c>
      <c r="AZ416" t="e">
        <f t="shared" si="142"/>
        <v>#N/A</v>
      </c>
      <c r="BB416" s="4" t="s">
        <v>716</v>
      </c>
      <c r="BC416" s="20" t="s">
        <v>718</v>
      </c>
      <c r="BD416" s="20" t="e">
        <f t="shared" si="117"/>
        <v>#N/A</v>
      </c>
      <c r="BF416" s="4" t="s">
        <v>716</v>
      </c>
      <c r="BG416" s="4" t="s">
        <v>719</v>
      </c>
      <c r="BH416" s="20" t="str">
        <f t="shared" si="143"/>
        <v>NewSolar_MAC</v>
      </c>
      <c r="BJ416" s="4" t="s">
        <v>716</v>
      </c>
      <c r="BK416" s="4" t="s">
        <v>720</v>
      </c>
      <c r="BL416" s="20" t="e">
        <f t="shared" si="144"/>
        <v>#N/A</v>
      </c>
      <c r="BN416" s="4" t="s">
        <v>717</v>
      </c>
      <c r="BO416" s="20" t="str">
        <f t="shared" si="145"/>
        <v>Solar</v>
      </c>
      <c r="BP416" s="20" t="str">
        <f t="shared" si="146"/>
        <v>NewSolar_MAC</v>
      </c>
    </row>
    <row r="417" spans="1:68">
      <c r="A417" t="s">
        <v>735</v>
      </c>
      <c r="B417" t="str">
        <f t="shared" si="135"/>
        <v>NewSolar_NAC</v>
      </c>
      <c r="C417" t="e">
        <v>#N/A</v>
      </c>
      <c r="D417" t="str">
        <f t="shared" si="132"/>
        <v>NAC</v>
      </c>
      <c r="E417" t="str">
        <f t="shared" si="136"/>
        <v>NAC</v>
      </c>
      <c r="F417" t="s">
        <v>796</v>
      </c>
      <c r="G417" t="str">
        <f t="shared" si="133"/>
        <v>ExpCandidates</v>
      </c>
      <c r="H417" t="s">
        <v>702</v>
      </c>
      <c r="I417" t="str">
        <f t="shared" si="148"/>
        <v>Solar</v>
      </c>
      <c r="J417" t="e">
        <f>NA()</f>
        <v>#N/A</v>
      </c>
      <c r="K417" t="s">
        <v>432</v>
      </c>
      <c r="L417" t="e">
        <f>INDEX(idxFuel!$B:$B,MATCH($K417,idxFuel!$A:$A,0))</f>
        <v>#N/A</v>
      </c>
      <c r="M417" t="s">
        <v>428</v>
      </c>
      <c r="N417" t="e">
        <v>#N/A</v>
      </c>
      <c r="O417" t="e">
        <f t="shared" si="137"/>
        <v>#N/A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 t="e">
        <v>#N/A</v>
      </c>
      <c r="AA417" t="e">
        <f t="shared" si="164"/>
        <v>#N/A</v>
      </c>
      <c r="AB417" t="e">
        <v>#N/A</v>
      </c>
      <c r="AC417" t="e">
        <v>#N/A</v>
      </c>
      <c r="AD417" t="e">
        <v>#N/A</v>
      </c>
      <c r="AE417">
        <v>8</v>
      </c>
      <c r="AF417">
        <v>40</v>
      </c>
      <c r="AG417">
        <v>0.1</v>
      </c>
      <c r="AH417" t="e">
        <v>#N/A</v>
      </c>
      <c r="AI417" t="e">
        <v>#N/A</v>
      </c>
      <c r="AJ417" t="e">
        <v>#N/A</v>
      </c>
      <c r="AK417" t="e">
        <v>#N/A</v>
      </c>
      <c r="AL417" t="s">
        <v>696</v>
      </c>
      <c r="AM417" t="e">
        <f>NA()</f>
        <v>#N/A</v>
      </c>
      <c r="AN417" t="e">
        <v>#N/A</v>
      </c>
      <c r="AO417" t="e">
        <f t="shared" si="114"/>
        <v>#N/A</v>
      </c>
      <c r="AQ417" s="20" t="str">
        <f t="shared" si="138"/>
        <v>NewSolar_NAC</v>
      </c>
      <c r="AR417" t="s">
        <v>750</v>
      </c>
      <c r="AT417" s="4" t="s">
        <v>714</v>
      </c>
      <c r="AU417" s="20" t="str">
        <f t="shared" si="139"/>
        <v>NewSolar_NAC</v>
      </c>
      <c r="AV417" t="str">
        <f t="shared" si="140"/>
        <v>NAC</v>
      </c>
      <c r="AX417" s="4" t="s">
        <v>715</v>
      </c>
      <c r="AY417" s="20" t="str">
        <f t="shared" si="141"/>
        <v>NewSolar_NAC</v>
      </c>
      <c r="AZ417" t="e">
        <f t="shared" si="142"/>
        <v>#N/A</v>
      </c>
      <c r="BB417" s="4" t="s">
        <v>716</v>
      </c>
      <c r="BC417" s="20" t="s">
        <v>718</v>
      </c>
      <c r="BD417" s="20" t="e">
        <f t="shared" si="117"/>
        <v>#N/A</v>
      </c>
      <c r="BF417" s="4" t="s">
        <v>716</v>
      </c>
      <c r="BG417" s="4" t="s">
        <v>719</v>
      </c>
      <c r="BH417" s="20" t="str">
        <f t="shared" si="143"/>
        <v>NewSolar_NAC</v>
      </c>
      <c r="BJ417" s="4" t="s">
        <v>716</v>
      </c>
      <c r="BK417" s="4" t="s">
        <v>720</v>
      </c>
      <c r="BL417" s="20" t="e">
        <f t="shared" si="144"/>
        <v>#N/A</v>
      </c>
      <c r="BN417" s="4" t="s">
        <v>717</v>
      </c>
      <c r="BO417" s="20" t="str">
        <f t="shared" si="145"/>
        <v>Solar</v>
      </c>
      <c r="BP417" s="20" t="str">
        <f t="shared" si="146"/>
        <v>NewSolar_NAC</v>
      </c>
    </row>
    <row r="418" spans="1:68">
      <c r="A418" t="s">
        <v>736</v>
      </c>
      <c r="B418" t="str">
        <f t="shared" si="135"/>
        <v>NewSolar_NEC</v>
      </c>
      <c r="C418" t="e">
        <v>#N/A</v>
      </c>
      <c r="D418" t="str">
        <f t="shared" si="132"/>
        <v>NEC</v>
      </c>
      <c r="E418" t="str">
        <f t="shared" si="136"/>
        <v>NEC</v>
      </c>
      <c r="F418" t="s">
        <v>796</v>
      </c>
      <c r="G418" t="str">
        <f t="shared" si="133"/>
        <v>ExpCandidates</v>
      </c>
      <c r="H418" t="s">
        <v>702</v>
      </c>
      <c r="I418" t="str">
        <f t="shared" si="148"/>
        <v>Solar</v>
      </c>
      <c r="J418" t="e">
        <f>NA()</f>
        <v>#N/A</v>
      </c>
      <c r="K418" t="s">
        <v>432</v>
      </c>
      <c r="L418" t="e">
        <f>INDEX(idxFuel!$B:$B,MATCH($K418,idxFuel!$A:$A,0))</f>
        <v>#N/A</v>
      </c>
      <c r="M418" t="s">
        <v>428</v>
      </c>
      <c r="N418" t="e">
        <v>#N/A</v>
      </c>
      <c r="O418" t="e">
        <f t="shared" si="137"/>
        <v>#N/A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 t="e">
        <v>#N/A</v>
      </c>
      <c r="AA418" t="e">
        <f t="shared" si="164"/>
        <v>#N/A</v>
      </c>
      <c r="AB418" t="e">
        <v>#N/A</v>
      </c>
      <c r="AC418" t="e">
        <v>#N/A</v>
      </c>
      <c r="AD418" t="e">
        <v>#N/A</v>
      </c>
      <c r="AE418">
        <v>8</v>
      </c>
      <c r="AF418">
        <v>40</v>
      </c>
      <c r="AG418">
        <v>0.1</v>
      </c>
      <c r="AH418" t="e">
        <v>#N/A</v>
      </c>
      <c r="AI418" t="e">
        <v>#N/A</v>
      </c>
      <c r="AJ418" t="e">
        <v>#N/A</v>
      </c>
      <c r="AK418" t="e">
        <v>#N/A</v>
      </c>
      <c r="AL418" t="s">
        <v>696</v>
      </c>
      <c r="AM418" t="e">
        <f>NA()</f>
        <v>#N/A</v>
      </c>
      <c r="AN418" t="e">
        <v>#N/A</v>
      </c>
      <c r="AO418" t="e">
        <f t="shared" si="114"/>
        <v>#N/A</v>
      </c>
      <c r="AQ418" s="20" t="str">
        <f t="shared" si="138"/>
        <v>NewSolar_NEC</v>
      </c>
      <c r="AR418" t="s">
        <v>750</v>
      </c>
      <c r="AT418" s="4" t="s">
        <v>714</v>
      </c>
      <c r="AU418" s="20" t="str">
        <f t="shared" si="139"/>
        <v>NewSolar_NEC</v>
      </c>
      <c r="AV418" t="str">
        <f t="shared" si="140"/>
        <v>NEC</v>
      </c>
      <c r="AX418" s="4" t="s">
        <v>715</v>
      </c>
      <c r="AY418" s="20" t="str">
        <f t="shared" si="141"/>
        <v>NewSolar_NEC</v>
      </c>
      <c r="AZ418" t="e">
        <f t="shared" si="142"/>
        <v>#N/A</v>
      </c>
      <c r="BB418" s="4" t="s">
        <v>716</v>
      </c>
      <c r="BC418" s="20" t="s">
        <v>718</v>
      </c>
      <c r="BD418" s="20" t="e">
        <f t="shared" si="117"/>
        <v>#N/A</v>
      </c>
      <c r="BF418" s="4" t="s">
        <v>716</v>
      </c>
      <c r="BG418" s="4" t="s">
        <v>719</v>
      </c>
      <c r="BH418" s="20" t="str">
        <f t="shared" si="143"/>
        <v>NewSolar_NEC</v>
      </c>
      <c r="BJ418" s="4" t="s">
        <v>716</v>
      </c>
      <c r="BK418" s="4" t="s">
        <v>720</v>
      </c>
      <c r="BL418" s="20" t="e">
        <f t="shared" si="144"/>
        <v>#N/A</v>
      </c>
      <c r="BN418" s="4" t="s">
        <v>717</v>
      </c>
      <c r="BO418" s="20" t="str">
        <f t="shared" si="145"/>
        <v>Solar</v>
      </c>
      <c r="BP418" s="20" t="str">
        <f t="shared" si="146"/>
        <v>NewSolar_NEC</v>
      </c>
    </row>
    <row r="419" spans="1:68">
      <c r="A419" t="s">
        <v>737</v>
      </c>
      <c r="B419" t="str">
        <f t="shared" si="135"/>
        <v>NewSolar_SAC</v>
      </c>
      <c r="C419" t="e">
        <v>#N/A</v>
      </c>
      <c r="D419" t="str">
        <f t="shared" si="132"/>
        <v>SAC</v>
      </c>
      <c r="E419" t="str">
        <f t="shared" si="136"/>
        <v>SAC</v>
      </c>
      <c r="F419" t="s">
        <v>796</v>
      </c>
      <c r="G419" t="str">
        <f t="shared" si="133"/>
        <v>ExpCandidates</v>
      </c>
      <c r="H419" t="s">
        <v>702</v>
      </c>
      <c r="I419" t="str">
        <f t="shared" si="148"/>
        <v>Solar</v>
      </c>
      <c r="J419" t="e">
        <f>NA()</f>
        <v>#N/A</v>
      </c>
      <c r="K419" t="s">
        <v>432</v>
      </c>
      <c r="L419" t="e">
        <f>INDEX(idxFuel!$B:$B,MATCH($K419,idxFuel!$A:$A,0))</f>
        <v>#N/A</v>
      </c>
      <c r="M419" t="s">
        <v>428</v>
      </c>
      <c r="N419" t="e">
        <v>#N/A</v>
      </c>
      <c r="O419" t="e">
        <f t="shared" si="137"/>
        <v>#N/A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 t="e">
        <v>#N/A</v>
      </c>
      <c r="AA419" t="e">
        <f t="shared" si="164"/>
        <v>#N/A</v>
      </c>
      <c r="AB419" t="e">
        <v>#N/A</v>
      </c>
      <c r="AC419" t="e">
        <v>#N/A</v>
      </c>
      <c r="AD419" t="e">
        <v>#N/A</v>
      </c>
      <c r="AE419">
        <v>8</v>
      </c>
      <c r="AF419">
        <v>40</v>
      </c>
      <c r="AG419">
        <v>0.1</v>
      </c>
      <c r="AH419" t="e">
        <v>#N/A</v>
      </c>
      <c r="AI419" t="e">
        <v>#N/A</v>
      </c>
      <c r="AJ419" t="e">
        <v>#N/A</v>
      </c>
      <c r="AK419" t="e">
        <v>#N/A</v>
      </c>
      <c r="AL419" t="s">
        <v>696</v>
      </c>
      <c r="AM419" t="e">
        <f>NA()</f>
        <v>#N/A</v>
      </c>
      <c r="AN419" t="e">
        <v>#N/A</v>
      </c>
      <c r="AO419" t="e">
        <f t="shared" si="114"/>
        <v>#N/A</v>
      </c>
      <c r="AQ419" s="20" t="str">
        <f t="shared" si="138"/>
        <v>NewSolar_SAC</v>
      </c>
      <c r="AR419" t="s">
        <v>750</v>
      </c>
      <c r="AT419" s="4" t="s">
        <v>714</v>
      </c>
      <c r="AU419" s="20" t="str">
        <f t="shared" si="139"/>
        <v>NewSolar_SAC</v>
      </c>
      <c r="AV419" t="str">
        <f t="shared" si="140"/>
        <v>SAC</v>
      </c>
      <c r="AX419" s="4" t="s">
        <v>715</v>
      </c>
      <c r="AY419" s="20" t="str">
        <f t="shared" si="141"/>
        <v>NewSolar_SAC</v>
      </c>
      <c r="AZ419" t="e">
        <f t="shared" si="142"/>
        <v>#N/A</v>
      </c>
      <c r="BB419" s="4" t="s">
        <v>716</v>
      </c>
      <c r="BC419" s="20" t="s">
        <v>718</v>
      </c>
      <c r="BD419" s="20" t="e">
        <f t="shared" si="117"/>
        <v>#N/A</v>
      </c>
      <c r="BF419" s="4" t="s">
        <v>716</v>
      </c>
      <c r="BG419" s="4" t="s">
        <v>719</v>
      </c>
      <c r="BH419" s="20" t="str">
        <f t="shared" si="143"/>
        <v>NewSolar_SAC</v>
      </c>
      <c r="BJ419" s="4" t="s">
        <v>716</v>
      </c>
      <c r="BK419" s="4" t="s">
        <v>720</v>
      </c>
      <c r="BL419" s="20" t="e">
        <f t="shared" si="144"/>
        <v>#N/A</v>
      </c>
      <c r="BN419" s="4" t="s">
        <v>717</v>
      </c>
      <c r="BO419" s="20" t="str">
        <f t="shared" si="145"/>
        <v>Solar</v>
      </c>
      <c r="BP419" s="20" t="str">
        <f t="shared" si="146"/>
        <v>NewSolar_SAC</v>
      </c>
    </row>
    <row r="420" spans="1:68">
      <c r="A420" t="s">
        <v>660</v>
      </c>
      <c r="B420" t="str">
        <f t="shared" si="135"/>
        <v>NewWind_CAC-E</v>
      </c>
      <c r="C420" t="e">
        <v>#N/A</v>
      </c>
      <c r="D420" t="str">
        <f t="shared" ref="D420:D422" si="165">RIGHT(B420,5)</f>
        <v>CAC-E</v>
      </c>
      <c r="E420" t="str">
        <f t="shared" si="136"/>
        <v>CAC</v>
      </c>
      <c r="F420" t="s">
        <v>796</v>
      </c>
      <c r="G420" t="str">
        <f t="shared" si="133"/>
        <v>ExpCandidates</v>
      </c>
      <c r="H420" t="s">
        <v>700</v>
      </c>
      <c r="I420" t="str">
        <f t="shared" si="148"/>
        <v>Wind</v>
      </c>
      <c r="J420" t="e">
        <f>NA()</f>
        <v>#N/A</v>
      </c>
      <c r="K420" t="s">
        <v>431</v>
      </c>
      <c r="L420" t="e">
        <f>INDEX(idxFuel!$B:$B,MATCH($K420,idxFuel!$A:$A,0))</f>
        <v>#N/A</v>
      </c>
      <c r="M420" t="s">
        <v>428</v>
      </c>
      <c r="N420" t="e">
        <v>#N/A</v>
      </c>
      <c r="O420" t="e">
        <f t="shared" si="137"/>
        <v>#N/A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  <c r="Z420" t="e">
        <v>#N/A</v>
      </c>
      <c r="AA420" t="e">
        <f t="shared" si="164"/>
        <v>#N/A</v>
      </c>
      <c r="AB420" t="e">
        <v>#N/A</v>
      </c>
      <c r="AC420" t="e">
        <v>#N/A</v>
      </c>
      <c r="AD420" t="e">
        <v>#N/A</v>
      </c>
      <c r="AE420">
        <v>8</v>
      </c>
      <c r="AF420">
        <v>40</v>
      </c>
      <c r="AG420">
        <v>0.1</v>
      </c>
      <c r="AH420" t="e">
        <v>#N/A</v>
      </c>
      <c r="AI420" t="e">
        <v>#N/A</v>
      </c>
      <c r="AJ420" t="e">
        <v>#N/A</v>
      </c>
      <c r="AK420" t="e">
        <v>#N/A</v>
      </c>
      <c r="AL420" t="s">
        <v>696</v>
      </c>
      <c r="AM420" t="e">
        <f>NA()</f>
        <v>#N/A</v>
      </c>
      <c r="AN420" t="e">
        <v>#N/A</v>
      </c>
      <c r="AO420" t="e">
        <f t="shared" si="114"/>
        <v>#N/A</v>
      </c>
      <c r="AQ420" s="20" t="str">
        <f t="shared" si="138"/>
        <v>NewWind_CAC-E</v>
      </c>
      <c r="AR420" t="s">
        <v>750</v>
      </c>
      <c r="AT420" s="4" t="s">
        <v>714</v>
      </c>
      <c r="AU420" s="20" t="str">
        <f t="shared" si="139"/>
        <v>NewWind_CAC-E</v>
      </c>
      <c r="AV420" t="str">
        <f t="shared" si="140"/>
        <v>CAC</v>
      </c>
      <c r="AX420" s="4" t="s">
        <v>715</v>
      </c>
      <c r="AY420" s="20" t="str">
        <f t="shared" si="141"/>
        <v>NewWind_CAC-E</v>
      </c>
      <c r="AZ420" t="e">
        <f t="shared" si="142"/>
        <v>#N/A</v>
      </c>
      <c r="BB420" s="4" t="s">
        <v>716</v>
      </c>
      <c r="BC420" s="20" t="s">
        <v>718</v>
      </c>
      <c r="BD420" s="20" t="e">
        <f t="shared" si="117"/>
        <v>#N/A</v>
      </c>
      <c r="BF420" s="4" t="s">
        <v>716</v>
      </c>
      <c r="BG420" s="4" t="s">
        <v>719</v>
      </c>
      <c r="BH420" s="20" t="str">
        <f t="shared" si="143"/>
        <v>NewWind_CAC-E</v>
      </c>
      <c r="BJ420" s="4" t="s">
        <v>716</v>
      </c>
      <c r="BK420" s="4" t="s">
        <v>720</v>
      </c>
      <c r="BL420" s="20" t="e">
        <f t="shared" si="144"/>
        <v>#N/A</v>
      </c>
      <c r="BN420" s="4" t="s">
        <v>717</v>
      </c>
      <c r="BO420" s="20" t="str">
        <f t="shared" si="145"/>
        <v>Wind</v>
      </c>
      <c r="BP420" s="20" t="str">
        <f t="shared" si="146"/>
        <v>NewWind_CAC-E</v>
      </c>
    </row>
    <row r="421" spans="1:68">
      <c r="A421" t="s">
        <v>661</v>
      </c>
      <c r="B421" t="str">
        <f t="shared" si="135"/>
        <v>NewWind_CAC-N</v>
      </c>
      <c r="C421" t="e">
        <v>#N/A</v>
      </c>
      <c r="D421" t="str">
        <f t="shared" si="165"/>
        <v>CAC-N</v>
      </c>
      <c r="E421" t="str">
        <f t="shared" si="136"/>
        <v>CAC</v>
      </c>
      <c r="F421" t="s">
        <v>796</v>
      </c>
      <c r="G421" t="str">
        <f t="shared" si="133"/>
        <v>ExpCandidates</v>
      </c>
      <c r="H421" t="s">
        <v>700</v>
      </c>
      <c r="I421" t="str">
        <f t="shared" si="148"/>
        <v>Wind</v>
      </c>
      <c r="J421" t="e">
        <f>NA()</f>
        <v>#N/A</v>
      </c>
      <c r="K421" t="s">
        <v>431</v>
      </c>
      <c r="L421" t="e">
        <f>INDEX(idxFuel!$B:$B,MATCH($K421,idxFuel!$A:$A,0))</f>
        <v>#N/A</v>
      </c>
      <c r="M421" t="s">
        <v>428</v>
      </c>
      <c r="N421" t="e">
        <v>#N/A</v>
      </c>
      <c r="O421" t="e">
        <f t="shared" si="137"/>
        <v>#N/A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 t="e">
        <v>#N/A</v>
      </c>
      <c r="AA421" t="e">
        <f t="shared" si="164"/>
        <v>#N/A</v>
      </c>
      <c r="AB421" t="e">
        <v>#N/A</v>
      </c>
      <c r="AC421" t="e">
        <v>#N/A</v>
      </c>
      <c r="AD421" t="e">
        <v>#N/A</v>
      </c>
      <c r="AE421">
        <v>8</v>
      </c>
      <c r="AF421">
        <v>40</v>
      </c>
      <c r="AG421">
        <v>0.1</v>
      </c>
      <c r="AH421" t="e">
        <v>#N/A</v>
      </c>
      <c r="AI421" t="e">
        <v>#N/A</v>
      </c>
      <c r="AJ421" t="e">
        <v>#N/A</v>
      </c>
      <c r="AK421" t="e">
        <v>#N/A</v>
      </c>
      <c r="AL421" t="s">
        <v>696</v>
      </c>
      <c r="AM421" t="e">
        <f>NA()</f>
        <v>#N/A</v>
      </c>
      <c r="AN421" t="e">
        <v>#N/A</v>
      </c>
      <c r="AO421" t="e">
        <f t="shared" si="114"/>
        <v>#N/A</v>
      </c>
      <c r="AQ421" s="20" t="str">
        <f t="shared" si="138"/>
        <v>NewWind_CAC-N</v>
      </c>
      <c r="AR421" t="s">
        <v>750</v>
      </c>
      <c r="AT421" s="4" t="s">
        <v>714</v>
      </c>
      <c r="AU421" s="20" t="str">
        <f t="shared" si="139"/>
        <v>NewWind_CAC-N</v>
      </c>
      <c r="AV421" t="str">
        <f t="shared" si="140"/>
        <v>CAC</v>
      </c>
      <c r="AX421" s="4" t="s">
        <v>715</v>
      </c>
      <c r="AY421" s="20" t="str">
        <f t="shared" si="141"/>
        <v>NewWind_CAC-N</v>
      </c>
      <c r="AZ421" t="e">
        <f t="shared" si="142"/>
        <v>#N/A</v>
      </c>
      <c r="BB421" s="4" t="s">
        <v>716</v>
      </c>
      <c r="BC421" s="20" t="s">
        <v>718</v>
      </c>
      <c r="BD421" s="20" t="e">
        <f t="shared" si="117"/>
        <v>#N/A</v>
      </c>
      <c r="BF421" s="4" t="s">
        <v>716</v>
      </c>
      <c r="BG421" s="4" t="s">
        <v>719</v>
      </c>
      <c r="BH421" s="20" t="str">
        <f t="shared" si="143"/>
        <v>NewWind_CAC-N</v>
      </c>
      <c r="BJ421" s="4" t="s">
        <v>716</v>
      </c>
      <c r="BK421" s="4" t="s">
        <v>720</v>
      </c>
      <c r="BL421" s="20" t="e">
        <f t="shared" si="144"/>
        <v>#N/A</v>
      </c>
      <c r="BN421" s="4" t="s">
        <v>717</v>
      </c>
      <c r="BO421" s="20" t="str">
        <f t="shared" si="145"/>
        <v>Wind</v>
      </c>
      <c r="BP421" s="20" t="str">
        <f t="shared" si="146"/>
        <v>NewWind_CAC-N</v>
      </c>
    </row>
    <row r="422" spans="1:68">
      <c r="A422" t="s">
        <v>662</v>
      </c>
      <c r="B422" t="str">
        <f t="shared" si="135"/>
        <v>NewWind_CAC-W</v>
      </c>
      <c r="C422" t="e">
        <v>#N/A</v>
      </c>
      <c r="D422" t="str">
        <f t="shared" si="165"/>
        <v>CAC-W</v>
      </c>
      <c r="E422" t="str">
        <f t="shared" si="136"/>
        <v>CAC</v>
      </c>
      <c r="F422" t="s">
        <v>796</v>
      </c>
      <c r="G422" t="str">
        <f t="shared" si="133"/>
        <v>ExpCandidates</v>
      </c>
      <c r="H422" t="s">
        <v>700</v>
      </c>
      <c r="I422" t="str">
        <f t="shared" si="148"/>
        <v>Wind</v>
      </c>
      <c r="J422" t="e">
        <f>NA()</f>
        <v>#N/A</v>
      </c>
      <c r="K422" t="s">
        <v>431</v>
      </c>
      <c r="L422" t="e">
        <f>INDEX(idxFuel!$B:$B,MATCH($K422,idxFuel!$A:$A,0))</f>
        <v>#N/A</v>
      </c>
      <c r="M422" t="s">
        <v>428</v>
      </c>
      <c r="N422" t="e">
        <v>#N/A</v>
      </c>
      <c r="O422" t="e">
        <f t="shared" si="137"/>
        <v>#N/A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 t="e">
        <v>#N/A</v>
      </c>
      <c r="AA422" t="e">
        <f t="shared" si="164"/>
        <v>#N/A</v>
      </c>
      <c r="AB422" t="e">
        <v>#N/A</v>
      </c>
      <c r="AC422" t="e">
        <v>#N/A</v>
      </c>
      <c r="AD422" t="e">
        <v>#N/A</v>
      </c>
      <c r="AE422">
        <v>8</v>
      </c>
      <c r="AF422">
        <v>40</v>
      </c>
      <c r="AG422">
        <v>0.1</v>
      </c>
      <c r="AH422" t="e">
        <v>#N/A</v>
      </c>
      <c r="AI422" t="e">
        <v>#N/A</v>
      </c>
      <c r="AJ422" t="e">
        <v>#N/A</v>
      </c>
      <c r="AK422" t="e">
        <v>#N/A</v>
      </c>
      <c r="AL422" t="s">
        <v>696</v>
      </c>
      <c r="AM422" t="e">
        <f>NA()</f>
        <v>#N/A</v>
      </c>
      <c r="AN422" t="e">
        <v>#N/A</v>
      </c>
      <c r="AO422" t="e">
        <f t="shared" si="114"/>
        <v>#N/A</v>
      </c>
      <c r="AQ422" s="20" t="str">
        <f t="shared" si="138"/>
        <v>NewWind_CAC-W</v>
      </c>
      <c r="AR422" t="s">
        <v>750</v>
      </c>
      <c r="AT422" s="4" t="s">
        <v>714</v>
      </c>
      <c r="AU422" s="20" t="str">
        <f t="shared" si="139"/>
        <v>NewWind_CAC-W</v>
      </c>
      <c r="AV422" t="str">
        <f t="shared" si="140"/>
        <v>CAC</v>
      </c>
      <c r="AX422" s="4" t="s">
        <v>715</v>
      </c>
      <c r="AY422" s="20" t="str">
        <f t="shared" si="141"/>
        <v>NewWind_CAC-W</v>
      </c>
      <c r="AZ422" t="e">
        <f t="shared" si="142"/>
        <v>#N/A</v>
      </c>
      <c r="BB422" s="4" t="s">
        <v>716</v>
      </c>
      <c r="BC422" s="20" t="s">
        <v>718</v>
      </c>
      <c r="BD422" s="20" t="e">
        <f t="shared" si="117"/>
        <v>#N/A</v>
      </c>
      <c r="BF422" s="4" t="s">
        <v>716</v>
      </c>
      <c r="BG422" s="4" t="s">
        <v>719</v>
      </c>
      <c r="BH422" s="20" t="str">
        <f t="shared" si="143"/>
        <v>NewWind_CAC-W</v>
      </c>
      <c r="BJ422" s="4" t="s">
        <v>716</v>
      </c>
      <c r="BK422" s="4" t="s">
        <v>720</v>
      </c>
      <c r="BL422" s="20" t="e">
        <f t="shared" si="144"/>
        <v>#N/A</v>
      </c>
      <c r="BN422" s="4" t="s">
        <v>717</v>
      </c>
      <c r="BO422" s="20" t="str">
        <f t="shared" si="145"/>
        <v>Wind</v>
      </c>
      <c r="BP422" s="20" t="str">
        <f t="shared" si="146"/>
        <v>NewWind_CAC-W</v>
      </c>
    </row>
    <row r="423" spans="1:68">
      <c r="A423" t="s">
        <v>663</v>
      </c>
      <c r="B423" t="str">
        <f t="shared" si="135"/>
        <v>NewWind_NAC</v>
      </c>
      <c r="C423" t="e">
        <v>#N/A</v>
      </c>
      <c r="D423" t="str">
        <f t="shared" si="132"/>
        <v>NAC</v>
      </c>
      <c r="E423" t="str">
        <f t="shared" si="136"/>
        <v>NAC</v>
      </c>
      <c r="F423" t="s">
        <v>796</v>
      </c>
      <c r="G423" t="str">
        <f t="shared" si="133"/>
        <v>ExpCandidates</v>
      </c>
      <c r="H423" t="s">
        <v>700</v>
      </c>
      <c r="I423" t="str">
        <f t="shared" si="148"/>
        <v>Wind</v>
      </c>
      <c r="J423" t="e">
        <f>NA()</f>
        <v>#N/A</v>
      </c>
      <c r="K423" t="s">
        <v>431</v>
      </c>
      <c r="L423" t="e">
        <f>INDEX(idxFuel!$B:$B,MATCH($K423,idxFuel!$A:$A,0))</f>
        <v>#N/A</v>
      </c>
      <c r="M423" t="s">
        <v>428</v>
      </c>
      <c r="N423" t="e">
        <v>#N/A</v>
      </c>
      <c r="O423" t="e">
        <f t="shared" si="137"/>
        <v>#N/A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 t="e">
        <v>#N/A</v>
      </c>
      <c r="AA423" t="e">
        <f t="shared" si="164"/>
        <v>#N/A</v>
      </c>
      <c r="AB423" t="e">
        <v>#N/A</v>
      </c>
      <c r="AC423" t="e">
        <v>#N/A</v>
      </c>
      <c r="AD423" t="e">
        <v>#N/A</v>
      </c>
      <c r="AE423">
        <v>8</v>
      </c>
      <c r="AF423">
        <v>40</v>
      </c>
      <c r="AG423">
        <v>0.1</v>
      </c>
      <c r="AH423" t="e">
        <v>#N/A</v>
      </c>
      <c r="AI423" t="e">
        <v>#N/A</v>
      </c>
      <c r="AJ423" t="e">
        <v>#N/A</v>
      </c>
      <c r="AK423" t="e">
        <v>#N/A</v>
      </c>
      <c r="AL423" t="s">
        <v>696</v>
      </c>
      <c r="AM423" t="e">
        <f>NA()</f>
        <v>#N/A</v>
      </c>
      <c r="AN423" t="e">
        <v>#N/A</v>
      </c>
      <c r="AO423" t="e">
        <f t="shared" si="114"/>
        <v>#N/A</v>
      </c>
      <c r="AQ423" s="20" t="str">
        <f t="shared" si="138"/>
        <v>NewWind_NAC</v>
      </c>
      <c r="AR423" t="s">
        <v>750</v>
      </c>
      <c r="AT423" s="4" t="s">
        <v>714</v>
      </c>
      <c r="AU423" s="20" t="str">
        <f t="shared" si="139"/>
        <v>NewWind_NAC</v>
      </c>
      <c r="AV423" t="str">
        <f t="shared" si="140"/>
        <v>NAC</v>
      </c>
      <c r="AX423" s="4" t="s">
        <v>715</v>
      </c>
      <c r="AY423" s="20" t="str">
        <f t="shared" si="141"/>
        <v>NewWind_NAC</v>
      </c>
      <c r="AZ423" t="e">
        <f t="shared" si="142"/>
        <v>#N/A</v>
      </c>
      <c r="BB423" s="4" t="s">
        <v>716</v>
      </c>
      <c r="BC423" s="20" t="s">
        <v>718</v>
      </c>
      <c r="BD423" s="20" t="e">
        <f t="shared" si="117"/>
        <v>#N/A</v>
      </c>
      <c r="BF423" s="4" t="s">
        <v>716</v>
      </c>
      <c r="BG423" s="4" t="s">
        <v>719</v>
      </c>
      <c r="BH423" s="20" t="str">
        <f t="shared" si="143"/>
        <v>NewWind_NAC</v>
      </c>
      <c r="BJ423" s="4" t="s">
        <v>716</v>
      </c>
      <c r="BK423" s="4" t="s">
        <v>720</v>
      </c>
      <c r="BL423" s="20" t="e">
        <f t="shared" si="144"/>
        <v>#N/A</v>
      </c>
      <c r="BN423" s="4" t="s">
        <v>717</v>
      </c>
      <c r="BO423" s="20" t="str">
        <f t="shared" si="145"/>
        <v>Wind</v>
      </c>
      <c r="BP423" s="20" t="str">
        <f t="shared" si="146"/>
        <v>NewWind_NAC</v>
      </c>
    </row>
    <row r="424" spans="1:68">
      <c r="A424" t="s">
        <v>664</v>
      </c>
      <c r="B424" t="str">
        <f t="shared" si="135"/>
        <v>NewWind_NEC</v>
      </c>
      <c r="C424" t="e">
        <v>#N/A</v>
      </c>
      <c r="D424" t="str">
        <f t="shared" si="132"/>
        <v>NEC</v>
      </c>
      <c r="E424" t="str">
        <f t="shared" si="136"/>
        <v>NEC</v>
      </c>
      <c r="F424" t="s">
        <v>796</v>
      </c>
      <c r="G424" t="str">
        <f t="shared" si="133"/>
        <v>ExpCandidates</v>
      </c>
      <c r="H424" t="s">
        <v>700</v>
      </c>
      <c r="I424" t="str">
        <f t="shared" si="148"/>
        <v>Wind</v>
      </c>
      <c r="J424" t="e">
        <f>NA()</f>
        <v>#N/A</v>
      </c>
      <c r="K424" t="s">
        <v>431</v>
      </c>
      <c r="L424" t="e">
        <f>INDEX(idxFuel!$B:$B,MATCH($K424,idxFuel!$A:$A,0))</f>
        <v>#N/A</v>
      </c>
      <c r="M424" t="s">
        <v>428</v>
      </c>
      <c r="N424" t="e">
        <v>#N/A</v>
      </c>
      <c r="O424" t="e">
        <f t="shared" si="137"/>
        <v>#N/A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0</v>
      </c>
      <c r="Z424" t="e">
        <v>#N/A</v>
      </c>
      <c r="AA424" t="e">
        <f t="shared" si="164"/>
        <v>#N/A</v>
      </c>
      <c r="AB424" t="e">
        <v>#N/A</v>
      </c>
      <c r="AC424" t="e">
        <v>#N/A</v>
      </c>
      <c r="AD424" t="e">
        <v>#N/A</v>
      </c>
      <c r="AE424">
        <v>8</v>
      </c>
      <c r="AF424">
        <v>40</v>
      </c>
      <c r="AG424">
        <v>0.1</v>
      </c>
      <c r="AH424" t="e">
        <v>#N/A</v>
      </c>
      <c r="AI424" t="e">
        <v>#N/A</v>
      </c>
      <c r="AJ424" t="e">
        <v>#N/A</v>
      </c>
      <c r="AK424" t="e">
        <v>#N/A</v>
      </c>
      <c r="AL424" t="s">
        <v>696</v>
      </c>
      <c r="AM424" t="e">
        <f>NA()</f>
        <v>#N/A</v>
      </c>
      <c r="AN424" t="e">
        <v>#N/A</v>
      </c>
      <c r="AO424" t="e">
        <f t="shared" si="114"/>
        <v>#N/A</v>
      </c>
      <c r="AQ424" s="20" t="str">
        <f t="shared" si="138"/>
        <v>NewWind_NEC</v>
      </c>
      <c r="AR424" t="s">
        <v>750</v>
      </c>
      <c r="AT424" s="4" t="s">
        <v>714</v>
      </c>
      <c r="AU424" s="20" t="str">
        <f t="shared" si="139"/>
        <v>NewWind_NEC</v>
      </c>
      <c r="AV424" t="str">
        <f t="shared" si="140"/>
        <v>NEC</v>
      </c>
      <c r="AX424" s="4" t="s">
        <v>715</v>
      </c>
      <c r="AY424" s="20" t="str">
        <f t="shared" si="141"/>
        <v>NewWind_NEC</v>
      </c>
      <c r="AZ424" t="e">
        <f t="shared" si="142"/>
        <v>#N/A</v>
      </c>
      <c r="BB424" s="4" t="s">
        <v>716</v>
      </c>
      <c r="BC424" s="20" t="s">
        <v>718</v>
      </c>
      <c r="BD424" s="20" t="e">
        <f t="shared" si="117"/>
        <v>#N/A</v>
      </c>
      <c r="BF424" s="4" t="s">
        <v>716</v>
      </c>
      <c r="BG424" s="4" t="s">
        <v>719</v>
      </c>
      <c r="BH424" s="20" t="str">
        <f t="shared" si="143"/>
        <v>NewWind_NEC</v>
      </c>
      <c r="BJ424" s="4" t="s">
        <v>716</v>
      </c>
      <c r="BK424" s="4" t="s">
        <v>720</v>
      </c>
      <c r="BL424" s="20" t="e">
        <f t="shared" si="144"/>
        <v>#N/A</v>
      </c>
      <c r="BN424" s="4" t="s">
        <v>717</v>
      </c>
      <c r="BO424" s="20" t="str">
        <f t="shared" si="145"/>
        <v>Wind</v>
      </c>
      <c r="BP424" s="20" t="str">
        <f t="shared" si="146"/>
        <v>NewWind_NEC</v>
      </c>
    </row>
    <row r="425" spans="1:68">
      <c r="A425" t="s">
        <v>665</v>
      </c>
      <c r="B425" t="str">
        <f t="shared" si="135"/>
        <v>NewWind_SAC</v>
      </c>
      <c r="C425" t="e">
        <v>#N/A</v>
      </c>
      <c r="D425" t="str">
        <f t="shared" si="132"/>
        <v>SAC</v>
      </c>
      <c r="E425" t="str">
        <f t="shared" si="136"/>
        <v>SAC</v>
      </c>
      <c r="F425" t="s">
        <v>796</v>
      </c>
      <c r="G425" t="str">
        <f t="shared" si="133"/>
        <v>ExpCandidates</v>
      </c>
      <c r="H425" t="s">
        <v>700</v>
      </c>
      <c r="I425" t="str">
        <f t="shared" si="148"/>
        <v>Wind</v>
      </c>
      <c r="J425" t="e">
        <f>NA()</f>
        <v>#N/A</v>
      </c>
      <c r="K425" t="s">
        <v>431</v>
      </c>
      <c r="L425" t="e">
        <f>INDEX(idxFuel!$B:$B,MATCH($K425,idxFuel!$A:$A,0))</f>
        <v>#N/A</v>
      </c>
      <c r="M425" t="s">
        <v>428</v>
      </c>
      <c r="N425" t="e">
        <v>#N/A</v>
      </c>
      <c r="O425" t="e">
        <f t="shared" si="137"/>
        <v>#N/A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0</v>
      </c>
      <c r="V425">
        <v>0</v>
      </c>
      <c r="W425">
        <v>0</v>
      </c>
      <c r="X425">
        <v>0</v>
      </c>
      <c r="Y425">
        <v>0</v>
      </c>
      <c r="Z425" t="e">
        <v>#N/A</v>
      </c>
      <c r="AA425" t="e">
        <f t="shared" si="164"/>
        <v>#N/A</v>
      </c>
      <c r="AB425" t="e">
        <v>#N/A</v>
      </c>
      <c r="AC425" t="e">
        <v>#N/A</v>
      </c>
      <c r="AD425" t="e">
        <v>#N/A</v>
      </c>
      <c r="AE425">
        <v>8</v>
      </c>
      <c r="AF425">
        <v>40</v>
      </c>
      <c r="AG425">
        <v>0.1</v>
      </c>
      <c r="AH425" t="e">
        <v>#N/A</v>
      </c>
      <c r="AI425" t="e">
        <v>#N/A</v>
      </c>
      <c r="AJ425" t="e">
        <v>#N/A</v>
      </c>
      <c r="AK425" t="e">
        <v>#N/A</v>
      </c>
      <c r="AL425" t="s">
        <v>696</v>
      </c>
      <c r="AM425" t="e">
        <f>NA()</f>
        <v>#N/A</v>
      </c>
      <c r="AN425" t="e">
        <v>#N/A</v>
      </c>
      <c r="AO425" t="e">
        <f t="shared" si="114"/>
        <v>#N/A</v>
      </c>
      <c r="AQ425" s="20" t="str">
        <f t="shared" si="138"/>
        <v>NewWind_SAC</v>
      </c>
      <c r="AR425" t="s">
        <v>750</v>
      </c>
      <c r="AT425" s="4" t="s">
        <v>714</v>
      </c>
      <c r="AU425" s="20" t="str">
        <f t="shared" si="139"/>
        <v>NewWind_SAC</v>
      </c>
      <c r="AV425" t="str">
        <f t="shared" si="140"/>
        <v>SAC</v>
      </c>
      <c r="AX425" s="4" t="s">
        <v>715</v>
      </c>
      <c r="AY425" s="20" t="str">
        <f t="shared" si="141"/>
        <v>NewWind_SAC</v>
      </c>
      <c r="AZ425" t="e">
        <f t="shared" si="142"/>
        <v>#N/A</v>
      </c>
      <c r="BB425" s="4" t="s">
        <v>716</v>
      </c>
      <c r="BC425" s="20" t="s">
        <v>718</v>
      </c>
      <c r="BD425" s="20" t="e">
        <f t="shared" si="117"/>
        <v>#N/A</v>
      </c>
      <c r="BF425" s="4" t="s">
        <v>716</v>
      </c>
      <c r="BG425" s="4" t="s">
        <v>719</v>
      </c>
      <c r="BH425" s="20" t="str">
        <f t="shared" si="143"/>
        <v>NewWind_SAC</v>
      </c>
      <c r="BJ425" s="4" t="s">
        <v>716</v>
      </c>
      <c r="BK425" s="4" t="s">
        <v>720</v>
      </c>
      <c r="BL425" s="20" t="e">
        <f t="shared" si="144"/>
        <v>#N/A</v>
      </c>
      <c r="BN425" s="4" t="s">
        <v>717</v>
      </c>
      <c r="BO425" s="20" t="str">
        <f t="shared" si="145"/>
        <v>Wind</v>
      </c>
      <c r="BP425" s="20" t="str">
        <f t="shared" si="146"/>
        <v>NewWind_SAC</v>
      </c>
    </row>
    <row r="426" spans="1:68">
      <c r="A426" s="9" t="s">
        <v>747</v>
      </c>
      <c r="AA426">
        <f t="shared" si="164"/>
        <v>0</v>
      </c>
      <c r="AQ426" s="20"/>
      <c r="AT426" s="4"/>
      <c r="AU426" s="20"/>
      <c r="AX426" s="4"/>
      <c r="AY426" s="20"/>
      <c r="BB426" s="4"/>
      <c r="BC426" s="20"/>
      <c r="BD426" s="20"/>
      <c r="BF426" s="4"/>
      <c r="BG426" s="4"/>
      <c r="BH426" s="20"/>
      <c r="BJ426" s="4"/>
      <c r="BK426" s="4"/>
      <c r="BL426" s="20"/>
      <c r="BN426" s="4"/>
      <c r="BO426" s="20"/>
      <c r="BP426" s="20"/>
    </row>
    <row r="427" spans="1:68">
      <c r="A427" s="9" t="s">
        <v>730</v>
      </c>
      <c r="B427" s="11" t="str">
        <f t="shared" ref="B427:B433" si="166">SUBSTITUTE(A427," ","_")</f>
        <v>GT-D1and5n</v>
      </c>
      <c r="C427" s="11" t="e">
        <v>#N/A</v>
      </c>
      <c r="D427" s="11" t="s">
        <v>706</v>
      </c>
      <c r="E427" s="11" t="str">
        <f t="shared" ref="E427:E432" si="167">LEFT(D427,3)</f>
        <v>CAC</v>
      </c>
      <c r="F427" s="11" t="s">
        <v>748</v>
      </c>
      <c r="G427" t="s">
        <v>696</v>
      </c>
      <c r="H427" t="s">
        <v>702</v>
      </c>
      <c r="I427" t="str">
        <f t="shared" ref="I427:I432" si="168">LEFT(H427,SEARCH(" ",H427)-1)</f>
        <v>Solar</v>
      </c>
      <c r="J427" t="e">
        <f>NA()</f>
        <v>#N/A</v>
      </c>
      <c r="K427" t="s">
        <v>432</v>
      </c>
      <c r="L427" t="e">
        <f>INDEX(idxFuel!$B:$B,MATCH($K427,idxFuel!$A:$A,0))</f>
        <v>#N/A</v>
      </c>
      <c r="M427" t="s">
        <v>428</v>
      </c>
      <c r="N427" t="e">
        <v>#N/A</v>
      </c>
      <c r="O427" t="e">
        <f t="shared" ref="O427:O432" si="169">N427/MAX($U427:$Y427)</f>
        <v>#N/A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 t="e">
        <v>#N/A</v>
      </c>
      <c r="AA427" t="e">
        <f t="shared" si="164"/>
        <v>#N/A</v>
      </c>
      <c r="AB427" t="e">
        <v>#N/A</v>
      </c>
      <c r="AC427" t="e">
        <v>#N/A</v>
      </c>
      <c r="AD427" t="e">
        <v>#N/A</v>
      </c>
      <c r="AE427">
        <v>8</v>
      </c>
      <c r="AF427">
        <v>40</v>
      </c>
      <c r="AG427">
        <v>0.1</v>
      </c>
      <c r="AH427" t="e">
        <v>#N/A</v>
      </c>
      <c r="AI427" t="e">
        <v>#N/A</v>
      </c>
      <c r="AJ427" t="e">
        <v>#N/A</v>
      </c>
      <c r="AK427" t="e">
        <v>#N/A</v>
      </c>
      <c r="AL427" t="s">
        <v>696</v>
      </c>
      <c r="AM427" t="e">
        <f>NA()</f>
        <v>#N/A</v>
      </c>
      <c r="AN427" t="e">
        <v>#N/A</v>
      </c>
      <c r="AQ427" s="20" t="str">
        <f t="shared" ref="AQ427:AQ432" si="170">A427</f>
        <v>GT-D1and5n</v>
      </c>
      <c r="AR427" t="s">
        <v>750</v>
      </c>
      <c r="AT427" s="4" t="s">
        <v>714</v>
      </c>
      <c r="AU427" s="20" t="str">
        <f t="shared" ref="AU427:AU432" si="171">AQ427</f>
        <v>GT-D1and5n</v>
      </c>
      <c r="AV427" t="str">
        <f t="shared" ref="AV427:AV432" si="172">E427</f>
        <v>CAC</v>
      </c>
      <c r="AX427" s="4" t="s">
        <v>715</v>
      </c>
      <c r="AY427" s="20" t="str">
        <f t="shared" ref="AY427:AY432" si="173">AQ427</f>
        <v>GT-D1and5n</v>
      </c>
      <c r="AZ427" t="e">
        <f t="shared" ref="AZ427:AZ432" si="174">L427</f>
        <v>#N/A</v>
      </c>
      <c r="BB427" s="4" t="s">
        <v>716</v>
      </c>
      <c r="BC427" s="20" t="s">
        <v>718</v>
      </c>
      <c r="BD427" s="20" t="e">
        <f t="shared" ref="BD427:BD432" si="175">IF($M427="Optimal",$AU427,NA())</f>
        <v>#N/A</v>
      </c>
      <c r="BF427" s="4" t="s">
        <v>716</v>
      </c>
      <c r="BG427" s="4" t="s">
        <v>719</v>
      </c>
      <c r="BH427" s="20" t="str">
        <f t="shared" ref="BH427:BH432" si="176">AU427</f>
        <v>GT-D1and5n</v>
      </c>
      <c r="BJ427" s="4" t="s">
        <v>716</v>
      </c>
      <c r="BK427" s="4" t="s">
        <v>720</v>
      </c>
      <c r="BL427" s="20" t="e">
        <f t="shared" ref="BL427:BL432" si="177">IF(M427="Optimal",AU427,NA())</f>
        <v>#N/A</v>
      </c>
      <c r="BN427" s="4" t="s">
        <v>717</v>
      </c>
      <c r="BO427" s="20" t="str">
        <f t="shared" ref="BO427:BO432" si="178">I427</f>
        <v>Solar</v>
      </c>
      <c r="BP427" s="20" t="str">
        <f t="shared" ref="BP427:BP432" si="179">AU427</f>
        <v>GT-D1and5n</v>
      </c>
    </row>
    <row r="428" spans="1:68">
      <c r="A428" s="9" t="s">
        <v>731</v>
      </c>
      <c r="B428" s="11" t="str">
        <f t="shared" si="166"/>
        <v>GT-D2-4n</v>
      </c>
      <c r="C428" s="11" t="e">
        <v>#N/A</v>
      </c>
      <c r="D428" s="11" t="s">
        <v>706</v>
      </c>
      <c r="E428" s="11" t="str">
        <f t="shared" si="167"/>
        <v>CAC</v>
      </c>
      <c r="F428" s="11" t="s">
        <v>748</v>
      </c>
      <c r="G428" t="s">
        <v>696</v>
      </c>
      <c r="H428" t="s">
        <v>702</v>
      </c>
      <c r="I428" t="str">
        <f t="shared" si="168"/>
        <v>Solar</v>
      </c>
      <c r="J428" t="e">
        <f>NA()</f>
        <v>#N/A</v>
      </c>
      <c r="K428" t="s">
        <v>432</v>
      </c>
      <c r="L428" t="e">
        <f>INDEX(idxFuel!$B:$B,MATCH($K428,idxFuel!$A:$A,0))</f>
        <v>#N/A</v>
      </c>
      <c r="M428" t="s">
        <v>428</v>
      </c>
      <c r="N428" t="e">
        <v>#N/A</v>
      </c>
      <c r="O428" t="e">
        <f t="shared" si="169"/>
        <v>#N/A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 t="e">
        <v>#N/A</v>
      </c>
      <c r="AA428" t="e">
        <f t="shared" si="164"/>
        <v>#N/A</v>
      </c>
      <c r="AB428" t="e">
        <v>#N/A</v>
      </c>
      <c r="AC428" t="e">
        <v>#N/A</v>
      </c>
      <c r="AD428" t="e">
        <v>#N/A</v>
      </c>
      <c r="AE428">
        <v>8</v>
      </c>
      <c r="AF428">
        <v>40</v>
      </c>
      <c r="AG428">
        <v>0.1</v>
      </c>
      <c r="AH428" t="e">
        <v>#N/A</v>
      </c>
      <c r="AI428" t="e">
        <v>#N/A</v>
      </c>
      <c r="AJ428" t="e">
        <v>#N/A</v>
      </c>
      <c r="AK428" t="e">
        <v>#N/A</v>
      </c>
      <c r="AL428" t="s">
        <v>696</v>
      </c>
      <c r="AM428" t="e">
        <f>NA()</f>
        <v>#N/A</v>
      </c>
      <c r="AN428" t="e">
        <v>#N/A</v>
      </c>
      <c r="AQ428" s="20" t="str">
        <f t="shared" si="170"/>
        <v>GT-D2-4n</v>
      </c>
      <c r="AR428" t="s">
        <v>750</v>
      </c>
      <c r="AT428" s="4" t="s">
        <v>714</v>
      </c>
      <c r="AU428" s="20" t="str">
        <f t="shared" si="171"/>
        <v>GT-D2-4n</v>
      </c>
      <c r="AV428" t="str">
        <f t="shared" si="172"/>
        <v>CAC</v>
      </c>
      <c r="AX428" s="4" t="s">
        <v>715</v>
      </c>
      <c r="AY428" s="20" t="str">
        <f t="shared" si="173"/>
        <v>GT-D2-4n</v>
      </c>
      <c r="AZ428" t="e">
        <f t="shared" si="174"/>
        <v>#N/A</v>
      </c>
      <c r="BB428" s="4" t="s">
        <v>716</v>
      </c>
      <c r="BC428" s="20" t="s">
        <v>718</v>
      </c>
      <c r="BD428" s="20" t="e">
        <f t="shared" si="175"/>
        <v>#N/A</v>
      </c>
      <c r="BF428" s="4" t="s">
        <v>716</v>
      </c>
      <c r="BG428" s="4" t="s">
        <v>719</v>
      </c>
      <c r="BH428" s="20" t="str">
        <f t="shared" si="176"/>
        <v>GT-D2-4n</v>
      </c>
      <c r="BJ428" s="4" t="s">
        <v>716</v>
      </c>
      <c r="BK428" s="4" t="s">
        <v>720</v>
      </c>
      <c r="BL428" s="20" t="e">
        <f t="shared" si="177"/>
        <v>#N/A</v>
      </c>
      <c r="BN428" s="4" t="s">
        <v>717</v>
      </c>
      <c r="BO428" s="20" t="str">
        <f t="shared" si="178"/>
        <v>Solar</v>
      </c>
      <c r="BP428" s="20" t="str">
        <f t="shared" si="179"/>
        <v>GT-D2-4n</v>
      </c>
    </row>
    <row r="429" spans="1:68">
      <c r="A429" s="9" t="s">
        <v>738</v>
      </c>
      <c r="B429" s="11" t="str">
        <f t="shared" si="166"/>
        <v>NH1n_PSH</v>
      </c>
      <c r="C429" s="11" t="e">
        <v>#N/A</v>
      </c>
      <c r="D429" s="11" t="s">
        <v>706</v>
      </c>
      <c r="E429" s="11" t="str">
        <f t="shared" si="167"/>
        <v>CAC</v>
      </c>
      <c r="F429" s="11" t="s">
        <v>748</v>
      </c>
      <c r="G429" t="s">
        <v>696</v>
      </c>
      <c r="H429" t="s">
        <v>702</v>
      </c>
      <c r="I429" t="str">
        <f t="shared" si="168"/>
        <v>Solar</v>
      </c>
      <c r="J429" t="e">
        <f>NA()</f>
        <v>#N/A</v>
      </c>
      <c r="K429" t="s">
        <v>432</v>
      </c>
      <c r="L429" t="e">
        <f>INDEX(idxFuel!$B:$B,MATCH($K429,idxFuel!$A:$A,0))</f>
        <v>#N/A</v>
      </c>
      <c r="M429" t="s">
        <v>428</v>
      </c>
      <c r="N429" t="e">
        <v>#N/A</v>
      </c>
      <c r="O429" t="e">
        <f t="shared" si="169"/>
        <v>#N/A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 t="e">
        <v>#N/A</v>
      </c>
      <c r="AA429" t="e">
        <f t="shared" si="164"/>
        <v>#N/A</v>
      </c>
      <c r="AB429" t="e">
        <v>#N/A</v>
      </c>
      <c r="AC429" t="e">
        <v>#N/A</v>
      </c>
      <c r="AD429" t="e">
        <v>#N/A</v>
      </c>
      <c r="AE429">
        <v>8</v>
      </c>
      <c r="AF429">
        <v>40</v>
      </c>
      <c r="AG429">
        <v>0.1</v>
      </c>
      <c r="AH429" t="e">
        <v>#N/A</v>
      </c>
      <c r="AI429" t="e">
        <v>#N/A</v>
      </c>
      <c r="AJ429" t="e">
        <v>#N/A</v>
      </c>
      <c r="AK429" t="e">
        <v>#N/A</v>
      </c>
      <c r="AL429" t="s">
        <v>696</v>
      </c>
      <c r="AM429" t="e">
        <f>NA()</f>
        <v>#N/A</v>
      </c>
      <c r="AN429" t="e">
        <v>#N/A</v>
      </c>
      <c r="AQ429" s="20" t="str">
        <f t="shared" si="170"/>
        <v>NH1n PSH</v>
      </c>
      <c r="AR429" t="s">
        <v>750</v>
      </c>
      <c r="AT429" s="4" t="s">
        <v>714</v>
      </c>
      <c r="AU429" s="20" t="str">
        <f t="shared" si="171"/>
        <v>NH1n PSH</v>
      </c>
      <c r="AV429" t="str">
        <f t="shared" si="172"/>
        <v>CAC</v>
      </c>
      <c r="AX429" s="4" t="s">
        <v>715</v>
      </c>
      <c r="AY429" s="20" t="str">
        <f t="shared" si="173"/>
        <v>NH1n PSH</v>
      </c>
      <c r="AZ429" t="e">
        <f t="shared" si="174"/>
        <v>#N/A</v>
      </c>
      <c r="BB429" s="4" t="s">
        <v>716</v>
      </c>
      <c r="BC429" s="20" t="s">
        <v>718</v>
      </c>
      <c r="BD429" s="20" t="e">
        <f t="shared" si="175"/>
        <v>#N/A</v>
      </c>
      <c r="BF429" s="4" t="s">
        <v>716</v>
      </c>
      <c r="BG429" s="4" t="s">
        <v>719</v>
      </c>
      <c r="BH429" s="20" t="str">
        <f t="shared" si="176"/>
        <v>NH1n PSH</v>
      </c>
      <c r="BJ429" s="4" t="s">
        <v>716</v>
      </c>
      <c r="BK429" s="4" t="s">
        <v>720</v>
      </c>
      <c r="BL429" s="20" t="e">
        <f t="shared" si="177"/>
        <v>#N/A</v>
      </c>
      <c r="BN429" s="4" t="s">
        <v>717</v>
      </c>
      <c r="BO429" s="20" t="str">
        <f t="shared" si="178"/>
        <v>Solar</v>
      </c>
      <c r="BP429" s="20" t="str">
        <f t="shared" si="179"/>
        <v>NH1n PSH</v>
      </c>
    </row>
    <row r="430" spans="1:68">
      <c r="A430" s="9" t="s">
        <v>739</v>
      </c>
      <c r="B430" s="11" t="str">
        <f t="shared" si="166"/>
        <v>NH2n_PSH</v>
      </c>
      <c r="C430" s="11" t="e">
        <v>#N/A</v>
      </c>
      <c r="D430" s="11" t="s">
        <v>706</v>
      </c>
      <c r="E430" s="11" t="str">
        <f t="shared" si="167"/>
        <v>CAC</v>
      </c>
      <c r="F430" s="11" t="s">
        <v>748</v>
      </c>
      <c r="G430" t="s">
        <v>696</v>
      </c>
      <c r="H430" t="s">
        <v>702</v>
      </c>
      <c r="I430" t="str">
        <f t="shared" si="168"/>
        <v>Solar</v>
      </c>
      <c r="J430" t="e">
        <f>NA()</f>
        <v>#N/A</v>
      </c>
      <c r="K430" t="s">
        <v>432</v>
      </c>
      <c r="L430" t="e">
        <f>INDEX(idxFuel!$B:$B,MATCH($K430,idxFuel!$A:$A,0))</f>
        <v>#N/A</v>
      </c>
      <c r="M430" t="s">
        <v>428</v>
      </c>
      <c r="N430" t="e">
        <v>#N/A</v>
      </c>
      <c r="O430" t="e">
        <f t="shared" si="169"/>
        <v>#N/A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 t="e">
        <v>#N/A</v>
      </c>
      <c r="AA430" t="e">
        <f t="shared" si="164"/>
        <v>#N/A</v>
      </c>
      <c r="AB430" t="e">
        <v>#N/A</v>
      </c>
      <c r="AC430" t="e">
        <v>#N/A</v>
      </c>
      <c r="AD430" t="e">
        <v>#N/A</v>
      </c>
      <c r="AE430">
        <v>8</v>
      </c>
      <c r="AF430">
        <v>40</v>
      </c>
      <c r="AG430">
        <v>0.1</v>
      </c>
      <c r="AH430" t="e">
        <v>#N/A</v>
      </c>
      <c r="AI430" t="e">
        <v>#N/A</v>
      </c>
      <c r="AJ430" t="e">
        <v>#N/A</v>
      </c>
      <c r="AK430" t="e">
        <v>#N/A</v>
      </c>
      <c r="AL430" t="s">
        <v>696</v>
      </c>
      <c r="AM430" t="e">
        <f>NA()</f>
        <v>#N/A</v>
      </c>
      <c r="AN430" t="e">
        <v>#N/A</v>
      </c>
      <c r="AQ430" s="20" t="str">
        <f t="shared" si="170"/>
        <v>NH2n PSH</v>
      </c>
      <c r="AR430" t="s">
        <v>750</v>
      </c>
      <c r="AT430" s="4" t="s">
        <v>714</v>
      </c>
      <c r="AU430" s="20" t="str">
        <f t="shared" si="171"/>
        <v>NH2n PSH</v>
      </c>
      <c r="AV430" t="str">
        <f t="shared" si="172"/>
        <v>CAC</v>
      </c>
      <c r="AX430" s="4" t="s">
        <v>715</v>
      </c>
      <c r="AY430" s="20" t="str">
        <f t="shared" si="173"/>
        <v>NH2n PSH</v>
      </c>
      <c r="AZ430" t="e">
        <f t="shared" si="174"/>
        <v>#N/A</v>
      </c>
      <c r="BB430" s="4" t="s">
        <v>716</v>
      </c>
      <c r="BC430" s="20" t="s">
        <v>718</v>
      </c>
      <c r="BD430" s="20" t="e">
        <f t="shared" si="175"/>
        <v>#N/A</v>
      </c>
      <c r="BF430" s="4" t="s">
        <v>716</v>
      </c>
      <c r="BG430" s="4" t="s">
        <v>719</v>
      </c>
      <c r="BH430" s="20" t="str">
        <f t="shared" si="176"/>
        <v>NH2n PSH</v>
      </c>
      <c r="BJ430" s="4" t="s">
        <v>716</v>
      </c>
      <c r="BK430" s="4" t="s">
        <v>720</v>
      </c>
      <c r="BL430" s="20" t="e">
        <f t="shared" si="177"/>
        <v>#N/A</v>
      </c>
      <c r="BN430" s="4" t="s">
        <v>717</v>
      </c>
      <c r="BO430" s="20" t="str">
        <f t="shared" si="178"/>
        <v>Solar</v>
      </c>
      <c r="BP430" s="20" t="str">
        <f t="shared" si="179"/>
        <v>NH2n PSH</v>
      </c>
    </row>
    <row r="431" spans="1:68">
      <c r="A431" s="9" t="s">
        <v>740</v>
      </c>
      <c r="B431" s="11" t="str">
        <f t="shared" si="166"/>
        <v>NH3n_PSH</v>
      </c>
      <c r="C431" s="11" t="e">
        <v>#N/A</v>
      </c>
      <c r="D431" s="11" t="s">
        <v>706</v>
      </c>
      <c r="E431" s="11" t="str">
        <f t="shared" si="167"/>
        <v>CAC</v>
      </c>
      <c r="F431" s="11" t="s">
        <v>748</v>
      </c>
      <c r="G431" t="s">
        <v>696</v>
      </c>
      <c r="H431" t="s">
        <v>702</v>
      </c>
      <c r="I431" t="str">
        <f t="shared" si="168"/>
        <v>Solar</v>
      </c>
      <c r="J431" t="e">
        <f>NA()</f>
        <v>#N/A</v>
      </c>
      <c r="K431" t="s">
        <v>432</v>
      </c>
      <c r="L431" t="e">
        <f>INDEX(idxFuel!$B:$B,MATCH($K431,idxFuel!$A:$A,0))</f>
        <v>#N/A</v>
      </c>
      <c r="M431" t="s">
        <v>428</v>
      </c>
      <c r="N431" t="e">
        <v>#N/A</v>
      </c>
      <c r="O431" t="e">
        <f t="shared" si="169"/>
        <v>#N/A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 t="e">
        <v>#N/A</v>
      </c>
      <c r="AA431" t="e">
        <f t="shared" si="164"/>
        <v>#N/A</v>
      </c>
      <c r="AB431" t="e">
        <v>#N/A</v>
      </c>
      <c r="AC431" t="e">
        <v>#N/A</v>
      </c>
      <c r="AD431" t="e">
        <v>#N/A</v>
      </c>
      <c r="AE431">
        <v>8</v>
      </c>
      <c r="AF431">
        <v>40</v>
      </c>
      <c r="AG431">
        <v>0.1</v>
      </c>
      <c r="AH431" t="e">
        <v>#N/A</v>
      </c>
      <c r="AI431" t="e">
        <v>#N/A</v>
      </c>
      <c r="AJ431" t="e">
        <v>#N/A</v>
      </c>
      <c r="AK431" t="e">
        <v>#N/A</v>
      </c>
      <c r="AL431" t="s">
        <v>696</v>
      </c>
      <c r="AM431" t="e">
        <f>NA()</f>
        <v>#N/A</v>
      </c>
      <c r="AN431" t="e">
        <v>#N/A</v>
      </c>
      <c r="AQ431" s="20" t="str">
        <f t="shared" si="170"/>
        <v>NH3n PSH</v>
      </c>
      <c r="AR431" t="s">
        <v>750</v>
      </c>
      <c r="AT431" s="4" t="s">
        <v>714</v>
      </c>
      <c r="AU431" s="20" t="str">
        <f t="shared" si="171"/>
        <v>NH3n PSH</v>
      </c>
      <c r="AV431" t="str">
        <f t="shared" si="172"/>
        <v>CAC</v>
      </c>
      <c r="AX431" s="4" t="s">
        <v>715</v>
      </c>
      <c r="AY431" s="20" t="str">
        <f t="shared" si="173"/>
        <v>NH3n PSH</v>
      </c>
      <c r="AZ431" t="e">
        <f t="shared" si="174"/>
        <v>#N/A</v>
      </c>
      <c r="BB431" s="4" t="s">
        <v>716</v>
      </c>
      <c r="BC431" s="20" t="s">
        <v>718</v>
      </c>
      <c r="BD431" s="20" t="e">
        <f t="shared" si="175"/>
        <v>#N/A</v>
      </c>
      <c r="BF431" s="4" t="s">
        <v>716</v>
      </c>
      <c r="BG431" s="4" t="s">
        <v>719</v>
      </c>
      <c r="BH431" s="20" t="str">
        <f t="shared" si="176"/>
        <v>NH3n PSH</v>
      </c>
      <c r="BJ431" s="4" t="s">
        <v>716</v>
      </c>
      <c r="BK431" s="4" t="s">
        <v>720</v>
      </c>
      <c r="BL431" s="20" t="e">
        <f t="shared" si="177"/>
        <v>#N/A</v>
      </c>
      <c r="BN431" s="4" t="s">
        <v>717</v>
      </c>
      <c r="BO431" s="20" t="str">
        <f t="shared" si="178"/>
        <v>Solar</v>
      </c>
      <c r="BP431" s="20" t="str">
        <f t="shared" si="179"/>
        <v>NH3n PSH</v>
      </c>
    </row>
    <row r="432" spans="1:68">
      <c r="A432" s="11" t="s">
        <v>741</v>
      </c>
      <c r="B432" s="11" t="str">
        <f t="shared" si="166"/>
        <v>NH4n_PSH</v>
      </c>
      <c r="C432" s="11" t="e">
        <v>#N/A</v>
      </c>
      <c r="D432" s="11" t="s">
        <v>706</v>
      </c>
      <c r="E432" s="11" t="str">
        <f t="shared" si="167"/>
        <v>CAC</v>
      </c>
      <c r="F432" s="11" t="s">
        <v>748</v>
      </c>
      <c r="G432" t="s">
        <v>696</v>
      </c>
      <c r="H432" t="s">
        <v>702</v>
      </c>
      <c r="I432" t="str">
        <f t="shared" si="168"/>
        <v>Solar</v>
      </c>
      <c r="J432" t="e">
        <f>NA()</f>
        <v>#N/A</v>
      </c>
      <c r="K432" t="s">
        <v>432</v>
      </c>
      <c r="L432" t="e">
        <f>INDEX(idxFuel!$B:$B,MATCH($K432,idxFuel!$A:$A,0))</f>
        <v>#N/A</v>
      </c>
      <c r="M432" t="s">
        <v>428</v>
      </c>
      <c r="N432" t="e">
        <v>#N/A</v>
      </c>
      <c r="O432" t="e">
        <f t="shared" si="169"/>
        <v>#N/A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 t="e">
        <v>#N/A</v>
      </c>
      <c r="AA432" t="e">
        <f t="shared" si="164"/>
        <v>#N/A</v>
      </c>
      <c r="AB432" t="e">
        <v>#N/A</v>
      </c>
      <c r="AC432" t="e">
        <v>#N/A</v>
      </c>
      <c r="AD432" t="e">
        <v>#N/A</v>
      </c>
      <c r="AE432">
        <v>8</v>
      </c>
      <c r="AF432">
        <v>40</v>
      </c>
      <c r="AG432">
        <v>0.1</v>
      </c>
      <c r="AH432" t="e">
        <v>#N/A</v>
      </c>
      <c r="AI432" t="e">
        <v>#N/A</v>
      </c>
      <c r="AJ432" t="e">
        <v>#N/A</v>
      </c>
      <c r="AK432" t="e">
        <v>#N/A</v>
      </c>
      <c r="AL432" t="s">
        <v>696</v>
      </c>
      <c r="AM432" t="e">
        <f>NA()</f>
        <v>#N/A</v>
      </c>
      <c r="AN432" t="e">
        <v>#N/A</v>
      </c>
      <c r="AQ432" s="20" t="str">
        <f t="shared" si="170"/>
        <v>NH4n PSH</v>
      </c>
      <c r="AR432" t="s">
        <v>750</v>
      </c>
      <c r="AT432" s="4" t="s">
        <v>714</v>
      </c>
      <c r="AU432" s="20" t="str">
        <f t="shared" si="171"/>
        <v>NH4n PSH</v>
      </c>
      <c r="AV432" t="str">
        <f t="shared" si="172"/>
        <v>CAC</v>
      </c>
      <c r="AX432" s="4" t="s">
        <v>715</v>
      </c>
      <c r="AY432" s="20" t="str">
        <f t="shared" si="173"/>
        <v>NH4n PSH</v>
      </c>
      <c r="AZ432" t="e">
        <f t="shared" si="174"/>
        <v>#N/A</v>
      </c>
      <c r="BB432" s="4" t="s">
        <v>716</v>
      </c>
      <c r="BC432" s="20" t="s">
        <v>718</v>
      </c>
      <c r="BD432" s="20" t="e">
        <f t="shared" si="175"/>
        <v>#N/A</v>
      </c>
      <c r="BF432" s="4" t="s">
        <v>716</v>
      </c>
      <c r="BG432" s="4" t="s">
        <v>719</v>
      </c>
      <c r="BH432" s="20" t="str">
        <f t="shared" si="176"/>
        <v>NH4n PSH</v>
      </c>
      <c r="BJ432" s="4" t="s">
        <v>716</v>
      </c>
      <c r="BK432" s="4" t="s">
        <v>720</v>
      </c>
      <c r="BL432" s="20" t="e">
        <f t="shared" si="177"/>
        <v>#N/A</v>
      </c>
      <c r="BN432" s="4" t="s">
        <v>717</v>
      </c>
      <c r="BO432" s="20" t="str">
        <f t="shared" si="178"/>
        <v>Solar</v>
      </c>
      <c r="BP432" s="20" t="str">
        <f t="shared" si="179"/>
        <v>NH4n PSH</v>
      </c>
    </row>
    <row r="433" spans="1:68">
      <c r="A433" s="11" t="s">
        <v>742</v>
      </c>
      <c r="B433" s="11" t="str">
        <f t="shared" si="166"/>
        <v>NH5n_PSH</v>
      </c>
      <c r="C433" s="11" t="e">
        <v>#N/A</v>
      </c>
      <c r="D433" s="11" t="s">
        <v>706</v>
      </c>
      <c r="E433" s="11" t="str">
        <f t="shared" ref="E433:E434" si="180">LEFT(D433,3)</f>
        <v>CAC</v>
      </c>
      <c r="F433" s="11" t="s">
        <v>748</v>
      </c>
      <c r="G433" t="s">
        <v>696</v>
      </c>
      <c r="H433" t="s">
        <v>702</v>
      </c>
      <c r="I433" t="str">
        <f t="shared" ref="I433:I434" si="181">LEFT(H433,SEARCH(" ",H433)-1)</f>
        <v>Solar</v>
      </c>
      <c r="J433" t="e">
        <f>NA()</f>
        <v>#N/A</v>
      </c>
      <c r="K433" t="s">
        <v>432</v>
      </c>
      <c r="L433" t="e">
        <f>INDEX(idxFuel!$B:$B,MATCH($K433,idxFuel!$A:$A,0))</f>
        <v>#N/A</v>
      </c>
      <c r="M433" t="s">
        <v>428</v>
      </c>
      <c r="N433" t="e">
        <v>#N/A</v>
      </c>
      <c r="O433" t="e">
        <f t="shared" ref="O433:O434" si="182">N433/MAX($U433:$Y433)</f>
        <v>#N/A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 t="e">
        <v>#N/A</v>
      </c>
      <c r="AA433" t="e">
        <f t="shared" si="164"/>
        <v>#N/A</v>
      </c>
      <c r="AB433" t="e">
        <v>#N/A</v>
      </c>
      <c r="AC433" t="e">
        <v>#N/A</v>
      </c>
      <c r="AD433" t="e">
        <v>#N/A</v>
      </c>
      <c r="AE433">
        <v>8</v>
      </c>
      <c r="AF433">
        <v>40</v>
      </c>
      <c r="AG433">
        <v>0.1</v>
      </c>
      <c r="AH433" t="e">
        <v>#N/A</v>
      </c>
      <c r="AI433" t="e">
        <v>#N/A</v>
      </c>
      <c r="AJ433" t="e">
        <v>#N/A</v>
      </c>
      <c r="AK433" t="e">
        <v>#N/A</v>
      </c>
      <c r="AL433" t="s">
        <v>696</v>
      </c>
      <c r="AM433" t="e">
        <f>NA()</f>
        <v>#N/A</v>
      </c>
      <c r="AN433" t="e">
        <v>#N/A</v>
      </c>
      <c r="AQ433" s="20" t="str">
        <f t="shared" ref="AQ433:AQ434" si="183">A433</f>
        <v>NH5n PSH</v>
      </c>
      <c r="AR433" t="s">
        <v>750</v>
      </c>
      <c r="AT433" s="4" t="s">
        <v>714</v>
      </c>
      <c r="AU433" s="20" t="str">
        <f t="shared" ref="AU433:AU434" si="184">AQ433</f>
        <v>NH5n PSH</v>
      </c>
      <c r="AV433" t="str">
        <f t="shared" ref="AV433:AV434" si="185">E433</f>
        <v>CAC</v>
      </c>
      <c r="AX433" s="4" t="s">
        <v>715</v>
      </c>
      <c r="AY433" s="20" t="str">
        <f t="shared" ref="AY433:AY434" si="186">AQ433</f>
        <v>NH5n PSH</v>
      </c>
      <c r="AZ433" t="e">
        <f t="shared" ref="AZ433:AZ434" si="187">L433</f>
        <v>#N/A</v>
      </c>
      <c r="BB433" s="4" t="s">
        <v>716</v>
      </c>
      <c r="BC433" s="20" t="s">
        <v>718</v>
      </c>
      <c r="BD433" s="20" t="e">
        <f t="shared" ref="BD433:BD434" si="188">IF($M433="Optimal",$AU433,NA())</f>
        <v>#N/A</v>
      </c>
      <c r="BF433" s="4" t="s">
        <v>716</v>
      </c>
      <c r="BG433" s="4" t="s">
        <v>719</v>
      </c>
      <c r="BH433" s="20" t="str">
        <f t="shared" ref="BH433:BH434" si="189">AU433</f>
        <v>NH5n PSH</v>
      </c>
      <c r="BJ433" s="4" t="s">
        <v>716</v>
      </c>
      <c r="BK433" s="4" t="s">
        <v>720</v>
      </c>
      <c r="BL433" s="20" t="e">
        <f t="shared" ref="BL433:BL434" si="190">IF(M433="Optimal",AU433,NA())</f>
        <v>#N/A</v>
      </c>
      <c r="BN433" s="4" t="s">
        <v>717</v>
      </c>
      <c r="BO433" s="20" t="str">
        <f t="shared" ref="BO433:BO434" si="191">I433</f>
        <v>Solar</v>
      </c>
      <c r="BP433" s="20" t="str">
        <f t="shared" ref="BP433:BP434" si="192">AU433</f>
        <v>NH5n PSH</v>
      </c>
    </row>
    <row r="434" spans="1:68">
      <c r="A434" s="11" t="s">
        <v>743</v>
      </c>
      <c r="B434" s="11" t="str">
        <f t="shared" ref="B434:B444" si="193">SUBSTITUTE(A434," ","_")</f>
        <v>NH6n_PSH</v>
      </c>
      <c r="C434" s="11" t="e">
        <v>#N/A</v>
      </c>
      <c r="D434" s="11" t="s">
        <v>706</v>
      </c>
      <c r="E434" s="11" t="str">
        <f t="shared" si="180"/>
        <v>CAC</v>
      </c>
      <c r="F434" s="11" t="s">
        <v>748</v>
      </c>
      <c r="G434" t="s">
        <v>696</v>
      </c>
      <c r="H434" t="s">
        <v>702</v>
      </c>
      <c r="I434" t="str">
        <f t="shared" si="181"/>
        <v>Solar</v>
      </c>
      <c r="J434" t="e">
        <f>NA()</f>
        <v>#N/A</v>
      </c>
      <c r="K434" t="s">
        <v>432</v>
      </c>
      <c r="L434" t="e">
        <f>INDEX(idxFuel!$B:$B,MATCH($K434,idxFuel!$A:$A,0))</f>
        <v>#N/A</v>
      </c>
      <c r="M434" t="s">
        <v>428</v>
      </c>
      <c r="N434" t="e">
        <v>#N/A</v>
      </c>
      <c r="O434" t="e">
        <f t="shared" si="182"/>
        <v>#N/A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 t="e">
        <v>#N/A</v>
      </c>
      <c r="AA434" t="e">
        <f t="shared" ref="AA434:AA438" si="194">Z434*$AA$1*1000</f>
        <v>#N/A</v>
      </c>
      <c r="AB434" t="e">
        <v>#N/A</v>
      </c>
      <c r="AC434" t="e">
        <v>#N/A</v>
      </c>
      <c r="AD434" t="e">
        <v>#N/A</v>
      </c>
      <c r="AE434">
        <v>8</v>
      </c>
      <c r="AF434">
        <v>40</v>
      </c>
      <c r="AG434">
        <v>0.1</v>
      </c>
      <c r="AH434" t="e">
        <v>#N/A</v>
      </c>
      <c r="AI434" t="e">
        <v>#N/A</v>
      </c>
      <c r="AJ434" t="e">
        <v>#N/A</v>
      </c>
      <c r="AK434" t="e">
        <v>#N/A</v>
      </c>
      <c r="AL434" t="s">
        <v>696</v>
      </c>
      <c r="AM434" t="e">
        <f>NA()</f>
        <v>#N/A</v>
      </c>
      <c r="AN434" t="e">
        <v>#N/A</v>
      </c>
      <c r="AQ434" s="20" t="str">
        <f t="shared" si="183"/>
        <v>NH6n PSH</v>
      </c>
      <c r="AR434" t="s">
        <v>750</v>
      </c>
      <c r="AT434" s="4" t="s">
        <v>714</v>
      </c>
      <c r="AU434" s="20" t="str">
        <f t="shared" si="184"/>
        <v>NH6n PSH</v>
      </c>
      <c r="AV434" t="str">
        <f t="shared" si="185"/>
        <v>CAC</v>
      </c>
      <c r="AX434" s="4" t="s">
        <v>715</v>
      </c>
      <c r="AY434" s="20" t="str">
        <f t="shared" si="186"/>
        <v>NH6n PSH</v>
      </c>
      <c r="AZ434" t="e">
        <f t="shared" si="187"/>
        <v>#N/A</v>
      </c>
      <c r="BB434" s="4" t="s">
        <v>716</v>
      </c>
      <c r="BC434" s="20" t="s">
        <v>718</v>
      </c>
      <c r="BD434" s="20" t="e">
        <f t="shared" si="188"/>
        <v>#N/A</v>
      </c>
      <c r="BF434" s="4" t="s">
        <v>716</v>
      </c>
      <c r="BG434" s="4" t="s">
        <v>719</v>
      </c>
      <c r="BH434" s="20" t="str">
        <f t="shared" si="189"/>
        <v>NH6n PSH</v>
      </c>
      <c r="BJ434" s="4" t="s">
        <v>716</v>
      </c>
      <c r="BK434" s="4" t="s">
        <v>720</v>
      </c>
      <c r="BL434" s="20" t="e">
        <f t="shared" si="190"/>
        <v>#N/A</v>
      </c>
      <c r="BN434" s="4" t="s">
        <v>717</v>
      </c>
      <c r="BO434" s="20" t="str">
        <f t="shared" si="191"/>
        <v>Solar</v>
      </c>
      <c r="BP434" s="20" t="str">
        <f t="shared" si="192"/>
        <v>NH6n PSH</v>
      </c>
    </row>
    <row r="435" spans="1:68">
      <c r="A435" s="11" t="s">
        <v>723</v>
      </c>
      <c r="B435" s="11" t="str">
        <f t="shared" si="193"/>
        <v>CHB-H1-2n</v>
      </c>
      <c r="C435" s="11" t="e">
        <v>#N/A</v>
      </c>
      <c r="D435" s="11" t="s">
        <v>706</v>
      </c>
      <c r="E435" s="11" t="str">
        <f t="shared" ref="E435:E444" si="195">LEFT(D435,3)</f>
        <v>CAC</v>
      </c>
      <c r="F435" s="11" t="s">
        <v>748</v>
      </c>
      <c r="G435" t="s">
        <v>696</v>
      </c>
      <c r="H435" t="s">
        <v>702</v>
      </c>
      <c r="I435" t="str">
        <f t="shared" ref="I435:I444" si="196">LEFT(H435,SEARCH(" ",H435)-1)</f>
        <v>Solar</v>
      </c>
      <c r="J435" t="e">
        <f>NA()</f>
        <v>#N/A</v>
      </c>
      <c r="K435" t="s">
        <v>432</v>
      </c>
      <c r="L435" t="e">
        <f>INDEX(idxFuel!$B:$B,MATCH($K435,idxFuel!$A:$A,0))</f>
        <v>#N/A</v>
      </c>
      <c r="M435" t="s">
        <v>428</v>
      </c>
      <c r="N435" t="e">
        <v>#N/A</v>
      </c>
      <c r="O435" t="e">
        <f t="shared" ref="O435:O444" si="197">N435/MAX($U435:$Y435)</f>
        <v>#N/A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0</v>
      </c>
      <c r="V435">
        <v>0</v>
      </c>
      <c r="W435">
        <v>0</v>
      </c>
      <c r="X435">
        <v>0</v>
      </c>
      <c r="Y435">
        <v>0</v>
      </c>
      <c r="Z435" t="e">
        <v>#N/A</v>
      </c>
      <c r="AA435" t="e">
        <f t="shared" si="194"/>
        <v>#N/A</v>
      </c>
      <c r="AB435" t="e">
        <v>#N/A</v>
      </c>
      <c r="AC435" t="e">
        <v>#N/A</v>
      </c>
      <c r="AD435" t="e">
        <v>#N/A</v>
      </c>
      <c r="AE435">
        <v>8</v>
      </c>
      <c r="AF435">
        <v>40</v>
      </c>
      <c r="AG435">
        <v>0.1</v>
      </c>
      <c r="AH435" t="e">
        <v>#N/A</v>
      </c>
      <c r="AI435" t="e">
        <v>#N/A</v>
      </c>
      <c r="AJ435" t="e">
        <v>#N/A</v>
      </c>
      <c r="AK435" t="e">
        <v>#N/A</v>
      </c>
      <c r="AL435" t="s">
        <v>696</v>
      </c>
      <c r="AM435" t="e">
        <f>NA()</f>
        <v>#N/A</v>
      </c>
      <c r="AN435" t="e">
        <v>#N/A</v>
      </c>
      <c r="AQ435" s="20" t="str">
        <f t="shared" ref="AQ435:AQ444" si="198">A435</f>
        <v>CHB-H1-2n</v>
      </c>
      <c r="AR435" t="s">
        <v>750</v>
      </c>
      <c r="AT435" s="4" t="s">
        <v>714</v>
      </c>
      <c r="AU435" s="20" t="str">
        <f t="shared" ref="AU435:AU444" si="199">AQ435</f>
        <v>CHB-H1-2n</v>
      </c>
      <c r="AV435" t="str">
        <f t="shared" ref="AV435:AV444" si="200">E435</f>
        <v>CAC</v>
      </c>
      <c r="AX435" s="4" t="s">
        <v>715</v>
      </c>
      <c r="AY435" s="20" t="str">
        <f t="shared" ref="AY435:AY444" si="201">AQ435</f>
        <v>CHB-H1-2n</v>
      </c>
      <c r="AZ435" t="e">
        <f t="shared" ref="AZ435:AZ444" si="202">L435</f>
        <v>#N/A</v>
      </c>
      <c r="BB435" s="4" t="s">
        <v>716</v>
      </c>
      <c r="BC435" s="20" t="s">
        <v>718</v>
      </c>
      <c r="BD435" s="20" t="e">
        <f t="shared" ref="BD435:BD444" si="203">IF($M435="Optimal",$AU435,NA())</f>
        <v>#N/A</v>
      </c>
      <c r="BF435" s="4" t="s">
        <v>716</v>
      </c>
      <c r="BG435" s="4" t="s">
        <v>719</v>
      </c>
      <c r="BH435" s="20" t="str">
        <f t="shared" ref="BH435:BH444" si="204">AU435</f>
        <v>CHB-H1-2n</v>
      </c>
      <c r="BJ435" s="4" t="s">
        <v>716</v>
      </c>
      <c r="BK435" s="4" t="s">
        <v>720</v>
      </c>
      <c r="BL435" s="20" t="e">
        <f t="shared" ref="BL435:BL444" si="205">IF(M435="Optimal",AU435,NA())</f>
        <v>#N/A</v>
      </c>
      <c r="BN435" s="4" t="s">
        <v>717</v>
      </c>
      <c r="BO435" s="20" t="str">
        <f t="shared" ref="BO435:BO444" si="206">I435</f>
        <v>Solar</v>
      </c>
      <c r="BP435" s="20" t="str">
        <f t="shared" ref="BP435:BP444" si="207">AU435</f>
        <v>CHB-H1-2n</v>
      </c>
    </row>
    <row r="436" spans="1:68">
      <c r="A436" s="11" t="s">
        <v>724</v>
      </c>
      <c r="B436" s="11" t="str">
        <f t="shared" si="193"/>
        <v>CHB-P1-2n</v>
      </c>
      <c r="C436" s="11" t="e">
        <v>#N/A</v>
      </c>
      <c r="D436" s="11" t="s">
        <v>371</v>
      </c>
      <c r="E436" s="11" t="str">
        <f t="shared" si="195"/>
        <v>MAC</v>
      </c>
      <c r="F436" s="11" t="s">
        <v>748</v>
      </c>
      <c r="G436" t="s">
        <v>696</v>
      </c>
      <c r="H436" t="s">
        <v>702</v>
      </c>
      <c r="I436" t="str">
        <f t="shared" si="196"/>
        <v>Solar</v>
      </c>
      <c r="J436" t="e">
        <f>NA()</f>
        <v>#N/A</v>
      </c>
      <c r="K436" t="s">
        <v>432</v>
      </c>
      <c r="L436" t="e">
        <f>INDEX(idxFuel!$B:$B,MATCH($K436,idxFuel!$A:$A,0))</f>
        <v>#N/A</v>
      </c>
      <c r="M436" t="s">
        <v>428</v>
      </c>
      <c r="N436" t="e">
        <v>#N/A</v>
      </c>
      <c r="O436" t="e">
        <f t="shared" si="197"/>
        <v>#N/A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0</v>
      </c>
      <c r="V436">
        <v>0</v>
      </c>
      <c r="W436">
        <v>0</v>
      </c>
      <c r="X436">
        <v>0</v>
      </c>
      <c r="Y436">
        <v>0</v>
      </c>
      <c r="Z436" t="e">
        <v>#N/A</v>
      </c>
      <c r="AA436" t="e">
        <f t="shared" si="194"/>
        <v>#N/A</v>
      </c>
      <c r="AB436" t="e">
        <v>#N/A</v>
      </c>
      <c r="AC436" t="e">
        <v>#N/A</v>
      </c>
      <c r="AD436" t="e">
        <v>#N/A</v>
      </c>
      <c r="AE436">
        <v>8</v>
      </c>
      <c r="AF436">
        <v>40</v>
      </c>
      <c r="AG436">
        <v>0.1</v>
      </c>
      <c r="AH436" t="e">
        <v>#N/A</v>
      </c>
      <c r="AI436" t="e">
        <v>#N/A</v>
      </c>
      <c r="AJ436" t="e">
        <v>#N/A</v>
      </c>
      <c r="AK436" t="e">
        <v>#N/A</v>
      </c>
      <c r="AL436" t="s">
        <v>696</v>
      </c>
      <c r="AM436" t="e">
        <f>NA()</f>
        <v>#N/A</v>
      </c>
      <c r="AN436" t="e">
        <v>#N/A</v>
      </c>
      <c r="AQ436" s="20" t="str">
        <f t="shared" si="198"/>
        <v>CHB-P1-2n</v>
      </c>
      <c r="AR436" t="s">
        <v>750</v>
      </c>
      <c r="AT436" s="4" t="s">
        <v>714</v>
      </c>
      <c r="AU436" s="20" t="str">
        <f t="shared" si="199"/>
        <v>CHB-P1-2n</v>
      </c>
      <c r="AV436" t="str">
        <f t="shared" si="200"/>
        <v>MAC</v>
      </c>
      <c r="AX436" s="4" t="s">
        <v>715</v>
      </c>
      <c r="AY436" s="20" t="str">
        <f t="shared" si="201"/>
        <v>CHB-P1-2n</v>
      </c>
      <c r="AZ436" t="e">
        <f t="shared" si="202"/>
        <v>#N/A</v>
      </c>
      <c r="BB436" s="4" t="s">
        <v>716</v>
      </c>
      <c r="BC436" s="20" t="s">
        <v>718</v>
      </c>
      <c r="BD436" s="20" t="e">
        <f t="shared" si="203"/>
        <v>#N/A</v>
      </c>
      <c r="BF436" s="4" t="s">
        <v>716</v>
      </c>
      <c r="BG436" s="4" t="s">
        <v>719</v>
      </c>
      <c r="BH436" s="20" t="str">
        <f t="shared" si="204"/>
        <v>CHB-P1-2n</v>
      </c>
      <c r="BJ436" s="4" t="s">
        <v>716</v>
      </c>
      <c r="BK436" s="4" t="s">
        <v>720</v>
      </c>
      <c r="BL436" s="20" t="e">
        <f t="shared" si="205"/>
        <v>#N/A</v>
      </c>
      <c r="BN436" s="4" t="s">
        <v>717</v>
      </c>
      <c r="BO436" s="20" t="str">
        <f t="shared" si="206"/>
        <v>Solar</v>
      </c>
      <c r="BP436" s="20" t="str">
        <f t="shared" si="207"/>
        <v>CHB-P1-2n</v>
      </c>
    </row>
    <row r="437" spans="1:68">
      <c r="A437" s="11" t="s">
        <v>732</v>
      </c>
      <c r="B437" s="11" t="str">
        <f t="shared" si="193"/>
        <v>NewPumpNEC</v>
      </c>
      <c r="C437" s="11" t="e">
        <v>#N/A</v>
      </c>
      <c r="D437" s="11" t="s">
        <v>368</v>
      </c>
      <c r="E437" s="11" t="str">
        <f t="shared" si="195"/>
        <v>NAC</v>
      </c>
      <c r="F437" s="11" t="s">
        <v>748</v>
      </c>
      <c r="G437" t="s">
        <v>696</v>
      </c>
      <c r="H437" t="s">
        <v>702</v>
      </c>
      <c r="I437" t="str">
        <f t="shared" si="196"/>
        <v>Solar</v>
      </c>
      <c r="J437" t="e">
        <f>NA()</f>
        <v>#N/A</v>
      </c>
      <c r="K437" t="s">
        <v>432</v>
      </c>
      <c r="L437" t="e">
        <f>INDEX(idxFuel!$B:$B,MATCH($K437,idxFuel!$A:$A,0))</f>
        <v>#N/A</v>
      </c>
      <c r="M437" t="s">
        <v>428</v>
      </c>
      <c r="N437" t="e">
        <v>#N/A</v>
      </c>
      <c r="O437" t="e">
        <f t="shared" si="197"/>
        <v>#N/A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 t="e">
        <v>#N/A</v>
      </c>
      <c r="AA437" t="e">
        <f t="shared" si="194"/>
        <v>#N/A</v>
      </c>
      <c r="AB437" t="e">
        <v>#N/A</v>
      </c>
      <c r="AC437" t="e">
        <v>#N/A</v>
      </c>
      <c r="AD437" t="e">
        <v>#N/A</v>
      </c>
      <c r="AE437">
        <v>8</v>
      </c>
      <c r="AF437">
        <v>40</v>
      </c>
      <c r="AG437">
        <v>0.1</v>
      </c>
      <c r="AH437" t="e">
        <v>#N/A</v>
      </c>
      <c r="AI437" t="e">
        <v>#N/A</v>
      </c>
      <c r="AJ437" t="e">
        <v>#N/A</v>
      </c>
      <c r="AK437" t="e">
        <v>#N/A</v>
      </c>
      <c r="AL437" t="s">
        <v>696</v>
      </c>
      <c r="AM437" t="e">
        <f>NA()</f>
        <v>#N/A</v>
      </c>
      <c r="AN437" t="e">
        <v>#N/A</v>
      </c>
      <c r="AQ437" s="20" t="str">
        <f t="shared" si="198"/>
        <v>NewPumpNEC</v>
      </c>
      <c r="AR437" t="s">
        <v>750</v>
      </c>
      <c r="AT437" s="4" t="s">
        <v>714</v>
      </c>
      <c r="AU437" s="20" t="str">
        <f t="shared" si="199"/>
        <v>NewPumpNEC</v>
      </c>
      <c r="AV437" t="str">
        <f t="shared" si="200"/>
        <v>NAC</v>
      </c>
      <c r="AX437" s="4" t="s">
        <v>715</v>
      </c>
      <c r="AY437" s="20" t="str">
        <f t="shared" si="201"/>
        <v>NewPumpNEC</v>
      </c>
      <c r="AZ437" t="e">
        <f t="shared" si="202"/>
        <v>#N/A</v>
      </c>
      <c r="BB437" s="4" t="s">
        <v>716</v>
      </c>
      <c r="BC437" s="20" t="s">
        <v>718</v>
      </c>
      <c r="BD437" s="20" t="e">
        <f t="shared" si="203"/>
        <v>#N/A</v>
      </c>
      <c r="BF437" s="4" t="s">
        <v>716</v>
      </c>
      <c r="BG437" s="4" t="s">
        <v>719</v>
      </c>
      <c r="BH437" s="20" t="str">
        <f t="shared" si="204"/>
        <v>NewPumpNEC</v>
      </c>
      <c r="BJ437" s="4" t="s">
        <v>716</v>
      </c>
      <c r="BK437" s="4" t="s">
        <v>720</v>
      </c>
      <c r="BL437" s="20" t="e">
        <f t="shared" si="205"/>
        <v>#N/A</v>
      </c>
      <c r="BN437" s="4" t="s">
        <v>717</v>
      </c>
      <c r="BO437" s="20" t="str">
        <f t="shared" si="206"/>
        <v>Solar</v>
      </c>
      <c r="BP437" s="20" t="str">
        <f t="shared" si="207"/>
        <v>NewPumpNEC</v>
      </c>
    </row>
    <row r="438" spans="1:68">
      <c r="A438" s="11" t="s">
        <v>744</v>
      </c>
      <c r="B438" s="11" t="str">
        <f t="shared" si="193"/>
        <v>SNR-H1-3n</v>
      </c>
      <c r="C438" s="11" t="e">
        <v>#N/A</v>
      </c>
      <c r="D438" s="11" t="s">
        <v>369</v>
      </c>
      <c r="E438" s="11" t="str">
        <f t="shared" si="195"/>
        <v>NEC</v>
      </c>
      <c r="F438" s="11" t="s">
        <v>748</v>
      </c>
      <c r="G438" t="s">
        <v>696</v>
      </c>
      <c r="H438" t="s">
        <v>702</v>
      </c>
      <c r="I438" t="str">
        <f t="shared" si="196"/>
        <v>Solar</v>
      </c>
      <c r="J438" t="e">
        <f>NA()</f>
        <v>#N/A</v>
      </c>
      <c r="K438" t="s">
        <v>432</v>
      </c>
      <c r="L438" t="e">
        <f>INDEX(idxFuel!$B:$B,MATCH($K438,idxFuel!$A:$A,0))</f>
        <v>#N/A</v>
      </c>
      <c r="M438" t="s">
        <v>428</v>
      </c>
      <c r="N438" t="e">
        <v>#N/A</v>
      </c>
      <c r="O438" t="e">
        <f t="shared" si="197"/>
        <v>#N/A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 t="e">
        <v>#N/A</v>
      </c>
      <c r="AA438" t="e">
        <f t="shared" si="194"/>
        <v>#N/A</v>
      </c>
      <c r="AB438" t="e">
        <v>#N/A</v>
      </c>
      <c r="AC438" t="e">
        <v>#N/A</v>
      </c>
      <c r="AD438" t="e">
        <v>#N/A</v>
      </c>
      <c r="AE438">
        <v>8</v>
      </c>
      <c r="AF438">
        <v>40</v>
      </c>
      <c r="AG438">
        <v>0.1</v>
      </c>
      <c r="AH438" t="e">
        <v>#N/A</v>
      </c>
      <c r="AI438" t="e">
        <v>#N/A</v>
      </c>
      <c r="AJ438" t="e">
        <v>#N/A</v>
      </c>
      <c r="AK438" t="e">
        <v>#N/A</v>
      </c>
      <c r="AL438" t="s">
        <v>696</v>
      </c>
      <c r="AM438" t="e">
        <f>NA()</f>
        <v>#N/A</v>
      </c>
      <c r="AN438" t="e">
        <v>#N/A</v>
      </c>
      <c r="AQ438" s="20" t="str">
        <f t="shared" si="198"/>
        <v>SNR-H1-3n</v>
      </c>
      <c r="AR438" t="s">
        <v>750</v>
      </c>
      <c r="AT438" s="4" t="s">
        <v>714</v>
      </c>
      <c r="AU438" s="20" t="str">
        <f t="shared" si="199"/>
        <v>SNR-H1-3n</v>
      </c>
      <c r="AV438" t="str">
        <f t="shared" si="200"/>
        <v>NEC</v>
      </c>
      <c r="AX438" s="4" t="s">
        <v>715</v>
      </c>
      <c r="AY438" s="20" t="str">
        <f t="shared" si="201"/>
        <v>SNR-H1-3n</v>
      </c>
      <c r="AZ438" t="e">
        <f t="shared" si="202"/>
        <v>#N/A</v>
      </c>
      <c r="BB438" s="4" t="s">
        <v>716</v>
      </c>
      <c r="BC438" s="20" t="s">
        <v>718</v>
      </c>
      <c r="BD438" s="20" t="e">
        <f t="shared" si="203"/>
        <v>#N/A</v>
      </c>
      <c r="BF438" s="4" t="s">
        <v>716</v>
      </c>
      <c r="BG438" s="4" t="s">
        <v>719</v>
      </c>
      <c r="BH438" s="20" t="str">
        <f t="shared" si="204"/>
        <v>SNR-H1-3n</v>
      </c>
      <c r="BJ438" s="4" t="s">
        <v>716</v>
      </c>
      <c r="BK438" s="4" t="s">
        <v>720</v>
      </c>
      <c r="BL438" s="20" t="e">
        <f t="shared" si="205"/>
        <v>#N/A</v>
      </c>
      <c r="BN438" s="4" t="s">
        <v>717</v>
      </c>
      <c r="BO438" s="20" t="str">
        <f t="shared" si="206"/>
        <v>Solar</v>
      </c>
      <c r="BP438" s="20" t="str">
        <f t="shared" si="207"/>
        <v>SNR-H1-3n</v>
      </c>
    </row>
    <row r="439" spans="1:68">
      <c r="A439" s="11" t="s">
        <v>745</v>
      </c>
      <c r="B439" s="11" t="str">
        <f t="shared" si="193"/>
        <v>SNR-P1-3n</v>
      </c>
      <c r="C439" s="11" t="e">
        <v>#N/A</v>
      </c>
      <c r="D439" s="11" t="s">
        <v>367</v>
      </c>
      <c r="E439" s="11" t="str">
        <f t="shared" si="195"/>
        <v>SAC</v>
      </c>
      <c r="F439" s="11" t="s">
        <v>748</v>
      </c>
      <c r="G439" t="s">
        <v>696</v>
      </c>
      <c r="H439" t="s">
        <v>702</v>
      </c>
      <c r="I439" t="str">
        <f t="shared" si="196"/>
        <v>Solar</v>
      </c>
      <c r="J439" t="e">
        <f>NA()</f>
        <v>#N/A</v>
      </c>
      <c r="K439" t="s">
        <v>432</v>
      </c>
      <c r="L439" t="e">
        <f>INDEX(idxFuel!$B:$B,MATCH($K439,idxFuel!$A:$A,0))</f>
        <v>#N/A</v>
      </c>
      <c r="M439" t="s">
        <v>428</v>
      </c>
      <c r="N439" t="e">
        <v>#N/A</v>
      </c>
      <c r="O439" t="e">
        <f t="shared" si="197"/>
        <v>#N/A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 t="e">
        <v>#N/A</v>
      </c>
      <c r="AA439" t="e">
        <f t="shared" ref="AA439:AA444" si="208">Z439*$AA$1*1000</f>
        <v>#N/A</v>
      </c>
      <c r="AB439" t="e">
        <v>#N/A</v>
      </c>
      <c r="AC439" t="e">
        <v>#N/A</v>
      </c>
      <c r="AD439" t="e">
        <v>#N/A</v>
      </c>
      <c r="AE439">
        <v>8</v>
      </c>
      <c r="AF439">
        <v>40</v>
      </c>
      <c r="AG439">
        <v>0.1</v>
      </c>
      <c r="AH439" t="e">
        <v>#N/A</v>
      </c>
      <c r="AI439" t="e">
        <v>#N/A</v>
      </c>
      <c r="AJ439" t="e">
        <v>#N/A</v>
      </c>
      <c r="AK439" t="e">
        <v>#N/A</v>
      </c>
      <c r="AL439" t="s">
        <v>696</v>
      </c>
      <c r="AM439" t="e">
        <f>NA()</f>
        <v>#N/A</v>
      </c>
      <c r="AN439" t="e">
        <v>#N/A</v>
      </c>
      <c r="AQ439" s="20" t="str">
        <f t="shared" si="198"/>
        <v>SNR-P1-3n</v>
      </c>
      <c r="AR439" t="s">
        <v>750</v>
      </c>
      <c r="AT439" s="4" t="s">
        <v>714</v>
      </c>
      <c r="AU439" s="20" t="str">
        <f t="shared" si="199"/>
        <v>SNR-P1-3n</v>
      </c>
      <c r="AV439" t="str">
        <f t="shared" si="200"/>
        <v>SAC</v>
      </c>
      <c r="AX439" s="4" t="s">
        <v>715</v>
      </c>
      <c r="AY439" s="20" t="str">
        <f t="shared" si="201"/>
        <v>SNR-P1-3n</v>
      </c>
      <c r="AZ439" t="e">
        <f t="shared" si="202"/>
        <v>#N/A</v>
      </c>
      <c r="BB439" s="4" t="s">
        <v>716</v>
      </c>
      <c r="BC439" s="20" t="s">
        <v>718</v>
      </c>
      <c r="BD439" s="20" t="e">
        <f t="shared" si="203"/>
        <v>#N/A</v>
      </c>
      <c r="BF439" s="4" t="s">
        <v>716</v>
      </c>
      <c r="BG439" s="4" t="s">
        <v>719</v>
      </c>
      <c r="BH439" s="20" t="str">
        <f t="shared" si="204"/>
        <v>SNR-P1-3n</v>
      </c>
      <c r="BJ439" s="4" t="s">
        <v>716</v>
      </c>
      <c r="BK439" s="4" t="s">
        <v>720</v>
      </c>
      <c r="BL439" s="20" t="e">
        <f t="shared" si="205"/>
        <v>#N/A</v>
      </c>
      <c r="BN439" s="4" t="s">
        <v>717</v>
      </c>
      <c r="BO439" s="20" t="str">
        <f t="shared" si="206"/>
        <v>Solar</v>
      </c>
      <c r="BP439" s="20" t="str">
        <f t="shared" si="207"/>
        <v>SNR-P1-3n</v>
      </c>
    </row>
    <row r="440" spans="1:68">
      <c r="A440" s="11" t="s">
        <v>725</v>
      </c>
      <c r="B440" s="11" t="str">
        <f t="shared" si="193"/>
        <v>FloatingSolar_CAC-N</v>
      </c>
      <c r="C440" s="11" t="e">
        <v>#N/A</v>
      </c>
      <c r="D440" s="11" t="s">
        <v>369</v>
      </c>
      <c r="E440" s="11" t="str">
        <f t="shared" si="195"/>
        <v>NEC</v>
      </c>
      <c r="F440" s="11" t="s">
        <v>749</v>
      </c>
      <c r="G440" t="s">
        <v>749</v>
      </c>
      <c r="H440" t="s">
        <v>670</v>
      </c>
      <c r="I440" t="str">
        <f t="shared" si="196"/>
        <v>Hydro</v>
      </c>
      <c r="J440" t="e">
        <f>NA()</f>
        <v>#N/A</v>
      </c>
      <c r="K440" t="s">
        <v>404</v>
      </c>
      <c r="L440" t="e">
        <f>INDEX(idxFuel!$B:$B,MATCH($K440,idxFuel!$A:$A,0))</f>
        <v>#N/A</v>
      </c>
      <c r="M440" t="s">
        <v>427</v>
      </c>
      <c r="N440" t="e">
        <v>#N/A</v>
      </c>
      <c r="O440" t="e">
        <f t="shared" si="197"/>
        <v>#N/A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0</v>
      </c>
      <c r="Z440" t="e">
        <v>#N/A</v>
      </c>
      <c r="AA440" t="e">
        <f t="shared" si="208"/>
        <v>#N/A</v>
      </c>
      <c r="AB440" t="e">
        <v>#N/A</v>
      </c>
      <c r="AC440" t="e">
        <v>#N/A</v>
      </c>
      <c r="AD440" t="e">
        <v>#N/A</v>
      </c>
      <c r="AE440">
        <v>8</v>
      </c>
      <c r="AF440">
        <v>40</v>
      </c>
      <c r="AG440">
        <v>0.1</v>
      </c>
      <c r="AH440" t="e">
        <v>#N/A</v>
      </c>
      <c r="AI440" t="e">
        <v>#N/A</v>
      </c>
      <c r="AJ440" t="e">
        <v>#N/A</v>
      </c>
      <c r="AK440" t="e">
        <v>#N/A</v>
      </c>
      <c r="AL440" t="s">
        <v>696</v>
      </c>
      <c r="AM440" t="e">
        <f>NA()</f>
        <v>#N/A</v>
      </c>
      <c r="AN440" t="e">
        <v>#N/A</v>
      </c>
      <c r="AQ440" s="20" t="str">
        <f t="shared" si="198"/>
        <v>FloatingSolar_CAC-N</v>
      </c>
      <c r="AR440" t="s">
        <v>750</v>
      </c>
      <c r="AT440" s="4" t="s">
        <v>714</v>
      </c>
      <c r="AU440" s="20" t="str">
        <f t="shared" si="199"/>
        <v>FloatingSolar_CAC-N</v>
      </c>
      <c r="AV440" t="str">
        <f t="shared" si="200"/>
        <v>NEC</v>
      </c>
      <c r="AX440" s="4" t="s">
        <v>715</v>
      </c>
      <c r="AY440" s="20" t="str">
        <f t="shared" si="201"/>
        <v>FloatingSolar_CAC-N</v>
      </c>
      <c r="AZ440" t="e">
        <f t="shared" si="202"/>
        <v>#N/A</v>
      </c>
      <c r="BB440" s="4" t="s">
        <v>716</v>
      </c>
      <c r="BC440" s="20" t="s">
        <v>718</v>
      </c>
      <c r="BD440" s="20" t="str">
        <f t="shared" si="203"/>
        <v>FloatingSolar_CAC-N</v>
      </c>
      <c r="BF440" s="4" t="s">
        <v>716</v>
      </c>
      <c r="BG440" s="4" t="s">
        <v>719</v>
      </c>
      <c r="BH440" s="20" t="str">
        <f t="shared" si="204"/>
        <v>FloatingSolar_CAC-N</v>
      </c>
      <c r="BJ440" s="4" t="s">
        <v>716</v>
      </c>
      <c r="BK440" s="4" t="s">
        <v>720</v>
      </c>
      <c r="BL440" s="20" t="str">
        <f t="shared" si="205"/>
        <v>FloatingSolar_CAC-N</v>
      </c>
      <c r="BN440" s="4" t="s">
        <v>717</v>
      </c>
      <c r="BO440" s="20" t="str">
        <f t="shared" si="206"/>
        <v>Hydro</v>
      </c>
      <c r="BP440" s="20" t="str">
        <f t="shared" si="207"/>
        <v>FloatingSolar_CAC-N</v>
      </c>
    </row>
    <row r="441" spans="1:68">
      <c r="A441" s="11" t="s">
        <v>726</v>
      </c>
      <c r="B441" s="11" t="str">
        <f t="shared" si="193"/>
        <v>FloatingSolar_MAC</v>
      </c>
      <c r="C441" s="11" t="e">
        <v>#N/A</v>
      </c>
      <c r="D441" s="11" t="s">
        <v>369</v>
      </c>
      <c r="E441" s="11" t="str">
        <f t="shared" si="195"/>
        <v>NEC</v>
      </c>
      <c r="F441" s="11" t="s">
        <v>749</v>
      </c>
      <c r="G441" t="s">
        <v>749</v>
      </c>
      <c r="H441" t="s">
        <v>670</v>
      </c>
      <c r="I441" t="str">
        <f t="shared" si="196"/>
        <v>Hydro</v>
      </c>
      <c r="J441" t="e">
        <f>NA()</f>
        <v>#N/A</v>
      </c>
      <c r="K441" t="s">
        <v>404</v>
      </c>
      <c r="L441" t="e">
        <f>INDEX(idxFuel!$B:$B,MATCH($K441,idxFuel!$A:$A,0))</f>
        <v>#N/A</v>
      </c>
      <c r="M441" t="s">
        <v>427</v>
      </c>
      <c r="N441" t="e">
        <v>#N/A</v>
      </c>
      <c r="O441" t="e">
        <f t="shared" si="197"/>
        <v>#N/A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0</v>
      </c>
      <c r="Z441" t="e">
        <v>#N/A</v>
      </c>
      <c r="AA441" t="e">
        <f t="shared" si="208"/>
        <v>#N/A</v>
      </c>
      <c r="AB441" t="e">
        <v>#N/A</v>
      </c>
      <c r="AC441" t="e">
        <v>#N/A</v>
      </c>
      <c r="AD441" t="e">
        <v>#N/A</v>
      </c>
      <c r="AE441">
        <v>8</v>
      </c>
      <c r="AF441">
        <v>40</v>
      </c>
      <c r="AG441">
        <v>0.1</v>
      </c>
      <c r="AH441" t="e">
        <v>#N/A</v>
      </c>
      <c r="AI441" t="e">
        <v>#N/A</v>
      </c>
      <c r="AJ441" t="e">
        <v>#N/A</v>
      </c>
      <c r="AK441" t="e">
        <v>#N/A</v>
      </c>
      <c r="AL441" t="s">
        <v>696</v>
      </c>
      <c r="AM441" t="e">
        <f>NA()</f>
        <v>#N/A</v>
      </c>
      <c r="AN441" t="e">
        <v>#N/A</v>
      </c>
      <c r="AQ441" s="20" t="str">
        <f t="shared" si="198"/>
        <v>FloatingSolar_MAC</v>
      </c>
      <c r="AR441" t="s">
        <v>750</v>
      </c>
      <c r="AT441" s="4" t="s">
        <v>714</v>
      </c>
      <c r="AU441" s="20" t="str">
        <f t="shared" si="199"/>
        <v>FloatingSolar_MAC</v>
      </c>
      <c r="AV441" t="str">
        <f t="shared" si="200"/>
        <v>NEC</v>
      </c>
      <c r="AX441" s="4" t="s">
        <v>715</v>
      </c>
      <c r="AY441" s="20" t="str">
        <f t="shared" si="201"/>
        <v>FloatingSolar_MAC</v>
      </c>
      <c r="AZ441" t="e">
        <f t="shared" si="202"/>
        <v>#N/A</v>
      </c>
      <c r="BB441" s="4" t="s">
        <v>716</v>
      </c>
      <c r="BC441" s="20" t="s">
        <v>718</v>
      </c>
      <c r="BD441" s="20" t="str">
        <f t="shared" si="203"/>
        <v>FloatingSolar_MAC</v>
      </c>
      <c r="BF441" s="4" t="s">
        <v>716</v>
      </c>
      <c r="BG441" s="4" t="s">
        <v>719</v>
      </c>
      <c r="BH441" s="20" t="str">
        <f t="shared" si="204"/>
        <v>FloatingSolar_MAC</v>
      </c>
      <c r="BJ441" s="4" t="s">
        <v>716</v>
      </c>
      <c r="BK441" s="4" t="s">
        <v>720</v>
      </c>
      <c r="BL441" s="20" t="str">
        <f t="shared" si="205"/>
        <v>FloatingSolar_MAC</v>
      </c>
      <c r="BN441" s="4" t="s">
        <v>717</v>
      </c>
      <c r="BO441" s="20" t="str">
        <f t="shared" si="206"/>
        <v>Hydro</v>
      </c>
      <c r="BP441" s="20" t="str">
        <f t="shared" si="207"/>
        <v>FloatingSolar_MAC</v>
      </c>
    </row>
    <row r="442" spans="1:68">
      <c r="A442" s="11" t="s">
        <v>727</v>
      </c>
      <c r="B442" s="11" t="str">
        <f t="shared" si="193"/>
        <v>FloatingSolar_NAC</v>
      </c>
      <c r="C442" s="11" t="e">
        <v>#N/A</v>
      </c>
      <c r="D442" s="11" t="s">
        <v>369</v>
      </c>
      <c r="E442" s="11" t="str">
        <f t="shared" si="195"/>
        <v>NEC</v>
      </c>
      <c r="F442" s="11" t="s">
        <v>749</v>
      </c>
      <c r="G442" t="s">
        <v>749</v>
      </c>
      <c r="H442" t="s">
        <v>670</v>
      </c>
      <c r="I442" t="str">
        <f t="shared" si="196"/>
        <v>Hydro</v>
      </c>
      <c r="J442" t="e">
        <f>NA()</f>
        <v>#N/A</v>
      </c>
      <c r="K442" t="s">
        <v>404</v>
      </c>
      <c r="L442" t="e">
        <f>INDEX(idxFuel!$B:$B,MATCH($K442,idxFuel!$A:$A,0))</f>
        <v>#N/A</v>
      </c>
      <c r="M442" t="s">
        <v>427</v>
      </c>
      <c r="N442" t="e">
        <v>#N/A</v>
      </c>
      <c r="O442" t="e">
        <f t="shared" si="197"/>
        <v>#N/A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 t="e">
        <v>#N/A</v>
      </c>
      <c r="AA442" t="e">
        <f t="shared" si="208"/>
        <v>#N/A</v>
      </c>
      <c r="AB442" t="e">
        <v>#N/A</v>
      </c>
      <c r="AC442" t="e">
        <v>#N/A</v>
      </c>
      <c r="AD442" t="e">
        <v>#N/A</v>
      </c>
      <c r="AE442">
        <v>8</v>
      </c>
      <c r="AF442">
        <v>40</v>
      </c>
      <c r="AG442">
        <v>0.1</v>
      </c>
      <c r="AH442" t="e">
        <v>#N/A</v>
      </c>
      <c r="AI442" t="e">
        <v>#N/A</v>
      </c>
      <c r="AJ442" t="e">
        <v>#N/A</v>
      </c>
      <c r="AK442" t="e">
        <v>#N/A</v>
      </c>
      <c r="AL442" t="s">
        <v>696</v>
      </c>
      <c r="AM442" t="e">
        <f>NA()</f>
        <v>#N/A</v>
      </c>
      <c r="AN442" t="e">
        <v>#N/A</v>
      </c>
      <c r="AQ442" s="20" t="str">
        <f t="shared" si="198"/>
        <v>FloatingSolar_NAC</v>
      </c>
      <c r="AR442" t="s">
        <v>750</v>
      </c>
      <c r="AT442" s="4" t="s">
        <v>714</v>
      </c>
      <c r="AU442" s="20" t="str">
        <f t="shared" si="199"/>
        <v>FloatingSolar_NAC</v>
      </c>
      <c r="AV442" t="str">
        <f t="shared" si="200"/>
        <v>NEC</v>
      </c>
      <c r="AX442" s="4" t="s">
        <v>715</v>
      </c>
      <c r="AY442" s="20" t="str">
        <f t="shared" si="201"/>
        <v>FloatingSolar_NAC</v>
      </c>
      <c r="AZ442" t="e">
        <f t="shared" si="202"/>
        <v>#N/A</v>
      </c>
      <c r="BB442" s="4" t="s">
        <v>716</v>
      </c>
      <c r="BC442" s="20" t="s">
        <v>718</v>
      </c>
      <c r="BD442" s="20" t="str">
        <f t="shared" si="203"/>
        <v>FloatingSolar_NAC</v>
      </c>
      <c r="BF442" s="4" t="s">
        <v>716</v>
      </c>
      <c r="BG442" s="4" t="s">
        <v>719</v>
      </c>
      <c r="BH442" s="20" t="str">
        <f t="shared" si="204"/>
        <v>FloatingSolar_NAC</v>
      </c>
      <c r="BJ442" s="4" t="s">
        <v>716</v>
      </c>
      <c r="BK442" s="4" t="s">
        <v>720</v>
      </c>
      <c r="BL442" s="20" t="str">
        <f t="shared" si="205"/>
        <v>FloatingSolar_NAC</v>
      </c>
      <c r="BN442" s="4" t="s">
        <v>717</v>
      </c>
      <c r="BO442" s="20" t="str">
        <f t="shared" si="206"/>
        <v>Hydro</v>
      </c>
      <c r="BP442" s="20" t="str">
        <f t="shared" si="207"/>
        <v>FloatingSolar_NAC</v>
      </c>
    </row>
    <row r="443" spans="1:68">
      <c r="A443" s="11" t="s">
        <v>728</v>
      </c>
      <c r="B443" s="11" t="str">
        <f t="shared" si="193"/>
        <v>FloatingSolar_NEC</v>
      </c>
      <c r="C443" s="11" t="e">
        <v>#N/A</v>
      </c>
      <c r="D443" s="11" t="s">
        <v>369</v>
      </c>
      <c r="E443" s="11" t="str">
        <f t="shared" si="195"/>
        <v>NEC</v>
      </c>
      <c r="F443" s="11" t="s">
        <v>749</v>
      </c>
      <c r="G443" t="s">
        <v>749</v>
      </c>
      <c r="H443" t="s">
        <v>670</v>
      </c>
      <c r="I443" t="str">
        <f t="shared" si="196"/>
        <v>Hydro</v>
      </c>
      <c r="J443" t="e">
        <f>NA()</f>
        <v>#N/A</v>
      </c>
      <c r="K443" t="s">
        <v>404</v>
      </c>
      <c r="L443" t="e">
        <f>INDEX(idxFuel!$B:$B,MATCH($K443,idxFuel!$A:$A,0))</f>
        <v>#N/A</v>
      </c>
      <c r="M443" t="s">
        <v>427</v>
      </c>
      <c r="N443" t="e">
        <v>#N/A</v>
      </c>
      <c r="O443" t="e">
        <f t="shared" si="197"/>
        <v>#N/A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 t="e">
        <v>#N/A</v>
      </c>
      <c r="AA443" t="e">
        <f t="shared" si="208"/>
        <v>#N/A</v>
      </c>
      <c r="AB443" t="e">
        <v>#N/A</v>
      </c>
      <c r="AC443" t="e">
        <v>#N/A</v>
      </c>
      <c r="AD443" t="e">
        <v>#N/A</v>
      </c>
      <c r="AE443">
        <v>8</v>
      </c>
      <c r="AF443">
        <v>40</v>
      </c>
      <c r="AG443">
        <v>0.1</v>
      </c>
      <c r="AH443" t="e">
        <v>#N/A</v>
      </c>
      <c r="AI443" t="e">
        <v>#N/A</v>
      </c>
      <c r="AJ443" t="e">
        <v>#N/A</v>
      </c>
      <c r="AK443" t="e">
        <v>#N/A</v>
      </c>
      <c r="AL443" t="s">
        <v>696</v>
      </c>
      <c r="AM443" t="e">
        <f>NA()</f>
        <v>#N/A</v>
      </c>
      <c r="AN443" t="e">
        <v>#N/A</v>
      </c>
      <c r="AQ443" s="20" t="str">
        <f t="shared" si="198"/>
        <v>FloatingSolar_NEC</v>
      </c>
      <c r="AR443" t="s">
        <v>750</v>
      </c>
      <c r="AT443" s="4" t="s">
        <v>714</v>
      </c>
      <c r="AU443" s="20" t="str">
        <f t="shared" si="199"/>
        <v>FloatingSolar_NEC</v>
      </c>
      <c r="AV443" t="str">
        <f t="shared" si="200"/>
        <v>NEC</v>
      </c>
      <c r="AX443" s="4" t="s">
        <v>715</v>
      </c>
      <c r="AY443" s="20" t="str">
        <f t="shared" si="201"/>
        <v>FloatingSolar_NEC</v>
      </c>
      <c r="AZ443" t="e">
        <f t="shared" si="202"/>
        <v>#N/A</v>
      </c>
      <c r="BB443" s="4" t="s">
        <v>716</v>
      </c>
      <c r="BC443" s="20" t="s">
        <v>718</v>
      </c>
      <c r="BD443" s="20" t="str">
        <f t="shared" si="203"/>
        <v>FloatingSolar_NEC</v>
      </c>
      <c r="BF443" s="4" t="s">
        <v>716</v>
      </c>
      <c r="BG443" s="4" t="s">
        <v>719</v>
      </c>
      <c r="BH443" s="20" t="str">
        <f t="shared" si="204"/>
        <v>FloatingSolar_NEC</v>
      </c>
      <c r="BJ443" s="4" t="s">
        <v>716</v>
      </c>
      <c r="BK443" s="4" t="s">
        <v>720</v>
      </c>
      <c r="BL443" s="20" t="str">
        <f t="shared" si="205"/>
        <v>FloatingSolar_NEC</v>
      </c>
      <c r="BN443" s="4" t="s">
        <v>717</v>
      </c>
      <c r="BO443" s="20" t="str">
        <f t="shared" si="206"/>
        <v>Hydro</v>
      </c>
      <c r="BP443" s="20" t="str">
        <f t="shared" si="207"/>
        <v>FloatingSolar_NEC</v>
      </c>
    </row>
    <row r="444" spans="1:68">
      <c r="A444" s="11" t="s">
        <v>729</v>
      </c>
      <c r="B444" s="11" t="str">
        <f t="shared" si="193"/>
        <v>FloatingSolar_SAC</v>
      </c>
      <c r="C444" s="11" t="e">
        <v>#N/A</v>
      </c>
      <c r="D444" s="11" t="s">
        <v>369</v>
      </c>
      <c r="E444" s="11" t="str">
        <f t="shared" si="195"/>
        <v>NEC</v>
      </c>
      <c r="F444" s="11" t="s">
        <v>749</v>
      </c>
      <c r="G444" t="s">
        <v>749</v>
      </c>
      <c r="H444" t="s">
        <v>670</v>
      </c>
      <c r="I444" t="str">
        <f t="shared" si="196"/>
        <v>Hydro</v>
      </c>
      <c r="J444" t="e">
        <f>NA()</f>
        <v>#N/A</v>
      </c>
      <c r="K444" t="s">
        <v>404</v>
      </c>
      <c r="L444" t="e">
        <f>INDEX(idxFuel!$B:$B,MATCH($K444,idxFuel!$A:$A,0))</f>
        <v>#N/A</v>
      </c>
      <c r="M444" t="s">
        <v>427</v>
      </c>
      <c r="N444" t="e">
        <v>#N/A</v>
      </c>
      <c r="O444" t="e">
        <f t="shared" si="197"/>
        <v>#N/A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 t="e">
        <v>#N/A</v>
      </c>
      <c r="AA444" t="e">
        <f t="shared" si="208"/>
        <v>#N/A</v>
      </c>
      <c r="AB444" t="e">
        <v>#N/A</v>
      </c>
      <c r="AC444" t="e">
        <v>#N/A</v>
      </c>
      <c r="AD444" t="e">
        <v>#N/A</v>
      </c>
      <c r="AE444">
        <v>8</v>
      </c>
      <c r="AF444">
        <v>40</v>
      </c>
      <c r="AG444">
        <v>0.1</v>
      </c>
      <c r="AH444" t="e">
        <v>#N/A</v>
      </c>
      <c r="AI444" t="e">
        <v>#N/A</v>
      </c>
      <c r="AJ444" t="e">
        <v>#N/A</v>
      </c>
      <c r="AK444" t="e">
        <v>#N/A</v>
      </c>
      <c r="AL444" t="s">
        <v>696</v>
      </c>
      <c r="AM444" t="e">
        <f>NA()</f>
        <v>#N/A</v>
      </c>
      <c r="AN444" t="e">
        <v>#N/A</v>
      </c>
      <c r="AQ444" s="20" t="str">
        <f t="shared" si="198"/>
        <v>FloatingSolar_SAC</v>
      </c>
      <c r="AR444" t="s">
        <v>750</v>
      </c>
      <c r="AT444" s="4" t="s">
        <v>714</v>
      </c>
      <c r="AU444" s="20" t="str">
        <f t="shared" si="199"/>
        <v>FloatingSolar_SAC</v>
      </c>
      <c r="AV444" t="str">
        <f t="shared" si="200"/>
        <v>NEC</v>
      </c>
      <c r="AX444" s="4" t="s">
        <v>715</v>
      </c>
      <c r="AY444" s="20" t="str">
        <f t="shared" si="201"/>
        <v>FloatingSolar_SAC</v>
      </c>
      <c r="AZ444" t="e">
        <f t="shared" si="202"/>
        <v>#N/A</v>
      </c>
      <c r="BB444" s="4" t="s">
        <v>716</v>
      </c>
      <c r="BC444" s="20" t="s">
        <v>718</v>
      </c>
      <c r="BD444" s="20" t="str">
        <f t="shared" si="203"/>
        <v>FloatingSolar_SAC</v>
      </c>
      <c r="BF444" s="4" t="s">
        <v>716</v>
      </c>
      <c r="BG444" s="4" t="s">
        <v>719</v>
      </c>
      <c r="BH444" s="20" t="str">
        <f t="shared" si="204"/>
        <v>FloatingSolar_SAC</v>
      </c>
      <c r="BJ444" s="4" t="s">
        <v>716</v>
      </c>
      <c r="BK444" s="4" t="s">
        <v>720</v>
      </c>
      <c r="BL444" s="20" t="str">
        <f t="shared" si="205"/>
        <v>FloatingSolar_SAC</v>
      </c>
      <c r="BN444" s="4" t="s">
        <v>717</v>
      </c>
      <c r="BO444" s="20" t="str">
        <f t="shared" si="206"/>
        <v>Hydro</v>
      </c>
      <c r="BP444" s="20" t="str">
        <f t="shared" si="207"/>
        <v>FloatingSolar_SAC</v>
      </c>
    </row>
  </sheetData>
  <autoFilter ref="A3:AN403" xr:uid="{00000000-0009-0000-0000-000002000000}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>
      <selection activeCell="A24" sqref="A24"/>
    </sheetView>
  </sheetViews>
  <sheetFormatPr defaultRowHeight="14.5"/>
  <cols>
    <col min="1" max="1" width="72" customWidth="1"/>
    <col min="2" max="2" width="62.54296875" customWidth="1"/>
  </cols>
  <sheetData>
    <row r="1" spans="1:2" ht="25">
      <c r="A1" s="22" t="s">
        <v>770</v>
      </c>
      <c r="B1" s="23" t="s">
        <v>771</v>
      </c>
    </row>
    <row r="2" spans="1:2" ht="25">
      <c r="A2" s="24" t="s">
        <v>759</v>
      </c>
      <c r="B2" s="25">
        <v>70043.505460000015</v>
      </c>
    </row>
    <row r="3" spans="1:2" ht="25">
      <c r="A3" s="24" t="s">
        <v>758</v>
      </c>
      <c r="B3" s="25">
        <v>45410.660535000003</v>
      </c>
    </row>
    <row r="4" spans="1:2" ht="25">
      <c r="A4" s="24" t="s">
        <v>769</v>
      </c>
      <c r="B4" s="25">
        <v>42937.078412999996</v>
      </c>
    </row>
    <row r="5" spans="1:2" ht="25">
      <c r="A5" s="24" t="s">
        <v>772</v>
      </c>
      <c r="B5" s="25">
        <v>0</v>
      </c>
    </row>
    <row r="6" spans="1:2" ht="25">
      <c r="A6" s="24" t="s">
        <v>761</v>
      </c>
      <c r="B6" s="25">
        <v>33.558422499999999</v>
      </c>
    </row>
    <row r="7" spans="1:2" ht="25">
      <c r="A7" s="24" t="s">
        <v>757</v>
      </c>
      <c r="B7" s="25">
        <v>4257.6800650000005</v>
      </c>
    </row>
    <row r="8" spans="1:2" ht="25">
      <c r="A8" s="24" t="s">
        <v>763</v>
      </c>
      <c r="B8" s="25">
        <v>10223.776453999999</v>
      </c>
    </row>
    <row r="9" spans="1:2" ht="25">
      <c r="A9" s="24" t="s">
        <v>764</v>
      </c>
      <c r="B9" s="25">
        <v>828.71840499999996</v>
      </c>
    </row>
    <row r="10" spans="1:2" ht="25">
      <c r="A10" s="24" t="s">
        <v>766</v>
      </c>
      <c r="B10" s="25">
        <v>2356.697533</v>
      </c>
    </row>
    <row r="11" spans="1:2" ht="25">
      <c r="A11" s="24" t="s">
        <v>773</v>
      </c>
      <c r="B11" s="25">
        <v>4780.4797689999996</v>
      </c>
    </row>
    <row r="12" spans="1:2" ht="25">
      <c r="A12" s="24" t="s">
        <v>765</v>
      </c>
      <c r="B12" s="25">
        <v>3409.7692900000006</v>
      </c>
    </row>
    <row r="13" spans="1:2" ht="25">
      <c r="A13" s="24" t="s">
        <v>768</v>
      </c>
      <c r="B13" s="25">
        <v>1.3593299999999999</v>
      </c>
    </row>
    <row r="14" spans="1:2" ht="25">
      <c r="A14" s="24" t="s">
        <v>760</v>
      </c>
      <c r="B14" s="25">
        <v>19826.826034999998</v>
      </c>
    </row>
    <row r="15" spans="1:2" ht="25">
      <c r="A15" s="24" t="s">
        <v>386</v>
      </c>
      <c r="B15" s="25">
        <v>126.77967500000001</v>
      </c>
    </row>
    <row r="16" spans="1:2" ht="25">
      <c r="A16" s="24" t="s">
        <v>378</v>
      </c>
      <c r="B16" s="25">
        <v>389.48610000000002</v>
      </c>
    </row>
    <row r="17" spans="1:2" ht="25">
      <c r="A17" s="24" t="s">
        <v>774</v>
      </c>
      <c r="B17" s="25">
        <v>2045.7153269999999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8E6C8"/>
  </sheetPr>
  <dimension ref="A1:P6"/>
  <sheetViews>
    <sheetView workbookViewId="0">
      <selection activeCell="G2" sqref="G2"/>
    </sheetView>
  </sheetViews>
  <sheetFormatPr defaultRowHeight="14.5"/>
  <sheetData>
    <row r="1" spans="1:16">
      <c r="A1" t="s">
        <v>615</v>
      </c>
      <c r="B1">
        <v>2021</v>
      </c>
      <c r="C1" t="s">
        <v>431</v>
      </c>
      <c r="D1" t="s">
        <v>432</v>
      </c>
      <c r="F1">
        <v>2025</v>
      </c>
      <c r="G1" t="s">
        <v>431</v>
      </c>
      <c r="H1" t="s">
        <v>432</v>
      </c>
      <c r="J1">
        <v>2030</v>
      </c>
      <c r="K1" t="s">
        <v>431</v>
      </c>
      <c r="L1" t="s">
        <v>432</v>
      </c>
      <c r="N1">
        <v>2037</v>
      </c>
      <c r="O1" t="s">
        <v>431</v>
      </c>
      <c r="P1" t="s">
        <v>432</v>
      </c>
    </row>
    <row r="2" spans="1:16">
      <c r="A2" t="s">
        <v>706</v>
      </c>
      <c r="C2">
        <f>SUMIFS(AllGenerators!$U:$U,AllGenerators!$I:$I,C$1,AllGenerators!$E:$E,VRE!$A2)</f>
        <v>180</v>
      </c>
      <c r="D2">
        <f>SUMIFS(AllGenerators!$U:$U,AllGenerators!$I:$I,D$1,AllGenerators!$E:$E,VRE!$A2)</f>
        <v>6176.0442354999986</v>
      </c>
      <c r="G2">
        <f>SUMIFS(AllGenerators!$V:$V,AllGenerators!$I:$I,G$1,AllGenerators!$E:$E,VRE!$A2)</f>
        <v>180</v>
      </c>
      <c r="H2">
        <f>SUMIFS(AllGenerators!$V:$V,AllGenerators!$I:$I,"Solar",AllGenerators!$E:$E,VRE!$A2)</f>
        <v>6549.0195000000003</v>
      </c>
      <c r="K2">
        <f>SUMIFS(AllGenerators!$W:$W,AllGenerators!$I:$I,K$1,AllGenerators!$E:$E,VRE!$A2)</f>
        <v>180</v>
      </c>
      <c r="L2">
        <f>SUMIFS(AllGenerators!$W:$W,AllGenerators!$I:$I,L$1,AllGenerators!$E:$E,VRE!$A2)</f>
        <v>7617.0195000000003</v>
      </c>
      <c r="O2">
        <f>SUMIFS(AllGenerators!$X:$X,AllGenerators!$I:$I,O$1,AllGenerators!$E:$E,VRE!$A2)</f>
        <v>180</v>
      </c>
      <c r="P2">
        <f>SUMIFS(AllGenerators!$X:$X,AllGenerators!$I:$I,P$1,AllGenerators!$E:$E,VRE!$A2)</f>
        <v>9216.0195000000003</v>
      </c>
    </row>
    <row r="3" spans="1:16">
      <c r="A3" t="s">
        <v>371</v>
      </c>
      <c r="C3">
        <f>SUMIFS(AllGenerators!U:U,AllGenerators!$I:$I,C$1,AllGenerators!$E:$E,VRE!$A3)</f>
        <v>0</v>
      </c>
      <c r="D3">
        <f>SUMIFS(AllGenerators!$U:$U,AllGenerators!$I:$I,D$1,AllGenerators!$E:$E,VRE!$A3)</f>
        <v>131.347072999999</v>
      </c>
      <c r="G3">
        <f>SUMIFS(AllGenerators!$V:$V,AllGenerators!$I:$I,G$1,AllGenerators!$E:$E,VRE!$A3)</f>
        <v>0</v>
      </c>
      <c r="H3">
        <f>SUMIFS(AllGenerators!$V:$V,AllGenerators!$I:$I,H$1,AllGenerators!$E:$E,VRE!$A3)</f>
        <v>158</v>
      </c>
      <c r="K3">
        <f>SUMIFS(AllGenerators!$W:$W,AllGenerators!$I:$I,K$1,AllGenerators!$E:$E,VRE!$A3)</f>
        <v>0</v>
      </c>
      <c r="L3">
        <f>SUMIFS(AllGenerators!$W:$W,AllGenerators!$I:$I,L$1,AllGenerators!$E:$E,VRE!$A3)</f>
        <v>1200</v>
      </c>
      <c r="O3">
        <f>SUMIFS(AllGenerators!$X:$X,AllGenerators!$I:$I,O$1,AllGenerators!$E:$E,VRE!$A3)</f>
        <v>0</v>
      </c>
      <c r="P3">
        <f>SUMIFS(AllGenerators!$X:$X,AllGenerators!$I:$I,P$1,AllGenerators!$E:$E,VRE!$A3)</f>
        <v>2760</v>
      </c>
    </row>
    <row r="4" spans="1:16">
      <c r="A4" t="s">
        <v>368</v>
      </c>
      <c r="C4">
        <f>SUMIFS(AllGenerators!U:U,AllGenerators!$I:$I,C$1,AllGenerators!$E:$E,VRE!$A4)</f>
        <v>60</v>
      </c>
      <c r="D4">
        <f>SUMIFS(AllGenerators!$U:$U,AllGenerators!$I:$I,D$1,AllGenerators!$E:$E,VRE!$A4)</f>
        <v>3693.3240000000001</v>
      </c>
      <c r="G4">
        <f>SUMIFS(AllGenerators!$V:$V,AllGenerators!$I:$I,G$1,AllGenerators!$E:$E,VRE!$A4)</f>
        <v>60</v>
      </c>
      <c r="H4">
        <f>SUMIFS(AllGenerators!$V:$V,AllGenerators!$I:$I,H$1,AllGenerators!$E:$E,VRE!$A4)</f>
        <v>3777.5140000000001</v>
      </c>
      <c r="K4">
        <f>SUMIFS(AllGenerators!$W:$W,AllGenerators!$I:$I,K$1,AllGenerators!$E:$E,VRE!$A4)</f>
        <v>60</v>
      </c>
      <c r="L4">
        <f>SUMIFS(AllGenerators!$W:$W,AllGenerators!$I:$I,L$1,AllGenerators!$E:$E,VRE!$A4)</f>
        <v>4227.5140000000001</v>
      </c>
      <c r="O4">
        <f>SUMIFS(AllGenerators!$X:$X,AllGenerators!$I:$I,O$1,AllGenerators!$E:$E,VRE!$A4)</f>
        <v>60</v>
      </c>
      <c r="P4">
        <f>SUMIFS(AllGenerators!$X:$X,AllGenerators!$I:$I,P$1,AllGenerators!$E:$E,VRE!$A4)</f>
        <v>4901.5140000000001</v>
      </c>
    </row>
    <row r="5" spans="1:16">
      <c r="A5" t="s">
        <v>369</v>
      </c>
      <c r="C5">
        <f>SUMIFS(AllGenerators!U:U,AllGenerators!$I:$I,C$1,AllGenerators!$E:$E,VRE!$A5)</f>
        <v>1081.5</v>
      </c>
      <c r="D5">
        <f>SUMIFS(AllGenerators!$U:$U,AllGenerators!$I:$I,D$1,AllGenerators!$E:$E,VRE!$A5)</f>
        <v>2975.3678631999992</v>
      </c>
      <c r="G5">
        <f>SUMIFS(AllGenerators!$V:$V,AllGenerators!$I:$I,G$1,AllGenerators!$E:$E,VRE!$A5)</f>
        <v>1081.5</v>
      </c>
      <c r="H5">
        <f>SUMIFS(AllGenerators!$V:$V,AllGenerators!$I:$I,H$1,AllGenerators!$E:$E,VRE!$A5)</f>
        <v>3058.26</v>
      </c>
      <c r="K5">
        <f>SUMIFS(AllGenerators!$W:$W,AllGenerators!$I:$I,K$1,AllGenerators!$E:$E,VRE!$A5)</f>
        <v>1081.5</v>
      </c>
      <c r="L5">
        <f>SUMIFS(AllGenerators!$W:$W,AllGenerators!$I:$I,L$1,AllGenerators!$E:$E,VRE!$A5)</f>
        <v>3563.26</v>
      </c>
      <c r="O5">
        <f>SUMIFS(AllGenerators!$X:$X,AllGenerators!$I:$I,O$1,AllGenerators!$E:$E,VRE!$A5)</f>
        <v>1081.5</v>
      </c>
      <c r="P5">
        <f>SUMIFS(AllGenerators!$X:$X,AllGenerators!$I:$I,P$1,AllGenerators!$E:$E,VRE!$A5)</f>
        <v>4319.26</v>
      </c>
    </row>
    <row r="6" spans="1:16">
      <c r="A6" t="s">
        <v>367</v>
      </c>
      <c r="C6">
        <f>SUMIFS(AllGenerators!U:U,AllGenerators!$I:$I,C$1,AllGenerators!$E:$E,VRE!$A6)</f>
        <v>126.19240000000001</v>
      </c>
      <c r="D6">
        <f>SUMIFS(AllGenerators!$U:$U,AllGenerators!$I:$I,D$1,AllGenerators!$E:$E,VRE!$A6)</f>
        <v>287.97800000000001</v>
      </c>
      <c r="G6">
        <f>SUMIFS(AllGenerators!$V:$V,AllGenerators!$I:$I,G$1,AllGenerators!$E:$E,VRE!$A6)</f>
        <v>126.19240000000001</v>
      </c>
      <c r="H6">
        <f>SUMIFS(AllGenerators!$V:$V,AllGenerators!$I:$I,H$1,AllGenerators!$E:$E,VRE!$A6)</f>
        <v>395.00800000000004</v>
      </c>
      <c r="K6">
        <f>SUMIFS(AllGenerators!$W:$W,AllGenerators!$I:$I,K$1,AllGenerators!$E:$E,VRE!$A6)</f>
        <v>126.19240000000001</v>
      </c>
      <c r="L6">
        <f>SUMIFS(AllGenerators!$W:$W,AllGenerators!$I:$I,L$1,AllGenerators!$E:$E,VRE!$A6)</f>
        <v>730.00800000000004</v>
      </c>
      <c r="O6">
        <f>SUMIFS(AllGenerators!$X:$X,AllGenerators!$I:$I,O$1,AllGenerators!$E:$E,VRE!$A6)</f>
        <v>126.19240000000001</v>
      </c>
      <c r="P6">
        <f>SUMIFS(AllGenerators!$X:$X,AllGenerators!$I:$I,P$1,AllGenerators!$E:$E,VRE!$A6)</f>
        <v>1231.008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99"/>
  <sheetViews>
    <sheetView topLeftCell="A333" zoomScale="55" zoomScaleNormal="55" workbookViewId="0">
      <selection activeCell="E357" sqref="E357"/>
    </sheetView>
  </sheetViews>
  <sheetFormatPr defaultColWidth="8.90625" defaultRowHeight="14.5"/>
  <cols>
    <col min="1" max="1" width="52" style="13" bestFit="1" customWidth="1"/>
    <col min="2" max="2" width="11.6328125" style="13" bestFit="1" customWidth="1"/>
    <col min="3" max="3" width="56.6328125" style="15" bestFit="1" customWidth="1"/>
    <col min="4" max="4" width="14.6328125" style="15" bestFit="1" customWidth="1"/>
    <col min="5" max="5" width="43.6328125" style="16" bestFit="1" customWidth="1"/>
    <col min="6" max="6" width="8.90625" style="16"/>
    <col min="7" max="7" width="43.6328125" style="15" bestFit="1" customWidth="1"/>
    <col min="8" max="8" width="8.90625" style="15"/>
    <col min="9" max="9" width="43.6328125" style="16" bestFit="1" customWidth="1"/>
    <col min="10" max="10" width="8.90625" style="16"/>
  </cols>
  <sheetData>
    <row r="1" spans="1:10">
      <c r="A1" s="13">
        <v>2021</v>
      </c>
      <c r="B1" s="14" t="s">
        <v>683</v>
      </c>
      <c r="C1" s="15" t="s">
        <v>689</v>
      </c>
      <c r="E1" s="16" t="s">
        <v>690</v>
      </c>
      <c r="G1" s="15" t="s">
        <v>691</v>
      </c>
      <c r="I1" s="16" t="s">
        <v>692</v>
      </c>
    </row>
    <row r="2" spans="1:10">
      <c r="A2" s="13" t="s">
        <v>684</v>
      </c>
      <c r="B2" s="13" t="s">
        <v>685</v>
      </c>
      <c r="C2" s="15" t="s">
        <v>684</v>
      </c>
      <c r="D2" s="15" t="s">
        <v>686</v>
      </c>
      <c r="E2" s="16" t="s">
        <v>684</v>
      </c>
      <c r="F2" s="16" t="s">
        <v>686</v>
      </c>
      <c r="G2" s="15" t="s">
        <v>684</v>
      </c>
      <c r="H2" s="15" t="s">
        <v>686</v>
      </c>
      <c r="I2" s="16" t="s">
        <v>684</v>
      </c>
      <c r="J2" s="16" t="s">
        <v>686</v>
      </c>
    </row>
    <row r="3" spans="1:10">
      <c r="A3" s="13" t="s">
        <v>1</v>
      </c>
      <c r="B3" s="13">
        <f>INDEX(AllGenerators!U:U,MATCH(CapInput!$A3,AllGenerators!$A:$A,0))</f>
        <v>82.2</v>
      </c>
      <c r="C3" s="15" t="s">
        <v>1</v>
      </c>
      <c r="D3" s="15">
        <f>INDEX(AllGenerators!V:V,MATCH(CapInput!$A3,AllGenerators!$A:$A,0))</f>
        <v>82.2</v>
      </c>
      <c r="E3" s="16" t="s">
        <v>1</v>
      </c>
      <c r="F3" s="16">
        <f>INDEX(AllGenerators!W:W,MATCH(CapInput!$A3,AllGenerators!$A:$A,0))</f>
        <v>82.2</v>
      </c>
      <c r="G3" s="15" t="s">
        <v>1</v>
      </c>
      <c r="H3" s="15">
        <f>INDEX(AllGenerators!X:X,MATCH(CapInput!$A3,AllGenerators!$A:$A,0))</f>
        <v>82.2</v>
      </c>
      <c r="I3" s="16" t="s">
        <v>1</v>
      </c>
      <c r="J3" s="16">
        <f>INDEX(AllGenerators!Y:Y,MATCH(CapInput!$A3,AllGenerators!$A:$A,0))</f>
        <v>82.2</v>
      </c>
    </row>
    <row r="4" spans="1:10">
      <c r="A4" s="13" t="s">
        <v>2</v>
      </c>
      <c r="B4" s="13">
        <f>INDEX(AllGenerators!U:U,MATCH(CapInput!$A4,AllGenerators!$A:$A,0))</f>
        <v>82.2</v>
      </c>
      <c r="C4" s="15" t="s">
        <v>2</v>
      </c>
      <c r="D4" s="15">
        <f>INDEX(AllGenerators!V:V,MATCH(CapInput!$A4,AllGenerators!$A:$A,0))</f>
        <v>82.2</v>
      </c>
      <c r="E4" s="16" t="s">
        <v>2</v>
      </c>
      <c r="F4" s="16">
        <f>INDEX(AllGenerators!W:W,MATCH(CapInput!$A4,AllGenerators!$A:$A,0))</f>
        <v>82.2</v>
      </c>
      <c r="G4" s="15" t="s">
        <v>2</v>
      </c>
      <c r="H4" s="15">
        <f>INDEX(AllGenerators!X:X,MATCH(CapInput!$A4,AllGenerators!$A:$A,0))</f>
        <v>82.2</v>
      </c>
      <c r="I4" s="16" t="s">
        <v>2</v>
      </c>
      <c r="J4" s="16">
        <f>INDEX(AllGenerators!Y:Y,MATCH(CapInput!$A4,AllGenerators!$A:$A,0))</f>
        <v>82.2</v>
      </c>
    </row>
    <row r="5" spans="1:10">
      <c r="A5" s="13" t="s">
        <v>3</v>
      </c>
      <c r="B5" s="13">
        <f>INDEX(AllGenerators!U:U,MATCH(CapInput!$A5,AllGenerators!$A:$A,0))</f>
        <v>82.2</v>
      </c>
      <c r="C5" s="15" t="s">
        <v>3</v>
      </c>
      <c r="D5" s="15">
        <f>INDEX(AllGenerators!V:V,MATCH(CapInput!$A5,AllGenerators!$A:$A,0))</f>
        <v>82.2</v>
      </c>
      <c r="E5" s="16" t="s">
        <v>3</v>
      </c>
      <c r="F5" s="16">
        <f>INDEX(AllGenerators!W:W,MATCH(CapInput!$A5,AllGenerators!$A:$A,0))</f>
        <v>82.2</v>
      </c>
      <c r="G5" s="15" t="s">
        <v>3</v>
      </c>
      <c r="H5" s="15">
        <f>INDEX(AllGenerators!X:X,MATCH(CapInput!$A5,AllGenerators!$A:$A,0))</f>
        <v>82.2</v>
      </c>
      <c r="I5" s="16" t="s">
        <v>3</v>
      </c>
      <c r="J5" s="16">
        <f>INDEX(AllGenerators!Y:Y,MATCH(CapInput!$A5,AllGenerators!$A:$A,0))</f>
        <v>82.2</v>
      </c>
    </row>
    <row r="6" spans="1:10">
      <c r="A6" s="13" t="s">
        <v>4</v>
      </c>
      <c r="B6" s="13">
        <f>INDEX(AllGenerators!U:U,MATCH(CapInput!$A6,AllGenerators!$A:$A,0))</f>
        <v>82.2</v>
      </c>
      <c r="C6" s="15" t="s">
        <v>4</v>
      </c>
      <c r="D6" s="15">
        <f>INDEX(AllGenerators!V:V,MATCH(CapInput!$A6,AllGenerators!$A:$A,0))</f>
        <v>82.2</v>
      </c>
      <c r="E6" s="16" t="s">
        <v>4</v>
      </c>
      <c r="F6" s="16">
        <f>INDEX(AllGenerators!W:W,MATCH(CapInput!$A6,AllGenerators!$A:$A,0))</f>
        <v>82.2</v>
      </c>
      <c r="G6" s="15" t="s">
        <v>4</v>
      </c>
      <c r="H6" s="15">
        <f>INDEX(AllGenerators!X:X,MATCH(CapInput!$A6,AllGenerators!$A:$A,0))</f>
        <v>82.2</v>
      </c>
      <c r="I6" s="16" t="s">
        <v>4</v>
      </c>
      <c r="J6" s="16">
        <f>INDEX(AllGenerators!Y:Y,MATCH(CapInput!$A6,AllGenerators!$A:$A,0))</f>
        <v>82.2</v>
      </c>
    </row>
    <row r="7" spans="1:10">
      <c r="A7" s="13" t="s">
        <v>5</v>
      </c>
      <c r="B7" s="13">
        <f>INDEX(AllGenerators!U:U,MATCH(CapInput!$A7,AllGenerators!$A:$A,0))</f>
        <v>82.2</v>
      </c>
      <c r="C7" s="15" t="s">
        <v>5</v>
      </c>
      <c r="D7" s="15">
        <f>INDEX(AllGenerators!V:V,MATCH(CapInput!$A7,AllGenerators!$A:$A,0))</f>
        <v>82.2</v>
      </c>
      <c r="E7" s="16" t="s">
        <v>5</v>
      </c>
      <c r="F7" s="16">
        <f>INDEX(AllGenerators!W:W,MATCH(CapInput!$A7,AllGenerators!$A:$A,0))</f>
        <v>82.2</v>
      </c>
      <c r="G7" s="15" t="s">
        <v>5</v>
      </c>
      <c r="H7" s="15">
        <f>INDEX(AllGenerators!X:X,MATCH(CapInput!$A7,AllGenerators!$A:$A,0))</f>
        <v>82.2</v>
      </c>
      <c r="I7" s="16" t="s">
        <v>5</v>
      </c>
      <c r="J7" s="16">
        <f>INDEX(AllGenerators!Y:Y,MATCH(CapInput!$A7,AllGenerators!$A:$A,0))</f>
        <v>82.2</v>
      </c>
    </row>
    <row r="8" spans="1:10">
      <c r="A8" s="13" t="s">
        <v>6</v>
      </c>
      <c r="B8" s="13">
        <f>INDEX(AllGenerators!U:U,MATCH(CapInput!$A8,AllGenerators!$A:$A,0))</f>
        <v>82.2</v>
      </c>
      <c r="C8" s="15" t="s">
        <v>6</v>
      </c>
      <c r="D8" s="15">
        <f>INDEX(AllGenerators!V:V,MATCH(CapInput!$A8,AllGenerators!$A:$A,0))</f>
        <v>82.2</v>
      </c>
      <c r="E8" s="16" t="s">
        <v>6</v>
      </c>
      <c r="F8" s="16">
        <f>INDEX(AllGenerators!W:W,MATCH(CapInput!$A8,AllGenerators!$A:$A,0))</f>
        <v>82.2</v>
      </c>
      <c r="G8" s="15" t="s">
        <v>6</v>
      </c>
      <c r="H8" s="15">
        <f>INDEX(AllGenerators!X:X,MATCH(CapInput!$A8,AllGenerators!$A:$A,0))</f>
        <v>82.2</v>
      </c>
      <c r="I8" s="16" t="s">
        <v>6</v>
      </c>
      <c r="J8" s="16">
        <f>INDEX(AllGenerators!Y:Y,MATCH(CapInput!$A8,AllGenerators!$A:$A,0))</f>
        <v>82.2</v>
      </c>
    </row>
    <row r="9" spans="1:10">
      <c r="A9" s="13" t="s">
        <v>7</v>
      </c>
      <c r="B9" s="13">
        <f>INDEX(AllGenerators!U:U,MATCH(CapInput!$A9,AllGenerators!$A:$A,0))</f>
        <v>115</v>
      </c>
      <c r="C9" s="15" t="s">
        <v>7</v>
      </c>
      <c r="D9" s="15">
        <f>INDEX(AllGenerators!V:V,MATCH(CapInput!$A9,AllGenerators!$A:$A,0))</f>
        <v>115</v>
      </c>
      <c r="E9" s="16" t="s">
        <v>7</v>
      </c>
      <c r="F9" s="16">
        <f>INDEX(AllGenerators!W:W,MATCH(CapInput!$A9,AllGenerators!$A:$A,0))</f>
        <v>115</v>
      </c>
      <c r="G9" s="15" t="s">
        <v>7</v>
      </c>
      <c r="H9" s="15">
        <f>INDEX(AllGenerators!X:X,MATCH(CapInput!$A9,AllGenerators!$A:$A,0))</f>
        <v>115</v>
      </c>
      <c r="I9" s="16" t="s">
        <v>7</v>
      </c>
      <c r="J9" s="16">
        <f>INDEX(AllGenerators!Y:Y,MATCH(CapInput!$A9,AllGenerators!$A:$A,0))</f>
        <v>115</v>
      </c>
    </row>
    <row r="10" spans="1:10">
      <c r="A10" s="13" t="s">
        <v>8</v>
      </c>
      <c r="B10" s="13">
        <f>INDEX(AllGenerators!U:U,MATCH(CapInput!$A10,AllGenerators!$A:$A,0))</f>
        <v>28</v>
      </c>
      <c r="C10" s="15" t="s">
        <v>8</v>
      </c>
      <c r="D10" s="15">
        <f>INDEX(AllGenerators!V:V,MATCH(CapInput!$A10,AllGenerators!$A:$A,0))</f>
        <v>28</v>
      </c>
      <c r="E10" s="16" t="s">
        <v>8</v>
      </c>
      <c r="F10" s="16">
        <f>INDEX(AllGenerators!W:W,MATCH(CapInput!$A10,AllGenerators!$A:$A,0))</f>
        <v>28</v>
      </c>
      <c r="G10" s="15" t="s">
        <v>8</v>
      </c>
      <c r="H10" s="15">
        <f>INDEX(AllGenerators!X:X,MATCH(CapInput!$A10,AllGenerators!$A:$A,0))</f>
        <v>28</v>
      </c>
      <c r="I10" s="16" t="s">
        <v>8</v>
      </c>
      <c r="J10" s="16">
        <f>INDEX(AllGenerators!Y:Y,MATCH(CapInput!$A10,AllGenerators!$A:$A,0))</f>
        <v>28</v>
      </c>
    </row>
    <row r="11" spans="1:10">
      <c r="A11" s="13" t="s">
        <v>9</v>
      </c>
      <c r="B11" s="13">
        <f>INDEX(AllGenerators!U:U,MATCH(CapInput!$A11,AllGenerators!$A:$A,0))</f>
        <v>28</v>
      </c>
      <c r="C11" s="15" t="s">
        <v>9</v>
      </c>
      <c r="D11" s="15">
        <f>INDEX(AllGenerators!V:V,MATCH(CapInput!$A11,AllGenerators!$A:$A,0))</f>
        <v>28</v>
      </c>
      <c r="E11" s="16" t="s">
        <v>9</v>
      </c>
      <c r="F11" s="16">
        <f>INDEX(AllGenerators!W:W,MATCH(CapInput!$A11,AllGenerators!$A:$A,0))</f>
        <v>28</v>
      </c>
      <c r="G11" s="15" t="s">
        <v>9</v>
      </c>
      <c r="H11" s="15">
        <f>INDEX(AllGenerators!X:X,MATCH(CapInput!$A11,AllGenerators!$A:$A,0))</f>
        <v>28</v>
      </c>
      <c r="I11" s="16" t="s">
        <v>9</v>
      </c>
      <c r="J11" s="16">
        <f>INDEX(AllGenerators!Y:Y,MATCH(CapInput!$A11,AllGenerators!$A:$A,0))</f>
        <v>28</v>
      </c>
    </row>
    <row r="12" spans="1:10">
      <c r="A12" s="13" t="s">
        <v>10</v>
      </c>
      <c r="B12" s="13">
        <f>INDEX(AllGenerators!U:U,MATCH(CapInput!$A12,AllGenerators!$A:$A,0))</f>
        <v>28</v>
      </c>
      <c r="C12" s="15" t="s">
        <v>10</v>
      </c>
      <c r="D12" s="15">
        <f>INDEX(AllGenerators!V:V,MATCH(CapInput!$A12,AllGenerators!$A:$A,0))</f>
        <v>28</v>
      </c>
      <c r="E12" s="16" t="s">
        <v>10</v>
      </c>
      <c r="F12" s="16">
        <f>INDEX(AllGenerators!W:W,MATCH(CapInput!$A12,AllGenerators!$A:$A,0))</f>
        <v>28</v>
      </c>
      <c r="G12" s="15" t="s">
        <v>10</v>
      </c>
      <c r="H12" s="15">
        <f>INDEX(AllGenerators!X:X,MATCH(CapInput!$A12,AllGenerators!$A:$A,0))</f>
        <v>28</v>
      </c>
      <c r="I12" s="16" t="s">
        <v>10</v>
      </c>
      <c r="J12" s="16">
        <f>INDEX(AllGenerators!Y:Y,MATCH(CapInput!$A12,AllGenerators!$A:$A,0))</f>
        <v>28</v>
      </c>
    </row>
    <row r="13" spans="1:10">
      <c r="A13" s="13" t="s">
        <v>11</v>
      </c>
      <c r="B13" s="13">
        <f>INDEX(AllGenerators!U:U,MATCH(CapInput!$A13,AllGenerators!$A:$A,0))</f>
        <v>80</v>
      </c>
      <c r="C13" s="15" t="s">
        <v>11</v>
      </c>
      <c r="D13" s="15">
        <f>INDEX(AllGenerators!V:V,MATCH(CapInput!$A13,AllGenerators!$A:$A,0))</f>
        <v>80</v>
      </c>
      <c r="E13" s="16" t="s">
        <v>11</v>
      </c>
      <c r="F13" s="16">
        <f>INDEX(AllGenerators!W:W,MATCH(CapInput!$A13,AllGenerators!$A:$A,0))</f>
        <v>80</v>
      </c>
      <c r="G13" s="15" t="s">
        <v>11</v>
      </c>
      <c r="H13" s="15">
        <f>INDEX(AllGenerators!X:X,MATCH(CapInput!$A13,AllGenerators!$A:$A,0))</f>
        <v>80</v>
      </c>
      <c r="I13" s="16" t="s">
        <v>11</v>
      </c>
      <c r="J13" s="16">
        <f>INDEX(AllGenerators!Y:Y,MATCH(CapInput!$A13,AllGenerators!$A:$A,0))</f>
        <v>80</v>
      </c>
    </row>
    <row r="14" spans="1:10">
      <c r="A14" s="13" t="s">
        <v>12</v>
      </c>
      <c r="B14" s="13">
        <f>INDEX(AllGenerators!U:U,MATCH(CapInput!$A14,AllGenerators!$A:$A,0))</f>
        <v>80</v>
      </c>
      <c r="C14" s="15" t="s">
        <v>12</v>
      </c>
      <c r="D14" s="15">
        <f>INDEX(AllGenerators!V:V,MATCH(CapInput!$A14,AllGenerators!$A:$A,0))</f>
        <v>80</v>
      </c>
      <c r="E14" s="16" t="s">
        <v>12</v>
      </c>
      <c r="F14" s="16">
        <f>INDEX(AllGenerators!W:W,MATCH(CapInput!$A14,AllGenerators!$A:$A,0))</f>
        <v>80</v>
      </c>
      <c r="G14" s="15" t="s">
        <v>12</v>
      </c>
      <c r="H14" s="15">
        <f>INDEX(AllGenerators!X:X,MATCH(CapInput!$A14,AllGenerators!$A:$A,0))</f>
        <v>80</v>
      </c>
      <c r="I14" s="16" t="s">
        <v>12</v>
      </c>
      <c r="J14" s="16">
        <f>INDEX(AllGenerators!Y:Y,MATCH(CapInput!$A14,AllGenerators!$A:$A,0))</f>
        <v>80</v>
      </c>
    </row>
    <row r="15" spans="1:10">
      <c r="A15" s="13" t="s">
        <v>13</v>
      </c>
      <c r="B15" s="13">
        <f>INDEX(AllGenerators!U:U,MATCH(CapInput!$A15,AllGenerators!$A:$A,0))</f>
        <v>80</v>
      </c>
      <c r="C15" s="15" t="s">
        <v>13</v>
      </c>
      <c r="D15" s="15">
        <f>INDEX(AllGenerators!V:V,MATCH(CapInput!$A15,AllGenerators!$A:$A,0))</f>
        <v>80</v>
      </c>
      <c r="E15" s="16" t="s">
        <v>13</v>
      </c>
      <c r="F15" s="16">
        <f>INDEX(AllGenerators!W:W,MATCH(CapInput!$A15,AllGenerators!$A:$A,0))</f>
        <v>80</v>
      </c>
      <c r="G15" s="15" t="s">
        <v>13</v>
      </c>
      <c r="H15" s="15">
        <f>INDEX(AllGenerators!X:X,MATCH(CapInput!$A15,AllGenerators!$A:$A,0))</f>
        <v>80</v>
      </c>
      <c r="I15" s="16" t="s">
        <v>13</v>
      </c>
      <c r="J15" s="16">
        <f>INDEX(AllGenerators!Y:Y,MATCH(CapInput!$A15,AllGenerators!$A:$A,0))</f>
        <v>80</v>
      </c>
    </row>
    <row r="16" spans="1:10">
      <c r="A16" s="13" t="s">
        <v>14</v>
      </c>
      <c r="B16" s="13">
        <f>INDEX(AllGenerators!U:U,MATCH(CapInput!$A16,AllGenerators!$A:$A,0))</f>
        <v>125</v>
      </c>
      <c r="C16" s="15" t="s">
        <v>14</v>
      </c>
      <c r="D16" s="15">
        <f>INDEX(AllGenerators!V:V,MATCH(CapInput!$A16,AllGenerators!$A:$A,0))</f>
        <v>125</v>
      </c>
      <c r="E16" s="16" t="s">
        <v>14</v>
      </c>
      <c r="F16" s="16">
        <f>INDEX(AllGenerators!W:W,MATCH(CapInput!$A16,AllGenerators!$A:$A,0))</f>
        <v>125</v>
      </c>
      <c r="G16" s="15" t="s">
        <v>14</v>
      </c>
      <c r="H16" s="15">
        <f>INDEX(AllGenerators!X:X,MATCH(CapInput!$A16,AllGenerators!$A:$A,0))</f>
        <v>125</v>
      </c>
      <c r="I16" s="16" t="s">
        <v>14</v>
      </c>
      <c r="J16" s="16">
        <f>INDEX(AllGenerators!Y:Y,MATCH(CapInput!$A16,AllGenerators!$A:$A,0))</f>
        <v>125</v>
      </c>
    </row>
    <row r="17" spans="1:10">
      <c r="A17" s="13" t="s">
        <v>15</v>
      </c>
      <c r="B17" s="13">
        <f>INDEX(AllGenerators!U:U,MATCH(CapInput!$A17,AllGenerators!$A:$A,0))</f>
        <v>125</v>
      </c>
      <c r="C17" s="15" t="s">
        <v>15</v>
      </c>
      <c r="D17" s="15">
        <f>INDEX(AllGenerators!V:V,MATCH(CapInput!$A17,AllGenerators!$A:$A,0))</f>
        <v>125</v>
      </c>
      <c r="E17" s="16" t="s">
        <v>15</v>
      </c>
      <c r="F17" s="16">
        <f>INDEX(AllGenerators!W:W,MATCH(CapInput!$A17,AllGenerators!$A:$A,0))</f>
        <v>125</v>
      </c>
      <c r="G17" s="15" t="s">
        <v>15</v>
      </c>
      <c r="H17" s="15">
        <f>INDEX(AllGenerators!X:X,MATCH(CapInput!$A17,AllGenerators!$A:$A,0))</f>
        <v>125</v>
      </c>
      <c r="I17" s="16" t="s">
        <v>15</v>
      </c>
      <c r="J17" s="16">
        <f>INDEX(AllGenerators!Y:Y,MATCH(CapInput!$A17,AllGenerators!$A:$A,0))</f>
        <v>125</v>
      </c>
    </row>
    <row r="18" spans="1:10">
      <c r="A18" s="13" t="s">
        <v>16</v>
      </c>
      <c r="B18" s="13">
        <f>INDEX(AllGenerators!U:U,MATCH(CapInput!$A18,AllGenerators!$A:$A,0))</f>
        <v>125</v>
      </c>
      <c r="C18" s="15" t="s">
        <v>16</v>
      </c>
      <c r="D18" s="15">
        <f>INDEX(AllGenerators!V:V,MATCH(CapInput!$A18,AllGenerators!$A:$A,0))</f>
        <v>125</v>
      </c>
      <c r="E18" s="16" t="s">
        <v>16</v>
      </c>
      <c r="F18" s="16">
        <f>INDEX(AllGenerators!W:W,MATCH(CapInput!$A18,AllGenerators!$A:$A,0))</f>
        <v>125</v>
      </c>
      <c r="G18" s="15" t="s">
        <v>16</v>
      </c>
      <c r="H18" s="15">
        <f>INDEX(AllGenerators!X:X,MATCH(CapInput!$A18,AllGenerators!$A:$A,0))</f>
        <v>125</v>
      </c>
      <c r="I18" s="16" t="s">
        <v>16</v>
      </c>
      <c r="J18" s="16">
        <f>INDEX(AllGenerators!Y:Y,MATCH(CapInput!$A18,AllGenerators!$A:$A,0))</f>
        <v>125</v>
      </c>
    </row>
    <row r="19" spans="1:10">
      <c r="A19" s="13" t="s">
        <v>17</v>
      </c>
      <c r="B19" s="13">
        <f>INDEX(AllGenerators!U:U,MATCH(CapInput!$A19,AllGenerators!$A:$A,0))</f>
        <v>125</v>
      </c>
      <c r="C19" s="15" t="s">
        <v>17</v>
      </c>
      <c r="D19" s="15">
        <f>INDEX(AllGenerators!V:V,MATCH(CapInput!$A19,AllGenerators!$A:$A,0))</f>
        <v>125</v>
      </c>
      <c r="E19" s="16" t="s">
        <v>17</v>
      </c>
      <c r="F19" s="16">
        <f>INDEX(AllGenerators!W:W,MATCH(CapInput!$A19,AllGenerators!$A:$A,0))</f>
        <v>125</v>
      </c>
      <c r="G19" s="15" t="s">
        <v>17</v>
      </c>
      <c r="H19" s="15">
        <f>INDEX(AllGenerators!X:X,MATCH(CapInput!$A19,AllGenerators!$A:$A,0))</f>
        <v>125</v>
      </c>
      <c r="I19" s="16" t="s">
        <v>17</v>
      </c>
      <c r="J19" s="16">
        <f>INDEX(AllGenerators!Y:Y,MATCH(CapInput!$A19,AllGenerators!$A:$A,0))</f>
        <v>125</v>
      </c>
    </row>
    <row r="20" spans="1:10">
      <c r="A20" s="13" t="s">
        <v>18</v>
      </c>
      <c r="B20" s="13">
        <f>INDEX(AllGenerators!U:U,MATCH(CapInput!$A20,AllGenerators!$A:$A,0))</f>
        <v>19.5</v>
      </c>
      <c r="C20" s="15" t="s">
        <v>18</v>
      </c>
      <c r="D20" s="15">
        <f>INDEX(AllGenerators!V:V,MATCH(CapInput!$A20,AllGenerators!$A:$A,0))</f>
        <v>19.5</v>
      </c>
      <c r="E20" s="16" t="s">
        <v>18</v>
      </c>
      <c r="F20" s="16">
        <f>INDEX(AllGenerators!W:W,MATCH(CapInput!$A20,AllGenerators!$A:$A,0))</f>
        <v>19.5</v>
      </c>
      <c r="G20" s="15" t="s">
        <v>18</v>
      </c>
      <c r="H20" s="15">
        <f>INDEX(AllGenerators!X:X,MATCH(CapInput!$A20,AllGenerators!$A:$A,0))</f>
        <v>19.5</v>
      </c>
      <c r="I20" s="16" t="s">
        <v>18</v>
      </c>
      <c r="J20" s="16">
        <f>INDEX(AllGenerators!Y:Y,MATCH(CapInput!$A20,AllGenerators!$A:$A,0))</f>
        <v>19.5</v>
      </c>
    </row>
    <row r="21" spans="1:10">
      <c r="A21" s="13" t="s">
        <v>19</v>
      </c>
      <c r="B21" s="13">
        <f>INDEX(AllGenerators!U:U,MATCH(CapInput!$A21,AllGenerators!$A:$A,0))</f>
        <v>19.5</v>
      </c>
      <c r="C21" s="15" t="s">
        <v>19</v>
      </c>
      <c r="D21" s="15">
        <f>INDEX(AllGenerators!V:V,MATCH(CapInput!$A21,AllGenerators!$A:$A,0))</f>
        <v>19.5</v>
      </c>
      <c r="E21" s="16" t="s">
        <v>19</v>
      </c>
      <c r="F21" s="16">
        <f>INDEX(AllGenerators!W:W,MATCH(CapInput!$A21,AllGenerators!$A:$A,0))</f>
        <v>19.5</v>
      </c>
      <c r="G21" s="15" t="s">
        <v>19</v>
      </c>
      <c r="H21" s="15">
        <f>INDEX(AllGenerators!X:X,MATCH(CapInput!$A21,AllGenerators!$A:$A,0))</f>
        <v>19.5</v>
      </c>
      <c r="I21" s="16" t="s">
        <v>19</v>
      </c>
      <c r="J21" s="16">
        <f>INDEX(AllGenerators!Y:Y,MATCH(CapInput!$A21,AllGenerators!$A:$A,0))</f>
        <v>19.5</v>
      </c>
    </row>
    <row r="22" spans="1:10">
      <c r="A22" s="13" t="s">
        <v>20</v>
      </c>
      <c r="B22" s="13">
        <f>INDEX(AllGenerators!U:U,MATCH(CapInput!$A22,AllGenerators!$A:$A,0))</f>
        <v>100</v>
      </c>
      <c r="C22" s="15" t="s">
        <v>20</v>
      </c>
      <c r="D22" s="15">
        <f>INDEX(AllGenerators!V:V,MATCH(CapInput!$A22,AllGenerators!$A:$A,0))</f>
        <v>100</v>
      </c>
      <c r="E22" s="16" t="s">
        <v>20</v>
      </c>
      <c r="F22" s="16">
        <f>INDEX(AllGenerators!W:W,MATCH(CapInput!$A22,AllGenerators!$A:$A,0))</f>
        <v>100</v>
      </c>
      <c r="G22" s="15" t="s">
        <v>20</v>
      </c>
      <c r="H22" s="15">
        <f>INDEX(AllGenerators!X:X,MATCH(CapInput!$A22,AllGenerators!$A:$A,0))</f>
        <v>100</v>
      </c>
      <c r="I22" s="16" t="s">
        <v>20</v>
      </c>
      <c r="J22" s="16">
        <f>INDEX(AllGenerators!Y:Y,MATCH(CapInput!$A22,AllGenerators!$A:$A,0))</f>
        <v>100</v>
      </c>
    </row>
    <row r="23" spans="1:10">
      <c r="A23" s="13" t="s">
        <v>21</v>
      </c>
      <c r="B23" s="13">
        <f>INDEX(AllGenerators!U:U,MATCH(CapInput!$A23,AllGenerators!$A:$A,0))</f>
        <v>100</v>
      </c>
      <c r="C23" s="15" t="s">
        <v>21</v>
      </c>
      <c r="D23" s="15">
        <f>INDEX(AllGenerators!V:V,MATCH(CapInput!$A23,AllGenerators!$A:$A,0))</f>
        <v>100</v>
      </c>
      <c r="E23" s="16" t="s">
        <v>21</v>
      </c>
      <c r="F23" s="16">
        <f>INDEX(AllGenerators!W:W,MATCH(CapInput!$A23,AllGenerators!$A:$A,0))</f>
        <v>100</v>
      </c>
      <c r="G23" s="15" t="s">
        <v>21</v>
      </c>
      <c r="H23" s="15">
        <f>INDEX(AllGenerators!X:X,MATCH(CapInput!$A23,AllGenerators!$A:$A,0))</f>
        <v>100</v>
      </c>
      <c r="I23" s="16" t="s">
        <v>21</v>
      </c>
      <c r="J23" s="16">
        <f>INDEX(AllGenerators!Y:Y,MATCH(CapInput!$A23,AllGenerators!$A:$A,0))</f>
        <v>100</v>
      </c>
    </row>
    <row r="24" spans="1:10">
      <c r="A24" s="13" t="s">
        <v>22</v>
      </c>
      <c r="B24" s="13">
        <f>INDEX(AllGenerators!U:U,MATCH(CapInput!$A24,AllGenerators!$A:$A,0))</f>
        <v>100</v>
      </c>
      <c r="C24" s="15" t="s">
        <v>22</v>
      </c>
      <c r="D24" s="15">
        <f>INDEX(AllGenerators!V:V,MATCH(CapInput!$A24,AllGenerators!$A:$A,0))</f>
        <v>100</v>
      </c>
      <c r="E24" s="16" t="s">
        <v>22</v>
      </c>
      <c r="F24" s="16">
        <f>INDEX(AllGenerators!W:W,MATCH(CapInput!$A24,AllGenerators!$A:$A,0))</f>
        <v>100</v>
      </c>
      <c r="G24" s="15" t="s">
        <v>22</v>
      </c>
      <c r="H24" s="15">
        <f>INDEX(AllGenerators!X:X,MATCH(CapInput!$A24,AllGenerators!$A:$A,0))</f>
        <v>100</v>
      </c>
      <c r="I24" s="16" t="s">
        <v>22</v>
      </c>
      <c r="J24" s="16">
        <f>INDEX(AllGenerators!Y:Y,MATCH(CapInput!$A24,AllGenerators!$A:$A,0))</f>
        <v>100</v>
      </c>
    </row>
    <row r="25" spans="1:10">
      <c r="A25" s="13" t="s">
        <v>23</v>
      </c>
      <c r="B25" s="13">
        <f>INDEX(AllGenerators!U:U,MATCH(CapInput!$A25,AllGenerators!$A:$A,0))</f>
        <v>250</v>
      </c>
      <c r="C25" s="15" t="s">
        <v>23</v>
      </c>
      <c r="D25" s="15">
        <f>INDEX(AllGenerators!V:V,MATCH(CapInput!$A25,AllGenerators!$A:$A,0))</f>
        <v>250</v>
      </c>
      <c r="E25" s="16" t="s">
        <v>23</v>
      </c>
      <c r="F25" s="16">
        <f>INDEX(AllGenerators!W:W,MATCH(CapInput!$A25,AllGenerators!$A:$A,0))</f>
        <v>250</v>
      </c>
      <c r="G25" s="15" t="s">
        <v>23</v>
      </c>
      <c r="H25" s="15">
        <f>INDEX(AllGenerators!X:X,MATCH(CapInput!$A25,AllGenerators!$A:$A,0))</f>
        <v>250</v>
      </c>
      <c r="I25" s="16" t="s">
        <v>23</v>
      </c>
      <c r="J25" s="16">
        <f>INDEX(AllGenerators!Y:Y,MATCH(CapInput!$A25,AllGenerators!$A:$A,0))</f>
        <v>250</v>
      </c>
    </row>
    <row r="26" spans="1:10">
      <c r="A26" s="13" t="s">
        <v>24</v>
      </c>
      <c r="B26" s="13">
        <f>INDEX(AllGenerators!U:U,MATCH(CapInput!$A26,AllGenerators!$A:$A,0))</f>
        <v>171</v>
      </c>
      <c r="C26" s="15" t="s">
        <v>24</v>
      </c>
      <c r="D26" s="15">
        <f>INDEX(AllGenerators!V:V,MATCH(CapInput!$A26,AllGenerators!$A:$A,0))</f>
        <v>171</v>
      </c>
      <c r="E26" s="16" t="s">
        <v>24</v>
      </c>
      <c r="F26" s="16">
        <f>INDEX(AllGenerators!W:W,MATCH(CapInput!$A26,AllGenerators!$A:$A,0))</f>
        <v>171</v>
      </c>
      <c r="G26" s="15" t="s">
        <v>24</v>
      </c>
      <c r="H26" s="15">
        <f>INDEX(AllGenerators!X:X,MATCH(CapInput!$A26,AllGenerators!$A:$A,0))</f>
        <v>171</v>
      </c>
      <c r="I26" s="16" t="s">
        <v>24</v>
      </c>
      <c r="J26" s="16">
        <f>INDEX(AllGenerators!Y:Y,MATCH(CapInput!$A26,AllGenerators!$A:$A,0))</f>
        <v>171</v>
      </c>
    </row>
    <row r="27" spans="1:10">
      <c r="A27" s="13" t="s">
        <v>25</v>
      </c>
      <c r="B27" s="13">
        <f>INDEX(AllGenerators!U:U,MATCH(CapInput!$A27,AllGenerators!$A:$A,0))</f>
        <v>144</v>
      </c>
      <c r="C27" s="15" t="s">
        <v>25</v>
      </c>
      <c r="D27" s="15">
        <f>INDEX(AllGenerators!V:V,MATCH(CapInput!$A27,AllGenerators!$A:$A,0))</f>
        <v>144</v>
      </c>
      <c r="E27" s="16" t="s">
        <v>25</v>
      </c>
      <c r="F27" s="16">
        <f>INDEX(AllGenerators!W:W,MATCH(CapInput!$A27,AllGenerators!$A:$A,0))</f>
        <v>144</v>
      </c>
      <c r="G27" s="15" t="s">
        <v>25</v>
      </c>
      <c r="H27" s="15">
        <f>INDEX(AllGenerators!X:X,MATCH(CapInput!$A27,AllGenerators!$A:$A,0))</f>
        <v>144</v>
      </c>
      <c r="I27" s="16" t="s">
        <v>25</v>
      </c>
      <c r="J27" s="16">
        <f>INDEX(AllGenerators!Y:Y,MATCH(CapInput!$A27,AllGenerators!$A:$A,0))</f>
        <v>144</v>
      </c>
    </row>
    <row r="28" spans="1:10">
      <c r="A28" s="13" t="s">
        <v>26</v>
      </c>
      <c r="B28" s="13">
        <f>INDEX(AllGenerators!U:U,MATCH(CapInput!$A28,AllGenerators!$A:$A,0))</f>
        <v>576</v>
      </c>
      <c r="C28" s="15" t="s">
        <v>26</v>
      </c>
      <c r="D28" s="15">
        <f>INDEX(AllGenerators!V:V,MATCH(CapInput!$A28,AllGenerators!$A:$A,0))</f>
        <v>576</v>
      </c>
      <c r="E28" s="16" t="s">
        <v>26</v>
      </c>
      <c r="F28" s="16">
        <f>INDEX(AllGenerators!W:W,MATCH(CapInput!$A28,AllGenerators!$A:$A,0))</f>
        <v>576</v>
      </c>
      <c r="G28" s="15" t="s">
        <v>26</v>
      </c>
      <c r="H28" s="15">
        <f>INDEX(AllGenerators!X:X,MATCH(CapInput!$A28,AllGenerators!$A:$A,0))</f>
        <v>576</v>
      </c>
      <c r="I28" s="16" t="s">
        <v>26</v>
      </c>
      <c r="J28" s="16">
        <f>INDEX(AllGenerators!Y:Y,MATCH(CapInput!$A28,AllGenerators!$A:$A,0))</f>
        <v>576</v>
      </c>
    </row>
    <row r="29" spans="1:10">
      <c r="A29" s="13" t="s">
        <v>27</v>
      </c>
      <c r="B29" s="13">
        <f>INDEX(AllGenerators!U:U,MATCH(CapInput!$A29,AllGenerators!$A:$A,0))</f>
        <v>576</v>
      </c>
      <c r="C29" s="15" t="s">
        <v>27</v>
      </c>
      <c r="D29" s="15">
        <f>INDEX(AllGenerators!V:V,MATCH(CapInput!$A29,AllGenerators!$A:$A,0))</f>
        <v>576</v>
      </c>
      <c r="E29" s="16" t="s">
        <v>27</v>
      </c>
      <c r="F29" s="16">
        <f>INDEX(AllGenerators!W:W,MATCH(CapInput!$A29,AllGenerators!$A:$A,0))</f>
        <v>576</v>
      </c>
      <c r="G29" s="15" t="s">
        <v>27</v>
      </c>
      <c r="H29" s="15">
        <f>INDEX(AllGenerators!X:X,MATCH(CapInput!$A29,AllGenerators!$A:$A,0))</f>
        <v>576</v>
      </c>
      <c r="I29" s="16" t="s">
        <v>27</v>
      </c>
      <c r="J29" s="16">
        <f>INDEX(AllGenerators!Y:Y,MATCH(CapInput!$A29,AllGenerators!$A:$A,0))</f>
        <v>576</v>
      </c>
    </row>
    <row r="30" spans="1:10">
      <c r="A30" s="13" t="s">
        <v>28</v>
      </c>
      <c r="B30" s="13">
        <f>INDEX(AllGenerators!U:U,MATCH(CapInput!$A30,AllGenerators!$A:$A,0))</f>
        <v>600</v>
      </c>
      <c r="C30" s="15" t="s">
        <v>28</v>
      </c>
      <c r="D30" s="15">
        <f>INDEX(AllGenerators!V:V,MATCH(CapInput!$A30,AllGenerators!$A:$A,0))</f>
        <v>600</v>
      </c>
      <c r="E30" s="16" t="s">
        <v>28</v>
      </c>
      <c r="F30" s="16">
        <f>INDEX(AllGenerators!W:W,MATCH(CapInput!$A30,AllGenerators!$A:$A,0))</f>
        <v>600</v>
      </c>
      <c r="G30" s="15" t="s">
        <v>28</v>
      </c>
      <c r="H30" s="15">
        <f>INDEX(AllGenerators!X:X,MATCH(CapInput!$A30,AllGenerators!$A:$A,0))</f>
        <v>600</v>
      </c>
      <c r="I30" s="16" t="s">
        <v>28</v>
      </c>
      <c r="J30" s="16">
        <f>INDEX(AllGenerators!Y:Y,MATCH(CapInput!$A30,AllGenerators!$A:$A,0))</f>
        <v>600</v>
      </c>
    </row>
    <row r="31" spans="1:10">
      <c r="A31" s="13" t="s">
        <v>29</v>
      </c>
      <c r="B31" s="13">
        <f>INDEX(AllGenerators!U:U,MATCH(CapInput!$A31,AllGenerators!$A:$A,0))</f>
        <v>270</v>
      </c>
      <c r="C31" s="15" t="s">
        <v>29</v>
      </c>
      <c r="D31" s="15">
        <f>INDEX(AllGenerators!V:V,MATCH(CapInput!$A31,AllGenerators!$A:$A,0))</f>
        <v>270</v>
      </c>
      <c r="E31" s="16" t="s">
        <v>29</v>
      </c>
      <c r="F31" s="16">
        <f>INDEX(AllGenerators!W:W,MATCH(CapInput!$A31,AllGenerators!$A:$A,0))</f>
        <v>270</v>
      </c>
      <c r="G31" s="15" t="s">
        <v>29</v>
      </c>
      <c r="H31" s="15">
        <f>INDEX(AllGenerators!X:X,MATCH(CapInput!$A31,AllGenerators!$A:$A,0))</f>
        <v>270</v>
      </c>
      <c r="I31" s="16" t="s">
        <v>29</v>
      </c>
      <c r="J31" s="16">
        <f>INDEX(AllGenerators!Y:Y,MATCH(CapInput!$A31,AllGenerators!$A:$A,0))</f>
        <v>270</v>
      </c>
    </row>
    <row r="32" spans="1:10">
      <c r="A32" s="13" t="s">
        <v>30</v>
      </c>
      <c r="B32" s="13">
        <f>INDEX(AllGenerators!U:U,MATCH(CapInput!$A32,AllGenerators!$A:$A,0))</f>
        <v>270</v>
      </c>
      <c r="C32" s="15" t="s">
        <v>30</v>
      </c>
      <c r="D32" s="15">
        <f>INDEX(AllGenerators!V:V,MATCH(CapInput!$A32,AllGenerators!$A:$A,0))</f>
        <v>270</v>
      </c>
      <c r="E32" s="16" t="s">
        <v>30</v>
      </c>
      <c r="F32" s="16">
        <f>INDEX(AllGenerators!W:W,MATCH(CapInput!$A32,AllGenerators!$A:$A,0))</f>
        <v>270</v>
      </c>
      <c r="G32" s="15" t="s">
        <v>30</v>
      </c>
      <c r="H32" s="15">
        <f>INDEX(AllGenerators!X:X,MATCH(CapInput!$A32,AllGenerators!$A:$A,0))</f>
        <v>270</v>
      </c>
      <c r="I32" s="16" t="s">
        <v>30</v>
      </c>
      <c r="J32" s="16">
        <f>INDEX(AllGenerators!Y:Y,MATCH(CapInput!$A32,AllGenerators!$A:$A,0))</f>
        <v>270</v>
      </c>
    </row>
    <row r="33" spans="1:10">
      <c r="A33" s="13" t="s">
        <v>31</v>
      </c>
      <c r="B33" s="13">
        <f>INDEX(AllGenerators!U:U,MATCH(CapInput!$A33,AllGenerators!$A:$A,0))</f>
        <v>270</v>
      </c>
      <c r="C33" s="15" t="s">
        <v>31</v>
      </c>
      <c r="D33" s="15">
        <f>INDEX(AllGenerators!V:V,MATCH(CapInput!$A33,AllGenerators!$A:$A,0))</f>
        <v>270</v>
      </c>
      <c r="E33" s="16" t="s">
        <v>31</v>
      </c>
      <c r="F33" s="16">
        <f>INDEX(AllGenerators!W:W,MATCH(CapInput!$A33,AllGenerators!$A:$A,0))</f>
        <v>270</v>
      </c>
      <c r="G33" s="15" t="s">
        <v>31</v>
      </c>
      <c r="H33" s="15">
        <f>INDEX(AllGenerators!X:X,MATCH(CapInput!$A33,AllGenerators!$A:$A,0))</f>
        <v>270</v>
      </c>
      <c r="I33" s="16" t="s">
        <v>31</v>
      </c>
      <c r="J33" s="16">
        <f>INDEX(AllGenerators!Y:Y,MATCH(CapInput!$A33,AllGenerators!$A:$A,0))</f>
        <v>270</v>
      </c>
    </row>
    <row r="34" spans="1:10">
      <c r="A34" s="13" t="s">
        <v>32</v>
      </c>
      <c r="B34" s="13">
        <f>INDEX(AllGenerators!U:U,MATCH(CapInput!$A34,AllGenerators!$A:$A,0))</f>
        <v>270</v>
      </c>
      <c r="C34" s="15" t="s">
        <v>32</v>
      </c>
      <c r="D34" s="15">
        <f>INDEX(AllGenerators!V:V,MATCH(CapInput!$A34,AllGenerators!$A:$A,0))</f>
        <v>270</v>
      </c>
      <c r="E34" s="16" t="s">
        <v>32</v>
      </c>
      <c r="F34" s="16">
        <f>INDEX(AllGenerators!W:W,MATCH(CapInput!$A34,AllGenerators!$A:$A,0))</f>
        <v>270</v>
      </c>
      <c r="G34" s="15" t="s">
        <v>32</v>
      </c>
      <c r="H34" s="15">
        <f>INDEX(AllGenerators!X:X,MATCH(CapInput!$A34,AllGenerators!$A:$A,0))</f>
        <v>270</v>
      </c>
      <c r="I34" s="16" t="s">
        <v>32</v>
      </c>
      <c r="J34" s="16">
        <f>INDEX(AllGenerators!Y:Y,MATCH(CapInput!$A34,AllGenerators!$A:$A,0))</f>
        <v>270</v>
      </c>
    </row>
    <row r="35" spans="1:10">
      <c r="A35" s="13" t="s">
        <v>33</v>
      </c>
      <c r="B35" s="13">
        <f>INDEX(AllGenerators!U:U,MATCH(CapInput!$A35,AllGenerators!$A:$A,0))</f>
        <v>270</v>
      </c>
      <c r="C35" s="15" t="s">
        <v>33</v>
      </c>
      <c r="D35" s="15">
        <f>INDEX(AllGenerators!V:V,MATCH(CapInput!$A35,AllGenerators!$A:$A,0))</f>
        <v>270</v>
      </c>
      <c r="E35" s="16" t="s">
        <v>33</v>
      </c>
      <c r="F35" s="16">
        <f>INDEX(AllGenerators!W:W,MATCH(CapInput!$A35,AllGenerators!$A:$A,0))</f>
        <v>270</v>
      </c>
      <c r="G35" s="15" t="s">
        <v>33</v>
      </c>
      <c r="H35" s="15">
        <f>INDEX(AllGenerators!X:X,MATCH(CapInput!$A35,AllGenerators!$A:$A,0))</f>
        <v>270</v>
      </c>
      <c r="I35" s="16" t="s">
        <v>33</v>
      </c>
      <c r="J35" s="16">
        <f>INDEX(AllGenerators!Y:Y,MATCH(CapInput!$A35,AllGenerators!$A:$A,0))</f>
        <v>270</v>
      </c>
    </row>
    <row r="36" spans="1:10">
      <c r="A36" s="13" t="s">
        <v>34</v>
      </c>
      <c r="B36" s="13">
        <f>INDEX(AllGenerators!U:U,MATCH(CapInput!$A36,AllGenerators!$A:$A,0))</f>
        <v>270</v>
      </c>
      <c r="C36" s="15" t="s">
        <v>34</v>
      </c>
      <c r="D36" s="15">
        <f>INDEX(AllGenerators!V:V,MATCH(CapInput!$A36,AllGenerators!$A:$A,0))</f>
        <v>270</v>
      </c>
      <c r="E36" s="16" t="s">
        <v>34</v>
      </c>
      <c r="F36" s="16">
        <f>INDEX(AllGenerators!W:W,MATCH(CapInput!$A36,AllGenerators!$A:$A,0))</f>
        <v>270</v>
      </c>
      <c r="G36" s="15" t="s">
        <v>34</v>
      </c>
      <c r="H36" s="15">
        <f>INDEX(AllGenerators!X:X,MATCH(CapInput!$A36,AllGenerators!$A:$A,0))</f>
        <v>270</v>
      </c>
      <c r="I36" s="16" t="s">
        <v>34</v>
      </c>
      <c r="J36" s="16">
        <f>INDEX(AllGenerators!Y:Y,MATCH(CapInput!$A36,AllGenerators!$A:$A,0))</f>
        <v>270</v>
      </c>
    </row>
    <row r="37" spans="1:10">
      <c r="A37" s="13" t="s">
        <v>35</v>
      </c>
      <c r="B37" s="13">
        <f>INDEX(AllGenerators!U:U,MATCH(CapInput!$A37,AllGenerators!$A:$A,0))</f>
        <v>315</v>
      </c>
      <c r="C37" s="15" t="s">
        <v>35</v>
      </c>
      <c r="D37" s="15">
        <f>INDEX(AllGenerators!V:V,MATCH(CapInput!$A37,AllGenerators!$A:$A,0))</f>
        <v>315</v>
      </c>
      <c r="E37" s="16" t="s">
        <v>35</v>
      </c>
      <c r="F37" s="16">
        <f>INDEX(AllGenerators!W:W,MATCH(CapInput!$A37,AllGenerators!$A:$A,0))</f>
        <v>315</v>
      </c>
      <c r="G37" s="15" t="s">
        <v>35</v>
      </c>
      <c r="H37" s="15">
        <f>INDEX(AllGenerators!X:X,MATCH(CapInput!$A37,AllGenerators!$A:$A,0))</f>
        <v>315</v>
      </c>
      <c r="I37" s="16" t="s">
        <v>35</v>
      </c>
      <c r="J37" s="16">
        <f>INDEX(AllGenerators!Y:Y,MATCH(CapInput!$A37,AllGenerators!$A:$A,0))</f>
        <v>315</v>
      </c>
    </row>
    <row r="38" spans="1:10">
      <c r="A38" s="13" t="s">
        <v>36</v>
      </c>
      <c r="B38" s="13">
        <f>INDEX(AllGenerators!U:U,MATCH(CapInput!$A38,AllGenerators!$A:$A,0))</f>
        <v>673.25</v>
      </c>
      <c r="C38" s="15" t="s">
        <v>36</v>
      </c>
      <c r="D38" s="15">
        <f>INDEX(AllGenerators!V:V,MATCH(CapInput!$A38,AllGenerators!$A:$A,0))</f>
        <v>673.25</v>
      </c>
      <c r="E38" s="16" t="s">
        <v>36</v>
      </c>
      <c r="F38" s="16">
        <f>INDEX(AllGenerators!W:W,MATCH(CapInput!$A38,AllGenerators!$A:$A,0))</f>
        <v>673.25</v>
      </c>
      <c r="G38" s="15" t="s">
        <v>36</v>
      </c>
      <c r="H38" s="15">
        <f>INDEX(AllGenerators!X:X,MATCH(CapInput!$A38,AllGenerators!$A:$A,0))</f>
        <v>673.25</v>
      </c>
      <c r="I38" s="16" t="s">
        <v>36</v>
      </c>
      <c r="J38" s="16">
        <f>INDEX(AllGenerators!Y:Y,MATCH(CapInput!$A38,AllGenerators!$A:$A,0))</f>
        <v>673.25</v>
      </c>
    </row>
    <row r="39" spans="1:10">
      <c r="A39" s="13" t="s">
        <v>37</v>
      </c>
      <c r="B39" s="13">
        <f>INDEX(AllGenerators!U:U,MATCH(CapInput!$A39,AllGenerators!$A:$A,0))</f>
        <v>673.25</v>
      </c>
      <c r="C39" s="15" t="s">
        <v>37</v>
      </c>
      <c r="D39" s="15">
        <f>INDEX(AllGenerators!V:V,MATCH(CapInput!$A39,AllGenerators!$A:$A,0))</f>
        <v>673.25</v>
      </c>
      <c r="E39" s="16" t="s">
        <v>37</v>
      </c>
      <c r="F39" s="16">
        <f>INDEX(AllGenerators!W:W,MATCH(CapInput!$A39,AllGenerators!$A:$A,0))</f>
        <v>673.25</v>
      </c>
      <c r="G39" s="15" t="s">
        <v>37</v>
      </c>
      <c r="H39" s="15">
        <f>INDEX(AllGenerators!X:X,MATCH(CapInput!$A39,AllGenerators!$A:$A,0))</f>
        <v>673.25</v>
      </c>
      <c r="I39" s="16" t="s">
        <v>37</v>
      </c>
      <c r="J39" s="16">
        <f>INDEX(AllGenerators!Y:Y,MATCH(CapInput!$A39,AllGenerators!$A:$A,0))</f>
        <v>673.25</v>
      </c>
    </row>
    <row r="40" spans="1:10">
      <c r="A40" s="13" t="s">
        <v>38</v>
      </c>
      <c r="B40" s="13">
        <f>INDEX(AllGenerators!U:U,MATCH(CapInput!$A40,AllGenerators!$A:$A,0))</f>
        <v>660</v>
      </c>
      <c r="C40" s="15" t="s">
        <v>38</v>
      </c>
      <c r="D40" s="15">
        <f>INDEX(AllGenerators!V:V,MATCH(CapInput!$A40,AllGenerators!$A:$A,0))</f>
        <v>660</v>
      </c>
      <c r="E40" s="16" t="s">
        <v>38</v>
      </c>
      <c r="F40" s="16">
        <f>INDEX(AllGenerators!W:W,MATCH(CapInput!$A40,AllGenerators!$A:$A,0))</f>
        <v>660</v>
      </c>
      <c r="G40" s="15" t="s">
        <v>38</v>
      </c>
      <c r="H40" s="15">
        <f>INDEX(AllGenerators!X:X,MATCH(CapInput!$A40,AllGenerators!$A:$A,0))</f>
        <v>660</v>
      </c>
      <c r="I40" s="16" t="s">
        <v>38</v>
      </c>
      <c r="J40" s="16">
        <f>INDEX(AllGenerators!Y:Y,MATCH(CapInput!$A40,AllGenerators!$A:$A,0))</f>
        <v>660</v>
      </c>
    </row>
    <row r="41" spans="1:10">
      <c r="A41" s="13" t="s">
        <v>39</v>
      </c>
      <c r="B41" s="13">
        <f>INDEX(AllGenerators!U:U,MATCH(CapInput!$A41,AllGenerators!$A:$A,0))</f>
        <v>720</v>
      </c>
      <c r="C41" s="15" t="s">
        <v>39</v>
      </c>
      <c r="D41" s="15">
        <f>INDEX(AllGenerators!V:V,MATCH(CapInput!$A41,AllGenerators!$A:$A,0))</f>
        <v>720</v>
      </c>
      <c r="E41" s="16" t="s">
        <v>39</v>
      </c>
      <c r="F41" s="16">
        <f>INDEX(AllGenerators!W:W,MATCH(CapInput!$A41,AllGenerators!$A:$A,0))</f>
        <v>720</v>
      </c>
      <c r="G41" s="15" t="s">
        <v>39</v>
      </c>
      <c r="H41" s="15">
        <f>INDEX(AllGenerators!X:X,MATCH(CapInput!$A41,AllGenerators!$A:$A,0))</f>
        <v>720</v>
      </c>
      <c r="I41" s="16" t="s">
        <v>39</v>
      </c>
      <c r="J41" s="16">
        <f>INDEX(AllGenerators!Y:Y,MATCH(CapInput!$A41,AllGenerators!$A:$A,0))</f>
        <v>720</v>
      </c>
    </row>
    <row r="42" spans="1:10">
      <c r="A42" s="13" t="s">
        <v>40</v>
      </c>
      <c r="B42" s="13">
        <f>INDEX(AllGenerators!U:U,MATCH(CapInput!$A42,AllGenerators!$A:$A,0))</f>
        <v>720</v>
      </c>
      <c r="C42" s="15" t="s">
        <v>40</v>
      </c>
      <c r="D42" s="15">
        <f>INDEX(AllGenerators!V:V,MATCH(CapInput!$A42,AllGenerators!$A:$A,0))</f>
        <v>720</v>
      </c>
      <c r="E42" s="16" t="s">
        <v>40</v>
      </c>
      <c r="F42" s="16">
        <f>INDEX(AllGenerators!W:W,MATCH(CapInput!$A42,AllGenerators!$A:$A,0))</f>
        <v>720</v>
      </c>
      <c r="G42" s="15" t="s">
        <v>40</v>
      </c>
      <c r="H42" s="15">
        <f>INDEX(AllGenerators!X:X,MATCH(CapInput!$A42,AllGenerators!$A:$A,0))</f>
        <v>720</v>
      </c>
      <c r="I42" s="16" t="s">
        <v>40</v>
      </c>
      <c r="J42" s="16">
        <f>INDEX(AllGenerators!Y:Y,MATCH(CapInput!$A42,AllGenerators!$A:$A,0))</f>
        <v>720</v>
      </c>
    </row>
    <row r="43" spans="1:10">
      <c r="A43" s="13" t="s">
        <v>41</v>
      </c>
      <c r="B43" s="13">
        <f>INDEX(AllGenerators!U:U,MATCH(CapInput!$A43,AllGenerators!$A:$A,0))</f>
        <v>600</v>
      </c>
      <c r="C43" s="15" t="s">
        <v>41</v>
      </c>
      <c r="D43" s="15">
        <f>INDEX(AllGenerators!V:V,MATCH(CapInput!$A43,AllGenerators!$A:$A,0))</f>
        <v>600</v>
      </c>
      <c r="E43" s="16" t="s">
        <v>41</v>
      </c>
      <c r="F43" s="16">
        <f>INDEX(AllGenerators!W:W,MATCH(CapInput!$A43,AllGenerators!$A:$A,0))</f>
        <v>600</v>
      </c>
      <c r="G43" s="15" t="s">
        <v>41</v>
      </c>
      <c r="H43" s="15">
        <f>INDEX(AllGenerators!X:X,MATCH(CapInput!$A43,AllGenerators!$A:$A,0))</f>
        <v>600</v>
      </c>
      <c r="I43" s="16" t="s">
        <v>41</v>
      </c>
      <c r="J43" s="16">
        <f>INDEX(AllGenerators!Y:Y,MATCH(CapInput!$A43,AllGenerators!$A:$A,0))</f>
        <v>600</v>
      </c>
    </row>
    <row r="44" spans="1:10">
      <c r="A44" s="13" t="s">
        <v>42</v>
      </c>
      <c r="B44" s="13">
        <f>INDEX(AllGenerators!U:U,MATCH(CapInput!$A44,AllGenerators!$A:$A,0))</f>
        <v>1000</v>
      </c>
      <c r="C44" s="15" t="s">
        <v>42</v>
      </c>
      <c r="D44" s="15">
        <f>INDEX(AllGenerators!V:V,MATCH(CapInput!$A44,AllGenerators!$A:$A,0))</f>
        <v>1000</v>
      </c>
      <c r="E44" s="16" t="s">
        <v>42</v>
      </c>
      <c r="F44" s="16">
        <f>INDEX(AllGenerators!W:W,MATCH(CapInput!$A44,AllGenerators!$A:$A,0))</f>
        <v>1000</v>
      </c>
      <c r="G44" s="15" t="s">
        <v>42</v>
      </c>
      <c r="H44" s="15">
        <f>INDEX(AllGenerators!X:X,MATCH(CapInput!$A44,AllGenerators!$A:$A,0))</f>
        <v>1000</v>
      </c>
      <c r="I44" s="16" t="s">
        <v>42</v>
      </c>
      <c r="J44" s="16">
        <f>INDEX(AllGenerators!Y:Y,MATCH(CapInput!$A44,AllGenerators!$A:$A,0))</f>
        <v>1000</v>
      </c>
    </row>
    <row r="45" spans="1:10">
      <c r="A45" s="13" t="s">
        <v>43</v>
      </c>
      <c r="B45" s="13">
        <f>INDEX(AllGenerators!U:U,MATCH(CapInput!$A45,AllGenerators!$A:$A,0))</f>
        <v>1000</v>
      </c>
      <c r="C45" s="15" t="s">
        <v>43</v>
      </c>
      <c r="D45" s="15">
        <f>INDEX(AllGenerators!V:V,MATCH(CapInput!$A45,AllGenerators!$A:$A,0))</f>
        <v>1000</v>
      </c>
      <c r="E45" s="16" t="s">
        <v>43</v>
      </c>
      <c r="F45" s="16">
        <f>INDEX(AllGenerators!W:W,MATCH(CapInput!$A45,AllGenerators!$A:$A,0))</f>
        <v>1000</v>
      </c>
      <c r="G45" s="15" t="s">
        <v>43</v>
      </c>
      <c r="H45" s="15">
        <f>INDEX(AllGenerators!X:X,MATCH(CapInput!$A45,AllGenerators!$A:$A,0))</f>
        <v>1000</v>
      </c>
      <c r="I45" s="16" t="s">
        <v>43</v>
      </c>
      <c r="J45" s="16">
        <f>INDEX(AllGenerators!Y:Y,MATCH(CapInput!$A45,AllGenerators!$A:$A,0))</f>
        <v>1000</v>
      </c>
    </row>
    <row r="46" spans="1:10">
      <c r="A46" s="13" t="s">
        <v>44</v>
      </c>
      <c r="B46" s="13">
        <f>INDEX(AllGenerators!U:U,MATCH(CapInput!$A46,AllGenerators!$A:$A,0))</f>
        <v>316</v>
      </c>
      <c r="C46" s="15" t="s">
        <v>44</v>
      </c>
      <c r="D46" s="15">
        <f>INDEX(AllGenerators!V:V,MATCH(CapInput!$A46,AllGenerators!$A:$A,0))</f>
        <v>316</v>
      </c>
      <c r="E46" s="16" t="s">
        <v>44</v>
      </c>
      <c r="F46" s="16">
        <f>INDEX(AllGenerators!W:W,MATCH(CapInput!$A46,AllGenerators!$A:$A,0))</f>
        <v>316</v>
      </c>
      <c r="G46" s="15" t="s">
        <v>44</v>
      </c>
      <c r="H46" s="15">
        <f>INDEX(AllGenerators!X:X,MATCH(CapInput!$A46,AllGenerators!$A:$A,0))</f>
        <v>316</v>
      </c>
      <c r="I46" s="16" t="s">
        <v>44</v>
      </c>
      <c r="J46" s="16">
        <f>INDEX(AllGenerators!Y:Y,MATCH(CapInput!$A46,AllGenerators!$A:$A,0))</f>
        <v>316</v>
      </c>
    </row>
    <row r="47" spans="1:10">
      <c r="A47" s="13" t="s">
        <v>45</v>
      </c>
      <c r="B47" s="13">
        <f>INDEX(AllGenerators!U:U,MATCH(CapInput!$A47,AllGenerators!$A:$A,0))</f>
        <v>562</v>
      </c>
      <c r="C47" s="15" t="s">
        <v>45</v>
      </c>
      <c r="D47" s="15">
        <f>INDEX(AllGenerators!V:V,MATCH(CapInput!$A47,AllGenerators!$A:$A,0))</f>
        <v>562</v>
      </c>
      <c r="E47" s="16" t="s">
        <v>45</v>
      </c>
      <c r="F47" s="16">
        <f>INDEX(AllGenerators!W:W,MATCH(CapInput!$A47,AllGenerators!$A:$A,0))</f>
        <v>562</v>
      </c>
      <c r="G47" s="15" t="s">
        <v>45</v>
      </c>
      <c r="H47" s="15">
        <f>INDEX(AllGenerators!X:X,MATCH(CapInput!$A47,AllGenerators!$A:$A,0))</f>
        <v>562</v>
      </c>
      <c r="I47" s="16" t="s">
        <v>45</v>
      </c>
      <c r="J47" s="16">
        <f>INDEX(AllGenerators!Y:Y,MATCH(CapInput!$A47,AllGenerators!$A:$A,0))</f>
        <v>562</v>
      </c>
    </row>
    <row r="48" spans="1:10">
      <c r="A48" s="13" t="s">
        <v>46</v>
      </c>
      <c r="B48" s="13">
        <f>INDEX(AllGenerators!U:U,MATCH(CapInput!$A48,AllGenerators!$A:$A,0))</f>
        <v>325</v>
      </c>
      <c r="C48" s="15" t="s">
        <v>46</v>
      </c>
      <c r="D48" s="15">
        <f>INDEX(AllGenerators!V:V,MATCH(CapInput!$A48,AllGenerators!$A:$A,0))</f>
        <v>325</v>
      </c>
      <c r="E48" s="16" t="s">
        <v>46</v>
      </c>
      <c r="F48" s="16">
        <f>INDEX(AllGenerators!W:W,MATCH(CapInput!$A48,AllGenerators!$A:$A,0))</f>
        <v>325</v>
      </c>
      <c r="G48" s="15" t="s">
        <v>46</v>
      </c>
      <c r="H48" s="15">
        <f>INDEX(AllGenerators!X:X,MATCH(CapInput!$A48,AllGenerators!$A:$A,0))</f>
        <v>325</v>
      </c>
      <c r="I48" s="16" t="s">
        <v>46</v>
      </c>
      <c r="J48" s="16">
        <f>INDEX(AllGenerators!Y:Y,MATCH(CapInput!$A48,AllGenerators!$A:$A,0))</f>
        <v>325</v>
      </c>
    </row>
    <row r="49" spans="1:10">
      <c r="A49" s="13" t="s">
        <v>47</v>
      </c>
      <c r="B49" s="13">
        <f>INDEX(AllGenerators!U:U,MATCH(CapInput!$A49,AllGenerators!$A:$A,0))</f>
        <v>325</v>
      </c>
      <c r="C49" s="15" t="s">
        <v>47</v>
      </c>
      <c r="D49" s="15">
        <f>INDEX(AllGenerators!V:V,MATCH(CapInput!$A49,AllGenerators!$A:$A,0))</f>
        <v>325</v>
      </c>
      <c r="E49" s="16" t="s">
        <v>47</v>
      </c>
      <c r="F49" s="16">
        <f>INDEX(AllGenerators!W:W,MATCH(CapInput!$A49,AllGenerators!$A:$A,0))</f>
        <v>325</v>
      </c>
      <c r="G49" s="15" t="s">
        <v>47</v>
      </c>
      <c r="H49" s="15">
        <f>INDEX(AllGenerators!X:X,MATCH(CapInput!$A49,AllGenerators!$A:$A,0))</f>
        <v>325</v>
      </c>
      <c r="I49" s="16" t="s">
        <v>47</v>
      </c>
      <c r="J49" s="16">
        <f>INDEX(AllGenerators!Y:Y,MATCH(CapInput!$A49,AllGenerators!$A:$A,0))</f>
        <v>325</v>
      </c>
    </row>
    <row r="50" spans="1:10">
      <c r="A50" s="13" t="s">
        <v>48</v>
      </c>
      <c r="B50" s="13">
        <f>INDEX(AllGenerators!U:U,MATCH(CapInput!$A50,AllGenerators!$A:$A,0))</f>
        <v>686</v>
      </c>
      <c r="C50" s="15" t="s">
        <v>48</v>
      </c>
      <c r="D50" s="15">
        <f>INDEX(AllGenerators!V:V,MATCH(CapInput!$A50,AllGenerators!$A:$A,0))</f>
        <v>686</v>
      </c>
      <c r="E50" s="16" t="s">
        <v>48</v>
      </c>
      <c r="F50" s="16">
        <f>INDEX(AllGenerators!W:W,MATCH(CapInput!$A50,AllGenerators!$A:$A,0))</f>
        <v>686</v>
      </c>
      <c r="G50" s="15" t="s">
        <v>48</v>
      </c>
      <c r="H50" s="15">
        <f>INDEX(AllGenerators!X:X,MATCH(CapInput!$A50,AllGenerators!$A:$A,0))</f>
        <v>686</v>
      </c>
      <c r="I50" s="16" t="s">
        <v>48</v>
      </c>
      <c r="J50" s="16">
        <f>INDEX(AllGenerators!Y:Y,MATCH(CapInput!$A50,AllGenerators!$A:$A,0))</f>
        <v>686</v>
      </c>
    </row>
    <row r="51" spans="1:10">
      <c r="A51" s="13" t="s">
        <v>49</v>
      </c>
      <c r="B51" s="13">
        <f>INDEX(AllGenerators!U:U,MATCH(CapInput!$A51,AllGenerators!$A:$A,0))</f>
        <v>685</v>
      </c>
      <c r="C51" s="15" t="s">
        <v>49</v>
      </c>
      <c r="D51" s="15">
        <f>INDEX(AllGenerators!V:V,MATCH(CapInput!$A51,AllGenerators!$A:$A,0))</f>
        <v>685</v>
      </c>
      <c r="E51" s="16" t="s">
        <v>49</v>
      </c>
      <c r="F51" s="16">
        <f>INDEX(AllGenerators!W:W,MATCH(CapInput!$A51,AllGenerators!$A:$A,0))</f>
        <v>685</v>
      </c>
      <c r="G51" s="15" t="s">
        <v>49</v>
      </c>
      <c r="H51" s="15">
        <f>INDEX(AllGenerators!X:X,MATCH(CapInput!$A51,AllGenerators!$A:$A,0))</f>
        <v>685</v>
      </c>
      <c r="I51" s="16" t="s">
        <v>49</v>
      </c>
      <c r="J51" s="16">
        <f>INDEX(AllGenerators!Y:Y,MATCH(CapInput!$A51,AllGenerators!$A:$A,0))</f>
        <v>685</v>
      </c>
    </row>
    <row r="52" spans="1:10">
      <c r="A52" s="13" t="s">
        <v>50</v>
      </c>
      <c r="B52" s="13">
        <f>INDEX(AllGenerators!U:U,MATCH(CapInput!$A52,AllGenerators!$A:$A,0))</f>
        <v>675</v>
      </c>
      <c r="C52" s="15" t="s">
        <v>50</v>
      </c>
      <c r="D52" s="15">
        <f>INDEX(AllGenerators!V:V,MATCH(CapInput!$A52,AllGenerators!$A:$A,0))</f>
        <v>675</v>
      </c>
      <c r="E52" s="16" t="s">
        <v>50</v>
      </c>
      <c r="F52" s="16">
        <f>INDEX(AllGenerators!W:W,MATCH(CapInput!$A52,AllGenerators!$A:$A,0))</f>
        <v>675</v>
      </c>
      <c r="G52" s="15" t="s">
        <v>50</v>
      </c>
      <c r="H52" s="15">
        <f>INDEX(AllGenerators!X:X,MATCH(CapInput!$A52,AllGenerators!$A:$A,0))</f>
        <v>675</v>
      </c>
      <c r="I52" s="16" t="s">
        <v>50</v>
      </c>
      <c r="J52" s="16">
        <f>INDEX(AllGenerators!Y:Y,MATCH(CapInput!$A52,AllGenerators!$A:$A,0))</f>
        <v>675</v>
      </c>
    </row>
    <row r="53" spans="1:10">
      <c r="A53" s="13" t="s">
        <v>51</v>
      </c>
      <c r="B53" s="13">
        <f>INDEX(AllGenerators!U:U,MATCH(CapInput!$A53,AllGenerators!$A:$A,0))</f>
        <v>681</v>
      </c>
      <c r="C53" s="15" t="s">
        <v>51</v>
      </c>
      <c r="D53" s="15">
        <f>INDEX(AllGenerators!V:V,MATCH(CapInput!$A53,AllGenerators!$A:$A,0))</f>
        <v>681</v>
      </c>
      <c r="E53" s="16" t="s">
        <v>51</v>
      </c>
      <c r="F53" s="16">
        <f>INDEX(AllGenerators!W:W,MATCH(CapInput!$A53,AllGenerators!$A:$A,0))</f>
        <v>681</v>
      </c>
      <c r="G53" s="15" t="s">
        <v>51</v>
      </c>
      <c r="H53" s="15">
        <f>INDEX(AllGenerators!X:X,MATCH(CapInput!$A53,AllGenerators!$A:$A,0))</f>
        <v>681</v>
      </c>
      <c r="I53" s="16" t="s">
        <v>51</v>
      </c>
      <c r="J53" s="16">
        <f>INDEX(AllGenerators!Y:Y,MATCH(CapInput!$A53,AllGenerators!$A:$A,0))</f>
        <v>681</v>
      </c>
    </row>
    <row r="54" spans="1:10">
      <c r="A54" s="13" t="s">
        <v>52</v>
      </c>
      <c r="B54" s="13">
        <f>INDEX(AllGenerators!U:U,MATCH(CapInput!$A54,AllGenerators!$A:$A,0))</f>
        <v>710</v>
      </c>
      <c r="C54" s="15" t="s">
        <v>52</v>
      </c>
      <c r="D54" s="15">
        <f>INDEX(AllGenerators!V:V,MATCH(CapInput!$A54,AllGenerators!$A:$A,0))</f>
        <v>710</v>
      </c>
      <c r="E54" s="16" t="s">
        <v>52</v>
      </c>
      <c r="F54" s="16">
        <f>INDEX(AllGenerators!W:W,MATCH(CapInput!$A54,AllGenerators!$A:$A,0))</f>
        <v>710</v>
      </c>
      <c r="G54" s="15" t="s">
        <v>52</v>
      </c>
      <c r="H54" s="15">
        <f>INDEX(AllGenerators!X:X,MATCH(CapInput!$A54,AllGenerators!$A:$A,0))</f>
        <v>710</v>
      </c>
      <c r="I54" s="16" t="s">
        <v>52</v>
      </c>
      <c r="J54" s="16">
        <f>INDEX(AllGenerators!Y:Y,MATCH(CapInput!$A54,AllGenerators!$A:$A,0))</f>
        <v>710</v>
      </c>
    </row>
    <row r="55" spans="1:10">
      <c r="A55" s="13" t="s">
        <v>53</v>
      </c>
      <c r="B55" s="13">
        <f>INDEX(AllGenerators!U:U,MATCH(CapInput!$A55,AllGenerators!$A:$A,0))</f>
        <v>710</v>
      </c>
      <c r="C55" s="15" t="s">
        <v>53</v>
      </c>
      <c r="D55" s="15">
        <f>INDEX(AllGenerators!V:V,MATCH(CapInput!$A55,AllGenerators!$A:$A,0))</f>
        <v>710</v>
      </c>
      <c r="E55" s="16" t="s">
        <v>53</v>
      </c>
      <c r="F55" s="16">
        <f>INDEX(AllGenerators!W:W,MATCH(CapInput!$A55,AllGenerators!$A:$A,0))</f>
        <v>710</v>
      </c>
      <c r="G55" s="15" t="s">
        <v>53</v>
      </c>
      <c r="H55" s="15">
        <f>INDEX(AllGenerators!X:X,MATCH(CapInput!$A55,AllGenerators!$A:$A,0))</f>
        <v>710</v>
      </c>
      <c r="I55" s="16" t="s">
        <v>53</v>
      </c>
      <c r="J55" s="16">
        <f>INDEX(AllGenerators!Y:Y,MATCH(CapInput!$A55,AllGenerators!$A:$A,0))</f>
        <v>710</v>
      </c>
    </row>
    <row r="56" spans="1:10">
      <c r="A56" s="13" t="s">
        <v>54</v>
      </c>
      <c r="B56" s="13">
        <f>INDEX(AllGenerators!U:U,MATCH(CapInput!$A56,AllGenerators!$A:$A,0))</f>
        <v>750</v>
      </c>
      <c r="C56" s="15" t="s">
        <v>54</v>
      </c>
      <c r="D56" s="15">
        <f>INDEX(AllGenerators!V:V,MATCH(CapInput!$A56,AllGenerators!$A:$A,0))</f>
        <v>750</v>
      </c>
      <c r="E56" s="16" t="s">
        <v>54</v>
      </c>
      <c r="F56" s="16">
        <f>INDEX(AllGenerators!W:W,MATCH(CapInput!$A56,AllGenerators!$A:$A,0))</f>
        <v>750</v>
      </c>
      <c r="G56" s="15" t="s">
        <v>54</v>
      </c>
      <c r="H56" s="15">
        <f>INDEX(AllGenerators!X:X,MATCH(CapInput!$A56,AllGenerators!$A:$A,0))</f>
        <v>750</v>
      </c>
      <c r="I56" s="16" t="s">
        <v>54</v>
      </c>
      <c r="J56" s="16">
        <f>INDEX(AllGenerators!Y:Y,MATCH(CapInput!$A56,AllGenerators!$A:$A,0))</f>
        <v>750</v>
      </c>
    </row>
    <row r="57" spans="1:10">
      <c r="A57" s="13" t="s">
        <v>55</v>
      </c>
      <c r="B57" s="13">
        <f>INDEX(AllGenerators!U:U,MATCH(CapInput!$A57,AllGenerators!$A:$A,0))</f>
        <v>710</v>
      </c>
      <c r="C57" s="15" t="s">
        <v>55</v>
      </c>
      <c r="D57" s="15">
        <f>INDEX(AllGenerators!V:V,MATCH(CapInput!$A57,AllGenerators!$A:$A,0))</f>
        <v>710</v>
      </c>
      <c r="E57" s="16" t="s">
        <v>55</v>
      </c>
      <c r="F57" s="16">
        <f>INDEX(AllGenerators!W:W,MATCH(CapInput!$A57,AllGenerators!$A:$A,0))</f>
        <v>710</v>
      </c>
      <c r="G57" s="15" t="s">
        <v>55</v>
      </c>
      <c r="H57" s="15">
        <f>INDEX(AllGenerators!X:X,MATCH(CapInput!$A57,AllGenerators!$A:$A,0))</f>
        <v>710</v>
      </c>
      <c r="I57" s="16" t="s">
        <v>55</v>
      </c>
      <c r="J57" s="16">
        <f>INDEX(AllGenerators!Y:Y,MATCH(CapInput!$A57,AllGenerators!$A:$A,0))</f>
        <v>710</v>
      </c>
    </row>
    <row r="58" spans="1:10">
      <c r="A58" s="13" t="s">
        <v>56</v>
      </c>
      <c r="B58" s="13">
        <f>INDEX(AllGenerators!U:U,MATCH(CapInput!$A58,AllGenerators!$A:$A,0))</f>
        <v>670</v>
      </c>
      <c r="C58" s="15" t="s">
        <v>56</v>
      </c>
      <c r="D58" s="15">
        <f>INDEX(AllGenerators!V:V,MATCH(CapInput!$A58,AllGenerators!$A:$A,0))</f>
        <v>670</v>
      </c>
      <c r="E58" s="16" t="s">
        <v>56</v>
      </c>
      <c r="F58" s="16">
        <f>INDEX(AllGenerators!W:W,MATCH(CapInput!$A58,AllGenerators!$A:$A,0))</f>
        <v>670</v>
      </c>
      <c r="G58" s="15" t="s">
        <v>56</v>
      </c>
      <c r="H58" s="15">
        <f>INDEX(AllGenerators!X:X,MATCH(CapInput!$A58,AllGenerators!$A:$A,0))</f>
        <v>670</v>
      </c>
      <c r="I58" s="16" t="s">
        <v>56</v>
      </c>
      <c r="J58" s="16">
        <f>INDEX(AllGenerators!Y:Y,MATCH(CapInput!$A58,AllGenerators!$A:$A,0))</f>
        <v>670</v>
      </c>
    </row>
    <row r="59" spans="1:10">
      <c r="A59" s="13" t="s">
        <v>57</v>
      </c>
      <c r="B59" s="13">
        <f>INDEX(AllGenerators!U:U,MATCH(CapInput!$A59,AllGenerators!$A:$A,0))</f>
        <v>700</v>
      </c>
      <c r="C59" s="15" t="s">
        <v>57</v>
      </c>
      <c r="D59" s="15">
        <f>INDEX(AllGenerators!V:V,MATCH(CapInput!$A59,AllGenerators!$A:$A,0))</f>
        <v>700</v>
      </c>
      <c r="E59" s="16" t="s">
        <v>57</v>
      </c>
      <c r="F59" s="16">
        <f>INDEX(AllGenerators!W:W,MATCH(CapInput!$A59,AllGenerators!$A:$A,0))</f>
        <v>700</v>
      </c>
      <c r="G59" s="15" t="s">
        <v>57</v>
      </c>
      <c r="H59" s="15">
        <f>INDEX(AllGenerators!X:X,MATCH(CapInput!$A59,AllGenerators!$A:$A,0))</f>
        <v>700</v>
      </c>
      <c r="I59" s="16" t="s">
        <v>57</v>
      </c>
      <c r="J59" s="16">
        <f>INDEX(AllGenerators!Y:Y,MATCH(CapInput!$A59,AllGenerators!$A:$A,0))</f>
        <v>700</v>
      </c>
    </row>
    <row r="60" spans="1:10">
      <c r="A60" s="13" t="s">
        <v>58</v>
      </c>
      <c r="B60" s="13">
        <f>INDEX(AllGenerators!U:U,MATCH(CapInput!$A60,AllGenerators!$A:$A,0))</f>
        <v>734</v>
      </c>
      <c r="C60" s="15" t="s">
        <v>58</v>
      </c>
      <c r="D60" s="15">
        <f>INDEX(AllGenerators!V:V,MATCH(CapInput!$A60,AllGenerators!$A:$A,0))</f>
        <v>734</v>
      </c>
      <c r="E60" s="16" t="s">
        <v>58</v>
      </c>
      <c r="F60" s="16">
        <f>INDEX(AllGenerators!W:W,MATCH(CapInput!$A60,AllGenerators!$A:$A,0))</f>
        <v>734</v>
      </c>
      <c r="G60" s="15" t="s">
        <v>58</v>
      </c>
      <c r="H60" s="15">
        <f>INDEX(AllGenerators!X:X,MATCH(CapInput!$A60,AllGenerators!$A:$A,0))</f>
        <v>734</v>
      </c>
      <c r="I60" s="16" t="s">
        <v>58</v>
      </c>
      <c r="J60" s="16">
        <f>INDEX(AllGenerators!Y:Y,MATCH(CapInput!$A60,AllGenerators!$A:$A,0))</f>
        <v>734</v>
      </c>
    </row>
    <row r="61" spans="1:10">
      <c r="A61" s="13" t="s">
        <v>59</v>
      </c>
      <c r="B61" s="13">
        <f>INDEX(AllGenerators!U:U,MATCH(CapInput!$A61,AllGenerators!$A:$A,0))</f>
        <v>734</v>
      </c>
      <c r="C61" s="15" t="s">
        <v>59</v>
      </c>
      <c r="D61" s="15">
        <f>INDEX(AllGenerators!V:V,MATCH(CapInput!$A61,AllGenerators!$A:$A,0))</f>
        <v>734</v>
      </c>
      <c r="E61" s="16" t="s">
        <v>59</v>
      </c>
      <c r="F61" s="16">
        <f>INDEX(AllGenerators!W:W,MATCH(CapInput!$A61,AllGenerators!$A:$A,0))</f>
        <v>734</v>
      </c>
      <c r="G61" s="15" t="s">
        <v>59</v>
      </c>
      <c r="H61" s="15">
        <f>INDEX(AllGenerators!X:X,MATCH(CapInput!$A61,AllGenerators!$A:$A,0))</f>
        <v>734</v>
      </c>
      <c r="I61" s="16" t="s">
        <v>59</v>
      </c>
      <c r="J61" s="16">
        <f>INDEX(AllGenerators!Y:Y,MATCH(CapInput!$A61,AllGenerators!$A:$A,0))</f>
        <v>734</v>
      </c>
    </row>
    <row r="62" spans="1:10">
      <c r="A62" s="13" t="s">
        <v>60</v>
      </c>
      <c r="B62" s="13">
        <f>INDEX(AllGenerators!U:U,MATCH(CapInput!$A62,AllGenerators!$A:$A,0))</f>
        <v>700</v>
      </c>
      <c r="C62" s="15" t="s">
        <v>60</v>
      </c>
      <c r="D62" s="15">
        <f>INDEX(AllGenerators!V:V,MATCH(CapInput!$A62,AllGenerators!$A:$A,0))</f>
        <v>700</v>
      </c>
      <c r="E62" s="16" t="s">
        <v>60</v>
      </c>
      <c r="F62" s="16">
        <f>INDEX(AllGenerators!W:W,MATCH(CapInput!$A62,AllGenerators!$A:$A,0))</f>
        <v>700</v>
      </c>
      <c r="G62" s="15" t="s">
        <v>60</v>
      </c>
      <c r="H62" s="15">
        <f>INDEX(AllGenerators!X:X,MATCH(CapInput!$A62,AllGenerators!$A:$A,0))</f>
        <v>700</v>
      </c>
      <c r="I62" s="16" t="s">
        <v>60</v>
      </c>
      <c r="J62" s="16">
        <f>INDEX(AllGenerators!Y:Y,MATCH(CapInput!$A62,AllGenerators!$A:$A,0))</f>
        <v>700</v>
      </c>
    </row>
    <row r="63" spans="1:10">
      <c r="A63" s="13" t="s">
        <v>61</v>
      </c>
      <c r="B63" s="13">
        <f>INDEX(AllGenerators!U:U,MATCH(CapInput!$A63,AllGenerators!$A:$A,0))</f>
        <v>700</v>
      </c>
      <c r="C63" s="15" t="s">
        <v>61</v>
      </c>
      <c r="D63" s="15">
        <f>INDEX(AllGenerators!V:V,MATCH(CapInput!$A63,AllGenerators!$A:$A,0))</f>
        <v>700</v>
      </c>
      <c r="E63" s="16" t="s">
        <v>61</v>
      </c>
      <c r="F63" s="16">
        <f>INDEX(AllGenerators!W:W,MATCH(CapInput!$A63,AllGenerators!$A:$A,0))</f>
        <v>700</v>
      </c>
      <c r="G63" s="15" t="s">
        <v>61</v>
      </c>
      <c r="H63" s="15">
        <f>INDEX(AllGenerators!X:X,MATCH(CapInput!$A63,AllGenerators!$A:$A,0))</f>
        <v>700</v>
      </c>
      <c r="I63" s="16" t="s">
        <v>61</v>
      </c>
      <c r="J63" s="16">
        <f>INDEX(AllGenerators!Y:Y,MATCH(CapInput!$A63,AllGenerators!$A:$A,0))</f>
        <v>700</v>
      </c>
    </row>
    <row r="64" spans="1:10">
      <c r="A64" s="13" t="s">
        <v>62</v>
      </c>
      <c r="B64" s="13">
        <f>INDEX(AllGenerators!U:U,MATCH(CapInput!$A64,AllGenerators!$A:$A,0))</f>
        <v>800</v>
      </c>
      <c r="C64" s="15" t="s">
        <v>62</v>
      </c>
      <c r="D64" s="15">
        <f>INDEX(AllGenerators!V:V,MATCH(CapInput!$A64,AllGenerators!$A:$A,0))</f>
        <v>800</v>
      </c>
      <c r="E64" s="16" t="s">
        <v>62</v>
      </c>
      <c r="F64" s="16">
        <f>INDEX(AllGenerators!W:W,MATCH(CapInput!$A64,AllGenerators!$A:$A,0))</f>
        <v>800</v>
      </c>
      <c r="G64" s="15" t="s">
        <v>62</v>
      </c>
      <c r="H64" s="15">
        <f>INDEX(AllGenerators!X:X,MATCH(CapInput!$A64,AllGenerators!$A:$A,0))</f>
        <v>800</v>
      </c>
      <c r="I64" s="16" t="s">
        <v>62</v>
      </c>
      <c r="J64" s="16">
        <f>INDEX(AllGenerators!Y:Y,MATCH(CapInput!$A64,AllGenerators!$A:$A,0))</f>
        <v>800</v>
      </c>
    </row>
    <row r="65" spans="1:10">
      <c r="A65" s="13" t="s">
        <v>63</v>
      </c>
      <c r="B65" s="13">
        <f>INDEX(AllGenerators!U:U,MATCH(CapInput!$A65,AllGenerators!$A:$A,0))</f>
        <v>800</v>
      </c>
      <c r="C65" s="15" t="s">
        <v>63</v>
      </c>
      <c r="D65" s="15">
        <f>INDEX(AllGenerators!V:V,MATCH(CapInput!$A65,AllGenerators!$A:$A,0))</f>
        <v>800</v>
      </c>
      <c r="E65" s="16" t="s">
        <v>63</v>
      </c>
      <c r="F65" s="16">
        <f>INDEX(AllGenerators!W:W,MATCH(CapInput!$A65,AllGenerators!$A:$A,0))</f>
        <v>800</v>
      </c>
      <c r="G65" s="15" t="s">
        <v>63</v>
      </c>
      <c r="H65" s="15">
        <f>INDEX(AllGenerators!X:X,MATCH(CapInput!$A65,AllGenerators!$A:$A,0))</f>
        <v>800</v>
      </c>
      <c r="I65" s="16" t="s">
        <v>63</v>
      </c>
      <c r="J65" s="16">
        <f>INDEX(AllGenerators!Y:Y,MATCH(CapInput!$A65,AllGenerators!$A:$A,0))</f>
        <v>800</v>
      </c>
    </row>
    <row r="66" spans="1:10">
      <c r="A66" s="13" t="s">
        <v>64</v>
      </c>
      <c r="B66" s="13">
        <f>INDEX(AllGenerators!U:U,MATCH(CapInput!$A66,AllGenerators!$A:$A,0))</f>
        <v>800</v>
      </c>
      <c r="C66" s="15" t="s">
        <v>64</v>
      </c>
      <c r="D66" s="15">
        <f>INDEX(AllGenerators!V:V,MATCH(CapInput!$A66,AllGenerators!$A:$A,0))</f>
        <v>800</v>
      </c>
      <c r="E66" s="16" t="s">
        <v>64</v>
      </c>
      <c r="F66" s="16">
        <f>INDEX(AllGenerators!W:W,MATCH(CapInput!$A66,AllGenerators!$A:$A,0))</f>
        <v>800</v>
      </c>
      <c r="G66" s="15" t="s">
        <v>64</v>
      </c>
      <c r="H66" s="15">
        <f>INDEX(AllGenerators!X:X,MATCH(CapInput!$A66,AllGenerators!$A:$A,0))</f>
        <v>800</v>
      </c>
      <c r="I66" s="16" t="s">
        <v>64</v>
      </c>
      <c r="J66" s="16">
        <f>INDEX(AllGenerators!Y:Y,MATCH(CapInput!$A66,AllGenerators!$A:$A,0))</f>
        <v>800</v>
      </c>
    </row>
    <row r="67" spans="1:10">
      <c r="A67" s="13" t="s">
        <v>65</v>
      </c>
      <c r="B67" s="13">
        <f>INDEX(AllGenerators!U:U,MATCH(CapInput!$A67,AllGenerators!$A:$A,0))</f>
        <v>800</v>
      </c>
      <c r="C67" s="15" t="s">
        <v>65</v>
      </c>
      <c r="D67" s="15">
        <f>INDEX(AllGenerators!V:V,MATCH(CapInput!$A67,AllGenerators!$A:$A,0))</f>
        <v>800</v>
      </c>
      <c r="E67" s="16" t="s">
        <v>65</v>
      </c>
      <c r="F67" s="16">
        <f>INDEX(AllGenerators!W:W,MATCH(CapInput!$A67,AllGenerators!$A:$A,0))</f>
        <v>800</v>
      </c>
      <c r="G67" s="15" t="s">
        <v>65</v>
      </c>
      <c r="H67" s="15">
        <f>INDEX(AllGenerators!X:X,MATCH(CapInput!$A67,AllGenerators!$A:$A,0))</f>
        <v>800</v>
      </c>
      <c r="I67" s="16" t="s">
        <v>65</v>
      </c>
      <c r="J67" s="16">
        <f>INDEX(AllGenerators!Y:Y,MATCH(CapInput!$A67,AllGenerators!$A:$A,0))</f>
        <v>800</v>
      </c>
    </row>
    <row r="68" spans="1:10">
      <c r="A68" s="13" t="s">
        <v>66</v>
      </c>
      <c r="B68" s="13">
        <f>INDEX(AllGenerators!U:U,MATCH(CapInput!$A68,AllGenerators!$A:$A,0))</f>
        <v>700</v>
      </c>
      <c r="C68" s="15" t="s">
        <v>66</v>
      </c>
      <c r="D68" s="15">
        <f>INDEX(AllGenerators!V:V,MATCH(CapInput!$A68,AllGenerators!$A:$A,0))</f>
        <v>700</v>
      </c>
      <c r="E68" s="16" t="s">
        <v>66</v>
      </c>
      <c r="F68" s="16">
        <f>INDEX(AllGenerators!W:W,MATCH(CapInput!$A68,AllGenerators!$A:$A,0))</f>
        <v>700</v>
      </c>
      <c r="G68" s="15" t="s">
        <v>66</v>
      </c>
      <c r="H68" s="15">
        <f>INDEX(AllGenerators!X:X,MATCH(CapInput!$A68,AllGenerators!$A:$A,0))</f>
        <v>700</v>
      </c>
      <c r="I68" s="16" t="s">
        <v>66</v>
      </c>
      <c r="J68" s="16">
        <f>INDEX(AllGenerators!Y:Y,MATCH(CapInput!$A68,AllGenerators!$A:$A,0))</f>
        <v>700</v>
      </c>
    </row>
    <row r="69" spans="1:10">
      <c r="A69" s="13" t="s">
        <v>67</v>
      </c>
      <c r="B69" s="13">
        <f>INDEX(AllGenerators!U:U,MATCH(CapInput!$A69,AllGenerators!$A:$A,0))</f>
        <v>383</v>
      </c>
      <c r="C69" s="15" t="s">
        <v>67</v>
      </c>
      <c r="D69" s="15">
        <f>INDEX(AllGenerators!V:V,MATCH(CapInput!$A69,AllGenerators!$A:$A,0))</f>
        <v>383</v>
      </c>
      <c r="E69" s="16" t="s">
        <v>67</v>
      </c>
      <c r="F69" s="16">
        <f>INDEX(AllGenerators!W:W,MATCH(CapInput!$A69,AllGenerators!$A:$A,0))</f>
        <v>383</v>
      </c>
      <c r="G69" s="15" t="s">
        <v>67</v>
      </c>
      <c r="H69" s="15">
        <f>INDEX(AllGenerators!X:X,MATCH(CapInput!$A69,AllGenerators!$A:$A,0))</f>
        <v>383</v>
      </c>
      <c r="I69" s="16" t="s">
        <v>67</v>
      </c>
      <c r="J69" s="16">
        <f>INDEX(AllGenerators!Y:Y,MATCH(CapInput!$A69,AllGenerators!$A:$A,0))</f>
        <v>383</v>
      </c>
    </row>
    <row r="70" spans="1:10">
      <c r="A70" s="13" t="s">
        <v>68</v>
      </c>
      <c r="B70" s="13">
        <f>INDEX(AllGenerators!U:U,MATCH(CapInput!$A70,AllGenerators!$A:$A,0))</f>
        <v>383</v>
      </c>
      <c r="C70" s="15" t="s">
        <v>68</v>
      </c>
      <c r="D70" s="15">
        <f>INDEX(AllGenerators!V:V,MATCH(CapInput!$A70,AllGenerators!$A:$A,0))</f>
        <v>383</v>
      </c>
      <c r="E70" s="16" t="s">
        <v>68</v>
      </c>
      <c r="F70" s="16">
        <f>INDEX(AllGenerators!W:W,MATCH(CapInput!$A70,AllGenerators!$A:$A,0))</f>
        <v>383</v>
      </c>
      <c r="G70" s="15" t="s">
        <v>68</v>
      </c>
      <c r="H70" s="15">
        <f>INDEX(AllGenerators!X:X,MATCH(CapInput!$A70,AllGenerators!$A:$A,0))</f>
        <v>383</v>
      </c>
      <c r="I70" s="16" t="s">
        <v>68</v>
      </c>
      <c r="J70" s="16">
        <f>INDEX(AllGenerators!Y:Y,MATCH(CapInput!$A70,AllGenerators!$A:$A,0))</f>
        <v>383</v>
      </c>
    </row>
    <row r="71" spans="1:10">
      <c r="A71" s="13" t="s">
        <v>69</v>
      </c>
      <c r="B71" s="13">
        <f>INDEX(AllGenerators!U:U,MATCH(CapInput!$A71,AllGenerators!$A:$A,0))</f>
        <v>414</v>
      </c>
      <c r="C71" s="15" t="s">
        <v>69</v>
      </c>
      <c r="D71" s="15">
        <f>INDEX(AllGenerators!V:V,MATCH(CapInput!$A71,AllGenerators!$A:$A,0))</f>
        <v>414</v>
      </c>
      <c r="E71" s="16" t="s">
        <v>69</v>
      </c>
      <c r="F71" s="16">
        <f>INDEX(AllGenerators!W:W,MATCH(CapInput!$A71,AllGenerators!$A:$A,0))</f>
        <v>414</v>
      </c>
      <c r="G71" s="15" t="s">
        <v>69</v>
      </c>
      <c r="H71" s="15">
        <f>INDEX(AllGenerators!X:X,MATCH(CapInput!$A71,AllGenerators!$A:$A,0))</f>
        <v>414</v>
      </c>
      <c r="I71" s="16" t="s">
        <v>69</v>
      </c>
      <c r="J71" s="16">
        <f>INDEX(AllGenerators!Y:Y,MATCH(CapInput!$A71,AllGenerators!$A:$A,0))</f>
        <v>414</v>
      </c>
    </row>
    <row r="72" spans="1:10">
      <c r="A72" s="13" t="s">
        <v>70</v>
      </c>
      <c r="B72" s="13">
        <f>INDEX(AllGenerators!U:U,MATCH(CapInput!$A72,AllGenerators!$A:$A,0))</f>
        <v>414</v>
      </c>
      <c r="C72" s="15" t="s">
        <v>70</v>
      </c>
      <c r="D72" s="15">
        <f>INDEX(AllGenerators!V:V,MATCH(CapInput!$A72,AllGenerators!$A:$A,0))</f>
        <v>414</v>
      </c>
      <c r="E72" s="16" t="s">
        <v>70</v>
      </c>
      <c r="F72" s="16">
        <f>INDEX(AllGenerators!W:W,MATCH(CapInput!$A72,AllGenerators!$A:$A,0))</f>
        <v>414</v>
      </c>
      <c r="G72" s="15" t="s">
        <v>70</v>
      </c>
      <c r="H72" s="15">
        <f>INDEX(AllGenerators!X:X,MATCH(CapInput!$A72,AllGenerators!$A:$A,0))</f>
        <v>414</v>
      </c>
      <c r="I72" s="16" t="s">
        <v>70</v>
      </c>
      <c r="J72" s="16">
        <f>INDEX(AllGenerators!Y:Y,MATCH(CapInput!$A72,AllGenerators!$A:$A,0))</f>
        <v>414</v>
      </c>
    </row>
    <row r="73" spans="1:10">
      <c r="A73" s="13" t="s">
        <v>71</v>
      </c>
      <c r="B73" s="13">
        <f>INDEX(AllGenerators!U:U,MATCH(CapInput!$A73,AllGenerators!$A:$A,0))</f>
        <v>356.5</v>
      </c>
      <c r="C73" s="15" t="s">
        <v>71</v>
      </c>
      <c r="D73" s="15">
        <f>INDEX(AllGenerators!V:V,MATCH(CapInput!$A73,AllGenerators!$A:$A,0))</f>
        <v>356.5</v>
      </c>
      <c r="E73" s="16" t="s">
        <v>71</v>
      </c>
      <c r="F73" s="16">
        <f>INDEX(AllGenerators!W:W,MATCH(CapInput!$A73,AllGenerators!$A:$A,0))</f>
        <v>356.5</v>
      </c>
      <c r="G73" s="15" t="s">
        <v>71</v>
      </c>
      <c r="H73" s="15">
        <f>INDEX(AllGenerators!X:X,MATCH(CapInput!$A73,AllGenerators!$A:$A,0))</f>
        <v>356.5</v>
      </c>
      <c r="I73" s="16" t="s">
        <v>71</v>
      </c>
      <c r="J73" s="16">
        <f>INDEX(AllGenerators!Y:Y,MATCH(CapInput!$A73,AllGenerators!$A:$A,0))</f>
        <v>356.5</v>
      </c>
    </row>
    <row r="74" spans="1:10">
      <c r="A74" s="13" t="s">
        <v>72</v>
      </c>
      <c r="B74" s="13">
        <f>INDEX(AllGenerators!U:U,MATCH(CapInput!$A74,AllGenerators!$A:$A,0))</f>
        <v>356.5</v>
      </c>
      <c r="C74" s="15" t="s">
        <v>72</v>
      </c>
      <c r="D74" s="15">
        <f>INDEX(AllGenerators!V:V,MATCH(CapInput!$A74,AllGenerators!$A:$A,0))</f>
        <v>356.5</v>
      </c>
      <c r="E74" s="16" t="s">
        <v>72</v>
      </c>
      <c r="F74" s="16">
        <f>INDEX(AllGenerators!W:W,MATCH(CapInput!$A74,AllGenerators!$A:$A,0))</f>
        <v>356.5</v>
      </c>
      <c r="G74" s="15" t="s">
        <v>72</v>
      </c>
      <c r="H74" s="15">
        <f>INDEX(AllGenerators!X:X,MATCH(CapInput!$A74,AllGenerators!$A:$A,0))</f>
        <v>356.5</v>
      </c>
      <c r="I74" s="16" t="s">
        <v>72</v>
      </c>
      <c r="J74" s="16">
        <f>INDEX(AllGenerators!Y:Y,MATCH(CapInput!$A74,AllGenerators!$A:$A,0))</f>
        <v>356.5</v>
      </c>
    </row>
    <row r="75" spans="1:10">
      <c r="A75" s="13" t="s">
        <v>73</v>
      </c>
      <c r="B75" s="13">
        <f>INDEX(AllGenerators!U:U,MATCH(CapInput!$A75,AllGenerators!$A:$A,0))</f>
        <v>350</v>
      </c>
      <c r="C75" s="15" t="s">
        <v>73</v>
      </c>
      <c r="D75" s="15">
        <f>INDEX(AllGenerators!V:V,MATCH(CapInput!$A75,AllGenerators!$A:$A,0))</f>
        <v>350</v>
      </c>
      <c r="E75" s="16" t="s">
        <v>73</v>
      </c>
      <c r="F75" s="16">
        <f>INDEX(AllGenerators!W:W,MATCH(CapInput!$A75,AllGenerators!$A:$A,0))</f>
        <v>350</v>
      </c>
      <c r="G75" s="15" t="s">
        <v>73</v>
      </c>
      <c r="H75" s="15">
        <f>INDEX(AllGenerators!X:X,MATCH(CapInput!$A75,AllGenerators!$A:$A,0))</f>
        <v>350</v>
      </c>
      <c r="I75" s="16" t="s">
        <v>73</v>
      </c>
      <c r="J75" s="16">
        <f>INDEX(AllGenerators!Y:Y,MATCH(CapInput!$A75,AllGenerators!$A:$A,0))</f>
        <v>350</v>
      </c>
    </row>
    <row r="76" spans="1:10">
      <c r="A76" s="13" t="s">
        <v>74</v>
      </c>
      <c r="B76" s="13">
        <f>INDEX(AllGenerators!U:U,MATCH(CapInput!$A76,AllGenerators!$A:$A,0))</f>
        <v>465</v>
      </c>
      <c r="C76" s="15" t="s">
        <v>74</v>
      </c>
      <c r="D76" s="15">
        <f>INDEX(AllGenerators!V:V,MATCH(CapInput!$A76,AllGenerators!$A:$A,0))</f>
        <v>465</v>
      </c>
      <c r="E76" s="16" t="s">
        <v>74</v>
      </c>
      <c r="F76" s="16">
        <f>INDEX(AllGenerators!W:W,MATCH(CapInput!$A76,AllGenerators!$A:$A,0))</f>
        <v>465</v>
      </c>
      <c r="G76" s="15" t="s">
        <v>74</v>
      </c>
      <c r="H76" s="15">
        <f>INDEX(AllGenerators!X:X,MATCH(CapInput!$A76,AllGenerators!$A:$A,0))</f>
        <v>465</v>
      </c>
      <c r="I76" s="16" t="s">
        <v>74</v>
      </c>
      <c r="J76" s="16">
        <f>INDEX(AllGenerators!Y:Y,MATCH(CapInput!$A76,AllGenerators!$A:$A,0))</f>
        <v>465</v>
      </c>
    </row>
    <row r="77" spans="1:10">
      <c r="A77" s="13" t="s">
        <v>75</v>
      </c>
      <c r="B77" s="13">
        <f>INDEX(AllGenerators!U:U,MATCH(CapInput!$A77,AllGenerators!$A:$A,0))</f>
        <v>465</v>
      </c>
      <c r="C77" s="15" t="s">
        <v>75</v>
      </c>
      <c r="D77" s="15">
        <f>INDEX(AllGenerators!V:V,MATCH(CapInput!$A77,AllGenerators!$A:$A,0))</f>
        <v>465</v>
      </c>
      <c r="E77" s="16" t="s">
        <v>75</v>
      </c>
      <c r="F77" s="16">
        <f>INDEX(AllGenerators!W:W,MATCH(CapInput!$A77,AllGenerators!$A:$A,0))</f>
        <v>465</v>
      </c>
      <c r="G77" s="15" t="s">
        <v>75</v>
      </c>
      <c r="H77" s="15">
        <f>INDEX(AllGenerators!X:X,MATCH(CapInput!$A77,AllGenerators!$A:$A,0))</f>
        <v>465</v>
      </c>
      <c r="I77" s="16" t="s">
        <v>75</v>
      </c>
      <c r="J77" s="16">
        <f>INDEX(AllGenerators!Y:Y,MATCH(CapInput!$A77,AllGenerators!$A:$A,0))</f>
        <v>465</v>
      </c>
    </row>
    <row r="78" spans="1:10">
      <c r="A78" s="13" t="s">
        <v>76</v>
      </c>
      <c r="B78" s="13">
        <f>INDEX(AllGenerators!U:U,MATCH(CapInput!$A78,AllGenerators!$A:$A,0))</f>
        <v>693</v>
      </c>
      <c r="C78" s="15" t="s">
        <v>76</v>
      </c>
      <c r="D78" s="15">
        <f>INDEX(AllGenerators!V:V,MATCH(CapInput!$A78,AllGenerators!$A:$A,0))</f>
        <v>693</v>
      </c>
      <c r="E78" s="16" t="s">
        <v>76</v>
      </c>
      <c r="F78" s="16">
        <f>INDEX(AllGenerators!W:W,MATCH(CapInput!$A78,AllGenerators!$A:$A,0))</f>
        <v>693</v>
      </c>
      <c r="G78" s="15" t="s">
        <v>76</v>
      </c>
      <c r="H78" s="15">
        <f>INDEX(AllGenerators!X:X,MATCH(CapInput!$A78,AllGenerators!$A:$A,0))</f>
        <v>693</v>
      </c>
      <c r="I78" s="16" t="s">
        <v>76</v>
      </c>
      <c r="J78" s="16">
        <f>INDEX(AllGenerators!Y:Y,MATCH(CapInput!$A78,AllGenerators!$A:$A,0))</f>
        <v>693</v>
      </c>
    </row>
    <row r="79" spans="1:10">
      <c r="A79" s="13" t="s">
        <v>77</v>
      </c>
      <c r="B79" s="13">
        <f>INDEX(AllGenerators!U:U,MATCH(CapInput!$A79,AllGenerators!$A:$A,0))</f>
        <v>693</v>
      </c>
      <c r="C79" s="15" t="s">
        <v>77</v>
      </c>
      <c r="D79" s="15">
        <f>INDEX(AllGenerators!V:V,MATCH(CapInput!$A79,AllGenerators!$A:$A,0))</f>
        <v>693</v>
      </c>
      <c r="E79" s="16" t="s">
        <v>77</v>
      </c>
      <c r="F79" s="16">
        <f>INDEX(AllGenerators!W:W,MATCH(CapInput!$A79,AllGenerators!$A:$A,0))</f>
        <v>693</v>
      </c>
      <c r="G79" s="15" t="s">
        <v>77</v>
      </c>
      <c r="H79" s="15">
        <f>INDEX(AllGenerators!X:X,MATCH(CapInput!$A79,AllGenerators!$A:$A,0))</f>
        <v>693</v>
      </c>
      <c r="I79" s="16" t="s">
        <v>77</v>
      </c>
      <c r="J79" s="16">
        <f>INDEX(AllGenerators!Y:Y,MATCH(CapInput!$A79,AllGenerators!$A:$A,0))</f>
        <v>693</v>
      </c>
    </row>
    <row r="80" spans="1:10">
      <c r="A80" s="13" t="s">
        <v>78</v>
      </c>
      <c r="B80" s="13">
        <f>INDEX(AllGenerators!U:U,MATCH(CapInput!$A80,AllGenerators!$A:$A,0))</f>
        <v>610</v>
      </c>
      <c r="C80" s="15" t="s">
        <v>78</v>
      </c>
      <c r="D80" s="15">
        <f>INDEX(AllGenerators!V:V,MATCH(CapInput!$A80,AllGenerators!$A:$A,0))</f>
        <v>610</v>
      </c>
      <c r="E80" s="16" t="s">
        <v>78</v>
      </c>
      <c r="F80" s="16">
        <f>INDEX(AllGenerators!W:W,MATCH(CapInput!$A80,AllGenerators!$A:$A,0))</f>
        <v>610</v>
      </c>
      <c r="G80" s="15" t="s">
        <v>78</v>
      </c>
      <c r="H80" s="15">
        <f>INDEX(AllGenerators!X:X,MATCH(CapInput!$A80,AllGenerators!$A:$A,0))</f>
        <v>610</v>
      </c>
      <c r="I80" s="16" t="s">
        <v>78</v>
      </c>
      <c r="J80" s="16">
        <f>INDEX(AllGenerators!Y:Y,MATCH(CapInput!$A80,AllGenerators!$A:$A,0))</f>
        <v>610</v>
      </c>
    </row>
    <row r="81" spans="1:10">
      <c r="A81" s="13" t="s">
        <v>79</v>
      </c>
      <c r="B81" s="13">
        <f>INDEX(AllGenerators!U:U,MATCH(CapInput!$A81,AllGenerators!$A:$A,0))</f>
        <v>610</v>
      </c>
      <c r="C81" s="15" t="s">
        <v>79</v>
      </c>
      <c r="D81" s="15">
        <f>INDEX(AllGenerators!V:V,MATCH(CapInput!$A81,AllGenerators!$A:$A,0))</f>
        <v>610</v>
      </c>
      <c r="E81" s="16" t="s">
        <v>79</v>
      </c>
      <c r="F81" s="16">
        <f>INDEX(AllGenerators!W:W,MATCH(CapInput!$A81,AllGenerators!$A:$A,0))</f>
        <v>610</v>
      </c>
      <c r="G81" s="15" t="s">
        <v>79</v>
      </c>
      <c r="H81" s="15">
        <f>INDEX(AllGenerators!X:X,MATCH(CapInput!$A81,AllGenerators!$A:$A,0))</f>
        <v>610</v>
      </c>
      <c r="I81" s="16" t="s">
        <v>79</v>
      </c>
      <c r="J81" s="16">
        <f>INDEX(AllGenerators!Y:Y,MATCH(CapInput!$A81,AllGenerators!$A:$A,0))</f>
        <v>610</v>
      </c>
    </row>
    <row r="82" spans="1:10">
      <c r="A82" s="13" t="s">
        <v>80</v>
      </c>
      <c r="B82" s="13">
        <f>INDEX(AllGenerators!U:U,MATCH(CapInput!$A82,AllGenerators!$A:$A,0))</f>
        <v>625</v>
      </c>
      <c r="C82" s="15" t="s">
        <v>80</v>
      </c>
      <c r="D82" s="15">
        <f>INDEX(AllGenerators!V:V,MATCH(CapInput!$A82,AllGenerators!$A:$A,0))</f>
        <v>625</v>
      </c>
      <c r="E82" s="16" t="s">
        <v>80</v>
      </c>
      <c r="F82" s="16">
        <f>INDEX(AllGenerators!W:W,MATCH(CapInput!$A82,AllGenerators!$A:$A,0))</f>
        <v>625</v>
      </c>
      <c r="G82" s="15" t="s">
        <v>80</v>
      </c>
      <c r="H82" s="15">
        <f>INDEX(AllGenerators!X:X,MATCH(CapInput!$A82,AllGenerators!$A:$A,0))</f>
        <v>625</v>
      </c>
      <c r="I82" s="16" t="s">
        <v>80</v>
      </c>
      <c r="J82" s="16">
        <f>INDEX(AllGenerators!Y:Y,MATCH(CapInput!$A82,AllGenerators!$A:$A,0))</f>
        <v>625</v>
      </c>
    </row>
    <row r="83" spans="1:10">
      <c r="A83" s="13" t="s">
        <v>81</v>
      </c>
      <c r="B83" s="13">
        <f>INDEX(AllGenerators!U:U,MATCH(CapInput!$A83,AllGenerators!$A:$A,0))</f>
        <v>625</v>
      </c>
      <c r="C83" s="15" t="s">
        <v>81</v>
      </c>
      <c r="D83" s="15">
        <f>INDEX(AllGenerators!V:V,MATCH(CapInput!$A83,AllGenerators!$A:$A,0))</f>
        <v>625</v>
      </c>
      <c r="E83" s="16" t="s">
        <v>81</v>
      </c>
      <c r="F83" s="16">
        <f>INDEX(AllGenerators!W:W,MATCH(CapInput!$A83,AllGenerators!$A:$A,0))</f>
        <v>625</v>
      </c>
      <c r="G83" s="15" t="s">
        <v>81</v>
      </c>
      <c r="H83" s="15">
        <f>INDEX(AllGenerators!X:X,MATCH(CapInput!$A83,AllGenerators!$A:$A,0))</f>
        <v>625</v>
      </c>
      <c r="I83" s="16" t="s">
        <v>81</v>
      </c>
      <c r="J83" s="16">
        <f>INDEX(AllGenerators!Y:Y,MATCH(CapInput!$A83,AllGenerators!$A:$A,0))</f>
        <v>625</v>
      </c>
    </row>
    <row r="84" spans="1:10">
      <c r="A84" s="13" t="s">
        <v>82</v>
      </c>
      <c r="B84" s="13">
        <f>INDEX(AllGenerators!U:U,MATCH(CapInput!$A84,AllGenerators!$A:$A,0))</f>
        <v>625</v>
      </c>
      <c r="C84" s="15" t="s">
        <v>82</v>
      </c>
      <c r="D84" s="15">
        <f>INDEX(AllGenerators!V:V,MATCH(CapInput!$A84,AllGenerators!$A:$A,0))</f>
        <v>625</v>
      </c>
      <c r="E84" s="16" t="s">
        <v>82</v>
      </c>
      <c r="F84" s="16">
        <f>INDEX(AllGenerators!W:W,MATCH(CapInput!$A84,AllGenerators!$A:$A,0))</f>
        <v>625</v>
      </c>
      <c r="G84" s="15" t="s">
        <v>82</v>
      </c>
      <c r="H84" s="15">
        <f>INDEX(AllGenerators!X:X,MATCH(CapInput!$A84,AllGenerators!$A:$A,0))</f>
        <v>625</v>
      </c>
      <c r="I84" s="16" t="s">
        <v>82</v>
      </c>
      <c r="J84" s="16">
        <f>INDEX(AllGenerators!Y:Y,MATCH(CapInput!$A84,AllGenerators!$A:$A,0))</f>
        <v>625</v>
      </c>
    </row>
    <row r="85" spans="1:10">
      <c r="A85" s="13" t="s">
        <v>83</v>
      </c>
      <c r="B85" s="13">
        <f>INDEX(AllGenerators!U:U,MATCH(CapInput!$A85,AllGenerators!$A:$A,0))</f>
        <v>625</v>
      </c>
      <c r="C85" s="15" t="s">
        <v>83</v>
      </c>
      <c r="D85" s="15">
        <f>INDEX(AllGenerators!V:V,MATCH(CapInput!$A85,AllGenerators!$A:$A,0))</f>
        <v>625</v>
      </c>
      <c r="E85" s="16" t="s">
        <v>83</v>
      </c>
      <c r="F85" s="16">
        <f>INDEX(AllGenerators!W:W,MATCH(CapInput!$A85,AllGenerators!$A:$A,0))</f>
        <v>625</v>
      </c>
      <c r="G85" s="15" t="s">
        <v>83</v>
      </c>
      <c r="H85" s="15">
        <f>INDEX(AllGenerators!X:X,MATCH(CapInput!$A85,AllGenerators!$A:$A,0))</f>
        <v>625</v>
      </c>
      <c r="I85" s="16" t="s">
        <v>83</v>
      </c>
      <c r="J85" s="16">
        <f>INDEX(AllGenerators!Y:Y,MATCH(CapInput!$A85,AllGenerators!$A:$A,0))</f>
        <v>625</v>
      </c>
    </row>
    <row r="86" spans="1:10">
      <c r="A86" s="13" t="s">
        <v>84</v>
      </c>
      <c r="B86" s="13">
        <f>INDEX(AllGenerators!U:U,MATCH(CapInput!$A86,AllGenerators!$A:$A,0))</f>
        <v>625</v>
      </c>
      <c r="C86" s="15" t="s">
        <v>84</v>
      </c>
      <c r="D86" s="15">
        <f>INDEX(AllGenerators!V:V,MATCH(CapInput!$A86,AllGenerators!$A:$A,0))</f>
        <v>625</v>
      </c>
      <c r="E86" s="16" t="s">
        <v>84</v>
      </c>
      <c r="F86" s="16">
        <f>INDEX(AllGenerators!W:W,MATCH(CapInput!$A86,AllGenerators!$A:$A,0))</f>
        <v>625</v>
      </c>
      <c r="G86" s="15" t="s">
        <v>84</v>
      </c>
      <c r="H86" s="15">
        <f>INDEX(AllGenerators!X:X,MATCH(CapInput!$A86,AllGenerators!$A:$A,0))</f>
        <v>625</v>
      </c>
      <c r="I86" s="16" t="s">
        <v>84</v>
      </c>
      <c r="J86" s="16">
        <f>INDEX(AllGenerators!Y:Y,MATCH(CapInput!$A86,AllGenerators!$A:$A,0))</f>
        <v>625</v>
      </c>
    </row>
    <row r="87" spans="1:10">
      <c r="A87" s="13" t="s">
        <v>85</v>
      </c>
      <c r="B87" s="13">
        <f>INDEX(AllGenerators!U:U,MATCH(CapInput!$A87,AllGenerators!$A:$A,0))</f>
        <v>625</v>
      </c>
      <c r="C87" s="15" t="s">
        <v>85</v>
      </c>
      <c r="D87" s="15">
        <f>INDEX(AllGenerators!V:V,MATCH(CapInput!$A87,AllGenerators!$A:$A,0))</f>
        <v>625</v>
      </c>
      <c r="E87" s="16" t="s">
        <v>85</v>
      </c>
      <c r="F87" s="16">
        <f>INDEX(AllGenerators!W:W,MATCH(CapInput!$A87,AllGenerators!$A:$A,0))</f>
        <v>625</v>
      </c>
      <c r="G87" s="15" t="s">
        <v>85</v>
      </c>
      <c r="H87" s="15">
        <f>INDEX(AllGenerators!X:X,MATCH(CapInput!$A87,AllGenerators!$A:$A,0))</f>
        <v>625</v>
      </c>
      <c r="I87" s="16" t="s">
        <v>85</v>
      </c>
      <c r="J87" s="16">
        <f>INDEX(AllGenerators!Y:Y,MATCH(CapInput!$A87,AllGenerators!$A:$A,0))</f>
        <v>625</v>
      </c>
    </row>
    <row r="88" spans="1:10">
      <c r="A88" s="13" t="s">
        <v>86</v>
      </c>
      <c r="B88" s="13">
        <f>INDEX(AllGenerators!U:U,MATCH(CapInput!$A88,AllGenerators!$A:$A,0))</f>
        <v>625</v>
      </c>
      <c r="C88" s="15" t="s">
        <v>86</v>
      </c>
      <c r="D88" s="15">
        <f>INDEX(AllGenerators!V:V,MATCH(CapInput!$A88,AllGenerators!$A:$A,0))</f>
        <v>625</v>
      </c>
      <c r="E88" s="16" t="s">
        <v>86</v>
      </c>
      <c r="F88" s="16">
        <f>INDEX(AllGenerators!W:W,MATCH(CapInput!$A88,AllGenerators!$A:$A,0))</f>
        <v>625</v>
      </c>
      <c r="G88" s="15" t="s">
        <v>86</v>
      </c>
      <c r="H88" s="15">
        <f>INDEX(AllGenerators!X:X,MATCH(CapInput!$A88,AllGenerators!$A:$A,0))</f>
        <v>625</v>
      </c>
      <c r="I88" s="16" t="s">
        <v>86</v>
      </c>
      <c r="J88" s="16">
        <f>INDEX(AllGenerators!Y:Y,MATCH(CapInput!$A88,AllGenerators!$A:$A,0))</f>
        <v>625</v>
      </c>
    </row>
    <row r="89" spans="1:10">
      <c r="A89" s="13" t="s">
        <v>87</v>
      </c>
      <c r="B89" s="13">
        <f>INDEX(AllGenerators!U:U,MATCH(CapInput!$A89,AllGenerators!$A:$A,0))</f>
        <v>625</v>
      </c>
      <c r="C89" s="15" t="s">
        <v>87</v>
      </c>
      <c r="D89" s="15">
        <f>INDEX(AllGenerators!V:V,MATCH(CapInput!$A89,AllGenerators!$A:$A,0))</f>
        <v>625</v>
      </c>
      <c r="E89" s="16" t="s">
        <v>87</v>
      </c>
      <c r="F89" s="16">
        <f>INDEX(AllGenerators!W:W,MATCH(CapInput!$A89,AllGenerators!$A:$A,0))</f>
        <v>625</v>
      </c>
      <c r="G89" s="15" t="s">
        <v>87</v>
      </c>
      <c r="H89" s="15">
        <f>INDEX(AllGenerators!X:X,MATCH(CapInput!$A89,AllGenerators!$A:$A,0))</f>
        <v>625</v>
      </c>
      <c r="I89" s="16" t="s">
        <v>87</v>
      </c>
      <c r="J89" s="16">
        <f>INDEX(AllGenerators!Y:Y,MATCH(CapInput!$A89,AllGenerators!$A:$A,0))</f>
        <v>625</v>
      </c>
    </row>
    <row r="90" spans="1:10">
      <c r="A90" s="13" t="s">
        <v>88</v>
      </c>
      <c r="B90" s="13">
        <f>INDEX(AllGenerators!U:U,MATCH(CapInput!$A90,AllGenerators!$A:$A,0))</f>
        <v>700</v>
      </c>
      <c r="C90" s="15" t="s">
        <v>88</v>
      </c>
      <c r="D90" s="15">
        <f>INDEX(AllGenerators!V:V,MATCH(CapInput!$A90,AllGenerators!$A:$A,0))</f>
        <v>700</v>
      </c>
      <c r="E90" s="16" t="s">
        <v>88</v>
      </c>
      <c r="F90" s="16">
        <f>INDEX(AllGenerators!W:W,MATCH(CapInput!$A90,AllGenerators!$A:$A,0))</f>
        <v>700</v>
      </c>
      <c r="G90" s="15" t="s">
        <v>88</v>
      </c>
      <c r="H90" s="15">
        <f>INDEX(AllGenerators!X:X,MATCH(CapInput!$A90,AllGenerators!$A:$A,0))</f>
        <v>700</v>
      </c>
      <c r="I90" s="16" t="s">
        <v>88</v>
      </c>
      <c r="J90" s="16">
        <f>INDEX(AllGenerators!Y:Y,MATCH(CapInput!$A90,AllGenerators!$A:$A,0))</f>
        <v>700</v>
      </c>
    </row>
    <row r="91" spans="1:10">
      <c r="A91" s="13" t="s">
        <v>89</v>
      </c>
      <c r="B91" s="13">
        <f>INDEX(AllGenerators!U:U,MATCH(CapInput!$A91,AllGenerators!$A:$A,0))</f>
        <v>700</v>
      </c>
      <c r="C91" s="15" t="s">
        <v>89</v>
      </c>
      <c r="D91" s="15">
        <f>INDEX(AllGenerators!V:V,MATCH(CapInput!$A91,AllGenerators!$A:$A,0))</f>
        <v>700</v>
      </c>
      <c r="E91" s="16" t="s">
        <v>89</v>
      </c>
      <c r="F91" s="16">
        <f>INDEX(AllGenerators!W:W,MATCH(CapInput!$A91,AllGenerators!$A:$A,0))</f>
        <v>700</v>
      </c>
      <c r="G91" s="15" t="s">
        <v>89</v>
      </c>
      <c r="H91" s="15">
        <f>INDEX(AllGenerators!X:X,MATCH(CapInput!$A91,AllGenerators!$A:$A,0))</f>
        <v>700</v>
      </c>
      <c r="I91" s="16" t="s">
        <v>89</v>
      </c>
      <c r="J91" s="16">
        <f>INDEX(AllGenerators!Y:Y,MATCH(CapInput!$A91,AllGenerators!$A:$A,0))</f>
        <v>700</v>
      </c>
    </row>
    <row r="92" spans="1:10">
      <c r="A92" s="13" t="s">
        <v>90</v>
      </c>
      <c r="B92" s="13">
        <f>INDEX(AllGenerators!U:U,MATCH(CapInput!$A92,AllGenerators!$A:$A,0))</f>
        <v>650</v>
      </c>
      <c r="C92" s="15" t="s">
        <v>90</v>
      </c>
      <c r="D92" s="15">
        <f>INDEX(AllGenerators!V:V,MATCH(CapInput!$A92,AllGenerators!$A:$A,0))</f>
        <v>650</v>
      </c>
      <c r="E92" s="16" t="s">
        <v>90</v>
      </c>
      <c r="F92" s="16">
        <f>INDEX(AllGenerators!W:W,MATCH(CapInput!$A92,AllGenerators!$A:$A,0))</f>
        <v>650</v>
      </c>
      <c r="G92" s="15" t="s">
        <v>90</v>
      </c>
      <c r="H92" s="15">
        <f>INDEX(AllGenerators!X:X,MATCH(CapInput!$A92,AllGenerators!$A:$A,0))</f>
        <v>650</v>
      </c>
      <c r="I92" s="16" t="s">
        <v>90</v>
      </c>
      <c r="J92" s="16">
        <f>INDEX(AllGenerators!Y:Y,MATCH(CapInput!$A92,AllGenerators!$A:$A,0))</f>
        <v>650</v>
      </c>
    </row>
    <row r="93" spans="1:10">
      <c r="A93" s="13" t="s">
        <v>91</v>
      </c>
      <c r="B93" s="13">
        <f>INDEX(AllGenerators!U:U,MATCH(CapInput!$A93,AllGenerators!$A:$A,0))</f>
        <v>700</v>
      </c>
      <c r="C93" s="15" t="s">
        <v>91</v>
      </c>
      <c r="D93" s="15">
        <f>INDEX(AllGenerators!V:V,MATCH(CapInput!$A93,AllGenerators!$A:$A,0))</f>
        <v>700</v>
      </c>
      <c r="E93" s="16" t="s">
        <v>91</v>
      </c>
      <c r="F93" s="16">
        <f>INDEX(AllGenerators!W:W,MATCH(CapInput!$A93,AllGenerators!$A:$A,0))</f>
        <v>700</v>
      </c>
      <c r="G93" s="15" t="s">
        <v>91</v>
      </c>
      <c r="H93" s="15">
        <f>INDEX(AllGenerators!X:X,MATCH(CapInput!$A93,AllGenerators!$A:$A,0))</f>
        <v>700</v>
      </c>
      <c r="I93" s="16" t="s">
        <v>91</v>
      </c>
      <c r="J93" s="16">
        <f>INDEX(AllGenerators!Y:Y,MATCH(CapInput!$A93,AllGenerators!$A:$A,0))</f>
        <v>700</v>
      </c>
    </row>
    <row r="94" spans="1:10">
      <c r="A94" s="13" t="s">
        <v>92</v>
      </c>
      <c r="B94" s="13">
        <f>INDEX(AllGenerators!U:U,MATCH(CapInput!$A94,AllGenerators!$A:$A,0))</f>
        <v>700</v>
      </c>
      <c r="C94" s="15" t="s">
        <v>92</v>
      </c>
      <c r="D94" s="15">
        <f>INDEX(AllGenerators!V:V,MATCH(CapInput!$A94,AllGenerators!$A:$A,0))</f>
        <v>700</v>
      </c>
      <c r="E94" s="16" t="s">
        <v>92</v>
      </c>
      <c r="F94" s="16">
        <f>INDEX(AllGenerators!W:W,MATCH(CapInput!$A94,AllGenerators!$A:$A,0))</f>
        <v>700</v>
      </c>
      <c r="G94" s="15" t="s">
        <v>92</v>
      </c>
      <c r="H94" s="15">
        <f>INDEX(AllGenerators!X:X,MATCH(CapInput!$A94,AllGenerators!$A:$A,0))</f>
        <v>700</v>
      </c>
      <c r="I94" s="16" t="s">
        <v>92</v>
      </c>
      <c r="J94" s="16">
        <f>INDEX(AllGenerators!Y:Y,MATCH(CapInput!$A94,AllGenerators!$A:$A,0))</f>
        <v>700</v>
      </c>
    </row>
    <row r="95" spans="1:10">
      <c r="A95" s="13" t="s">
        <v>93</v>
      </c>
      <c r="B95" s="13">
        <f>INDEX(AllGenerators!U:U,MATCH(CapInput!$A95,AllGenerators!$A:$A,0))</f>
        <v>700</v>
      </c>
      <c r="C95" s="15" t="s">
        <v>93</v>
      </c>
      <c r="D95" s="15">
        <f>INDEX(AllGenerators!V:V,MATCH(CapInput!$A95,AllGenerators!$A:$A,0))</f>
        <v>700</v>
      </c>
      <c r="E95" s="16" t="s">
        <v>93</v>
      </c>
      <c r="F95" s="16">
        <f>INDEX(AllGenerators!W:W,MATCH(CapInput!$A95,AllGenerators!$A:$A,0))</f>
        <v>700</v>
      </c>
      <c r="G95" s="15" t="s">
        <v>93</v>
      </c>
      <c r="H95" s="15">
        <f>INDEX(AllGenerators!X:X,MATCH(CapInput!$A95,AllGenerators!$A:$A,0))</f>
        <v>700</v>
      </c>
      <c r="I95" s="16" t="s">
        <v>93</v>
      </c>
      <c r="J95" s="16">
        <f>INDEX(AllGenerators!Y:Y,MATCH(CapInput!$A95,AllGenerators!$A:$A,0))</f>
        <v>700</v>
      </c>
    </row>
    <row r="96" spans="1:10">
      <c r="A96" s="13" t="s">
        <v>94</v>
      </c>
      <c r="B96" s="13">
        <f>INDEX(AllGenerators!U:U,MATCH(CapInput!$A96,AllGenerators!$A:$A,0))</f>
        <v>700</v>
      </c>
      <c r="C96" s="15" t="s">
        <v>94</v>
      </c>
      <c r="D96" s="15">
        <f>INDEX(AllGenerators!V:V,MATCH(CapInput!$A96,AllGenerators!$A:$A,0))</f>
        <v>700</v>
      </c>
      <c r="E96" s="16" t="s">
        <v>94</v>
      </c>
      <c r="F96" s="16">
        <f>INDEX(AllGenerators!W:W,MATCH(CapInput!$A96,AllGenerators!$A:$A,0))</f>
        <v>700</v>
      </c>
      <c r="G96" s="15" t="s">
        <v>94</v>
      </c>
      <c r="H96" s="15">
        <f>INDEX(AllGenerators!X:X,MATCH(CapInput!$A96,AllGenerators!$A:$A,0))</f>
        <v>700</v>
      </c>
      <c r="I96" s="16" t="s">
        <v>94</v>
      </c>
      <c r="J96" s="16">
        <f>INDEX(AllGenerators!Y:Y,MATCH(CapInput!$A96,AllGenerators!$A:$A,0))</f>
        <v>700</v>
      </c>
    </row>
    <row r="97" spans="1:10">
      <c r="A97" s="13" t="s">
        <v>95</v>
      </c>
      <c r="B97" s="13">
        <f>INDEX(AllGenerators!U:U,MATCH(CapInput!$A97,AllGenerators!$A:$A,0))</f>
        <v>700</v>
      </c>
      <c r="C97" s="15" t="s">
        <v>95</v>
      </c>
      <c r="D97" s="15">
        <f>INDEX(AllGenerators!V:V,MATCH(CapInput!$A97,AllGenerators!$A:$A,0))</f>
        <v>700</v>
      </c>
      <c r="E97" s="16" t="s">
        <v>95</v>
      </c>
      <c r="F97" s="16">
        <f>INDEX(AllGenerators!W:W,MATCH(CapInput!$A97,AllGenerators!$A:$A,0))</f>
        <v>700</v>
      </c>
      <c r="G97" s="15" t="s">
        <v>95</v>
      </c>
      <c r="H97" s="15">
        <f>INDEX(AllGenerators!X:X,MATCH(CapInput!$A97,AllGenerators!$A:$A,0))</f>
        <v>700</v>
      </c>
      <c r="I97" s="16" t="s">
        <v>95</v>
      </c>
      <c r="J97" s="16">
        <f>INDEX(AllGenerators!Y:Y,MATCH(CapInput!$A97,AllGenerators!$A:$A,0))</f>
        <v>700</v>
      </c>
    </row>
    <row r="98" spans="1:10">
      <c r="A98" s="13" t="s">
        <v>96</v>
      </c>
      <c r="B98" s="13">
        <f>INDEX(AllGenerators!U:U,MATCH(CapInput!$A98,AllGenerators!$A:$A,0))</f>
        <v>700</v>
      </c>
      <c r="C98" s="15" t="s">
        <v>96</v>
      </c>
      <c r="D98" s="15">
        <f>INDEX(AllGenerators!V:V,MATCH(CapInput!$A98,AllGenerators!$A:$A,0))</f>
        <v>700</v>
      </c>
      <c r="E98" s="16" t="s">
        <v>96</v>
      </c>
      <c r="F98" s="16">
        <f>INDEX(AllGenerators!W:W,MATCH(CapInput!$A98,AllGenerators!$A:$A,0))</f>
        <v>700</v>
      </c>
      <c r="G98" s="15" t="s">
        <v>96</v>
      </c>
      <c r="H98" s="15">
        <f>INDEX(AllGenerators!X:X,MATCH(CapInput!$A98,AllGenerators!$A:$A,0))</f>
        <v>700</v>
      </c>
      <c r="I98" s="16" t="s">
        <v>96</v>
      </c>
      <c r="J98" s="16">
        <f>INDEX(AllGenerators!Y:Y,MATCH(CapInput!$A98,AllGenerators!$A:$A,0))</f>
        <v>700</v>
      </c>
    </row>
    <row r="99" spans="1:10">
      <c r="A99" s="13" t="s">
        <v>97</v>
      </c>
      <c r="B99" s="13">
        <f>INDEX(AllGenerators!U:U,MATCH(CapInput!$A99,AllGenerators!$A:$A,0))</f>
        <v>540</v>
      </c>
      <c r="C99" s="15" t="s">
        <v>97</v>
      </c>
      <c r="D99" s="15">
        <f>INDEX(AllGenerators!V:V,MATCH(CapInput!$A99,AllGenerators!$A:$A,0))</f>
        <v>540</v>
      </c>
      <c r="E99" s="16" t="s">
        <v>97</v>
      </c>
      <c r="F99" s="16">
        <f>INDEX(AllGenerators!W:W,MATCH(CapInput!$A99,AllGenerators!$A:$A,0))</f>
        <v>540</v>
      </c>
      <c r="G99" s="15" t="s">
        <v>97</v>
      </c>
      <c r="H99" s="15">
        <f>INDEX(AllGenerators!X:X,MATCH(CapInput!$A99,AllGenerators!$A:$A,0))</f>
        <v>540</v>
      </c>
      <c r="I99" s="16" t="s">
        <v>97</v>
      </c>
      <c r="J99" s="16">
        <f>INDEX(AllGenerators!Y:Y,MATCH(CapInput!$A99,AllGenerators!$A:$A,0))</f>
        <v>540</v>
      </c>
    </row>
    <row r="100" spans="1:10">
      <c r="A100" s="13" t="s">
        <v>98</v>
      </c>
      <c r="B100" s="13">
        <f>INDEX(AllGenerators!U:U,MATCH(CapInput!$A100,AllGenerators!$A:$A,0))</f>
        <v>700</v>
      </c>
      <c r="C100" s="15" t="s">
        <v>98</v>
      </c>
      <c r="D100" s="15">
        <f>INDEX(AllGenerators!V:V,MATCH(CapInput!$A100,AllGenerators!$A:$A,0))</f>
        <v>700</v>
      </c>
      <c r="E100" s="16" t="s">
        <v>98</v>
      </c>
      <c r="F100" s="16">
        <f>INDEX(AllGenerators!W:W,MATCH(CapInput!$A100,AllGenerators!$A:$A,0))</f>
        <v>700</v>
      </c>
      <c r="G100" s="15" t="s">
        <v>98</v>
      </c>
      <c r="H100" s="15">
        <f>INDEX(AllGenerators!X:X,MATCH(CapInput!$A100,AllGenerators!$A:$A,0))</f>
        <v>700</v>
      </c>
      <c r="I100" s="16" t="s">
        <v>98</v>
      </c>
      <c r="J100" s="16">
        <f>INDEX(AllGenerators!Y:Y,MATCH(CapInput!$A100,AllGenerators!$A:$A,0))</f>
        <v>700</v>
      </c>
    </row>
    <row r="101" spans="1:10">
      <c r="A101" s="13" t="s">
        <v>99</v>
      </c>
      <c r="B101" s="13">
        <f>INDEX(AllGenerators!U:U,MATCH(CapInput!$A101,AllGenerators!$A:$A,0))</f>
        <v>700</v>
      </c>
      <c r="C101" s="15" t="s">
        <v>99</v>
      </c>
      <c r="D101" s="15">
        <f>INDEX(AllGenerators!V:V,MATCH(CapInput!$A101,AllGenerators!$A:$A,0))</f>
        <v>700</v>
      </c>
      <c r="E101" s="16" t="s">
        <v>99</v>
      </c>
      <c r="F101" s="16">
        <f>INDEX(AllGenerators!W:W,MATCH(CapInput!$A101,AllGenerators!$A:$A,0))</f>
        <v>700</v>
      </c>
      <c r="G101" s="15" t="s">
        <v>99</v>
      </c>
      <c r="H101" s="15">
        <f>INDEX(AllGenerators!X:X,MATCH(CapInput!$A101,AllGenerators!$A:$A,0))</f>
        <v>700</v>
      </c>
      <c r="I101" s="16" t="s">
        <v>99</v>
      </c>
      <c r="J101" s="16">
        <f>INDEX(AllGenerators!Y:Y,MATCH(CapInput!$A101,AllGenerators!$A:$A,0))</f>
        <v>700</v>
      </c>
    </row>
    <row r="102" spans="1:10">
      <c r="A102" s="13" t="s">
        <v>100</v>
      </c>
      <c r="B102" s="13">
        <f>INDEX(AllGenerators!U:U,MATCH(CapInput!$A102,AllGenerators!$A:$A,0))</f>
        <v>700</v>
      </c>
      <c r="C102" s="15" t="s">
        <v>100</v>
      </c>
      <c r="D102" s="15">
        <f>INDEX(AllGenerators!V:V,MATCH(CapInput!$A102,AllGenerators!$A:$A,0))</f>
        <v>700</v>
      </c>
      <c r="E102" s="16" t="s">
        <v>100</v>
      </c>
      <c r="F102" s="16">
        <f>INDEX(AllGenerators!W:W,MATCH(CapInput!$A102,AllGenerators!$A:$A,0))</f>
        <v>700</v>
      </c>
      <c r="G102" s="15" t="s">
        <v>100</v>
      </c>
      <c r="H102" s="15">
        <f>INDEX(AllGenerators!X:X,MATCH(CapInput!$A102,AllGenerators!$A:$A,0))</f>
        <v>700</v>
      </c>
      <c r="I102" s="16" t="s">
        <v>100</v>
      </c>
      <c r="J102" s="16">
        <f>INDEX(AllGenerators!Y:Y,MATCH(CapInput!$A102,AllGenerators!$A:$A,0))</f>
        <v>700</v>
      </c>
    </row>
    <row r="103" spans="1:10">
      <c r="A103" s="13" t="s">
        <v>101</v>
      </c>
      <c r="B103" s="13">
        <f>INDEX(AllGenerators!U:U,MATCH(CapInput!$A103,AllGenerators!$A:$A,0))</f>
        <v>700</v>
      </c>
      <c r="C103" s="15" t="s">
        <v>101</v>
      </c>
      <c r="D103" s="15">
        <f>INDEX(AllGenerators!V:V,MATCH(CapInput!$A103,AllGenerators!$A:$A,0))</f>
        <v>700</v>
      </c>
      <c r="E103" s="16" t="s">
        <v>101</v>
      </c>
      <c r="F103" s="16">
        <f>INDEX(AllGenerators!W:W,MATCH(CapInput!$A103,AllGenerators!$A:$A,0))</f>
        <v>700</v>
      </c>
      <c r="G103" s="15" t="s">
        <v>101</v>
      </c>
      <c r="H103" s="15">
        <f>INDEX(AllGenerators!X:X,MATCH(CapInput!$A103,AllGenerators!$A:$A,0))</f>
        <v>700</v>
      </c>
      <c r="I103" s="16" t="s">
        <v>101</v>
      </c>
      <c r="J103" s="16">
        <f>INDEX(AllGenerators!Y:Y,MATCH(CapInput!$A103,AllGenerators!$A:$A,0))</f>
        <v>700</v>
      </c>
    </row>
    <row r="104" spans="1:10">
      <c r="A104" s="13" t="s">
        <v>102</v>
      </c>
      <c r="B104" s="13">
        <f>INDEX(AllGenerators!U:U,MATCH(CapInput!$A104,AllGenerators!$A:$A,0))</f>
        <v>700</v>
      </c>
      <c r="C104" s="15" t="s">
        <v>102</v>
      </c>
      <c r="D104" s="15">
        <f>INDEX(AllGenerators!V:V,MATCH(CapInput!$A104,AllGenerators!$A:$A,0))</f>
        <v>700</v>
      </c>
      <c r="E104" s="16" t="s">
        <v>102</v>
      </c>
      <c r="F104" s="16">
        <f>INDEX(AllGenerators!W:W,MATCH(CapInput!$A104,AllGenerators!$A:$A,0))</f>
        <v>700</v>
      </c>
      <c r="G104" s="15" t="s">
        <v>102</v>
      </c>
      <c r="H104" s="15">
        <f>INDEX(AllGenerators!X:X,MATCH(CapInput!$A104,AllGenerators!$A:$A,0))</f>
        <v>700</v>
      </c>
      <c r="I104" s="16" t="s">
        <v>102</v>
      </c>
      <c r="J104" s="16">
        <f>INDEX(AllGenerators!Y:Y,MATCH(CapInput!$A104,AllGenerators!$A:$A,0))</f>
        <v>700</v>
      </c>
    </row>
    <row r="105" spans="1:10">
      <c r="A105" s="13" t="s">
        <v>103</v>
      </c>
      <c r="B105" s="13">
        <f>INDEX(AllGenerators!U:U,MATCH(CapInput!$A105,AllGenerators!$A:$A,0))</f>
        <v>700</v>
      </c>
      <c r="C105" s="15" t="s">
        <v>103</v>
      </c>
      <c r="D105" s="15">
        <f>INDEX(AllGenerators!V:V,MATCH(CapInput!$A105,AllGenerators!$A:$A,0))</f>
        <v>700</v>
      </c>
      <c r="E105" s="16" t="s">
        <v>103</v>
      </c>
      <c r="F105" s="16">
        <f>INDEX(AllGenerators!W:W,MATCH(CapInput!$A105,AllGenerators!$A:$A,0))</f>
        <v>700</v>
      </c>
      <c r="G105" s="15" t="s">
        <v>103</v>
      </c>
      <c r="H105" s="15">
        <f>INDEX(AllGenerators!X:X,MATCH(CapInput!$A105,AllGenerators!$A:$A,0))</f>
        <v>700</v>
      </c>
      <c r="I105" s="16" t="s">
        <v>103</v>
      </c>
      <c r="J105" s="16">
        <f>INDEX(AllGenerators!Y:Y,MATCH(CapInput!$A105,AllGenerators!$A:$A,0))</f>
        <v>700</v>
      </c>
    </row>
    <row r="106" spans="1:10">
      <c r="A106" s="13" t="s">
        <v>104</v>
      </c>
      <c r="B106" s="13">
        <f>INDEX(AllGenerators!U:U,MATCH(CapInput!$A106,AllGenerators!$A:$A,0))</f>
        <v>700</v>
      </c>
      <c r="C106" s="15" t="s">
        <v>104</v>
      </c>
      <c r="D106" s="15">
        <f>INDEX(AllGenerators!V:V,MATCH(CapInput!$A106,AllGenerators!$A:$A,0))</f>
        <v>700</v>
      </c>
      <c r="E106" s="16" t="s">
        <v>104</v>
      </c>
      <c r="F106" s="16">
        <f>INDEX(AllGenerators!W:W,MATCH(CapInput!$A106,AllGenerators!$A:$A,0))</f>
        <v>700</v>
      </c>
      <c r="G106" s="15" t="s">
        <v>104</v>
      </c>
      <c r="H106" s="15">
        <f>INDEX(AllGenerators!X:X,MATCH(CapInput!$A106,AllGenerators!$A:$A,0))</f>
        <v>700</v>
      </c>
      <c r="I106" s="16" t="s">
        <v>104</v>
      </c>
      <c r="J106" s="16">
        <f>INDEX(AllGenerators!Y:Y,MATCH(CapInput!$A106,AllGenerators!$A:$A,0))</f>
        <v>700</v>
      </c>
    </row>
    <row r="107" spans="1:10">
      <c r="A107" s="13" t="s">
        <v>105</v>
      </c>
      <c r="B107" s="13">
        <f>INDEX(AllGenerators!U:U,MATCH(CapInput!$A107,AllGenerators!$A:$A,0))</f>
        <v>700</v>
      </c>
      <c r="C107" s="15" t="s">
        <v>105</v>
      </c>
      <c r="D107" s="15">
        <f>INDEX(AllGenerators!V:V,MATCH(CapInput!$A107,AllGenerators!$A:$A,0))</f>
        <v>700</v>
      </c>
      <c r="E107" s="16" t="s">
        <v>105</v>
      </c>
      <c r="F107" s="16">
        <f>INDEX(AllGenerators!W:W,MATCH(CapInput!$A107,AllGenerators!$A:$A,0))</f>
        <v>700</v>
      </c>
      <c r="G107" s="15" t="s">
        <v>105</v>
      </c>
      <c r="H107" s="15">
        <f>INDEX(AllGenerators!X:X,MATCH(CapInput!$A107,AllGenerators!$A:$A,0))</f>
        <v>700</v>
      </c>
      <c r="I107" s="16" t="s">
        <v>105</v>
      </c>
      <c r="J107" s="16">
        <f>INDEX(AllGenerators!Y:Y,MATCH(CapInput!$A107,AllGenerators!$A:$A,0))</f>
        <v>700</v>
      </c>
    </row>
    <row r="108" spans="1:10">
      <c r="A108" s="13" t="s">
        <v>106</v>
      </c>
      <c r="B108" s="13">
        <f>INDEX(AllGenerators!U:U,MATCH(CapInput!$A108,AllGenerators!$A:$A,0))</f>
        <v>107</v>
      </c>
      <c r="C108" s="15" t="s">
        <v>106</v>
      </c>
      <c r="D108" s="15">
        <f>INDEX(AllGenerators!V:V,MATCH(CapInput!$A108,AllGenerators!$A:$A,0))</f>
        <v>107</v>
      </c>
      <c r="E108" s="16" t="s">
        <v>106</v>
      </c>
      <c r="F108" s="16">
        <f>INDEX(AllGenerators!W:W,MATCH(CapInput!$A108,AllGenerators!$A:$A,0))</f>
        <v>107</v>
      </c>
      <c r="G108" s="15" t="s">
        <v>106</v>
      </c>
      <c r="H108" s="15">
        <f>INDEX(AllGenerators!X:X,MATCH(CapInput!$A108,AllGenerators!$A:$A,0))</f>
        <v>107</v>
      </c>
      <c r="I108" s="16" t="s">
        <v>106</v>
      </c>
      <c r="J108" s="16">
        <f>INDEX(AllGenerators!Y:Y,MATCH(CapInput!$A108,AllGenerators!$A:$A,0))</f>
        <v>107</v>
      </c>
    </row>
    <row r="109" spans="1:10">
      <c r="A109" s="13" t="s">
        <v>107</v>
      </c>
      <c r="B109" s="13">
        <f>INDEX(AllGenerators!U:U,MATCH(CapInput!$A109,AllGenerators!$A:$A,0))</f>
        <v>107</v>
      </c>
      <c r="C109" s="15" t="s">
        <v>107</v>
      </c>
      <c r="D109" s="15">
        <f>INDEX(AllGenerators!V:V,MATCH(CapInput!$A109,AllGenerators!$A:$A,0))</f>
        <v>107</v>
      </c>
      <c r="E109" s="16" t="s">
        <v>107</v>
      </c>
      <c r="F109" s="16">
        <f>INDEX(AllGenerators!W:W,MATCH(CapInput!$A109,AllGenerators!$A:$A,0))</f>
        <v>107</v>
      </c>
      <c r="G109" s="15" t="s">
        <v>107</v>
      </c>
      <c r="H109" s="15">
        <f>INDEX(AllGenerators!X:X,MATCH(CapInput!$A109,AllGenerators!$A:$A,0))</f>
        <v>107</v>
      </c>
      <c r="I109" s="16" t="s">
        <v>107</v>
      </c>
      <c r="J109" s="16">
        <f>INDEX(AllGenerators!Y:Y,MATCH(CapInput!$A109,AllGenerators!$A:$A,0))</f>
        <v>107</v>
      </c>
    </row>
    <row r="110" spans="1:10">
      <c r="A110" s="13" t="s">
        <v>108</v>
      </c>
      <c r="B110" s="13">
        <f>INDEX(AllGenerators!U:U,MATCH(CapInput!$A110,AllGenerators!$A:$A,0))</f>
        <v>220</v>
      </c>
      <c r="C110" s="15" t="s">
        <v>108</v>
      </c>
      <c r="D110" s="15">
        <f>INDEX(AllGenerators!V:V,MATCH(CapInput!$A110,AllGenerators!$A:$A,0))</f>
        <v>220</v>
      </c>
      <c r="E110" s="16" t="s">
        <v>108</v>
      </c>
      <c r="F110" s="16">
        <f>INDEX(AllGenerators!W:W,MATCH(CapInput!$A110,AllGenerators!$A:$A,0))</f>
        <v>220</v>
      </c>
      <c r="G110" s="15" t="s">
        <v>108</v>
      </c>
      <c r="H110" s="15">
        <f>INDEX(AllGenerators!X:X,MATCH(CapInput!$A110,AllGenerators!$A:$A,0))</f>
        <v>220</v>
      </c>
      <c r="I110" s="16" t="s">
        <v>108</v>
      </c>
      <c r="J110" s="16">
        <f>INDEX(AllGenerators!Y:Y,MATCH(CapInput!$A110,AllGenerators!$A:$A,0))</f>
        <v>220</v>
      </c>
    </row>
    <row r="111" spans="1:10">
      <c r="A111" s="13" t="s">
        <v>109</v>
      </c>
      <c r="B111" s="13">
        <f>INDEX(AllGenerators!U:U,MATCH(CapInput!$A111,AllGenerators!$A:$A,0))</f>
        <v>63</v>
      </c>
      <c r="C111" s="15" t="s">
        <v>109</v>
      </c>
      <c r="D111" s="15">
        <f>INDEX(AllGenerators!V:V,MATCH(CapInput!$A111,AllGenerators!$A:$A,0))</f>
        <v>63</v>
      </c>
      <c r="E111" s="16" t="s">
        <v>109</v>
      </c>
      <c r="F111" s="16">
        <f>INDEX(AllGenerators!W:W,MATCH(CapInput!$A111,AllGenerators!$A:$A,0))</f>
        <v>63</v>
      </c>
      <c r="G111" s="15" t="s">
        <v>109</v>
      </c>
      <c r="H111" s="15">
        <f>INDEX(AllGenerators!X:X,MATCH(CapInput!$A111,AllGenerators!$A:$A,0))</f>
        <v>63</v>
      </c>
      <c r="I111" s="16" t="s">
        <v>109</v>
      </c>
      <c r="J111" s="16">
        <f>INDEX(AllGenerators!Y:Y,MATCH(CapInput!$A111,AllGenerators!$A:$A,0))</f>
        <v>63</v>
      </c>
    </row>
    <row r="112" spans="1:10">
      <c r="A112" s="13" t="s">
        <v>110</v>
      </c>
      <c r="B112" s="13">
        <f>INDEX(AllGenerators!U:U,MATCH(CapInput!$A112,AllGenerators!$A:$A,0))</f>
        <v>63</v>
      </c>
      <c r="C112" s="15" t="s">
        <v>110</v>
      </c>
      <c r="D112" s="15">
        <f>INDEX(AllGenerators!V:V,MATCH(CapInput!$A112,AllGenerators!$A:$A,0))</f>
        <v>63</v>
      </c>
      <c r="E112" s="16" t="s">
        <v>110</v>
      </c>
      <c r="F112" s="16">
        <f>INDEX(AllGenerators!W:W,MATCH(CapInput!$A112,AllGenerators!$A:$A,0))</f>
        <v>63</v>
      </c>
      <c r="G112" s="15" t="s">
        <v>110</v>
      </c>
      <c r="H112" s="15">
        <f>INDEX(AllGenerators!X:X,MATCH(CapInput!$A112,AllGenerators!$A:$A,0))</f>
        <v>63</v>
      </c>
      <c r="I112" s="16" t="s">
        <v>110</v>
      </c>
      <c r="J112" s="16">
        <f>INDEX(AllGenerators!Y:Y,MATCH(CapInput!$A112,AllGenerators!$A:$A,0))</f>
        <v>63</v>
      </c>
    </row>
    <row r="113" spans="1:10">
      <c r="A113" s="13" t="s">
        <v>111</v>
      </c>
      <c r="B113" s="13">
        <f>INDEX(AllGenerators!U:U,MATCH(CapInput!$A113,AllGenerators!$A:$A,0))</f>
        <v>237</v>
      </c>
      <c r="C113" s="15" t="s">
        <v>111</v>
      </c>
      <c r="D113" s="15">
        <f>INDEX(AllGenerators!V:V,MATCH(CapInput!$A113,AllGenerators!$A:$A,0))</f>
        <v>237</v>
      </c>
      <c r="E113" s="16" t="s">
        <v>111</v>
      </c>
      <c r="F113" s="16">
        <f>INDEX(AllGenerators!W:W,MATCH(CapInput!$A113,AllGenerators!$A:$A,0))</f>
        <v>237</v>
      </c>
      <c r="G113" s="15" t="s">
        <v>111</v>
      </c>
      <c r="H113" s="15">
        <f>INDEX(AllGenerators!X:X,MATCH(CapInput!$A113,AllGenerators!$A:$A,0))</f>
        <v>237</v>
      </c>
      <c r="I113" s="16" t="s">
        <v>111</v>
      </c>
      <c r="J113" s="16">
        <f>INDEX(AllGenerators!Y:Y,MATCH(CapInput!$A113,AllGenerators!$A:$A,0))</f>
        <v>237</v>
      </c>
    </row>
    <row r="114" spans="1:10">
      <c r="A114" s="13" t="s">
        <v>112</v>
      </c>
      <c r="B114" s="13">
        <f>INDEX(AllGenerators!U:U,MATCH(CapInput!$A114,AllGenerators!$A:$A,0))</f>
        <v>237</v>
      </c>
      <c r="C114" s="15" t="s">
        <v>112</v>
      </c>
      <c r="D114" s="15">
        <f>INDEX(AllGenerators!V:V,MATCH(CapInput!$A114,AllGenerators!$A:$A,0))</f>
        <v>237</v>
      </c>
      <c r="E114" s="16" t="s">
        <v>112</v>
      </c>
      <c r="F114" s="16">
        <f>INDEX(AllGenerators!W:W,MATCH(CapInput!$A114,AllGenerators!$A:$A,0))</f>
        <v>237</v>
      </c>
      <c r="G114" s="15" t="s">
        <v>112</v>
      </c>
      <c r="H114" s="15">
        <f>INDEX(AllGenerators!X:X,MATCH(CapInput!$A114,AllGenerators!$A:$A,0))</f>
        <v>237</v>
      </c>
      <c r="I114" s="16" t="s">
        <v>112</v>
      </c>
      <c r="J114" s="16">
        <f>INDEX(AllGenerators!Y:Y,MATCH(CapInput!$A114,AllGenerators!$A:$A,0))</f>
        <v>237</v>
      </c>
    </row>
    <row r="115" spans="1:10">
      <c r="A115" s="13" t="s">
        <v>113</v>
      </c>
      <c r="B115" s="13">
        <f>INDEX(AllGenerators!U:U,MATCH(CapInput!$A115,AllGenerators!$A:$A,0))</f>
        <v>237</v>
      </c>
      <c r="C115" s="15" t="s">
        <v>113</v>
      </c>
      <c r="D115" s="15">
        <f>INDEX(AllGenerators!V:V,MATCH(CapInput!$A115,AllGenerators!$A:$A,0))</f>
        <v>237</v>
      </c>
      <c r="E115" s="16" t="s">
        <v>113</v>
      </c>
      <c r="F115" s="16">
        <f>INDEX(AllGenerators!W:W,MATCH(CapInput!$A115,AllGenerators!$A:$A,0))</f>
        <v>237</v>
      </c>
      <c r="G115" s="15" t="s">
        <v>113</v>
      </c>
      <c r="H115" s="15">
        <f>INDEX(AllGenerators!X:X,MATCH(CapInput!$A115,AllGenerators!$A:$A,0))</f>
        <v>237</v>
      </c>
      <c r="I115" s="16" t="s">
        <v>113</v>
      </c>
      <c r="J115" s="16">
        <f>INDEX(AllGenerators!Y:Y,MATCH(CapInput!$A115,AllGenerators!$A:$A,0))</f>
        <v>237</v>
      </c>
    </row>
    <row r="116" spans="1:10">
      <c r="A116" s="13" t="s">
        <v>114</v>
      </c>
      <c r="B116" s="13">
        <f>INDEX(AllGenerators!U:U,MATCH(CapInput!$A116,AllGenerators!$A:$A,0))</f>
        <v>237</v>
      </c>
      <c r="C116" s="15" t="s">
        <v>114</v>
      </c>
      <c r="D116" s="15">
        <f>INDEX(AllGenerators!V:V,MATCH(CapInput!$A116,AllGenerators!$A:$A,0))</f>
        <v>237</v>
      </c>
      <c r="E116" s="16" t="s">
        <v>114</v>
      </c>
      <c r="F116" s="16">
        <f>INDEX(AllGenerators!W:W,MATCH(CapInput!$A116,AllGenerators!$A:$A,0))</f>
        <v>237</v>
      </c>
      <c r="G116" s="15" t="s">
        <v>114</v>
      </c>
      <c r="H116" s="15">
        <f>INDEX(AllGenerators!X:X,MATCH(CapInput!$A116,AllGenerators!$A:$A,0))</f>
        <v>237</v>
      </c>
      <c r="I116" s="16" t="s">
        <v>114</v>
      </c>
      <c r="J116" s="16">
        <f>INDEX(AllGenerators!Y:Y,MATCH(CapInput!$A116,AllGenerators!$A:$A,0))</f>
        <v>237</v>
      </c>
    </row>
    <row r="117" spans="1:10">
      <c r="A117" s="13" t="s">
        <v>115</v>
      </c>
      <c r="B117" s="13">
        <f>INDEX(AllGenerators!U:U,MATCH(CapInput!$A117,AllGenerators!$A:$A,0))</f>
        <v>198.86699999999999</v>
      </c>
      <c r="C117" s="15" t="s">
        <v>115</v>
      </c>
      <c r="D117" s="15">
        <f>INDEX(AllGenerators!V:V,MATCH(CapInput!$A117,AllGenerators!$A:$A,0))</f>
        <v>198.86699999999999</v>
      </c>
      <c r="E117" s="16" t="s">
        <v>115</v>
      </c>
      <c r="F117" s="16">
        <f>INDEX(AllGenerators!W:W,MATCH(CapInput!$A117,AllGenerators!$A:$A,0))</f>
        <v>198.86699999999999</v>
      </c>
      <c r="G117" s="15" t="s">
        <v>115</v>
      </c>
      <c r="H117" s="15">
        <f>INDEX(AllGenerators!X:X,MATCH(CapInput!$A117,AllGenerators!$A:$A,0))</f>
        <v>198.86699999999999</v>
      </c>
      <c r="I117" s="16" t="s">
        <v>115</v>
      </c>
      <c r="J117" s="16">
        <f>INDEX(AllGenerators!Y:Y,MATCH(CapInput!$A117,AllGenerators!$A:$A,0))</f>
        <v>198.86699999999999</v>
      </c>
    </row>
    <row r="118" spans="1:10">
      <c r="A118" s="13" t="s">
        <v>116</v>
      </c>
      <c r="B118" s="13">
        <f>INDEX(AllGenerators!U:U,MATCH(CapInput!$A118,AllGenerators!$A:$A,0))</f>
        <v>198.86699999999999</v>
      </c>
      <c r="C118" s="15" t="s">
        <v>116</v>
      </c>
      <c r="D118" s="15">
        <f>INDEX(AllGenerators!V:V,MATCH(CapInput!$A118,AllGenerators!$A:$A,0))</f>
        <v>198.86699999999999</v>
      </c>
      <c r="E118" s="16" t="s">
        <v>116</v>
      </c>
      <c r="F118" s="16">
        <f>INDEX(AllGenerators!W:W,MATCH(CapInput!$A118,AllGenerators!$A:$A,0))</f>
        <v>198.86699999999999</v>
      </c>
      <c r="G118" s="15" t="s">
        <v>116</v>
      </c>
      <c r="H118" s="15">
        <f>INDEX(AllGenerators!X:X,MATCH(CapInput!$A118,AllGenerators!$A:$A,0))</f>
        <v>198.86699999999999</v>
      </c>
      <c r="I118" s="16" t="s">
        <v>116</v>
      </c>
      <c r="J118" s="16">
        <f>INDEX(AllGenerators!Y:Y,MATCH(CapInput!$A118,AllGenerators!$A:$A,0))</f>
        <v>198.86699999999999</v>
      </c>
    </row>
    <row r="119" spans="1:10">
      <c r="A119" s="13" t="s">
        <v>117</v>
      </c>
      <c r="B119" s="13">
        <f>INDEX(AllGenerators!U:U,MATCH(CapInput!$A119,AllGenerators!$A:$A,0))</f>
        <v>198.86699999999999</v>
      </c>
      <c r="C119" s="15" t="s">
        <v>117</v>
      </c>
      <c r="D119" s="15">
        <f>INDEX(AllGenerators!V:V,MATCH(CapInput!$A119,AllGenerators!$A:$A,0))</f>
        <v>198.86699999999999</v>
      </c>
      <c r="E119" s="16" t="s">
        <v>117</v>
      </c>
      <c r="F119" s="16">
        <f>INDEX(AllGenerators!W:W,MATCH(CapInput!$A119,AllGenerators!$A:$A,0))</f>
        <v>198.86699999999999</v>
      </c>
      <c r="G119" s="15" t="s">
        <v>117</v>
      </c>
      <c r="H119" s="15">
        <f>INDEX(AllGenerators!X:X,MATCH(CapInput!$A119,AllGenerators!$A:$A,0))</f>
        <v>198.86699999999999</v>
      </c>
      <c r="I119" s="16" t="s">
        <v>117</v>
      </c>
      <c r="J119" s="16">
        <f>INDEX(AllGenerators!Y:Y,MATCH(CapInput!$A119,AllGenerators!$A:$A,0))</f>
        <v>198.86699999999999</v>
      </c>
    </row>
    <row r="120" spans="1:10">
      <c r="A120" s="13" t="s">
        <v>118</v>
      </c>
      <c r="B120" s="13">
        <f>INDEX(AllGenerators!U:U,MATCH(CapInput!$A120,AllGenerators!$A:$A,0))</f>
        <v>354</v>
      </c>
      <c r="C120" s="15" t="s">
        <v>118</v>
      </c>
      <c r="D120" s="15">
        <f>INDEX(AllGenerators!V:V,MATCH(CapInput!$A120,AllGenerators!$A:$A,0))</f>
        <v>354</v>
      </c>
      <c r="E120" s="16" t="s">
        <v>118</v>
      </c>
      <c r="F120" s="16">
        <f>INDEX(AllGenerators!W:W,MATCH(CapInput!$A120,AllGenerators!$A:$A,0))</f>
        <v>354</v>
      </c>
      <c r="G120" s="15" t="s">
        <v>118</v>
      </c>
      <c r="H120" s="15">
        <f>INDEX(AllGenerators!X:X,MATCH(CapInput!$A120,AllGenerators!$A:$A,0))</f>
        <v>354</v>
      </c>
      <c r="I120" s="16" t="s">
        <v>118</v>
      </c>
      <c r="J120" s="16">
        <f>INDEX(AllGenerators!Y:Y,MATCH(CapInput!$A120,AllGenerators!$A:$A,0))</f>
        <v>354</v>
      </c>
    </row>
    <row r="121" spans="1:10">
      <c r="A121" s="13" t="s">
        <v>119</v>
      </c>
      <c r="B121" s="13">
        <f>INDEX(AllGenerators!U:U,MATCH(CapInput!$A121,AllGenerators!$A:$A,0))</f>
        <v>491</v>
      </c>
      <c r="C121" s="15" t="s">
        <v>119</v>
      </c>
      <c r="D121" s="15">
        <f>INDEX(AllGenerators!V:V,MATCH(CapInput!$A121,AllGenerators!$A:$A,0))</f>
        <v>491</v>
      </c>
      <c r="E121" s="16" t="s">
        <v>119</v>
      </c>
      <c r="F121" s="16">
        <f>INDEX(AllGenerators!W:W,MATCH(CapInput!$A121,AllGenerators!$A:$A,0))</f>
        <v>491</v>
      </c>
      <c r="G121" s="15" t="s">
        <v>119</v>
      </c>
      <c r="H121" s="15">
        <f>INDEX(AllGenerators!X:X,MATCH(CapInput!$A121,AllGenerators!$A:$A,0))</f>
        <v>491</v>
      </c>
      <c r="I121" s="16" t="s">
        <v>119</v>
      </c>
      <c r="J121" s="16">
        <f>INDEX(AllGenerators!Y:Y,MATCH(CapInput!$A121,AllGenerators!$A:$A,0))</f>
        <v>491</v>
      </c>
    </row>
    <row r="122" spans="1:10">
      <c r="A122" s="13" t="s">
        <v>120</v>
      </c>
      <c r="B122" s="13">
        <f>INDEX(AllGenerators!U:U,MATCH(CapInput!$A122,AllGenerators!$A:$A,0))</f>
        <v>491</v>
      </c>
      <c r="C122" s="15" t="s">
        <v>120</v>
      </c>
      <c r="D122" s="15">
        <f>INDEX(AllGenerators!V:V,MATCH(CapInput!$A122,AllGenerators!$A:$A,0))</f>
        <v>491</v>
      </c>
      <c r="E122" s="16" t="s">
        <v>120</v>
      </c>
      <c r="F122" s="16">
        <f>INDEX(AllGenerators!W:W,MATCH(CapInput!$A122,AllGenerators!$A:$A,0))</f>
        <v>491</v>
      </c>
      <c r="G122" s="15" t="s">
        <v>120</v>
      </c>
      <c r="H122" s="15">
        <f>INDEX(AllGenerators!X:X,MATCH(CapInput!$A122,AllGenerators!$A:$A,0))</f>
        <v>491</v>
      </c>
      <c r="I122" s="16" t="s">
        <v>120</v>
      </c>
      <c r="J122" s="16">
        <f>INDEX(AllGenerators!Y:Y,MATCH(CapInput!$A122,AllGenerators!$A:$A,0))</f>
        <v>491</v>
      </c>
    </row>
    <row r="123" spans="1:10">
      <c r="A123" s="13" t="s">
        <v>121</v>
      </c>
      <c r="B123" s="13">
        <f>INDEX(AllGenerators!U:U,MATCH(CapInput!$A123,AllGenerators!$A:$A,0))</f>
        <v>491</v>
      </c>
      <c r="C123" s="15" t="s">
        <v>121</v>
      </c>
      <c r="D123" s="15">
        <f>INDEX(AllGenerators!V:V,MATCH(CapInput!$A123,AllGenerators!$A:$A,0))</f>
        <v>491</v>
      </c>
      <c r="E123" s="16" t="s">
        <v>121</v>
      </c>
      <c r="F123" s="16">
        <f>INDEX(AllGenerators!W:W,MATCH(CapInput!$A123,AllGenerators!$A:$A,0))</f>
        <v>491</v>
      </c>
      <c r="G123" s="15" t="s">
        <v>121</v>
      </c>
      <c r="H123" s="15">
        <f>INDEX(AllGenerators!X:X,MATCH(CapInput!$A123,AllGenerators!$A:$A,0))</f>
        <v>491</v>
      </c>
      <c r="I123" s="16" t="s">
        <v>121</v>
      </c>
      <c r="J123" s="16">
        <f>INDEX(AllGenerators!Y:Y,MATCH(CapInput!$A123,AllGenerators!$A:$A,0))</f>
        <v>491</v>
      </c>
    </row>
    <row r="124" spans="1:10">
      <c r="A124" s="13" t="s">
        <v>122</v>
      </c>
      <c r="B124" s="13">
        <f>INDEX(AllGenerators!U:U,MATCH(CapInput!$A124,AllGenerators!$A:$A,0))</f>
        <v>300</v>
      </c>
      <c r="C124" s="15" t="s">
        <v>122</v>
      </c>
      <c r="D124" s="15">
        <f>INDEX(AllGenerators!V:V,MATCH(CapInput!$A124,AllGenerators!$A:$A,0))</f>
        <v>300</v>
      </c>
      <c r="E124" s="16" t="s">
        <v>122</v>
      </c>
      <c r="F124" s="16">
        <f>INDEX(AllGenerators!W:W,MATCH(CapInput!$A124,AllGenerators!$A:$A,0))</f>
        <v>300</v>
      </c>
      <c r="G124" s="15" t="s">
        <v>122</v>
      </c>
      <c r="H124" s="15">
        <f>INDEX(AllGenerators!X:X,MATCH(CapInput!$A124,AllGenerators!$A:$A,0))</f>
        <v>300</v>
      </c>
      <c r="I124" s="16" t="s">
        <v>122</v>
      </c>
      <c r="J124" s="16">
        <f>INDEX(AllGenerators!Y:Y,MATCH(CapInput!$A124,AllGenerators!$A:$A,0))</f>
        <v>300</v>
      </c>
    </row>
    <row r="125" spans="1:10">
      <c r="A125" s="13" t="s">
        <v>123</v>
      </c>
      <c r="B125" s="13">
        <f>INDEX(AllGenerators!U:U,MATCH(CapInput!$A125,AllGenerators!$A:$A,0))</f>
        <v>134.5</v>
      </c>
      <c r="C125" s="15" t="s">
        <v>123</v>
      </c>
      <c r="D125" s="15">
        <f>INDEX(AllGenerators!V:V,MATCH(CapInput!$A125,AllGenerators!$A:$A,0))</f>
        <v>134.5</v>
      </c>
      <c r="E125" s="16" t="s">
        <v>123</v>
      </c>
      <c r="F125" s="16">
        <f>INDEX(AllGenerators!W:W,MATCH(CapInput!$A125,AllGenerators!$A:$A,0))</f>
        <v>134.5</v>
      </c>
      <c r="G125" s="15" t="s">
        <v>123</v>
      </c>
      <c r="H125" s="15">
        <f>INDEX(AllGenerators!X:X,MATCH(CapInput!$A125,AllGenerators!$A:$A,0))</f>
        <v>134.5</v>
      </c>
      <c r="I125" s="16" t="s">
        <v>123</v>
      </c>
      <c r="J125" s="16">
        <f>INDEX(AllGenerators!Y:Y,MATCH(CapInput!$A125,AllGenerators!$A:$A,0))</f>
        <v>134.5</v>
      </c>
    </row>
    <row r="126" spans="1:10">
      <c r="A126" s="13" t="s">
        <v>124</v>
      </c>
      <c r="B126" s="13">
        <f>INDEX(AllGenerators!U:U,MATCH(CapInput!$A126,AllGenerators!$A:$A,0))</f>
        <v>134.5</v>
      </c>
      <c r="C126" s="15" t="s">
        <v>124</v>
      </c>
      <c r="D126" s="15">
        <f>INDEX(AllGenerators!V:V,MATCH(CapInput!$A126,AllGenerators!$A:$A,0))</f>
        <v>134.5</v>
      </c>
      <c r="E126" s="16" t="s">
        <v>124</v>
      </c>
      <c r="F126" s="16">
        <f>INDEX(AllGenerators!W:W,MATCH(CapInput!$A126,AllGenerators!$A:$A,0))</f>
        <v>134.5</v>
      </c>
      <c r="G126" s="15" t="s">
        <v>124</v>
      </c>
      <c r="H126" s="15">
        <f>INDEX(AllGenerators!X:X,MATCH(CapInput!$A126,AllGenerators!$A:$A,0))</f>
        <v>134.5</v>
      </c>
      <c r="I126" s="16" t="s">
        <v>124</v>
      </c>
      <c r="J126" s="16">
        <f>INDEX(AllGenerators!Y:Y,MATCH(CapInput!$A126,AllGenerators!$A:$A,0))</f>
        <v>134.5</v>
      </c>
    </row>
    <row r="127" spans="1:10">
      <c r="A127" s="13" t="s">
        <v>125</v>
      </c>
      <c r="B127" s="13">
        <f>INDEX(AllGenerators!U:U,MATCH(CapInput!$A127,AllGenerators!$A:$A,0))</f>
        <v>174.3</v>
      </c>
      <c r="C127" s="15" t="s">
        <v>125</v>
      </c>
      <c r="D127" s="15">
        <f>INDEX(AllGenerators!V:V,MATCH(CapInput!$A127,AllGenerators!$A:$A,0))</f>
        <v>174.3</v>
      </c>
      <c r="E127" s="16" t="s">
        <v>125</v>
      </c>
      <c r="F127" s="16">
        <f>INDEX(AllGenerators!W:W,MATCH(CapInput!$A127,AllGenerators!$A:$A,0))</f>
        <v>174.3</v>
      </c>
      <c r="G127" s="15" t="s">
        <v>125</v>
      </c>
      <c r="H127" s="15">
        <f>INDEX(AllGenerators!X:X,MATCH(CapInput!$A127,AllGenerators!$A:$A,0))</f>
        <v>174.3</v>
      </c>
      <c r="I127" s="16" t="s">
        <v>125</v>
      </c>
      <c r="J127" s="16">
        <f>INDEX(AllGenerators!Y:Y,MATCH(CapInput!$A127,AllGenerators!$A:$A,0))</f>
        <v>174.3</v>
      </c>
    </row>
    <row r="128" spans="1:10">
      <c r="A128" s="13" t="s">
        <v>126</v>
      </c>
      <c r="B128" s="13">
        <f>INDEX(AllGenerators!U:U,MATCH(CapInput!$A128,AllGenerators!$A:$A,0))</f>
        <v>174.3</v>
      </c>
      <c r="C128" s="15" t="s">
        <v>126</v>
      </c>
      <c r="D128" s="15">
        <f>INDEX(AllGenerators!V:V,MATCH(CapInput!$A128,AllGenerators!$A:$A,0))</f>
        <v>174.3</v>
      </c>
      <c r="E128" s="16" t="s">
        <v>126</v>
      </c>
      <c r="F128" s="16">
        <f>INDEX(AllGenerators!W:W,MATCH(CapInput!$A128,AllGenerators!$A:$A,0))</f>
        <v>174.3</v>
      </c>
      <c r="G128" s="15" t="s">
        <v>126</v>
      </c>
      <c r="H128" s="15">
        <f>INDEX(AllGenerators!X:X,MATCH(CapInput!$A128,AllGenerators!$A:$A,0))</f>
        <v>174.3</v>
      </c>
      <c r="I128" s="16" t="s">
        <v>126</v>
      </c>
      <c r="J128" s="16">
        <f>INDEX(AllGenerators!Y:Y,MATCH(CapInput!$A128,AllGenerators!$A:$A,0))</f>
        <v>174.3</v>
      </c>
    </row>
    <row r="129" spans="1:10">
      <c r="A129" s="13" t="s">
        <v>127</v>
      </c>
      <c r="B129" s="13">
        <f>INDEX(AllGenerators!U:U,MATCH(CapInput!$A129,AllGenerators!$A:$A,0))</f>
        <v>174.3</v>
      </c>
      <c r="C129" s="15" t="s">
        <v>127</v>
      </c>
      <c r="D129" s="15">
        <f>INDEX(AllGenerators!V:V,MATCH(CapInput!$A129,AllGenerators!$A:$A,0))</f>
        <v>174.3</v>
      </c>
      <c r="E129" s="16" t="s">
        <v>127</v>
      </c>
      <c r="F129" s="16">
        <f>INDEX(AllGenerators!W:W,MATCH(CapInput!$A129,AllGenerators!$A:$A,0))</f>
        <v>174.3</v>
      </c>
      <c r="G129" s="15" t="s">
        <v>127</v>
      </c>
      <c r="H129" s="15">
        <f>INDEX(AllGenerators!X:X,MATCH(CapInput!$A129,AllGenerators!$A:$A,0))</f>
        <v>174.3</v>
      </c>
      <c r="I129" s="16" t="s">
        <v>127</v>
      </c>
      <c r="J129" s="16">
        <f>INDEX(AllGenerators!Y:Y,MATCH(CapInput!$A129,AllGenerators!$A:$A,0))</f>
        <v>174.3</v>
      </c>
    </row>
    <row r="130" spans="1:10">
      <c r="A130" s="13" t="s">
        <v>128</v>
      </c>
      <c r="B130" s="13">
        <f>INDEX(AllGenerators!U:U,MATCH(CapInput!$A130,AllGenerators!$A:$A,0))</f>
        <v>174.3</v>
      </c>
      <c r="C130" s="15" t="s">
        <v>128</v>
      </c>
      <c r="D130" s="15">
        <f>INDEX(AllGenerators!V:V,MATCH(CapInput!$A130,AllGenerators!$A:$A,0))</f>
        <v>174.3</v>
      </c>
      <c r="E130" s="16" t="s">
        <v>128</v>
      </c>
      <c r="F130" s="16">
        <f>INDEX(AllGenerators!W:W,MATCH(CapInput!$A130,AllGenerators!$A:$A,0))</f>
        <v>174.3</v>
      </c>
      <c r="G130" s="15" t="s">
        <v>128</v>
      </c>
      <c r="H130" s="15">
        <f>INDEX(AllGenerators!X:X,MATCH(CapInput!$A130,AllGenerators!$A:$A,0))</f>
        <v>174.3</v>
      </c>
      <c r="I130" s="16" t="s">
        <v>128</v>
      </c>
      <c r="J130" s="16">
        <f>INDEX(AllGenerators!Y:Y,MATCH(CapInput!$A130,AllGenerators!$A:$A,0))</f>
        <v>174.3</v>
      </c>
    </row>
    <row r="131" spans="1:10">
      <c r="A131" s="13" t="s">
        <v>129</v>
      </c>
      <c r="B131" s="13">
        <f>INDEX(AllGenerators!U:U,MATCH(CapInput!$A131,AllGenerators!$A:$A,0))</f>
        <v>174.3</v>
      </c>
      <c r="C131" s="15" t="s">
        <v>129</v>
      </c>
      <c r="D131" s="15">
        <f>INDEX(AllGenerators!V:V,MATCH(CapInput!$A131,AllGenerators!$A:$A,0))</f>
        <v>174.3</v>
      </c>
      <c r="E131" s="16" t="s">
        <v>129</v>
      </c>
      <c r="F131" s="16">
        <f>INDEX(AllGenerators!W:W,MATCH(CapInput!$A131,AllGenerators!$A:$A,0))</f>
        <v>174.3</v>
      </c>
      <c r="G131" s="15" t="s">
        <v>129</v>
      </c>
      <c r="H131" s="15">
        <f>INDEX(AllGenerators!X:X,MATCH(CapInput!$A131,AllGenerators!$A:$A,0))</f>
        <v>174.3</v>
      </c>
      <c r="I131" s="16" t="s">
        <v>129</v>
      </c>
      <c r="J131" s="16">
        <f>INDEX(AllGenerators!Y:Y,MATCH(CapInput!$A131,AllGenerators!$A:$A,0))</f>
        <v>174.3</v>
      </c>
    </row>
    <row r="132" spans="1:10">
      <c r="A132" s="13" t="s">
        <v>130</v>
      </c>
      <c r="B132" s="13">
        <f>INDEX(AllGenerators!U:U,MATCH(CapInput!$A132,AllGenerators!$A:$A,0))</f>
        <v>174.3</v>
      </c>
      <c r="C132" s="15" t="s">
        <v>130</v>
      </c>
      <c r="D132" s="15">
        <f>INDEX(AllGenerators!V:V,MATCH(CapInput!$A132,AllGenerators!$A:$A,0))</f>
        <v>174.3</v>
      </c>
      <c r="E132" s="16" t="s">
        <v>130</v>
      </c>
      <c r="F132" s="16">
        <f>INDEX(AllGenerators!W:W,MATCH(CapInput!$A132,AllGenerators!$A:$A,0))</f>
        <v>174.3</v>
      </c>
      <c r="G132" s="15" t="s">
        <v>130</v>
      </c>
      <c r="H132" s="15">
        <f>INDEX(AllGenerators!X:X,MATCH(CapInput!$A132,AllGenerators!$A:$A,0))</f>
        <v>174.3</v>
      </c>
      <c r="I132" s="16" t="s">
        <v>130</v>
      </c>
      <c r="J132" s="16">
        <f>INDEX(AllGenerators!Y:Y,MATCH(CapInput!$A132,AllGenerators!$A:$A,0))</f>
        <v>174.3</v>
      </c>
    </row>
    <row r="133" spans="1:10">
      <c r="A133" s="13" t="s">
        <v>131</v>
      </c>
      <c r="B133" s="13">
        <f>INDEX(AllGenerators!U:U,MATCH(CapInput!$A133,AllGenerators!$A:$A,0))</f>
        <v>174.3</v>
      </c>
      <c r="C133" s="15" t="s">
        <v>131</v>
      </c>
      <c r="D133" s="15">
        <f>INDEX(AllGenerators!V:V,MATCH(CapInput!$A133,AllGenerators!$A:$A,0))</f>
        <v>174.3</v>
      </c>
      <c r="E133" s="16" t="s">
        <v>131</v>
      </c>
      <c r="F133" s="16">
        <f>INDEX(AllGenerators!W:W,MATCH(CapInput!$A133,AllGenerators!$A:$A,0))</f>
        <v>174.3</v>
      </c>
      <c r="G133" s="15" t="s">
        <v>131</v>
      </c>
      <c r="H133" s="15">
        <f>INDEX(AllGenerators!X:X,MATCH(CapInput!$A133,AllGenerators!$A:$A,0))</f>
        <v>174.3</v>
      </c>
      <c r="I133" s="16" t="s">
        <v>131</v>
      </c>
      <c r="J133" s="16">
        <f>INDEX(AllGenerators!Y:Y,MATCH(CapInput!$A133,AllGenerators!$A:$A,0))</f>
        <v>174.3</v>
      </c>
    </row>
    <row r="134" spans="1:10">
      <c r="A134" s="13" t="s">
        <v>132</v>
      </c>
      <c r="B134" s="13">
        <f>INDEX(AllGenerators!U:U,MATCH(CapInput!$A134,AllGenerators!$A:$A,0))</f>
        <v>514.29999999999995</v>
      </c>
      <c r="C134" s="15" t="s">
        <v>132</v>
      </c>
      <c r="D134" s="15">
        <f>INDEX(AllGenerators!V:V,MATCH(CapInput!$A134,AllGenerators!$A:$A,0))</f>
        <v>514.29999999999995</v>
      </c>
      <c r="E134" s="16" t="s">
        <v>132</v>
      </c>
      <c r="F134" s="16">
        <f>INDEX(AllGenerators!W:W,MATCH(CapInput!$A134,AllGenerators!$A:$A,0))</f>
        <v>514.29999999999995</v>
      </c>
      <c r="G134" s="15" t="s">
        <v>132</v>
      </c>
      <c r="H134" s="15">
        <f>INDEX(AllGenerators!X:X,MATCH(CapInput!$A134,AllGenerators!$A:$A,0))</f>
        <v>514.29999999999995</v>
      </c>
      <c r="I134" s="16" t="s">
        <v>132</v>
      </c>
      <c r="J134" s="16">
        <f>INDEX(AllGenerators!Y:Y,MATCH(CapInput!$A134,AllGenerators!$A:$A,0))</f>
        <v>514.29999999999995</v>
      </c>
    </row>
    <row r="135" spans="1:10">
      <c r="A135" s="13" t="s">
        <v>133</v>
      </c>
      <c r="B135" s="13">
        <f>INDEX(AllGenerators!U:U,MATCH(CapInput!$A135,AllGenerators!$A:$A,0))</f>
        <v>700</v>
      </c>
      <c r="C135" s="15" t="s">
        <v>133</v>
      </c>
      <c r="D135" s="15">
        <f>INDEX(AllGenerators!V:V,MATCH(CapInput!$A135,AllGenerators!$A:$A,0))</f>
        <v>700</v>
      </c>
      <c r="E135" s="16" t="s">
        <v>133</v>
      </c>
      <c r="F135" s="16">
        <f>INDEX(AllGenerators!W:W,MATCH(CapInput!$A135,AllGenerators!$A:$A,0))</f>
        <v>700</v>
      </c>
      <c r="G135" s="15" t="s">
        <v>133</v>
      </c>
      <c r="H135" s="15">
        <f>INDEX(AllGenerators!X:X,MATCH(CapInput!$A135,AllGenerators!$A:$A,0))</f>
        <v>700</v>
      </c>
      <c r="I135" s="16" t="s">
        <v>133</v>
      </c>
      <c r="J135" s="16">
        <f>INDEX(AllGenerators!Y:Y,MATCH(CapInput!$A135,AllGenerators!$A:$A,0))</f>
        <v>700</v>
      </c>
    </row>
    <row r="136" spans="1:10">
      <c r="A136" s="13" t="s">
        <v>134</v>
      </c>
      <c r="B136" s="13">
        <f>INDEX(AllGenerators!U:U,MATCH(CapInput!$A136,AllGenerators!$A:$A,0))</f>
        <v>700</v>
      </c>
      <c r="C136" s="15" t="s">
        <v>134</v>
      </c>
      <c r="D136" s="15">
        <f>INDEX(AllGenerators!V:V,MATCH(CapInput!$A136,AllGenerators!$A:$A,0))</f>
        <v>700</v>
      </c>
      <c r="E136" s="16" t="s">
        <v>134</v>
      </c>
      <c r="F136" s="16">
        <f>INDEX(AllGenerators!W:W,MATCH(CapInput!$A136,AllGenerators!$A:$A,0))</f>
        <v>700</v>
      </c>
      <c r="G136" s="15" t="s">
        <v>134</v>
      </c>
      <c r="H136" s="15">
        <f>INDEX(AllGenerators!X:X,MATCH(CapInput!$A136,AllGenerators!$A:$A,0))</f>
        <v>700</v>
      </c>
      <c r="I136" s="16" t="s">
        <v>134</v>
      </c>
      <c r="J136" s="16">
        <f>INDEX(AllGenerators!Y:Y,MATCH(CapInput!$A136,AllGenerators!$A:$A,0))</f>
        <v>700</v>
      </c>
    </row>
    <row r="137" spans="1:10">
      <c r="A137" s="13" t="s">
        <v>135</v>
      </c>
      <c r="B137" s="13">
        <f>INDEX(AllGenerators!U:U,MATCH(CapInput!$A137,AllGenerators!$A:$A,0))</f>
        <v>700</v>
      </c>
      <c r="C137" s="15" t="s">
        <v>135</v>
      </c>
      <c r="D137" s="15">
        <f>INDEX(AllGenerators!V:V,MATCH(CapInput!$A137,AllGenerators!$A:$A,0))</f>
        <v>700</v>
      </c>
      <c r="E137" s="16" t="s">
        <v>135</v>
      </c>
      <c r="F137" s="16">
        <f>INDEX(AllGenerators!W:W,MATCH(CapInput!$A137,AllGenerators!$A:$A,0))</f>
        <v>700</v>
      </c>
      <c r="G137" s="15" t="s">
        <v>135</v>
      </c>
      <c r="H137" s="15">
        <f>INDEX(AllGenerators!X:X,MATCH(CapInput!$A137,AllGenerators!$A:$A,0))</f>
        <v>700</v>
      </c>
      <c r="I137" s="16" t="s">
        <v>135</v>
      </c>
      <c r="J137" s="16">
        <f>INDEX(AllGenerators!Y:Y,MATCH(CapInput!$A137,AllGenerators!$A:$A,0))</f>
        <v>700</v>
      </c>
    </row>
    <row r="138" spans="1:10">
      <c r="A138" s="13" t="s">
        <v>136</v>
      </c>
      <c r="B138" s="13">
        <f>INDEX(AllGenerators!U:U,MATCH(CapInput!$A138,AllGenerators!$A:$A,0))</f>
        <v>700</v>
      </c>
      <c r="C138" s="15" t="s">
        <v>136</v>
      </c>
      <c r="D138" s="15">
        <f>INDEX(AllGenerators!V:V,MATCH(CapInput!$A138,AllGenerators!$A:$A,0))</f>
        <v>700</v>
      </c>
      <c r="E138" s="16" t="s">
        <v>136</v>
      </c>
      <c r="F138" s="16">
        <f>INDEX(AllGenerators!W:W,MATCH(CapInput!$A138,AllGenerators!$A:$A,0))</f>
        <v>700</v>
      </c>
      <c r="G138" s="15" t="s">
        <v>136</v>
      </c>
      <c r="H138" s="15">
        <f>INDEX(AllGenerators!X:X,MATCH(CapInput!$A138,AllGenerators!$A:$A,0))</f>
        <v>700</v>
      </c>
      <c r="I138" s="16" t="s">
        <v>136</v>
      </c>
      <c r="J138" s="16">
        <f>INDEX(AllGenerators!Y:Y,MATCH(CapInput!$A138,AllGenerators!$A:$A,0))</f>
        <v>700</v>
      </c>
    </row>
    <row r="139" spans="1:10">
      <c r="A139" s="13" t="s">
        <v>137</v>
      </c>
      <c r="B139" s="13">
        <f>INDEX(AllGenerators!U:U,MATCH(CapInput!$A139,AllGenerators!$A:$A,0))</f>
        <v>700</v>
      </c>
      <c r="C139" s="15" t="s">
        <v>137</v>
      </c>
      <c r="D139" s="15">
        <f>INDEX(AllGenerators!V:V,MATCH(CapInput!$A139,AllGenerators!$A:$A,0))</f>
        <v>700</v>
      </c>
      <c r="E139" s="16" t="s">
        <v>137</v>
      </c>
      <c r="F139" s="16">
        <f>INDEX(AllGenerators!W:W,MATCH(CapInput!$A139,AllGenerators!$A:$A,0))</f>
        <v>700</v>
      </c>
      <c r="G139" s="15" t="s">
        <v>137</v>
      </c>
      <c r="H139" s="15">
        <f>INDEX(AllGenerators!X:X,MATCH(CapInput!$A139,AllGenerators!$A:$A,0))</f>
        <v>700</v>
      </c>
      <c r="I139" s="16" t="s">
        <v>137</v>
      </c>
      <c r="J139" s="16">
        <f>INDEX(AllGenerators!Y:Y,MATCH(CapInput!$A139,AllGenerators!$A:$A,0))</f>
        <v>700</v>
      </c>
    </row>
    <row r="140" spans="1:10">
      <c r="A140" s="13" t="s">
        <v>138</v>
      </c>
      <c r="B140" s="13">
        <f>INDEX(AllGenerators!U:U,MATCH(CapInput!$A140,AllGenerators!$A:$A,0))</f>
        <v>4.4000000000000004</v>
      </c>
      <c r="C140" s="15" t="s">
        <v>138</v>
      </c>
      <c r="D140" s="15">
        <f>INDEX(AllGenerators!V:V,MATCH(CapInput!$A140,AllGenerators!$A:$A,0))</f>
        <v>4.4000000000000004</v>
      </c>
      <c r="E140" s="16" t="s">
        <v>138</v>
      </c>
      <c r="F140" s="16">
        <f>INDEX(AllGenerators!W:W,MATCH(CapInput!$A140,AllGenerators!$A:$A,0))</f>
        <v>4.4000000000000004</v>
      </c>
      <c r="G140" s="15" t="s">
        <v>138</v>
      </c>
      <c r="H140" s="15">
        <f>INDEX(AllGenerators!X:X,MATCH(CapInput!$A140,AllGenerators!$A:$A,0))</f>
        <v>4.4000000000000004</v>
      </c>
      <c r="I140" s="16" t="s">
        <v>138</v>
      </c>
      <c r="J140" s="16">
        <f>INDEX(AllGenerators!Y:Y,MATCH(CapInput!$A140,AllGenerators!$A:$A,0))</f>
        <v>4.4000000000000004</v>
      </c>
    </row>
    <row r="141" spans="1:10">
      <c r="A141" s="13" t="s">
        <v>139</v>
      </c>
      <c r="B141" s="13">
        <f>INDEX(AllGenerators!U:U,MATCH(CapInput!$A141,AllGenerators!$A:$A,0))</f>
        <v>8</v>
      </c>
      <c r="C141" s="15" t="s">
        <v>139</v>
      </c>
      <c r="D141" s="15">
        <f>INDEX(AllGenerators!V:V,MATCH(CapInput!$A141,AllGenerators!$A:$A,0))</f>
        <v>8</v>
      </c>
      <c r="E141" s="16" t="s">
        <v>139</v>
      </c>
      <c r="F141" s="16">
        <f>INDEX(AllGenerators!W:W,MATCH(CapInput!$A141,AllGenerators!$A:$A,0))</f>
        <v>8</v>
      </c>
      <c r="G141" s="15" t="s">
        <v>139</v>
      </c>
      <c r="H141" s="15">
        <f>INDEX(AllGenerators!X:X,MATCH(CapInput!$A141,AllGenerators!$A:$A,0))</f>
        <v>8</v>
      </c>
      <c r="I141" s="16" t="s">
        <v>139</v>
      </c>
      <c r="J141" s="16">
        <f>INDEX(AllGenerators!Y:Y,MATCH(CapInput!$A141,AllGenerators!$A:$A,0))</f>
        <v>8</v>
      </c>
    </row>
    <row r="142" spans="1:10">
      <c r="A142" s="13" t="s">
        <v>140</v>
      </c>
      <c r="B142" s="13">
        <f>INDEX(AllGenerators!U:U,MATCH(CapInput!$A142,AllGenerators!$A:$A,0))</f>
        <v>8</v>
      </c>
      <c r="C142" s="15" t="s">
        <v>140</v>
      </c>
      <c r="D142" s="15">
        <f>INDEX(AllGenerators!V:V,MATCH(CapInput!$A142,AllGenerators!$A:$A,0))</f>
        <v>8</v>
      </c>
      <c r="E142" s="16" t="s">
        <v>140</v>
      </c>
      <c r="F142" s="16">
        <f>INDEX(AllGenerators!W:W,MATCH(CapInput!$A142,AllGenerators!$A:$A,0))</f>
        <v>8</v>
      </c>
      <c r="G142" s="15" t="s">
        <v>140</v>
      </c>
      <c r="H142" s="15">
        <f>INDEX(AllGenerators!X:X,MATCH(CapInput!$A142,AllGenerators!$A:$A,0))</f>
        <v>8</v>
      </c>
      <c r="I142" s="16" t="s">
        <v>140</v>
      </c>
      <c r="J142" s="16">
        <f>INDEX(AllGenerators!Y:Y,MATCH(CapInput!$A142,AllGenerators!$A:$A,0))</f>
        <v>8</v>
      </c>
    </row>
    <row r="143" spans="1:10">
      <c r="A143" s="13" t="s">
        <v>141</v>
      </c>
      <c r="B143" s="13">
        <f>INDEX(AllGenerators!U:U,MATCH(CapInput!$A143,AllGenerators!$A:$A,0))</f>
        <v>10</v>
      </c>
      <c r="C143" s="15" t="s">
        <v>141</v>
      </c>
      <c r="D143" s="15">
        <f>INDEX(AllGenerators!V:V,MATCH(CapInput!$A143,AllGenerators!$A:$A,0))</f>
        <v>10</v>
      </c>
      <c r="E143" s="16" t="s">
        <v>141</v>
      </c>
      <c r="F143" s="16">
        <f>INDEX(AllGenerators!W:W,MATCH(CapInput!$A143,AllGenerators!$A:$A,0))</f>
        <v>10</v>
      </c>
      <c r="G143" s="15" t="s">
        <v>141</v>
      </c>
      <c r="H143" s="15">
        <f>INDEX(AllGenerators!X:X,MATCH(CapInput!$A143,AllGenerators!$A:$A,0))</f>
        <v>10</v>
      </c>
      <c r="I143" s="16" t="s">
        <v>141</v>
      </c>
      <c r="J143" s="16">
        <f>INDEX(AllGenerators!Y:Y,MATCH(CapInput!$A143,AllGenerators!$A:$A,0))</f>
        <v>10</v>
      </c>
    </row>
    <row r="144" spans="1:10">
      <c r="A144" s="13" t="s">
        <v>142</v>
      </c>
      <c r="B144" s="13">
        <f>INDEX(AllGenerators!U:U,MATCH(CapInput!$A144,AllGenerators!$A:$A,0))</f>
        <v>60</v>
      </c>
      <c r="C144" s="15" t="s">
        <v>142</v>
      </c>
      <c r="D144" s="15">
        <f>INDEX(AllGenerators!V:V,MATCH(CapInput!$A144,AllGenerators!$A:$A,0))</f>
        <v>30</v>
      </c>
      <c r="E144" s="16" t="s">
        <v>142</v>
      </c>
      <c r="F144" s="16">
        <f>INDEX(AllGenerators!W:W,MATCH(CapInput!$A144,AllGenerators!$A:$A,0))</f>
        <v>30</v>
      </c>
      <c r="G144" s="15" t="s">
        <v>142</v>
      </c>
      <c r="H144" s="15">
        <f>INDEX(AllGenerators!X:X,MATCH(CapInput!$A144,AllGenerators!$A:$A,0))</f>
        <v>30</v>
      </c>
      <c r="I144" s="16" t="s">
        <v>142</v>
      </c>
      <c r="J144" s="16">
        <f>INDEX(AllGenerators!Y:Y,MATCH(CapInput!$A144,AllGenerators!$A:$A,0))</f>
        <v>30</v>
      </c>
    </row>
    <row r="145" spans="1:10">
      <c r="A145" s="13" t="s">
        <v>143</v>
      </c>
      <c r="B145" s="13">
        <f>INDEX(AllGenerators!U:U,MATCH(CapInput!$A145,AllGenerators!$A:$A,0))</f>
        <v>60</v>
      </c>
      <c r="C145" s="15" t="s">
        <v>143</v>
      </c>
      <c r="D145" s="15">
        <f>INDEX(AllGenerators!V:V,MATCH(CapInput!$A145,AllGenerators!$A:$A,0))</f>
        <v>30</v>
      </c>
      <c r="E145" s="16" t="s">
        <v>143</v>
      </c>
      <c r="F145" s="16">
        <f>INDEX(AllGenerators!W:W,MATCH(CapInput!$A145,AllGenerators!$A:$A,0))</f>
        <v>30</v>
      </c>
      <c r="G145" s="15" t="s">
        <v>143</v>
      </c>
      <c r="H145" s="15">
        <f>INDEX(AllGenerators!X:X,MATCH(CapInput!$A145,AllGenerators!$A:$A,0))</f>
        <v>30</v>
      </c>
      <c r="I145" s="16" t="s">
        <v>143</v>
      </c>
      <c r="J145" s="16">
        <f>INDEX(AllGenerators!Y:Y,MATCH(CapInput!$A145,AllGenerators!$A:$A,0))</f>
        <v>30</v>
      </c>
    </row>
    <row r="146" spans="1:10">
      <c r="A146" s="13" t="s">
        <v>144</v>
      </c>
      <c r="B146" s="13">
        <f>INDEX(AllGenerators!U:U,MATCH(CapInput!$A146,AllGenerators!$A:$A,0))</f>
        <v>9.5</v>
      </c>
      <c r="C146" s="15" t="s">
        <v>144</v>
      </c>
      <c r="D146" s="15">
        <f>INDEX(AllGenerators!V:V,MATCH(CapInput!$A146,AllGenerators!$A:$A,0))</f>
        <v>9.5</v>
      </c>
      <c r="E146" s="16" t="s">
        <v>144</v>
      </c>
      <c r="F146" s="16">
        <f>INDEX(AllGenerators!W:W,MATCH(CapInput!$A146,AllGenerators!$A:$A,0))</f>
        <v>9.5</v>
      </c>
      <c r="G146" s="15" t="s">
        <v>144</v>
      </c>
      <c r="H146" s="15">
        <f>INDEX(AllGenerators!X:X,MATCH(CapInput!$A146,AllGenerators!$A:$A,0))</f>
        <v>9.5</v>
      </c>
      <c r="I146" s="16" t="s">
        <v>144</v>
      </c>
      <c r="J146" s="16">
        <f>INDEX(AllGenerators!Y:Y,MATCH(CapInput!$A146,AllGenerators!$A:$A,0))</f>
        <v>9.5</v>
      </c>
    </row>
    <row r="147" spans="1:10">
      <c r="A147" s="13" t="s">
        <v>145</v>
      </c>
      <c r="B147" s="13">
        <f>INDEX(AllGenerators!U:U,MATCH(CapInput!$A147,AllGenerators!$A:$A,0))</f>
        <v>32</v>
      </c>
      <c r="C147" s="15" t="s">
        <v>145</v>
      </c>
      <c r="D147" s="15">
        <f>INDEX(AllGenerators!V:V,MATCH(CapInput!$A147,AllGenerators!$A:$A,0))</f>
        <v>30</v>
      </c>
      <c r="E147" s="16" t="s">
        <v>145</v>
      </c>
      <c r="F147" s="16">
        <f>INDEX(AllGenerators!W:W,MATCH(CapInput!$A147,AllGenerators!$A:$A,0))</f>
        <v>30</v>
      </c>
      <c r="G147" s="15" t="s">
        <v>145</v>
      </c>
      <c r="H147" s="15">
        <f>INDEX(AllGenerators!X:X,MATCH(CapInput!$A147,AllGenerators!$A:$A,0))</f>
        <v>30</v>
      </c>
      <c r="I147" s="16" t="s">
        <v>145</v>
      </c>
      <c r="J147" s="16">
        <f>INDEX(AllGenerators!Y:Y,MATCH(CapInput!$A147,AllGenerators!$A:$A,0))</f>
        <v>30</v>
      </c>
    </row>
    <row r="148" spans="1:10">
      <c r="A148" s="13" t="s">
        <v>146</v>
      </c>
      <c r="B148" s="13">
        <f>INDEX(AllGenerators!U:U,MATCH(CapInput!$A148,AllGenerators!$A:$A,0))</f>
        <v>55</v>
      </c>
      <c r="C148" s="15" t="s">
        <v>146</v>
      </c>
      <c r="D148" s="15">
        <f>INDEX(AllGenerators!V:V,MATCH(CapInput!$A148,AllGenerators!$A:$A,0))</f>
        <v>30</v>
      </c>
      <c r="E148" s="16" t="s">
        <v>146</v>
      </c>
      <c r="F148" s="16">
        <f>INDEX(AllGenerators!W:W,MATCH(CapInput!$A148,AllGenerators!$A:$A,0))</f>
        <v>30</v>
      </c>
      <c r="G148" s="15" t="s">
        <v>146</v>
      </c>
      <c r="H148" s="15">
        <f>INDEX(AllGenerators!X:X,MATCH(CapInput!$A148,AllGenerators!$A:$A,0))</f>
        <v>30</v>
      </c>
      <c r="I148" s="16" t="s">
        <v>146</v>
      </c>
      <c r="J148" s="16">
        <f>INDEX(AllGenerators!Y:Y,MATCH(CapInput!$A148,AllGenerators!$A:$A,0))</f>
        <v>30</v>
      </c>
    </row>
    <row r="149" spans="1:10">
      <c r="A149" s="13" t="s">
        <v>147</v>
      </c>
      <c r="B149" s="13">
        <f>INDEX(AllGenerators!U:U,MATCH(CapInput!$A149,AllGenerators!$A:$A,0))</f>
        <v>41</v>
      </c>
      <c r="C149" s="15" t="s">
        <v>147</v>
      </c>
      <c r="D149" s="15">
        <f>INDEX(AllGenerators!V:V,MATCH(CapInput!$A149,AllGenerators!$A:$A,0))</f>
        <v>30</v>
      </c>
      <c r="E149" s="16" t="s">
        <v>147</v>
      </c>
      <c r="F149" s="16">
        <f>INDEX(AllGenerators!W:W,MATCH(CapInput!$A149,AllGenerators!$A:$A,0))</f>
        <v>30</v>
      </c>
      <c r="G149" s="15" t="s">
        <v>147</v>
      </c>
      <c r="H149" s="15">
        <f>INDEX(AllGenerators!X:X,MATCH(CapInput!$A149,AllGenerators!$A:$A,0))</f>
        <v>30</v>
      </c>
      <c r="I149" s="16" t="s">
        <v>147</v>
      </c>
      <c r="J149" s="16">
        <f>INDEX(AllGenerators!Y:Y,MATCH(CapInput!$A149,AllGenerators!$A:$A,0))</f>
        <v>30</v>
      </c>
    </row>
    <row r="150" spans="1:10">
      <c r="A150" s="13" t="s">
        <v>148</v>
      </c>
      <c r="B150" s="13">
        <f>INDEX(AllGenerators!U:U,MATCH(CapInput!$A150,AllGenerators!$A:$A,0))</f>
        <v>60</v>
      </c>
      <c r="C150" s="15" t="s">
        <v>148</v>
      </c>
      <c r="D150" s="15">
        <f>INDEX(AllGenerators!V:V,MATCH(CapInput!$A150,AllGenerators!$A:$A,0))</f>
        <v>30</v>
      </c>
      <c r="E150" s="16" t="s">
        <v>148</v>
      </c>
      <c r="F150" s="16">
        <f>INDEX(AllGenerators!W:W,MATCH(CapInput!$A150,AllGenerators!$A:$A,0))</f>
        <v>30</v>
      </c>
      <c r="G150" s="15" t="s">
        <v>148</v>
      </c>
      <c r="H150" s="15">
        <f>INDEX(AllGenerators!X:X,MATCH(CapInput!$A150,AllGenerators!$A:$A,0))</f>
        <v>30</v>
      </c>
      <c r="I150" s="16" t="s">
        <v>148</v>
      </c>
      <c r="J150" s="16">
        <f>INDEX(AllGenerators!Y:Y,MATCH(CapInput!$A150,AllGenerators!$A:$A,0))</f>
        <v>30</v>
      </c>
    </row>
    <row r="151" spans="1:10">
      <c r="A151" s="13" t="s">
        <v>149</v>
      </c>
      <c r="B151" s="13">
        <f>INDEX(AllGenerators!U:U,MATCH(CapInput!$A151,AllGenerators!$A:$A,0))</f>
        <v>55</v>
      </c>
      <c r="C151" s="15" t="s">
        <v>149</v>
      </c>
      <c r="D151" s="15">
        <f>INDEX(AllGenerators!V:V,MATCH(CapInput!$A151,AllGenerators!$A:$A,0))</f>
        <v>30</v>
      </c>
      <c r="E151" s="16" t="s">
        <v>149</v>
      </c>
      <c r="F151" s="16">
        <f>INDEX(AllGenerators!W:W,MATCH(CapInput!$A151,AllGenerators!$A:$A,0))</f>
        <v>30</v>
      </c>
      <c r="G151" s="15" t="s">
        <v>149</v>
      </c>
      <c r="H151" s="15">
        <f>INDEX(AllGenerators!X:X,MATCH(CapInput!$A151,AllGenerators!$A:$A,0))</f>
        <v>30</v>
      </c>
      <c r="I151" s="16" t="s">
        <v>149</v>
      </c>
      <c r="J151" s="16">
        <f>INDEX(AllGenerators!Y:Y,MATCH(CapInput!$A151,AllGenerators!$A:$A,0))</f>
        <v>30</v>
      </c>
    </row>
    <row r="152" spans="1:10">
      <c r="A152" s="13" t="s">
        <v>150</v>
      </c>
      <c r="B152" s="13">
        <f>INDEX(AllGenerators!U:U,MATCH(CapInput!$A152,AllGenerators!$A:$A,0))</f>
        <v>60</v>
      </c>
      <c r="C152" s="15" t="s">
        <v>150</v>
      </c>
      <c r="D152" s="15">
        <f>INDEX(AllGenerators!V:V,MATCH(CapInput!$A152,AllGenerators!$A:$A,0))</f>
        <v>30</v>
      </c>
      <c r="E152" s="16" t="s">
        <v>150</v>
      </c>
      <c r="F152" s="16">
        <f>INDEX(AllGenerators!W:W,MATCH(CapInput!$A152,AllGenerators!$A:$A,0))</f>
        <v>30</v>
      </c>
      <c r="G152" s="15" t="s">
        <v>150</v>
      </c>
      <c r="H152" s="15">
        <f>INDEX(AllGenerators!X:X,MATCH(CapInput!$A152,AllGenerators!$A:$A,0))</f>
        <v>30</v>
      </c>
      <c r="I152" s="16" t="s">
        <v>150</v>
      </c>
      <c r="J152" s="16">
        <f>INDEX(AllGenerators!Y:Y,MATCH(CapInput!$A152,AllGenerators!$A:$A,0))</f>
        <v>30</v>
      </c>
    </row>
    <row r="153" spans="1:10">
      <c r="A153" s="13" t="s">
        <v>151</v>
      </c>
      <c r="B153" s="13">
        <f>INDEX(AllGenerators!U:U,MATCH(CapInput!$A153,AllGenerators!$A:$A,0))</f>
        <v>90</v>
      </c>
      <c r="C153" s="15" t="s">
        <v>151</v>
      </c>
      <c r="D153" s="15">
        <f>INDEX(AllGenerators!V:V,MATCH(CapInput!$A153,AllGenerators!$A:$A,0))</f>
        <v>27</v>
      </c>
      <c r="E153" s="16" t="s">
        <v>151</v>
      </c>
      <c r="F153" s="16">
        <f>INDEX(AllGenerators!W:W,MATCH(CapInput!$A153,AllGenerators!$A:$A,0))</f>
        <v>27</v>
      </c>
      <c r="G153" s="15" t="s">
        <v>151</v>
      </c>
      <c r="H153" s="15">
        <f>INDEX(AllGenerators!X:X,MATCH(CapInput!$A153,AllGenerators!$A:$A,0))</f>
        <v>27</v>
      </c>
      <c r="I153" s="16" t="s">
        <v>151</v>
      </c>
      <c r="J153" s="16">
        <f>INDEX(AllGenerators!Y:Y,MATCH(CapInput!$A153,AllGenerators!$A:$A,0))</f>
        <v>27</v>
      </c>
    </row>
    <row r="154" spans="1:10">
      <c r="A154" s="13" t="s">
        <v>152</v>
      </c>
      <c r="B154" s="13">
        <f>INDEX(AllGenerators!U:U,MATCH(CapInput!$A154,AllGenerators!$A:$A,0))</f>
        <v>60</v>
      </c>
      <c r="C154" s="15" t="s">
        <v>152</v>
      </c>
      <c r="D154" s="15">
        <f>INDEX(AllGenerators!V:V,MATCH(CapInput!$A154,AllGenerators!$A:$A,0))</f>
        <v>30</v>
      </c>
      <c r="E154" s="16" t="s">
        <v>152</v>
      </c>
      <c r="F154" s="16">
        <f>INDEX(AllGenerators!W:W,MATCH(CapInput!$A154,AllGenerators!$A:$A,0))</f>
        <v>30</v>
      </c>
      <c r="G154" s="15" t="s">
        <v>152</v>
      </c>
      <c r="H154" s="15">
        <f>INDEX(AllGenerators!X:X,MATCH(CapInput!$A154,AllGenerators!$A:$A,0))</f>
        <v>30</v>
      </c>
      <c r="I154" s="16" t="s">
        <v>152</v>
      </c>
      <c r="J154" s="16">
        <f>INDEX(AllGenerators!Y:Y,MATCH(CapInput!$A154,AllGenerators!$A:$A,0))</f>
        <v>30</v>
      </c>
    </row>
    <row r="155" spans="1:10">
      <c r="A155" s="13" t="s">
        <v>153</v>
      </c>
      <c r="B155" s="13">
        <f>INDEX(AllGenerators!U:U,MATCH(CapInput!$A155,AllGenerators!$A:$A,0))</f>
        <v>90</v>
      </c>
      <c r="C155" s="15" t="s">
        <v>153</v>
      </c>
      <c r="D155" s="15">
        <f>INDEX(AllGenerators!V:V,MATCH(CapInput!$A155,AllGenerators!$A:$A,0))</f>
        <v>30</v>
      </c>
      <c r="E155" s="16" t="s">
        <v>153</v>
      </c>
      <c r="F155" s="16">
        <f>INDEX(AllGenerators!W:W,MATCH(CapInput!$A155,AllGenerators!$A:$A,0))</f>
        <v>30</v>
      </c>
      <c r="G155" s="15" t="s">
        <v>153</v>
      </c>
      <c r="H155" s="15">
        <f>INDEX(AllGenerators!X:X,MATCH(CapInput!$A155,AllGenerators!$A:$A,0))</f>
        <v>30</v>
      </c>
      <c r="I155" s="16" t="s">
        <v>153</v>
      </c>
      <c r="J155" s="16">
        <f>INDEX(AllGenerators!Y:Y,MATCH(CapInput!$A155,AllGenerators!$A:$A,0))</f>
        <v>30</v>
      </c>
    </row>
    <row r="156" spans="1:10">
      <c r="A156" s="13" t="s">
        <v>154</v>
      </c>
      <c r="B156" s="13">
        <f>INDEX(AllGenerators!U:U,MATCH(CapInput!$A156,AllGenerators!$A:$A,0))</f>
        <v>60</v>
      </c>
      <c r="C156" s="15" t="s">
        <v>154</v>
      </c>
      <c r="D156" s="15">
        <f>INDEX(AllGenerators!V:V,MATCH(CapInput!$A156,AllGenerators!$A:$A,0))</f>
        <v>30</v>
      </c>
      <c r="E156" s="16" t="s">
        <v>154</v>
      </c>
      <c r="F156" s="16">
        <f>INDEX(AllGenerators!W:W,MATCH(CapInput!$A156,AllGenerators!$A:$A,0))</f>
        <v>30</v>
      </c>
      <c r="G156" s="15" t="s">
        <v>154</v>
      </c>
      <c r="H156" s="15">
        <f>INDEX(AllGenerators!X:X,MATCH(CapInput!$A156,AllGenerators!$A:$A,0))</f>
        <v>30</v>
      </c>
      <c r="I156" s="16" t="s">
        <v>154</v>
      </c>
      <c r="J156" s="16">
        <f>INDEX(AllGenerators!Y:Y,MATCH(CapInput!$A156,AllGenerators!$A:$A,0))</f>
        <v>30</v>
      </c>
    </row>
    <row r="157" spans="1:10">
      <c r="A157" s="13" t="s">
        <v>155</v>
      </c>
      <c r="B157" s="13">
        <f>INDEX(AllGenerators!U:U,MATCH(CapInput!$A157,AllGenerators!$A:$A,0))</f>
        <v>90</v>
      </c>
      <c r="C157" s="15" t="s">
        <v>155</v>
      </c>
      <c r="D157" s="15">
        <f>INDEX(AllGenerators!V:V,MATCH(CapInput!$A157,AllGenerators!$A:$A,0))</f>
        <v>30</v>
      </c>
      <c r="E157" s="16" t="s">
        <v>155</v>
      </c>
      <c r="F157" s="16">
        <f>INDEX(AllGenerators!W:W,MATCH(CapInput!$A157,AllGenerators!$A:$A,0))</f>
        <v>30</v>
      </c>
      <c r="G157" s="15" t="s">
        <v>155</v>
      </c>
      <c r="H157" s="15">
        <f>INDEX(AllGenerators!X:X,MATCH(CapInput!$A157,AllGenerators!$A:$A,0))</f>
        <v>30</v>
      </c>
      <c r="I157" s="16" t="s">
        <v>155</v>
      </c>
      <c r="J157" s="16">
        <f>INDEX(AllGenerators!Y:Y,MATCH(CapInput!$A157,AllGenerators!$A:$A,0))</f>
        <v>30</v>
      </c>
    </row>
    <row r="158" spans="1:10">
      <c r="A158" s="13" t="s">
        <v>156</v>
      </c>
      <c r="B158" s="13">
        <f>INDEX(AllGenerators!U:U,MATCH(CapInput!$A158,AllGenerators!$A:$A,0))</f>
        <v>90</v>
      </c>
      <c r="C158" s="15" t="s">
        <v>156</v>
      </c>
      <c r="D158" s="15">
        <f>INDEX(AllGenerators!V:V,MATCH(CapInput!$A158,AllGenerators!$A:$A,0))</f>
        <v>30</v>
      </c>
      <c r="E158" s="16" t="s">
        <v>156</v>
      </c>
      <c r="F158" s="16">
        <f>INDEX(AllGenerators!W:W,MATCH(CapInput!$A158,AllGenerators!$A:$A,0))</f>
        <v>30</v>
      </c>
      <c r="G158" s="15" t="s">
        <v>156</v>
      </c>
      <c r="H158" s="15">
        <f>INDEX(AllGenerators!X:X,MATCH(CapInput!$A158,AllGenerators!$A:$A,0))</f>
        <v>30</v>
      </c>
      <c r="I158" s="16" t="s">
        <v>156</v>
      </c>
      <c r="J158" s="16">
        <f>INDEX(AllGenerators!Y:Y,MATCH(CapInput!$A158,AllGenerators!$A:$A,0))</f>
        <v>30</v>
      </c>
    </row>
    <row r="159" spans="1:10">
      <c r="A159" s="13" t="s">
        <v>157</v>
      </c>
      <c r="B159" s="13">
        <f>INDEX(AllGenerators!U:U,MATCH(CapInput!$A159,AllGenerators!$A:$A,0))</f>
        <v>90</v>
      </c>
      <c r="C159" s="15" t="s">
        <v>157</v>
      </c>
      <c r="D159" s="15">
        <f>INDEX(AllGenerators!V:V,MATCH(CapInput!$A159,AllGenerators!$A:$A,0))</f>
        <v>30</v>
      </c>
      <c r="E159" s="16" t="s">
        <v>157</v>
      </c>
      <c r="F159" s="16">
        <f>INDEX(AllGenerators!W:W,MATCH(CapInput!$A159,AllGenerators!$A:$A,0))</f>
        <v>30</v>
      </c>
      <c r="G159" s="15" t="s">
        <v>157</v>
      </c>
      <c r="H159" s="15">
        <f>INDEX(AllGenerators!X:X,MATCH(CapInput!$A159,AllGenerators!$A:$A,0))</f>
        <v>30</v>
      </c>
      <c r="I159" s="16" t="s">
        <v>157</v>
      </c>
      <c r="J159" s="16">
        <f>INDEX(AllGenerators!Y:Y,MATCH(CapInput!$A159,AllGenerators!$A:$A,0))</f>
        <v>30</v>
      </c>
    </row>
    <row r="160" spans="1:10">
      <c r="A160" s="13" t="s">
        <v>158</v>
      </c>
      <c r="B160" s="13">
        <f>INDEX(AllGenerators!U:U,MATCH(CapInput!$A160,AllGenerators!$A:$A,0))</f>
        <v>90</v>
      </c>
      <c r="C160" s="15" t="s">
        <v>158</v>
      </c>
      <c r="D160" s="15">
        <f>INDEX(AllGenerators!V:V,MATCH(CapInput!$A160,AllGenerators!$A:$A,0))</f>
        <v>30</v>
      </c>
      <c r="E160" s="16" t="s">
        <v>158</v>
      </c>
      <c r="F160" s="16">
        <f>INDEX(AllGenerators!W:W,MATCH(CapInput!$A160,AllGenerators!$A:$A,0))</f>
        <v>30</v>
      </c>
      <c r="G160" s="15" t="s">
        <v>158</v>
      </c>
      <c r="H160" s="15">
        <f>INDEX(AllGenerators!X:X,MATCH(CapInput!$A160,AllGenerators!$A:$A,0))</f>
        <v>30</v>
      </c>
      <c r="I160" s="16" t="s">
        <v>158</v>
      </c>
      <c r="J160" s="16">
        <f>INDEX(AllGenerators!Y:Y,MATCH(CapInput!$A160,AllGenerators!$A:$A,0))</f>
        <v>30</v>
      </c>
    </row>
    <row r="161" spans="1:10">
      <c r="A161" s="13" t="s">
        <v>159</v>
      </c>
      <c r="B161" s="13">
        <f>INDEX(AllGenerators!U:U,MATCH(CapInput!$A161,AllGenerators!$A:$A,0))</f>
        <v>90</v>
      </c>
      <c r="C161" s="15" t="s">
        <v>159</v>
      </c>
      <c r="D161" s="15">
        <f>INDEX(AllGenerators!V:V,MATCH(CapInput!$A161,AllGenerators!$A:$A,0))</f>
        <v>30</v>
      </c>
      <c r="E161" s="16" t="s">
        <v>159</v>
      </c>
      <c r="F161" s="16">
        <f>INDEX(AllGenerators!W:W,MATCH(CapInput!$A161,AllGenerators!$A:$A,0))</f>
        <v>30</v>
      </c>
      <c r="G161" s="15" t="s">
        <v>159</v>
      </c>
      <c r="H161" s="15">
        <f>INDEX(AllGenerators!X:X,MATCH(CapInput!$A161,AllGenerators!$A:$A,0))</f>
        <v>30</v>
      </c>
      <c r="I161" s="16" t="s">
        <v>159</v>
      </c>
      <c r="J161" s="16">
        <f>INDEX(AllGenerators!Y:Y,MATCH(CapInput!$A161,AllGenerators!$A:$A,0))</f>
        <v>30</v>
      </c>
    </row>
    <row r="162" spans="1:10">
      <c r="A162" s="13" t="s">
        <v>160</v>
      </c>
      <c r="B162" s="13">
        <f>INDEX(AllGenerators!U:U,MATCH(CapInput!$A162,AllGenerators!$A:$A,0))</f>
        <v>90</v>
      </c>
      <c r="C162" s="15" t="s">
        <v>160</v>
      </c>
      <c r="D162" s="15">
        <f>INDEX(AllGenerators!V:V,MATCH(CapInput!$A162,AllGenerators!$A:$A,0))</f>
        <v>30</v>
      </c>
      <c r="E162" s="16" t="s">
        <v>160</v>
      </c>
      <c r="F162" s="16">
        <f>INDEX(AllGenerators!W:W,MATCH(CapInput!$A162,AllGenerators!$A:$A,0))</f>
        <v>30</v>
      </c>
      <c r="G162" s="15" t="s">
        <v>160</v>
      </c>
      <c r="H162" s="15">
        <f>INDEX(AllGenerators!X:X,MATCH(CapInput!$A162,AllGenerators!$A:$A,0))</f>
        <v>30</v>
      </c>
      <c r="I162" s="16" t="s">
        <v>160</v>
      </c>
      <c r="J162" s="16">
        <f>INDEX(AllGenerators!Y:Y,MATCH(CapInput!$A162,AllGenerators!$A:$A,0))</f>
        <v>30</v>
      </c>
    </row>
    <row r="163" spans="1:10">
      <c r="A163" s="13" t="s">
        <v>161</v>
      </c>
      <c r="B163" s="13">
        <f>INDEX(AllGenerators!U:U,MATCH(CapInput!$A163,AllGenerators!$A:$A,0))</f>
        <v>0</v>
      </c>
      <c r="C163" s="15" t="s">
        <v>161</v>
      </c>
      <c r="D163" s="15">
        <f>INDEX(AllGenerators!V:V,MATCH(CapInput!$A163,AllGenerators!$A:$A,0))</f>
        <v>30</v>
      </c>
      <c r="E163" s="16" t="s">
        <v>161</v>
      </c>
      <c r="F163" s="16">
        <f>INDEX(AllGenerators!W:W,MATCH(CapInput!$A163,AllGenerators!$A:$A,0))</f>
        <v>30</v>
      </c>
      <c r="G163" s="15" t="s">
        <v>161</v>
      </c>
      <c r="H163" s="15">
        <f>INDEX(AllGenerators!X:X,MATCH(CapInput!$A163,AllGenerators!$A:$A,0))</f>
        <v>30</v>
      </c>
      <c r="I163" s="16" t="s">
        <v>161</v>
      </c>
      <c r="J163" s="16">
        <f>INDEX(AllGenerators!Y:Y,MATCH(CapInput!$A163,AllGenerators!$A:$A,0))</f>
        <v>30</v>
      </c>
    </row>
    <row r="164" spans="1:10">
      <c r="A164" s="13" t="s">
        <v>162</v>
      </c>
      <c r="B164" s="13">
        <f>INDEX(AllGenerators!U:U,MATCH(CapInput!$A164,AllGenerators!$A:$A,0))</f>
        <v>60</v>
      </c>
      <c r="C164" s="15" t="s">
        <v>162</v>
      </c>
      <c r="D164" s="15">
        <f>INDEX(AllGenerators!V:V,MATCH(CapInput!$A164,AllGenerators!$A:$A,0))</f>
        <v>30</v>
      </c>
      <c r="E164" s="16" t="s">
        <v>162</v>
      </c>
      <c r="F164" s="16">
        <f>INDEX(AllGenerators!W:W,MATCH(CapInput!$A164,AllGenerators!$A:$A,0))</f>
        <v>30</v>
      </c>
      <c r="G164" s="15" t="s">
        <v>162</v>
      </c>
      <c r="H164" s="15">
        <f>INDEX(AllGenerators!X:X,MATCH(CapInput!$A164,AllGenerators!$A:$A,0))</f>
        <v>30</v>
      </c>
      <c r="I164" s="16" t="s">
        <v>162</v>
      </c>
      <c r="J164" s="16">
        <f>INDEX(AllGenerators!Y:Y,MATCH(CapInput!$A164,AllGenerators!$A:$A,0))</f>
        <v>30</v>
      </c>
    </row>
    <row r="165" spans="1:10">
      <c r="A165" s="13" t="s">
        <v>163</v>
      </c>
      <c r="B165" s="13">
        <f>INDEX(AllGenerators!U:U,MATCH(CapInput!$A165,AllGenerators!$A:$A,0))</f>
        <v>90</v>
      </c>
      <c r="C165" s="15" t="s">
        <v>163</v>
      </c>
      <c r="D165" s="15">
        <f>INDEX(AllGenerators!V:V,MATCH(CapInput!$A165,AllGenerators!$A:$A,0))</f>
        <v>30</v>
      </c>
      <c r="E165" s="16" t="s">
        <v>163</v>
      </c>
      <c r="F165" s="16">
        <f>INDEX(AllGenerators!W:W,MATCH(CapInput!$A165,AllGenerators!$A:$A,0))</f>
        <v>30</v>
      </c>
      <c r="G165" s="15" t="s">
        <v>163</v>
      </c>
      <c r="H165" s="15">
        <f>INDEX(AllGenerators!X:X,MATCH(CapInput!$A165,AllGenerators!$A:$A,0))</f>
        <v>30</v>
      </c>
      <c r="I165" s="16" t="s">
        <v>163</v>
      </c>
      <c r="J165" s="16">
        <f>INDEX(AllGenerators!Y:Y,MATCH(CapInput!$A165,AllGenerators!$A:$A,0))</f>
        <v>30</v>
      </c>
    </row>
    <row r="166" spans="1:10">
      <c r="A166" s="13" t="s">
        <v>164</v>
      </c>
      <c r="B166" s="13">
        <f>INDEX(AllGenerators!U:U,MATCH(CapInput!$A166,AllGenerators!$A:$A,0))</f>
        <v>60</v>
      </c>
      <c r="C166" s="15" t="s">
        <v>164</v>
      </c>
      <c r="D166" s="15">
        <f>INDEX(AllGenerators!V:V,MATCH(CapInput!$A166,AllGenerators!$A:$A,0))</f>
        <v>30</v>
      </c>
      <c r="E166" s="16" t="s">
        <v>164</v>
      </c>
      <c r="F166" s="16">
        <f>INDEX(AllGenerators!W:W,MATCH(CapInput!$A166,AllGenerators!$A:$A,0))</f>
        <v>30</v>
      </c>
      <c r="G166" s="15" t="s">
        <v>164</v>
      </c>
      <c r="H166" s="15">
        <f>INDEX(AllGenerators!X:X,MATCH(CapInput!$A166,AllGenerators!$A:$A,0))</f>
        <v>30</v>
      </c>
      <c r="I166" s="16" t="s">
        <v>164</v>
      </c>
      <c r="J166" s="16">
        <f>INDEX(AllGenerators!Y:Y,MATCH(CapInput!$A166,AllGenerators!$A:$A,0))</f>
        <v>30</v>
      </c>
    </row>
    <row r="167" spans="1:10">
      <c r="A167" s="13" t="s">
        <v>165</v>
      </c>
      <c r="B167" s="13">
        <f>INDEX(AllGenerators!U:U,MATCH(CapInput!$A167,AllGenerators!$A:$A,0))</f>
        <v>90</v>
      </c>
      <c r="C167" s="15" t="s">
        <v>165</v>
      </c>
      <c r="D167" s="15">
        <f>INDEX(AllGenerators!V:V,MATCH(CapInput!$A167,AllGenerators!$A:$A,0))</f>
        <v>90</v>
      </c>
      <c r="E167" s="16" t="s">
        <v>165</v>
      </c>
      <c r="F167" s="16">
        <f>INDEX(AllGenerators!W:W,MATCH(CapInput!$A167,AllGenerators!$A:$A,0))</f>
        <v>90</v>
      </c>
      <c r="G167" s="15" t="s">
        <v>165</v>
      </c>
      <c r="H167" s="15">
        <f>INDEX(AllGenerators!X:X,MATCH(CapInput!$A167,AllGenerators!$A:$A,0))</f>
        <v>90</v>
      </c>
      <c r="I167" s="16" t="s">
        <v>165</v>
      </c>
      <c r="J167" s="16">
        <f>INDEX(AllGenerators!Y:Y,MATCH(CapInput!$A167,AllGenerators!$A:$A,0))</f>
        <v>90</v>
      </c>
    </row>
    <row r="168" spans="1:10">
      <c r="A168" s="13" t="s">
        <v>166</v>
      </c>
      <c r="B168" s="13">
        <f>INDEX(AllGenerators!U:U,MATCH(CapInput!$A168,AllGenerators!$A:$A,0))</f>
        <v>74</v>
      </c>
      <c r="C168" s="15" t="s">
        <v>166</v>
      </c>
      <c r="D168" s="15">
        <f>INDEX(AllGenerators!V:V,MATCH(CapInput!$A168,AllGenerators!$A:$A,0))</f>
        <v>74</v>
      </c>
      <c r="E168" s="16" t="s">
        <v>166</v>
      </c>
      <c r="F168" s="16">
        <f>INDEX(AllGenerators!W:W,MATCH(CapInput!$A168,AllGenerators!$A:$A,0))</f>
        <v>74</v>
      </c>
      <c r="G168" s="15" t="s">
        <v>166</v>
      </c>
      <c r="H168" s="15">
        <f>INDEX(AllGenerators!X:X,MATCH(CapInput!$A168,AllGenerators!$A:$A,0))</f>
        <v>74</v>
      </c>
      <c r="I168" s="16" t="s">
        <v>166</v>
      </c>
      <c r="J168" s="16">
        <f>INDEX(AllGenerators!Y:Y,MATCH(CapInput!$A168,AllGenerators!$A:$A,0))</f>
        <v>74</v>
      </c>
    </row>
    <row r="169" spans="1:10">
      <c r="A169" s="13" t="s">
        <v>167</v>
      </c>
      <c r="B169" s="13">
        <f>INDEX(AllGenerators!U:U,MATCH(CapInput!$A169,AllGenerators!$A:$A,0))</f>
        <v>90</v>
      </c>
      <c r="C169" s="15" t="s">
        <v>167</v>
      </c>
      <c r="D169" s="15">
        <f>INDEX(AllGenerators!V:V,MATCH(CapInput!$A169,AllGenerators!$A:$A,0))</f>
        <v>90</v>
      </c>
      <c r="E169" s="16" t="s">
        <v>167</v>
      </c>
      <c r="F169" s="16">
        <f>INDEX(AllGenerators!W:W,MATCH(CapInput!$A169,AllGenerators!$A:$A,0))</f>
        <v>90</v>
      </c>
      <c r="G169" s="15" t="s">
        <v>167</v>
      </c>
      <c r="H169" s="15">
        <f>INDEX(AllGenerators!X:X,MATCH(CapInput!$A169,AllGenerators!$A:$A,0))</f>
        <v>90</v>
      </c>
      <c r="I169" s="16" t="s">
        <v>167</v>
      </c>
      <c r="J169" s="16">
        <f>INDEX(AllGenerators!Y:Y,MATCH(CapInput!$A169,AllGenerators!$A:$A,0))</f>
        <v>90</v>
      </c>
    </row>
    <row r="170" spans="1:10">
      <c r="A170" s="13" t="s">
        <v>168</v>
      </c>
      <c r="B170" s="13">
        <f>INDEX(AllGenerators!U:U,MATCH(CapInput!$A170,AllGenerators!$A:$A,0))</f>
        <v>90</v>
      </c>
      <c r="C170" s="15" t="s">
        <v>168</v>
      </c>
      <c r="D170" s="15">
        <f>INDEX(AllGenerators!V:V,MATCH(CapInput!$A170,AllGenerators!$A:$A,0))</f>
        <v>90</v>
      </c>
      <c r="E170" s="16" t="s">
        <v>168</v>
      </c>
      <c r="F170" s="16">
        <f>INDEX(AllGenerators!W:W,MATCH(CapInput!$A170,AllGenerators!$A:$A,0))</f>
        <v>90</v>
      </c>
      <c r="G170" s="15" t="s">
        <v>168</v>
      </c>
      <c r="H170" s="15">
        <f>INDEX(AllGenerators!X:X,MATCH(CapInput!$A170,AllGenerators!$A:$A,0))</f>
        <v>90</v>
      </c>
      <c r="I170" s="16" t="s">
        <v>168</v>
      </c>
      <c r="J170" s="16">
        <f>INDEX(AllGenerators!Y:Y,MATCH(CapInput!$A170,AllGenerators!$A:$A,0))</f>
        <v>90</v>
      </c>
    </row>
    <row r="171" spans="1:10">
      <c r="A171" s="13" t="s">
        <v>169</v>
      </c>
      <c r="B171" s="13">
        <f>INDEX(AllGenerators!U:U,MATCH(CapInput!$A171,AllGenerators!$A:$A,0))</f>
        <v>90</v>
      </c>
      <c r="C171" s="15" t="s">
        <v>169</v>
      </c>
      <c r="D171" s="15">
        <f>INDEX(AllGenerators!V:V,MATCH(CapInput!$A171,AllGenerators!$A:$A,0))</f>
        <v>90</v>
      </c>
      <c r="E171" s="16" t="s">
        <v>169</v>
      </c>
      <c r="F171" s="16">
        <f>INDEX(AllGenerators!W:W,MATCH(CapInput!$A171,AllGenerators!$A:$A,0))</f>
        <v>90</v>
      </c>
      <c r="G171" s="15" t="s">
        <v>169</v>
      </c>
      <c r="H171" s="15">
        <f>INDEX(AllGenerators!X:X,MATCH(CapInput!$A171,AllGenerators!$A:$A,0))</f>
        <v>90</v>
      </c>
      <c r="I171" s="16" t="s">
        <v>169</v>
      </c>
      <c r="J171" s="16">
        <f>INDEX(AllGenerators!Y:Y,MATCH(CapInput!$A171,AllGenerators!$A:$A,0))</f>
        <v>90</v>
      </c>
    </row>
    <row r="172" spans="1:10">
      <c r="A172" s="13" t="s">
        <v>170</v>
      </c>
      <c r="B172" s="13">
        <f>INDEX(AllGenerators!U:U,MATCH(CapInput!$A172,AllGenerators!$A:$A,0))</f>
        <v>90</v>
      </c>
      <c r="C172" s="15" t="s">
        <v>170</v>
      </c>
      <c r="D172" s="15">
        <f>INDEX(AllGenerators!V:V,MATCH(CapInput!$A172,AllGenerators!$A:$A,0))</f>
        <v>90</v>
      </c>
      <c r="E172" s="16" t="s">
        <v>170</v>
      </c>
      <c r="F172" s="16">
        <f>INDEX(AllGenerators!W:W,MATCH(CapInput!$A172,AllGenerators!$A:$A,0))</f>
        <v>90</v>
      </c>
      <c r="G172" s="15" t="s">
        <v>170</v>
      </c>
      <c r="H172" s="15">
        <f>INDEX(AllGenerators!X:X,MATCH(CapInput!$A172,AllGenerators!$A:$A,0))</f>
        <v>90</v>
      </c>
      <c r="I172" s="16" t="s">
        <v>170</v>
      </c>
      <c r="J172" s="16">
        <f>INDEX(AllGenerators!Y:Y,MATCH(CapInput!$A172,AllGenerators!$A:$A,0))</f>
        <v>90</v>
      </c>
    </row>
    <row r="173" spans="1:10">
      <c r="A173" s="13" t="s">
        <v>171</v>
      </c>
      <c r="B173" s="13">
        <f>INDEX(AllGenerators!U:U,MATCH(CapInput!$A173,AllGenerators!$A:$A,0))</f>
        <v>90</v>
      </c>
      <c r="C173" s="15" t="s">
        <v>171</v>
      </c>
      <c r="D173" s="15">
        <f>INDEX(AllGenerators!V:V,MATCH(CapInput!$A173,AllGenerators!$A:$A,0))</f>
        <v>90</v>
      </c>
      <c r="E173" s="16" t="s">
        <v>171</v>
      </c>
      <c r="F173" s="16">
        <f>INDEX(AllGenerators!W:W,MATCH(CapInput!$A173,AllGenerators!$A:$A,0))</f>
        <v>90</v>
      </c>
      <c r="G173" s="15" t="s">
        <v>171</v>
      </c>
      <c r="H173" s="15">
        <f>INDEX(AllGenerators!X:X,MATCH(CapInput!$A173,AllGenerators!$A:$A,0))</f>
        <v>90</v>
      </c>
      <c r="I173" s="16" t="s">
        <v>171</v>
      </c>
      <c r="J173" s="16">
        <f>INDEX(AllGenerators!Y:Y,MATCH(CapInput!$A173,AllGenerators!$A:$A,0))</f>
        <v>90</v>
      </c>
    </row>
    <row r="174" spans="1:10">
      <c r="A174" s="13" t="s">
        <v>172</v>
      </c>
      <c r="B174" s="13">
        <f>INDEX(AllGenerators!U:U,MATCH(CapInput!$A174,AllGenerators!$A:$A,0))</f>
        <v>90</v>
      </c>
      <c r="C174" s="15" t="s">
        <v>172</v>
      </c>
      <c r="D174" s="15">
        <f>INDEX(AllGenerators!V:V,MATCH(CapInput!$A174,AllGenerators!$A:$A,0))</f>
        <v>90</v>
      </c>
      <c r="E174" s="16" t="s">
        <v>172</v>
      </c>
      <c r="F174" s="16">
        <f>INDEX(AllGenerators!W:W,MATCH(CapInput!$A174,AllGenerators!$A:$A,0))</f>
        <v>90</v>
      </c>
      <c r="G174" s="15" t="s">
        <v>172</v>
      </c>
      <c r="H174" s="15">
        <f>INDEX(AllGenerators!X:X,MATCH(CapInput!$A174,AllGenerators!$A:$A,0))</f>
        <v>90</v>
      </c>
      <c r="I174" s="16" t="s">
        <v>172</v>
      </c>
      <c r="J174" s="16">
        <f>INDEX(AllGenerators!Y:Y,MATCH(CapInput!$A174,AllGenerators!$A:$A,0))</f>
        <v>90</v>
      </c>
    </row>
    <row r="175" spans="1:10">
      <c r="A175" s="13" t="s">
        <v>173</v>
      </c>
      <c r="B175" s="13">
        <f>INDEX(AllGenerators!U:U,MATCH(CapInput!$A175,AllGenerators!$A:$A,0))</f>
        <v>90</v>
      </c>
      <c r="C175" s="15" t="s">
        <v>173</v>
      </c>
      <c r="D175" s="15">
        <f>INDEX(AllGenerators!V:V,MATCH(CapInput!$A175,AllGenerators!$A:$A,0))</f>
        <v>90</v>
      </c>
      <c r="E175" s="16" t="s">
        <v>173</v>
      </c>
      <c r="F175" s="16">
        <f>INDEX(AllGenerators!W:W,MATCH(CapInput!$A175,AllGenerators!$A:$A,0))</f>
        <v>90</v>
      </c>
      <c r="G175" s="15" t="s">
        <v>173</v>
      </c>
      <c r="H175" s="15">
        <f>INDEX(AllGenerators!X:X,MATCH(CapInput!$A175,AllGenerators!$A:$A,0))</f>
        <v>90</v>
      </c>
      <c r="I175" s="16" t="s">
        <v>173</v>
      </c>
      <c r="J175" s="16">
        <f>INDEX(AllGenerators!Y:Y,MATCH(CapInput!$A175,AllGenerators!$A:$A,0))</f>
        <v>90</v>
      </c>
    </row>
    <row r="176" spans="1:10">
      <c r="A176" s="13" t="s">
        <v>174</v>
      </c>
      <c r="B176" s="13">
        <f>INDEX(AllGenerators!U:U,MATCH(CapInput!$A176,AllGenerators!$A:$A,0))</f>
        <v>90</v>
      </c>
      <c r="C176" s="15" t="s">
        <v>174</v>
      </c>
      <c r="D176" s="15">
        <f>INDEX(AllGenerators!V:V,MATCH(CapInput!$A176,AllGenerators!$A:$A,0))</f>
        <v>90</v>
      </c>
      <c r="E176" s="16" t="s">
        <v>174</v>
      </c>
      <c r="F176" s="16">
        <f>INDEX(AllGenerators!W:W,MATCH(CapInput!$A176,AllGenerators!$A:$A,0))</f>
        <v>90</v>
      </c>
      <c r="G176" s="15" t="s">
        <v>174</v>
      </c>
      <c r="H176" s="15">
        <f>INDEX(AllGenerators!X:X,MATCH(CapInput!$A176,AllGenerators!$A:$A,0))</f>
        <v>90</v>
      </c>
      <c r="I176" s="16" t="s">
        <v>174</v>
      </c>
      <c r="J176" s="16">
        <f>INDEX(AllGenerators!Y:Y,MATCH(CapInput!$A176,AllGenerators!$A:$A,0))</f>
        <v>90</v>
      </c>
    </row>
    <row r="177" spans="1:10">
      <c r="A177" s="13" t="s">
        <v>175</v>
      </c>
      <c r="B177" s="13">
        <f>INDEX(AllGenerators!U:U,MATCH(CapInput!$A177,AllGenerators!$A:$A,0))</f>
        <v>90</v>
      </c>
      <c r="C177" s="15" t="s">
        <v>175</v>
      </c>
      <c r="D177" s="15">
        <f>INDEX(AllGenerators!V:V,MATCH(CapInput!$A177,AllGenerators!$A:$A,0))</f>
        <v>90</v>
      </c>
      <c r="E177" s="16" t="s">
        <v>175</v>
      </c>
      <c r="F177" s="16">
        <f>INDEX(AllGenerators!W:W,MATCH(CapInput!$A177,AllGenerators!$A:$A,0))</f>
        <v>90</v>
      </c>
      <c r="G177" s="15" t="s">
        <v>175</v>
      </c>
      <c r="H177" s="15">
        <f>INDEX(AllGenerators!X:X,MATCH(CapInput!$A177,AllGenerators!$A:$A,0))</f>
        <v>90</v>
      </c>
      <c r="I177" s="16" t="s">
        <v>175</v>
      </c>
      <c r="J177" s="16">
        <f>INDEX(AllGenerators!Y:Y,MATCH(CapInput!$A177,AllGenerators!$A:$A,0))</f>
        <v>90</v>
      </c>
    </row>
    <row r="178" spans="1:10">
      <c r="A178" s="13" t="s">
        <v>176</v>
      </c>
      <c r="B178" s="13">
        <f>INDEX(AllGenerators!U:U,MATCH(CapInput!$A178,AllGenerators!$A:$A,0))</f>
        <v>90</v>
      </c>
      <c r="C178" s="15" t="s">
        <v>176</v>
      </c>
      <c r="D178" s="15">
        <f>INDEX(AllGenerators!V:V,MATCH(CapInput!$A178,AllGenerators!$A:$A,0))</f>
        <v>90</v>
      </c>
      <c r="E178" s="16" t="s">
        <v>176</v>
      </c>
      <c r="F178" s="16">
        <f>INDEX(AllGenerators!W:W,MATCH(CapInput!$A178,AllGenerators!$A:$A,0))</f>
        <v>90</v>
      </c>
      <c r="G178" s="15" t="s">
        <v>176</v>
      </c>
      <c r="H178" s="15">
        <f>INDEX(AllGenerators!X:X,MATCH(CapInput!$A178,AllGenerators!$A:$A,0))</f>
        <v>90</v>
      </c>
      <c r="I178" s="16" t="s">
        <v>176</v>
      </c>
      <c r="J178" s="16">
        <f>INDEX(AllGenerators!Y:Y,MATCH(CapInput!$A178,AllGenerators!$A:$A,0))</f>
        <v>90</v>
      </c>
    </row>
    <row r="179" spans="1:10">
      <c r="A179" s="13" t="s">
        <v>177</v>
      </c>
      <c r="B179" s="13">
        <f>INDEX(AllGenerators!U:U,MATCH(CapInput!$A179,AllGenerators!$A:$A,0))</f>
        <v>90</v>
      </c>
      <c r="C179" s="15" t="s">
        <v>177</v>
      </c>
      <c r="D179" s="15">
        <f>INDEX(AllGenerators!V:V,MATCH(CapInput!$A179,AllGenerators!$A:$A,0))</f>
        <v>90</v>
      </c>
      <c r="E179" s="16" t="s">
        <v>177</v>
      </c>
      <c r="F179" s="16">
        <f>INDEX(AllGenerators!W:W,MATCH(CapInput!$A179,AllGenerators!$A:$A,0))</f>
        <v>90</v>
      </c>
      <c r="G179" s="15" t="s">
        <v>177</v>
      </c>
      <c r="H179" s="15">
        <f>INDEX(AllGenerators!X:X,MATCH(CapInput!$A179,AllGenerators!$A:$A,0))</f>
        <v>90</v>
      </c>
      <c r="I179" s="16" t="s">
        <v>177</v>
      </c>
      <c r="J179" s="16">
        <f>INDEX(AllGenerators!Y:Y,MATCH(CapInput!$A179,AllGenerators!$A:$A,0))</f>
        <v>90</v>
      </c>
    </row>
    <row r="180" spans="1:10">
      <c r="A180" s="13" t="s">
        <v>178</v>
      </c>
      <c r="B180" s="13">
        <f>INDEX(AllGenerators!U:U,MATCH(CapInput!$A180,AllGenerators!$A:$A,0))</f>
        <v>90</v>
      </c>
      <c r="C180" s="15" t="s">
        <v>178</v>
      </c>
      <c r="D180" s="15">
        <f>INDEX(AllGenerators!V:V,MATCH(CapInput!$A180,AllGenerators!$A:$A,0))</f>
        <v>90</v>
      </c>
      <c r="E180" s="16" t="s">
        <v>178</v>
      </c>
      <c r="F180" s="16">
        <f>INDEX(AllGenerators!W:W,MATCH(CapInput!$A180,AllGenerators!$A:$A,0))</f>
        <v>90</v>
      </c>
      <c r="G180" s="15" t="s">
        <v>178</v>
      </c>
      <c r="H180" s="15">
        <f>INDEX(AllGenerators!X:X,MATCH(CapInput!$A180,AllGenerators!$A:$A,0))</f>
        <v>90</v>
      </c>
      <c r="I180" s="16" t="s">
        <v>178</v>
      </c>
      <c r="J180" s="16">
        <f>INDEX(AllGenerators!Y:Y,MATCH(CapInput!$A180,AllGenerators!$A:$A,0))</f>
        <v>90</v>
      </c>
    </row>
    <row r="181" spans="1:10">
      <c r="A181" s="13" t="s">
        <v>179</v>
      </c>
      <c r="B181" s="13">
        <f>INDEX(AllGenerators!U:U,MATCH(CapInput!$A181,AllGenerators!$A:$A,0))</f>
        <v>90</v>
      </c>
      <c r="C181" s="15" t="s">
        <v>179</v>
      </c>
      <c r="D181" s="15">
        <f>INDEX(AllGenerators!V:V,MATCH(CapInput!$A181,AllGenerators!$A:$A,0))</f>
        <v>90</v>
      </c>
      <c r="E181" s="16" t="s">
        <v>179</v>
      </c>
      <c r="F181" s="16">
        <f>INDEX(AllGenerators!W:W,MATCH(CapInput!$A181,AllGenerators!$A:$A,0))</f>
        <v>90</v>
      </c>
      <c r="G181" s="15" t="s">
        <v>179</v>
      </c>
      <c r="H181" s="15">
        <f>INDEX(AllGenerators!X:X,MATCH(CapInput!$A181,AllGenerators!$A:$A,0))</f>
        <v>90</v>
      </c>
      <c r="I181" s="16" t="s">
        <v>179</v>
      </c>
      <c r="J181" s="16">
        <f>INDEX(AllGenerators!Y:Y,MATCH(CapInput!$A181,AllGenerators!$A:$A,0))</f>
        <v>90</v>
      </c>
    </row>
    <row r="182" spans="1:10">
      <c r="A182" s="13" t="s">
        <v>180</v>
      </c>
      <c r="B182" s="13">
        <f>INDEX(AllGenerators!U:U,MATCH(CapInput!$A182,AllGenerators!$A:$A,0))</f>
        <v>90</v>
      </c>
      <c r="C182" s="15" t="s">
        <v>180</v>
      </c>
      <c r="D182" s="15">
        <f>INDEX(AllGenerators!V:V,MATCH(CapInput!$A182,AllGenerators!$A:$A,0))</f>
        <v>90</v>
      </c>
      <c r="E182" s="16" t="s">
        <v>180</v>
      </c>
      <c r="F182" s="16">
        <f>INDEX(AllGenerators!W:W,MATCH(CapInput!$A182,AllGenerators!$A:$A,0))</f>
        <v>90</v>
      </c>
      <c r="G182" s="15" t="s">
        <v>180</v>
      </c>
      <c r="H182" s="15">
        <f>INDEX(AllGenerators!X:X,MATCH(CapInput!$A182,AllGenerators!$A:$A,0))</f>
        <v>90</v>
      </c>
      <c r="I182" s="16" t="s">
        <v>180</v>
      </c>
      <c r="J182" s="16">
        <f>INDEX(AllGenerators!Y:Y,MATCH(CapInput!$A182,AllGenerators!$A:$A,0))</f>
        <v>90</v>
      </c>
    </row>
    <row r="183" spans="1:10">
      <c r="A183" s="13" t="s">
        <v>181</v>
      </c>
      <c r="B183" s="13">
        <f>INDEX(AllGenerators!U:U,MATCH(CapInput!$A183,AllGenerators!$A:$A,0))</f>
        <v>90</v>
      </c>
      <c r="C183" s="15" t="s">
        <v>181</v>
      </c>
      <c r="D183" s="15">
        <f>INDEX(AllGenerators!V:V,MATCH(CapInput!$A183,AllGenerators!$A:$A,0))</f>
        <v>90</v>
      </c>
      <c r="E183" s="16" t="s">
        <v>181</v>
      </c>
      <c r="F183" s="16">
        <f>INDEX(AllGenerators!W:W,MATCH(CapInput!$A183,AllGenerators!$A:$A,0))</f>
        <v>90</v>
      </c>
      <c r="G183" s="15" t="s">
        <v>181</v>
      </c>
      <c r="H183" s="15">
        <f>INDEX(AllGenerators!X:X,MATCH(CapInput!$A183,AllGenerators!$A:$A,0))</f>
        <v>90</v>
      </c>
      <c r="I183" s="16" t="s">
        <v>181</v>
      </c>
      <c r="J183" s="16">
        <f>INDEX(AllGenerators!Y:Y,MATCH(CapInput!$A183,AllGenerators!$A:$A,0))</f>
        <v>90</v>
      </c>
    </row>
    <row r="184" spans="1:10">
      <c r="A184" s="13" t="s">
        <v>182</v>
      </c>
      <c r="B184" s="13">
        <f>INDEX(AllGenerators!U:U,MATCH(CapInput!$A184,AllGenerators!$A:$A,0))</f>
        <v>90</v>
      </c>
      <c r="C184" s="15" t="s">
        <v>182</v>
      </c>
      <c r="D184" s="15">
        <f>INDEX(AllGenerators!V:V,MATCH(CapInput!$A184,AllGenerators!$A:$A,0))</f>
        <v>90</v>
      </c>
      <c r="E184" s="16" t="s">
        <v>182</v>
      </c>
      <c r="F184" s="16">
        <f>INDEX(AllGenerators!W:W,MATCH(CapInput!$A184,AllGenerators!$A:$A,0))</f>
        <v>90</v>
      </c>
      <c r="G184" s="15" t="s">
        <v>182</v>
      </c>
      <c r="H184" s="15">
        <f>INDEX(AllGenerators!X:X,MATCH(CapInput!$A184,AllGenerators!$A:$A,0))</f>
        <v>90</v>
      </c>
      <c r="I184" s="16" t="s">
        <v>182</v>
      </c>
      <c r="J184" s="16">
        <f>INDEX(AllGenerators!Y:Y,MATCH(CapInput!$A184,AllGenerators!$A:$A,0))</f>
        <v>90</v>
      </c>
    </row>
    <row r="185" spans="1:10">
      <c r="A185" s="13" t="s">
        <v>183</v>
      </c>
      <c r="B185" s="13">
        <f>INDEX(AllGenerators!U:U,MATCH(CapInput!$A185,AllGenerators!$A:$A,0))</f>
        <v>90</v>
      </c>
      <c r="C185" s="15" t="s">
        <v>183</v>
      </c>
      <c r="D185" s="15">
        <f>INDEX(AllGenerators!V:V,MATCH(CapInput!$A185,AllGenerators!$A:$A,0))</f>
        <v>90</v>
      </c>
      <c r="E185" s="16" t="s">
        <v>183</v>
      </c>
      <c r="F185" s="16">
        <f>INDEX(AllGenerators!W:W,MATCH(CapInput!$A185,AllGenerators!$A:$A,0))</f>
        <v>90</v>
      </c>
      <c r="G185" s="15" t="s">
        <v>183</v>
      </c>
      <c r="H185" s="15">
        <f>INDEX(AllGenerators!X:X,MATCH(CapInput!$A185,AllGenerators!$A:$A,0))</f>
        <v>90</v>
      </c>
      <c r="I185" s="16" t="s">
        <v>183</v>
      </c>
      <c r="J185" s="16">
        <f>INDEX(AllGenerators!Y:Y,MATCH(CapInput!$A185,AllGenerators!$A:$A,0))</f>
        <v>90</v>
      </c>
    </row>
    <row r="186" spans="1:10">
      <c r="A186" s="13" t="s">
        <v>184</v>
      </c>
      <c r="B186" s="13">
        <f>INDEX(AllGenerators!U:U,MATCH(CapInput!$A186,AllGenerators!$A:$A,0))</f>
        <v>90</v>
      </c>
      <c r="C186" s="15" t="s">
        <v>184</v>
      </c>
      <c r="D186" s="15">
        <f>INDEX(AllGenerators!V:V,MATCH(CapInput!$A186,AllGenerators!$A:$A,0))</f>
        <v>90</v>
      </c>
      <c r="E186" s="16" t="s">
        <v>184</v>
      </c>
      <c r="F186" s="16">
        <f>INDEX(AllGenerators!W:W,MATCH(CapInput!$A186,AllGenerators!$A:$A,0))</f>
        <v>90</v>
      </c>
      <c r="G186" s="15" t="s">
        <v>184</v>
      </c>
      <c r="H186" s="15">
        <f>INDEX(AllGenerators!X:X,MATCH(CapInput!$A186,AllGenerators!$A:$A,0))</f>
        <v>90</v>
      </c>
      <c r="I186" s="16" t="s">
        <v>184</v>
      </c>
      <c r="J186" s="16">
        <f>INDEX(AllGenerators!Y:Y,MATCH(CapInput!$A186,AllGenerators!$A:$A,0))</f>
        <v>90</v>
      </c>
    </row>
    <row r="187" spans="1:10">
      <c r="A187" s="13" t="s">
        <v>185</v>
      </c>
      <c r="B187" s="13">
        <f>INDEX(AllGenerators!U:U,MATCH(CapInput!$A187,AllGenerators!$A:$A,0))</f>
        <v>90</v>
      </c>
      <c r="C187" s="15" t="s">
        <v>185</v>
      </c>
      <c r="D187" s="15">
        <f>INDEX(AllGenerators!V:V,MATCH(CapInput!$A187,AllGenerators!$A:$A,0))</f>
        <v>90</v>
      </c>
      <c r="E187" s="16" t="s">
        <v>185</v>
      </c>
      <c r="F187" s="16">
        <f>INDEX(AllGenerators!W:W,MATCH(CapInput!$A187,AllGenerators!$A:$A,0))</f>
        <v>90</v>
      </c>
      <c r="G187" s="15" t="s">
        <v>185</v>
      </c>
      <c r="H187" s="15">
        <f>INDEX(AllGenerators!X:X,MATCH(CapInput!$A187,AllGenerators!$A:$A,0))</f>
        <v>90</v>
      </c>
      <c r="I187" s="16" t="s">
        <v>185</v>
      </c>
      <c r="J187" s="16">
        <f>INDEX(AllGenerators!Y:Y,MATCH(CapInput!$A187,AllGenerators!$A:$A,0))</f>
        <v>90</v>
      </c>
    </row>
    <row r="188" spans="1:10">
      <c r="A188" s="13" t="s">
        <v>186</v>
      </c>
      <c r="B188" s="13">
        <f>INDEX(AllGenerators!U:U,MATCH(CapInput!$A188,AllGenerators!$A:$A,0))</f>
        <v>90</v>
      </c>
      <c r="C188" s="15" t="s">
        <v>186</v>
      </c>
      <c r="D188" s="15">
        <f>INDEX(AllGenerators!V:V,MATCH(CapInput!$A188,AllGenerators!$A:$A,0))</f>
        <v>90</v>
      </c>
      <c r="E188" s="16" t="s">
        <v>186</v>
      </c>
      <c r="F188" s="16">
        <f>INDEX(AllGenerators!W:W,MATCH(CapInput!$A188,AllGenerators!$A:$A,0))</f>
        <v>90</v>
      </c>
      <c r="G188" s="15" t="s">
        <v>186</v>
      </c>
      <c r="H188" s="15">
        <f>INDEX(AllGenerators!X:X,MATCH(CapInput!$A188,AllGenerators!$A:$A,0))</f>
        <v>90</v>
      </c>
      <c r="I188" s="16" t="s">
        <v>186</v>
      </c>
      <c r="J188" s="16">
        <f>INDEX(AllGenerators!Y:Y,MATCH(CapInput!$A188,AllGenerators!$A:$A,0))</f>
        <v>90</v>
      </c>
    </row>
    <row r="189" spans="1:10">
      <c r="A189" s="13" t="s">
        <v>187</v>
      </c>
      <c r="B189" s="13">
        <f>INDEX(AllGenerators!U:U,MATCH(CapInput!$A189,AllGenerators!$A:$A,0))</f>
        <v>90</v>
      </c>
      <c r="C189" s="15" t="s">
        <v>187</v>
      </c>
      <c r="D189" s="15">
        <f>INDEX(AllGenerators!V:V,MATCH(CapInput!$A189,AllGenerators!$A:$A,0))</f>
        <v>90</v>
      </c>
      <c r="E189" s="16" t="s">
        <v>187</v>
      </c>
      <c r="F189" s="16">
        <f>INDEX(AllGenerators!W:W,MATCH(CapInput!$A189,AllGenerators!$A:$A,0))</f>
        <v>90</v>
      </c>
      <c r="G189" s="15" t="s">
        <v>187</v>
      </c>
      <c r="H189" s="15">
        <f>INDEX(AllGenerators!X:X,MATCH(CapInput!$A189,AllGenerators!$A:$A,0))</f>
        <v>90</v>
      </c>
      <c r="I189" s="16" t="s">
        <v>187</v>
      </c>
      <c r="J189" s="16">
        <f>INDEX(AllGenerators!Y:Y,MATCH(CapInput!$A189,AllGenerators!$A:$A,0))</f>
        <v>90</v>
      </c>
    </row>
    <row r="190" spans="1:10">
      <c r="A190" s="13" t="s">
        <v>188</v>
      </c>
      <c r="B190" s="13">
        <f>INDEX(AllGenerators!U:U,MATCH(CapInput!$A190,AllGenerators!$A:$A,0))</f>
        <v>90</v>
      </c>
      <c r="C190" s="15" t="s">
        <v>188</v>
      </c>
      <c r="D190" s="15">
        <f>INDEX(AllGenerators!V:V,MATCH(CapInput!$A190,AllGenerators!$A:$A,0))</f>
        <v>90</v>
      </c>
      <c r="E190" s="16" t="s">
        <v>188</v>
      </c>
      <c r="F190" s="16">
        <f>INDEX(AllGenerators!W:W,MATCH(CapInput!$A190,AllGenerators!$A:$A,0))</f>
        <v>90</v>
      </c>
      <c r="G190" s="15" t="s">
        <v>188</v>
      </c>
      <c r="H190" s="15">
        <f>INDEX(AllGenerators!X:X,MATCH(CapInput!$A190,AllGenerators!$A:$A,0))</f>
        <v>90</v>
      </c>
      <c r="I190" s="16" t="s">
        <v>188</v>
      </c>
      <c r="J190" s="16">
        <f>INDEX(AllGenerators!Y:Y,MATCH(CapInput!$A190,AllGenerators!$A:$A,0))</f>
        <v>90</v>
      </c>
    </row>
    <row r="191" spans="1:10">
      <c r="A191" s="13" t="s">
        <v>189</v>
      </c>
      <c r="B191" s="13">
        <f>INDEX(AllGenerators!U:U,MATCH(CapInput!$A191,AllGenerators!$A:$A,0))</f>
        <v>90</v>
      </c>
      <c r="C191" s="15" t="s">
        <v>189</v>
      </c>
      <c r="D191" s="15">
        <f>INDEX(AllGenerators!V:V,MATCH(CapInput!$A191,AllGenerators!$A:$A,0))</f>
        <v>90</v>
      </c>
      <c r="E191" s="16" t="s">
        <v>189</v>
      </c>
      <c r="F191" s="16">
        <f>INDEX(AllGenerators!W:W,MATCH(CapInput!$A191,AllGenerators!$A:$A,0))</f>
        <v>90</v>
      </c>
      <c r="G191" s="15" t="s">
        <v>189</v>
      </c>
      <c r="H191" s="15">
        <f>INDEX(AllGenerators!X:X,MATCH(CapInput!$A191,AllGenerators!$A:$A,0))</f>
        <v>90</v>
      </c>
      <c r="I191" s="16" t="s">
        <v>189</v>
      </c>
      <c r="J191" s="16">
        <f>INDEX(AllGenerators!Y:Y,MATCH(CapInput!$A191,AllGenerators!$A:$A,0))</f>
        <v>90</v>
      </c>
    </row>
    <row r="192" spans="1:10">
      <c r="A192" s="13" t="s">
        <v>190</v>
      </c>
      <c r="B192" s="13">
        <f>INDEX(AllGenerators!U:U,MATCH(CapInput!$A192,AllGenerators!$A:$A,0))</f>
        <v>90</v>
      </c>
      <c r="C192" s="15" t="s">
        <v>190</v>
      </c>
      <c r="D192" s="15">
        <f>INDEX(AllGenerators!V:V,MATCH(CapInput!$A192,AllGenerators!$A:$A,0))</f>
        <v>90</v>
      </c>
      <c r="E192" s="16" t="s">
        <v>190</v>
      </c>
      <c r="F192" s="16">
        <f>INDEX(AllGenerators!W:W,MATCH(CapInput!$A192,AllGenerators!$A:$A,0))</f>
        <v>90</v>
      </c>
      <c r="G192" s="15" t="s">
        <v>190</v>
      </c>
      <c r="H192" s="15">
        <f>INDEX(AllGenerators!X:X,MATCH(CapInput!$A192,AllGenerators!$A:$A,0))</f>
        <v>90</v>
      </c>
      <c r="I192" s="16" t="s">
        <v>190</v>
      </c>
      <c r="J192" s="16">
        <f>INDEX(AllGenerators!Y:Y,MATCH(CapInput!$A192,AllGenerators!$A:$A,0))</f>
        <v>90</v>
      </c>
    </row>
    <row r="193" spans="1:10">
      <c r="A193" s="13" t="s">
        <v>191</v>
      </c>
      <c r="B193" s="13">
        <f>INDEX(AllGenerators!U:U,MATCH(CapInput!$A193,AllGenerators!$A:$A,0))</f>
        <v>90</v>
      </c>
      <c r="C193" s="15" t="s">
        <v>191</v>
      </c>
      <c r="D193" s="15">
        <f>INDEX(AllGenerators!V:V,MATCH(CapInput!$A193,AllGenerators!$A:$A,0))</f>
        <v>90</v>
      </c>
      <c r="E193" s="16" t="s">
        <v>191</v>
      </c>
      <c r="F193" s="16">
        <f>INDEX(AllGenerators!W:W,MATCH(CapInput!$A193,AllGenerators!$A:$A,0))</f>
        <v>90</v>
      </c>
      <c r="G193" s="15" t="s">
        <v>191</v>
      </c>
      <c r="H193" s="15">
        <f>INDEX(AllGenerators!X:X,MATCH(CapInput!$A193,AllGenerators!$A:$A,0))</f>
        <v>90</v>
      </c>
      <c r="I193" s="16" t="s">
        <v>191</v>
      </c>
      <c r="J193" s="16">
        <f>INDEX(AllGenerators!Y:Y,MATCH(CapInput!$A193,AllGenerators!$A:$A,0))</f>
        <v>90</v>
      </c>
    </row>
    <row r="194" spans="1:10">
      <c r="A194" s="13" t="s">
        <v>192</v>
      </c>
      <c r="B194" s="13">
        <f>INDEX(AllGenerators!U:U,MATCH(CapInput!$A194,AllGenerators!$A:$A,0))</f>
        <v>90</v>
      </c>
      <c r="C194" s="15" t="s">
        <v>192</v>
      </c>
      <c r="D194" s="15">
        <f>INDEX(AllGenerators!V:V,MATCH(CapInput!$A194,AllGenerators!$A:$A,0))</f>
        <v>90</v>
      </c>
      <c r="E194" s="16" t="s">
        <v>192</v>
      </c>
      <c r="F194" s="16">
        <f>INDEX(AllGenerators!W:W,MATCH(CapInput!$A194,AllGenerators!$A:$A,0))</f>
        <v>90</v>
      </c>
      <c r="G194" s="15" t="s">
        <v>192</v>
      </c>
      <c r="H194" s="15">
        <f>INDEX(AllGenerators!X:X,MATCH(CapInput!$A194,AllGenerators!$A:$A,0))</f>
        <v>90</v>
      </c>
      <c r="I194" s="16" t="s">
        <v>192</v>
      </c>
      <c r="J194" s="16">
        <f>INDEX(AllGenerators!Y:Y,MATCH(CapInput!$A194,AllGenerators!$A:$A,0))</f>
        <v>90</v>
      </c>
    </row>
    <row r="195" spans="1:10">
      <c r="A195" s="13" t="s">
        <v>193</v>
      </c>
      <c r="B195" s="13">
        <f>INDEX(AllGenerators!U:U,MATCH(CapInput!$A195,AllGenerators!$A:$A,0))</f>
        <v>90</v>
      </c>
      <c r="C195" s="15" t="s">
        <v>193</v>
      </c>
      <c r="D195" s="15">
        <f>INDEX(AllGenerators!V:V,MATCH(CapInput!$A195,AllGenerators!$A:$A,0))</f>
        <v>90</v>
      </c>
      <c r="E195" s="16" t="s">
        <v>193</v>
      </c>
      <c r="F195" s="16">
        <f>INDEX(AllGenerators!W:W,MATCH(CapInput!$A195,AllGenerators!$A:$A,0))</f>
        <v>90</v>
      </c>
      <c r="G195" s="15" t="s">
        <v>193</v>
      </c>
      <c r="H195" s="15">
        <f>INDEX(AllGenerators!X:X,MATCH(CapInput!$A195,AllGenerators!$A:$A,0))</f>
        <v>90</v>
      </c>
      <c r="I195" s="16" t="s">
        <v>193</v>
      </c>
      <c r="J195" s="16">
        <f>INDEX(AllGenerators!Y:Y,MATCH(CapInput!$A195,AllGenerators!$A:$A,0))</f>
        <v>90</v>
      </c>
    </row>
    <row r="196" spans="1:10">
      <c r="A196" s="13" t="s">
        <v>194</v>
      </c>
      <c r="B196" s="13">
        <f>INDEX(AllGenerators!U:U,MATCH(CapInput!$A196,AllGenerators!$A:$A,0))</f>
        <v>90</v>
      </c>
      <c r="C196" s="15" t="s">
        <v>194</v>
      </c>
      <c r="D196" s="15">
        <f>INDEX(AllGenerators!V:V,MATCH(CapInput!$A196,AllGenerators!$A:$A,0))</f>
        <v>90</v>
      </c>
      <c r="E196" s="16" t="s">
        <v>194</v>
      </c>
      <c r="F196" s="16">
        <f>INDEX(AllGenerators!W:W,MATCH(CapInput!$A196,AllGenerators!$A:$A,0))</f>
        <v>90</v>
      </c>
      <c r="G196" s="15" t="s">
        <v>194</v>
      </c>
      <c r="H196" s="15">
        <f>INDEX(AllGenerators!X:X,MATCH(CapInput!$A196,AllGenerators!$A:$A,0))</f>
        <v>90</v>
      </c>
      <c r="I196" s="16" t="s">
        <v>194</v>
      </c>
      <c r="J196" s="16">
        <f>INDEX(AllGenerators!Y:Y,MATCH(CapInput!$A196,AllGenerators!$A:$A,0))</f>
        <v>90</v>
      </c>
    </row>
    <row r="197" spans="1:10">
      <c r="A197" s="13" t="s">
        <v>195</v>
      </c>
      <c r="B197" s="13">
        <f>INDEX(AllGenerators!U:U,MATCH(CapInput!$A197,AllGenerators!$A:$A,0))</f>
        <v>90</v>
      </c>
      <c r="C197" s="15" t="s">
        <v>195</v>
      </c>
      <c r="D197" s="15">
        <f>INDEX(AllGenerators!V:V,MATCH(CapInput!$A197,AllGenerators!$A:$A,0))</f>
        <v>90</v>
      </c>
      <c r="E197" s="16" t="s">
        <v>195</v>
      </c>
      <c r="F197" s="16">
        <f>INDEX(AllGenerators!W:W,MATCH(CapInput!$A197,AllGenerators!$A:$A,0))</f>
        <v>90</v>
      </c>
      <c r="G197" s="15" t="s">
        <v>195</v>
      </c>
      <c r="H197" s="15">
        <f>INDEX(AllGenerators!X:X,MATCH(CapInput!$A197,AllGenerators!$A:$A,0))</f>
        <v>90</v>
      </c>
      <c r="I197" s="16" t="s">
        <v>195</v>
      </c>
      <c r="J197" s="16">
        <f>INDEX(AllGenerators!Y:Y,MATCH(CapInput!$A197,AllGenerators!$A:$A,0))</f>
        <v>90</v>
      </c>
    </row>
    <row r="198" spans="1:10">
      <c r="A198" s="13" t="s">
        <v>196</v>
      </c>
      <c r="B198" s="13">
        <f>INDEX(AllGenerators!U:U,MATCH(CapInput!$A198,AllGenerators!$A:$A,0))</f>
        <v>90</v>
      </c>
      <c r="C198" s="15" t="s">
        <v>196</v>
      </c>
      <c r="D198" s="15">
        <f>INDEX(AllGenerators!V:V,MATCH(CapInput!$A198,AllGenerators!$A:$A,0))</f>
        <v>90</v>
      </c>
      <c r="E198" s="16" t="s">
        <v>196</v>
      </c>
      <c r="F198" s="16">
        <f>INDEX(AllGenerators!W:W,MATCH(CapInput!$A198,AllGenerators!$A:$A,0))</f>
        <v>90</v>
      </c>
      <c r="G198" s="15" t="s">
        <v>196</v>
      </c>
      <c r="H198" s="15">
        <f>INDEX(AllGenerators!X:X,MATCH(CapInput!$A198,AllGenerators!$A:$A,0))</f>
        <v>90</v>
      </c>
      <c r="I198" s="16" t="s">
        <v>196</v>
      </c>
      <c r="J198" s="16">
        <f>INDEX(AllGenerators!Y:Y,MATCH(CapInput!$A198,AllGenerators!$A:$A,0))</f>
        <v>90</v>
      </c>
    </row>
    <row r="199" spans="1:10">
      <c r="A199" s="13" t="s">
        <v>197</v>
      </c>
      <c r="B199" s="13">
        <f>INDEX(AllGenerators!U:U,MATCH(CapInput!$A199,AllGenerators!$A:$A,0))</f>
        <v>90</v>
      </c>
      <c r="C199" s="15" t="s">
        <v>197</v>
      </c>
      <c r="D199" s="15">
        <f>INDEX(AllGenerators!V:V,MATCH(CapInput!$A199,AllGenerators!$A:$A,0))</f>
        <v>90</v>
      </c>
      <c r="E199" s="16" t="s">
        <v>197</v>
      </c>
      <c r="F199" s="16">
        <f>INDEX(AllGenerators!W:W,MATCH(CapInput!$A199,AllGenerators!$A:$A,0))</f>
        <v>90</v>
      </c>
      <c r="G199" s="15" t="s">
        <v>197</v>
      </c>
      <c r="H199" s="15">
        <f>INDEX(AllGenerators!X:X,MATCH(CapInput!$A199,AllGenerators!$A:$A,0))</f>
        <v>90</v>
      </c>
      <c r="I199" s="16" t="s">
        <v>197</v>
      </c>
      <c r="J199" s="16">
        <f>INDEX(AllGenerators!Y:Y,MATCH(CapInput!$A199,AllGenerators!$A:$A,0))</f>
        <v>90</v>
      </c>
    </row>
    <row r="200" spans="1:10">
      <c r="A200" s="13" t="s">
        <v>198</v>
      </c>
      <c r="B200" s="13">
        <f>INDEX(AllGenerators!U:U,MATCH(CapInput!$A200,AllGenerators!$A:$A,0))</f>
        <v>90</v>
      </c>
      <c r="C200" s="15" t="s">
        <v>198</v>
      </c>
      <c r="D200" s="15">
        <f>INDEX(AllGenerators!V:V,MATCH(CapInput!$A200,AllGenerators!$A:$A,0))</f>
        <v>90</v>
      </c>
      <c r="E200" s="16" t="s">
        <v>198</v>
      </c>
      <c r="F200" s="16">
        <f>INDEX(AllGenerators!W:W,MATCH(CapInput!$A200,AllGenerators!$A:$A,0))</f>
        <v>90</v>
      </c>
      <c r="G200" s="15" t="s">
        <v>198</v>
      </c>
      <c r="H200" s="15">
        <f>INDEX(AllGenerators!X:X,MATCH(CapInput!$A200,AllGenerators!$A:$A,0))</f>
        <v>90</v>
      </c>
      <c r="I200" s="16" t="s">
        <v>198</v>
      </c>
      <c r="J200" s="16">
        <f>INDEX(AllGenerators!Y:Y,MATCH(CapInput!$A200,AllGenerators!$A:$A,0))</f>
        <v>90</v>
      </c>
    </row>
    <row r="201" spans="1:10">
      <c r="A201" s="13" t="s">
        <v>199</v>
      </c>
      <c r="B201" s="13">
        <f>INDEX(AllGenerators!U:U,MATCH(CapInput!$A201,AllGenerators!$A:$A,0))</f>
        <v>90</v>
      </c>
      <c r="C201" s="15" t="s">
        <v>199</v>
      </c>
      <c r="D201" s="15">
        <f>INDEX(AllGenerators!V:V,MATCH(CapInput!$A201,AllGenerators!$A:$A,0))</f>
        <v>90</v>
      </c>
      <c r="E201" s="16" t="s">
        <v>199</v>
      </c>
      <c r="F201" s="16">
        <f>INDEX(AllGenerators!W:W,MATCH(CapInput!$A201,AllGenerators!$A:$A,0))</f>
        <v>90</v>
      </c>
      <c r="G201" s="15" t="s">
        <v>199</v>
      </c>
      <c r="H201" s="15">
        <f>INDEX(AllGenerators!X:X,MATCH(CapInput!$A201,AllGenerators!$A:$A,0))</f>
        <v>90</v>
      </c>
      <c r="I201" s="16" t="s">
        <v>199</v>
      </c>
      <c r="J201" s="16">
        <f>INDEX(AllGenerators!Y:Y,MATCH(CapInput!$A201,AllGenerators!$A:$A,0))</f>
        <v>90</v>
      </c>
    </row>
    <row r="202" spans="1:10">
      <c r="A202" s="13" t="s">
        <v>200</v>
      </c>
      <c r="B202" s="13">
        <f>INDEX(AllGenerators!U:U,MATCH(CapInput!$A202,AllGenerators!$A:$A,0))</f>
        <v>90</v>
      </c>
      <c r="C202" s="15" t="s">
        <v>200</v>
      </c>
      <c r="D202" s="15">
        <f>INDEX(AllGenerators!V:V,MATCH(CapInput!$A202,AllGenerators!$A:$A,0))</f>
        <v>90</v>
      </c>
      <c r="E202" s="16" t="s">
        <v>200</v>
      </c>
      <c r="F202" s="16">
        <f>INDEX(AllGenerators!W:W,MATCH(CapInput!$A202,AllGenerators!$A:$A,0))</f>
        <v>90</v>
      </c>
      <c r="G202" s="15" t="s">
        <v>200</v>
      </c>
      <c r="H202" s="15">
        <f>INDEX(AllGenerators!X:X,MATCH(CapInput!$A202,AllGenerators!$A:$A,0))</f>
        <v>90</v>
      </c>
      <c r="I202" s="16" t="s">
        <v>200</v>
      </c>
      <c r="J202" s="16">
        <f>INDEX(AllGenerators!Y:Y,MATCH(CapInput!$A202,AllGenerators!$A:$A,0))</f>
        <v>90</v>
      </c>
    </row>
    <row r="203" spans="1:10">
      <c r="A203" s="13" t="s">
        <v>201</v>
      </c>
      <c r="B203" s="13">
        <f>INDEX(AllGenerators!U:U,MATCH(CapInput!$A203,AllGenerators!$A:$A,0))</f>
        <v>90</v>
      </c>
      <c r="C203" s="15" t="s">
        <v>201</v>
      </c>
      <c r="D203" s="15">
        <f>INDEX(AllGenerators!V:V,MATCH(CapInput!$A203,AllGenerators!$A:$A,0))</f>
        <v>90</v>
      </c>
      <c r="E203" s="16" t="s">
        <v>201</v>
      </c>
      <c r="F203" s="16">
        <f>INDEX(AllGenerators!W:W,MATCH(CapInput!$A203,AllGenerators!$A:$A,0))</f>
        <v>90</v>
      </c>
      <c r="G203" s="15" t="s">
        <v>201</v>
      </c>
      <c r="H203" s="15">
        <f>INDEX(AllGenerators!X:X,MATCH(CapInput!$A203,AllGenerators!$A:$A,0))</f>
        <v>90</v>
      </c>
      <c r="I203" s="16" t="s">
        <v>201</v>
      </c>
      <c r="J203" s="16">
        <f>INDEX(AllGenerators!Y:Y,MATCH(CapInput!$A203,AllGenerators!$A:$A,0))</f>
        <v>90</v>
      </c>
    </row>
    <row r="204" spans="1:10">
      <c r="A204" s="13" t="s">
        <v>202</v>
      </c>
      <c r="B204" s="13">
        <f>INDEX(AllGenerators!U:U,MATCH(CapInput!$A204,AllGenerators!$A:$A,0))</f>
        <v>90</v>
      </c>
      <c r="C204" s="15" t="s">
        <v>202</v>
      </c>
      <c r="D204" s="15">
        <f>INDEX(AllGenerators!V:V,MATCH(CapInput!$A204,AllGenerators!$A:$A,0))</f>
        <v>90</v>
      </c>
      <c r="E204" s="16" t="s">
        <v>202</v>
      </c>
      <c r="F204" s="16">
        <f>INDEX(AllGenerators!W:W,MATCH(CapInput!$A204,AllGenerators!$A:$A,0))</f>
        <v>90</v>
      </c>
      <c r="G204" s="15" t="s">
        <v>202</v>
      </c>
      <c r="H204" s="15">
        <f>INDEX(AllGenerators!X:X,MATCH(CapInput!$A204,AllGenerators!$A:$A,0))</f>
        <v>90</v>
      </c>
      <c r="I204" s="16" t="s">
        <v>202</v>
      </c>
      <c r="J204" s="16">
        <f>INDEX(AllGenerators!Y:Y,MATCH(CapInput!$A204,AllGenerators!$A:$A,0))</f>
        <v>90</v>
      </c>
    </row>
    <row r="205" spans="1:10">
      <c r="A205" s="13" t="s">
        <v>203</v>
      </c>
      <c r="B205" s="13">
        <f>INDEX(AllGenerators!U:U,MATCH(CapInput!$A205,AllGenerators!$A:$A,0))</f>
        <v>90</v>
      </c>
      <c r="C205" s="15" t="s">
        <v>203</v>
      </c>
      <c r="D205" s="15">
        <f>INDEX(AllGenerators!V:V,MATCH(CapInput!$A205,AllGenerators!$A:$A,0))</f>
        <v>90</v>
      </c>
      <c r="E205" s="16" t="s">
        <v>203</v>
      </c>
      <c r="F205" s="16">
        <f>INDEX(AllGenerators!W:W,MATCH(CapInput!$A205,AllGenerators!$A:$A,0))</f>
        <v>90</v>
      </c>
      <c r="G205" s="15" t="s">
        <v>203</v>
      </c>
      <c r="H205" s="15">
        <f>INDEX(AllGenerators!X:X,MATCH(CapInput!$A205,AllGenerators!$A:$A,0))</f>
        <v>90</v>
      </c>
      <c r="I205" s="16" t="s">
        <v>203</v>
      </c>
      <c r="J205" s="16">
        <f>INDEX(AllGenerators!Y:Y,MATCH(CapInput!$A205,AllGenerators!$A:$A,0))</f>
        <v>90</v>
      </c>
    </row>
    <row r="206" spans="1:10">
      <c r="A206" s="13" t="s">
        <v>204</v>
      </c>
      <c r="B206" s="13">
        <f>INDEX(AllGenerators!U:U,MATCH(CapInput!$A206,AllGenerators!$A:$A,0))</f>
        <v>90</v>
      </c>
      <c r="C206" s="15" t="s">
        <v>204</v>
      </c>
      <c r="D206" s="15">
        <f>INDEX(AllGenerators!V:V,MATCH(CapInput!$A206,AllGenerators!$A:$A,0))</f>
        <v>90</v>
      </c>
      <c r="E206" s="16" t="s">
        <v>204</v>
      </c>
      <c r="F206" s="16">
        <f>INDEX(AllGenerators!W:W,MATCH(CapInput!$A206,AllGenerators!$A:$A,0))</f>
        <v>90</v>
      </c>
      <c r="G206" s="15" t="s">
        <v>204</v>
      </c>
      <c r="H206" s="15">
        <f>INDEX(AllGenerators!X:X,MATCH(CapInput!$A206,AllGenerators!$A:$A,0))</f>
        <v>90</v>
      </c>
      <c r="I206" s="16" t="s">
        <v>204</v>
      </c>
      <c r="J206" s="16">
        <f>INDEX(AllGenerators!Y:Y,MATCH(CapInput!$A206,AllGenerators!$A:$A,0))</f>
        <v>90</v>
      </c>
    </row>
    <row r="207" spans="1:10">
      <c r="A207" s="13" t="s">
        <v>205</v>
      </c>
      <c r="B207" s="13">
        <f>INDEX(AllGenerators!U:U,MATCH(CapInput!$A207,AllGenerators!$A:$A,0))</f>
        <v>90</v>
      </c>
      <c r="C207" s="15" t="s">
        <v>205</v>
      </c>
      <c r="D207" s="15">
        <f>INDEX(AllGenerators!V:V,MATCH(CapInput!$A207,AllGenerators!$A:$A,0))</f>
        <v>90</v>
      </c>
      <c r="E207" s="16" t="s">
        <v>205</v>
      </c>
      <c r="F207" s="16">
        <f>INDEX(AllGenerators!W:W,MATCH(CapInput!$A207,AllGenerators!$A:$A,0))</f>
        <v>90</v>
      </c>
      <c r="G207" s="15" t="s">
        <v>205</v>
      </c>
      <c r="H207" s="15">
        <f>INDEX(AllGenerators!X:X,MATCH(CapInput!$A207,AllGenerators!$A:$A,0))</f>
        <v>90</v>
      </c>
      <c r="I207" s="16" t="s">
        <v>205</v>
      </c>
      <c r="J207" s="16">
        <f>INDEX(AllGenerators!Y:Y,MATCH(CapInput!$A207,AllGenerators!$A:$A,0))</f>
        <v>90</v>
      </c>
    </row>
    <row r="208" spans="1:10">
      <c r="A208" s="13" t="s">
        <v>206</v>
      </c>
      <c r="B208" s="13">
        <f>INDEX(AllGenerators!U:U,MATCH(CapInput!$A208,AllGenerators!$A:$A,0))</f>
        <v>90</v>
      </c>
      <c r="C208" s="15" t="s">
        <v>206</v>
      </c>
      <c r="D208" s="15">
        <f>INDEX(AllGenerators!V:V,MATCH(CapInput!$A208,AllGenerators!$A:$A,0))</f>
        <v>90</v>
      </c>
      <c r="E208" s="16" t="s">
        <v>206</v>
      </c>
      <c r="F208" s="16">
        <f>INDEX(AllGenerators!W:W,MATCH(CapInput!$A208,AllGenerators!$A:$A,0))</f>
        <v>90</v>
      </c>
      <c r="G208" s="15" t="s">
        <v>206</v>
      </c>
      <c r="H208" s="15">
        <f>INDEX(AllGenerators!X:X,MATCH(CapInput!$A208,AllGenerators!$A:$A,0))</f>
        <v>90</v>
      </c>
      <c r="I208" s="16" t="s">
        <v>206</v>
      </c>
      <c r="J208" s="16">
        <f>INDEX(AllGenerators!Y:Y,MATCH(CapInput!$A208,AllGenerators!$A:$A,0))</f>
        <v>90</v>
      </c>
    </row>
    <row r="209" spans="1:10">
      <c r="A209" s="13" t="s">
        <v>207</v>
      </c>
      <c r="B209" s="13">
        <f>INDEX(AllGenerators!U:U,MATCH(CapInput!$A209,AllGenerators!$A:$A,0))</f>
        <v>90</v>
      </c>
      <c r="C209" s="15" t="s">
        <v>207</v>
      </c>
      <c r="D209" s="15">
        <f>INDEX(AllGenerators!V:V,MATCH(CapInput!$A209,AllGenerators!$A:$A,0))</f>
        <v>90</v>
      </c>
      <c r="E209" s="16" t="s">
        <v>207</v>
      </c>
      <c r="F209" s="16">
        <f>INDEX(AllGenerators!W:W,MATCH(CapInput!$A209,AllGenerators!$A:$A,0))</f>
        <v>90</v>
      </c>
      <c r="G209" s="15" t="s">
        <v>207</v>
      </c>
      <c r="H209" s="15">
        <f>INDEX(AllGenerators!X:X,MATCH(CapInput!$A209,AllGenerators!$A:$A,0))</f>
        <v>90</v>
      </c>
      <c r="I209" s="16" t="s">
        <v>207</v>
      </c>
      <c r="J209" s="16">
        <f>INDEX(AllGenerators!Y:Y,MATCH(CapInput!$A209,AllGenerators!$A:$A,0))</f>
        <v>90</v>
      </c>
    </row>
    <row r="210" spans="1:10">
      <c r="A210" s="13" t="s">
        <v>208</v>
      </c>
      <c r="B210" s="13">
        <f>INDEX(AllGenerators!U:U,MATCH(CapInput!$A210,AllGenerators!$A:$A,0))</f>
        <v>90</v>
      </c>
      <c r="C210" s="15" t="s">
        <v>208</v>
      </c>
      <c r="D210" s="15">
        <f>INDEX(AllGenerators!V:V,MATCH(CapInput!$A210,AllGenerators!$A:$A,0))</f>
        <v>90</v>
      </c>
      <c r="E210" s="16" t="s">
        <v>208</v>
      </c>
      <c r="F210" s="16">
        <f>INDEX(AllGenerators!W:W,MATCH(CapInput!$A210,AllGenerators!$A:$A,0))</f>
        <v>90</v>
      </c>
      <c r="G210" s="15" t="s">
        <v>208</v>
      </c>
      <c r="H210" s="15">
        <f>INDEX(AllGenerators!X:X,MATCH(CapInput!$A210,AllGenerators!$A:$A,0))</f>
        <v>90</v>
      </c>
      <c r="I210" s="16" t="s">
        <v>208</v>
      </c>
      <c r="J210" s="16">
        <f>INDEX(AllGenerators!Y:Y,MATCH(CapInput!$A210,AllGenerators!$A:$A,0))</f>
        <v>90</v>
      </c>
    </row>
    <row r="211" spans="1:10">
      <c r="A211" s="13" t="s">
        <v>209</v>
      </c>
      <c r="B211" s="13">
        <f>INDEX(AllGenerators!U:U,MATCH(CapInput!$A211,AllGenerators!$A:$A,0))</f>
        <v>90</v>
      </c>
      <c r="C211" s="15" t="s">
        <v>209</v>
      </c>
      <c r="D211" s="15">
        <f>INDEX(AllGenerators!V:V,MATCH(CapInput!$A211,AllGenerators!$A:$A,0))</f>
        <v>90</v>
      </c>
      <c r="E211" s="16" t="s">
        <v>209</v>
      </c>
      <c r="F211" s="16">
        <f>INDEX(AllGenerators!W:W,MATCH(CapInput!$A211,AllGenerators!$A:$A,0))</f>
        <v>90</v>
      </c>
      <c r="G211" s="15" t="s">
        <v>209</v>
      </c>
      <c r="H211" s="15">
        <f>INDEX(AllGenerators!X:X,MATCH(CapInput!$A211,AllGenerators!$A:$A,0))</f>
        <v>90</v>
      </c>
      <c r="I211" s="16" t="s">
        <v>209</v>
      </c>
      <c r="J211" s="16">
        <f>INDEX(AllGenerators!Y:Y,MATCH(CapInput!$A211,AllGenerators!$A:$A,0))</f>
        <v>90</v>
      </c>
    </row>
    <row r="212" spans="1:10">
      <c r="A212" s="13" t="s">
        <v>210</v>
      </c>
      <c r="B212" s="13">
        <f>INDEX(AllGenerators!U:U,MATCH(CapInput!$A212,AllGenerators!$A:$A,0))</f>
        <v>90</v>
      </c>
      <c r="C212" s="15" t="s">
        <v>210</v>
      </c>
      <c r="D212" s="15">
        <f>INDEX(AllGenerators!V:V,MATCH(CapInput!$A212,AllGenerators!$A:$A,0))</f>
        <v>90</v>
      </c>
      <c r="E212" s="16" t="s">
        <v>210</v>
      </c>
      <c r="F212" s="16">
        <f>INDEX(AllGenerators!W:W,MATCH(CapInput!$A212,AllGenerators!$A:$A,0))</f>
        <v>90</v>
      </c>
      <c r="G212" s="15" t="s">
        <v>210</v>
      </c>
      <c r="H212" s="15">
        <f>INDEX(AllGenerators!X:X,MATCH(CapInput!$A212,AllGenerators!$A:$A,0))</f>
        <v>90</v>
      </c>
      <c r="I212" s="16" t="s">
        <v>210</v>
      </c>
      <c r="J212" s="16">
        <f>INDEX(AllGenerators!Y:Y,MATCH(CapInput!$A212,AllGenerators!$A:$A,0))</f>
        <v>90</v>
      </c>
    </row>
    <row r="213" spans="1:10">
      <c r="A213" s="13" t="s">
        <v>211</v>
      </c>
      <c r="B213" s="13">
        <f>INDEX(AllGenerators!U:U,MATCH(CapInput!$A213,AllGenerators!$A:$A,0))</f>
        <v>90</v>
      </c>
      <c r="C213" s="15" t="s">
        <v>211</v>
      </c>
      <c r="D213" s="15">
        <f>INDEX(AllGenerators!V:V,MATCH(CapInput!$A213,AllGenerators!$A:$A,0))</f>
        <v>90</v>
      </c>
      <c r="E213" s="16" t="s">
        <v>211</v>
      </c>
      <c r="F213" s="16">
        <f>INDEX(AllGenerators!W:W,MATCH(CapInput!$A213,AllGenerators!$A:$A,0))</f>
        <v>90</v>
      </c>
      <c r="G213" s="15" t="s">
        <v>211</v>
      </c>
      <c r="H213" s="15">
        <f>INDEX(AllGenerators!X:X,MATCH(CapInput!$A213,AllGenerators!$A:$A,0))</f>
        <v>90</v>
      </c>
      <c r="I213" s="16" t="s">
        <v>211</v>
      </c>
      <c r="J213" s="16">
        <f>INDEX(AllGenerators!Y:Y,MATCH(CapInput!$A213,AllGenerators!$A:$A,0))</f>
        <v>90</v>
      </c>
    </row>
    <row r="214" spans="1:10">
      <c r="A214" s="13" t="s">
        <v>212</v>
      </c>
      <c r="B214" s="13">
        <f>INDEX(AllGenerators!U:U,MATCH(CapInput!$A214,AllGenerators!$A:$A,0))</f>
        <v>90</v>
      </c>
      <c r="C214" s="15" t="s">
        <v>212</v>
      </c>
      <c r="D214" s="15">
        <f>INDEX(AllGenerators!V:V,MATCH(CapInput!$A214,AllGenerators!$A:$A,0))</f>
        <v>90</v>
      </c>
      <c r="E214" s="16" t="s">
        <v>212</v>
      </c>
      <c r="F214" s="16">
        <f>INDEX(AllGenerators!W:W,MATCH(CapInput!$A214,AllGenerators!$A:$A,0))</f>
        <v>90</v>
      </c>
      <c r="G214" s="15" t="s">
        <v>212</v>
      </c>
      <c r="H214" s="15">
        <f>INDEX(AllGenerators!X:X,MATCH(CapInput!$A214,AllGenerators!$A:$A,0))</f>
        <v>90</v>
      </c>
      <c r="I214" s="16" t="s">
        <v>212</v>
      </c>
      <c r="J214" s="16">
        <f>INDEX(AllGenerators!Y:Y,MATCH(CapInput!$A214,AllGenerators!$A:$A,0))</f>
        <v>90</v>
      </c>
    </row>
    <row r="215" spans="1:10">
      <c r="A215" s="13" t="s">
        <v>213</v>
      </c>
      <c r="B215" s="13">
        <f>INDEX(AllGenerators!U:U,MATCH(CapInput!$A215,AllGenerators!$A:$A,0))</f>
        <v>90</v>
      </c>
      <c r="C215" s="15" t="s">
        <v>213</v>
      </c>
      <c r="D215" s="15">
        <f>INDEX(AllGenerators!V:V,MATCH(CapInput!$A215,AllGenerators!$A:$A,0))</f>
        <v>90</v>
      </c>
      <c r="E215" s="16" t="s">
        <v>213</v>
      </c>
      <c r="F215" s="16">
        <f>INDEX(AllGenerators!W:W,MATCH(CapInput!$A215,AllGenerators!$A:$A,0))</f>
        <v>90</v>
      </c>
      <c r="G215" s="15" t="s">
        <v>213</v>
      </c>
      <c r="H215" s="15">
        <f>INDEX(AllGenerators!X:X,MATCH(CapInput!$A215,AllGenerators!$A:$A,0))</f>
        <v>90</v>
      </c>
      <c r="I215" s="16" t="s">
        <v>213</v>
      </c>
      <c r="J215" s="16">
        <f>INDEX(AllGenerators!Y:Y,MATCH(CapInput!$A215,AllGenerators!$A:$A,0))</f>
        <v>90</v>
      </c>
    </row>
    <row r="216" spans="1:10">
      <c r="A216" s="13" t="s">
        <v>214</v>
      </c>
      <c r="B216" s="13">
        <f>INDEX(AllGenerators!U:U,MATCH(CapInput!$A216,AllGenerators!$A:$A,0))</f>
        <v>90</v>
      </c>
      <c r="C216" s="15" t="s">
        <v>214</v>
      </c>
      <c r="D216" s="15">
        <f>INDEX(AllGenerators!V:V,MATCH(CapInput!$A216,AllGenerators!$A:$A,0))</f>
        <v>90</v>
      </c>
      <c r="E216" s="16" t="s">
        <v>214</v>
      </c>
      <c r="F216" s="16">
        <f>INDEX(AllGenerators!W:W,MATCH(CapInput!$A216,AllGenerators!$A:$A,0))</f>
        <v>90</v>
      </c>
      <c r="G216" s="15" t="s">
        <v>214</v>
      </c>
      <c r="H216" s="15">
        <f>INDEX(AllGenerators!X:X,MATCH(CapInput!$A216,AllGenerators!$A:$A,0))</f>
        <v>90</v>
      </c>
      <c r="I216" s="16" t="s">
        <v>214</v>
      </c>
      <c r="J216" s="16">
        <f>INDEX(AllGenerators!Y:Y,MATCH(CapInput!$A216,AllGenerators!$A:$A,0))</f>
        <v>90</v>
      </c>
    </row>
    <row r="217" spans="1:10">
      <c r="A217" s="13" t="s">
        <v>215</v>
      </c>
      <c r="B217" s="13">
        <f>INDEX(AllGenerators!U:U,MATCH(CapInput!$A217,AllGenerators!$A:$A,0))</f>
        <v>90</v>
      </c>
      <c r="C217" s="15" t="s">
        <v>215</v>
      </c>
      <c r="D217" s="15">
        <f>INDEX(AllGenerators!V:V,MATCH(CapInput!$A217,AllGenerators!$A:$A,0))</f>
        <v>90</v>
      </c>
      <c r="E217" s="16" t="s">
        <v>215</v>
      </c>
      <c r="F217" s="16">
        <f>INDEX(AllGenerators!W:W,MATCH(CapInput!$A217,AllGenerators!$A:$A,0))</f>
        <v>90</v>
      </c>
      <c r="G217" s="15" t="s">
        <v>215</v>
      </c>
      <c r="H217" s="15">
        <f>INDEX(AllGenerators!X:X,MATCH(CapInput!$A217,AllGenerators!$A:$A,0))</f>
        <v>90</v>
      </c>
      <c r="I217" s="16" t="s">
        <v>215</v>
      </c>
      <c r="J217" s="16">
        <f>INDEX(AllGenerators!Y:Y,MATCH(CapInput!$A217,AllGenerators!$A:$A,0))</f>
        <v>90</v>
      </c>
    </row>
    <row r="218" spans="1:10">
      <c r="A218" s="13" t="s">
        <v>216</v>
      </c>
      <c r="B218" s="13">
        <f>INDEX(AllGenerators!U:U,MATCH(CapInput!$A218,AllGenerators!$A:$A,0))</f>
        <v>90</v>
      </c>
      <c r="C218" s="15" t="s">
        <v>216</v>
      </c>
      <c r="D218" s="15">
        <f>INDEX(AllGenerators!V:V,MATCH(CapInput!$A218,AllGenerators!$A:$A,0))</f>
        <v>90</v>
      </c>
      <c r="E218" s="16" t="s">
        <v>216</v>
      </c>
      <c r="F218" s="16">
        <f>INDEX(AllGenerators!W:W,MATCH(CapInput!$A218,AllGenerators!$A:$A,0))</f>
        <v>90</v>
      </c>
      <c r="G218" s="15" t="s">
        <v>216</v>
      </c>
      <c r="H218" s="15">
        <f>INDEX(AllGenerators!X:X,MATCH(CapInput!$A218,AllGenerators!$A:$A,0))</f>
        <v>90</v>
      </c>
      <c r="I218" s="16" t="s">
        <v>216</v>
      </c>
      <c r="J218" s="16">
        <f>INDEX(AllGenerators!Y:Y,MATCH(CapInput!$A218,AllGenerators!$A:$A,0))</f>
        <v>90</v>
      </c>
    </row>
    <row r="219" spans="1:10">
      <c r="A219" s="13" t="s">
        <v>217</v>
      </c>
      <c r="B219" s="13">
        <f>INDEX(AllGenerators!U:U,MATCH(CapInput!$A219,AllGenerators!$A:$A,0))</f>
        <v>90</v>
      </c>
      <c r="C219" s="15" t="s">
        <v>217</v>
      </c>
      <c r="D219" s="15">
        <f>INDEX(AllGenerators!V:V,MATCH(CapInput!$A219,AllGenerators!$A:$A,0))</f>
        <v>90</v>
      </c>
      <c r="E219" s="16" t="s">
        <v>217</v>
      </c>
      <c r="F219" s="16">
        <f>INDEX(AllGenerators!W:W,MATCH(CapInput!$A219,AllGenerators!$A:$A,0))</f>
        <v>90</v>
      </c>
      <c r="G219" s="15" t="s">
        <v>217</v>
      </c>
      <c r="H219" s="15">
        <f>INDEX(AllGenerators!X:X,MATCH(CapInput!$A219,AllGenerators!$A:$A,0))</f>
        <v>90</v>
      </c>
      <c r="I219" s="16" t="s">
        <v>217</v>
      </c>
      <c r="J219" s="16">
        <f>INDEX(AllGenerators!Y:Y,MATCH(CapInput!$A219,AllGenerators!$A:$A,0))</f>
        <v>90</v>
      </c>
    </row>
    <row r="220" spans="1:10">
      <c r="A220" s="13" t="s">
        <v>218</v>
      </c>
      <c r="B220" s="13">
        <f>INDEX(AllGenerators!U:U,MATCH(CapInput!$A220,AllGenerators!$A:$A,0))</f>
        <v>90</v>
      </c>
      <c r="C220" s="15" t="s">
        <v>218</v>
      </c>
      <c r="D220" s="15">
        <f>INDEX(AllGenerators!V:V,MATCH(CapInput!$A220,AllGenerators!$A:$A,0))</f>
        <v>90</v>
      </c>
      <c r="E220" s="16" t="s">
        <v>218</v>
      </c>
      <c r="F220" s="16">
        <f>INDEX(AllGenerators!W:W,MATCH(CapInput!$A220,AllGenerators!$A:$A,0))</f>
        <v>90</v>
      </c>
      <c r="G220" s="15" t="s">
        <v>218</v>
      </c>
      <c r="H220" s="15">
        <f>INDEX(AllGenerators!X:X,MATCH(CapInput!$A220,AllGenerators!$A:$A,0))</f>
        <v>90</v>
      </c>
      <c r="I220" s="16" t="s">
        <v>218</v>
      </c>
      <c r="J220" s="16">
        <f>INDEX(AllGenerators!Y:Y,MATCH(CapInput!$A220,AllGenerators!$A:$A,0))</f>
        <v>90</v>
      </c>
    </row>
    <row r="221" spans="1:10">
      <c r="A221" s="13" t="s">
        <v>219</v>
      </c>
      <c r="B221" s="13">
        <f>INDEX(AllGenerators!U:U,MATCH(CapInput!$A221,AllGenerators!$A:$A,0))</f>
        <v>4.5</v>
      </c>
      <c r="C221" s="15" t="s">
        <v>219</v>
      </c>
      <c r="D221" s="15">
        <f>INDEX(AllGenerators!V:V,MATCH(CapInput!$A221,AllGenerators!$A:$A,0))</f>
        <v>4.5</v>
      </c>
      <c r="E221" s="16" t="s">
        <v>219</v>
      </c>
      <c r="F221" s="16">
        <f>INDEX(AllGenerators!W:W,MATCH(CapInput!$A221,AllGenerators!$A:$A,0))</f>
        <v>4.5</v>
      </c>
      <c r="G221" s="15" t="s">
        <v>219</v>
      </c>
      <c r="H221" s="15">
        <f>INDEX(AllGenerators!X:X,MATCH(CapInput!$A221,AllGenerators!$A:$A,0))</f>
        <v>4.5</v>
      </c>
      <c r="I221" s="16" t="s">
        <v>219</v>
      </c>
      <c r="J221" s="16">
        <f>INDEX(AllGenerators!Y:Y,MATCH(CapInput!$A221,AllGenerators!$A:$A,0))</f>
        <v>4.5</v>
      </c>
    </row>
    <row r="222" spans="1:10">
      <c r="A222" s="13" t="s">
        <v>220</v>
      </c>
      <c r="B222" s="13">
        <f>INDEX(AllGenerators!U:U,MATCH(CapInput!$A222,AllGenerators!$A:$A,0))</f>
        <v>90</v>
      </c>
      <c r="C222" s="15" t="s">
        <v>220</v>
      </c>
      <c r="D222" s="15">
        <f>INDEX(AllGenerators!V:V,MATCH(CapInput!$A222,AllGenerators!$A:$A,0))</f>
        <v>30</v>
      </c>
      <c r="E222" s="16" t="s">
        <v>220</v>
      </c>
      <c r="F222" s="16">
        <f>INDEX(AllGenerators!W:W,MATCH(CapInput!$A222,AllGenerators!$A:$A,0))</f>
        <v>30</v>
      </c>
      <c r="G222" s="15" t="s">
        <v>220</v>
      </c>
      <c r="H222" s="15">
        <f>INDEX(AllGenerators!X:X,MATCH(CapInput!$A222,AllGenerators!$A:$A,0))</f>
        <v>30</v>
      </c>
      <c r="I222" s="16" t="s">
        <v>220</v>
      </c>
      <c r="J222" s="16">
        <f>INDEX(AllGenerators!Y:Y,MATCH(CapInput!$A222,AllGenerators!$A:$A,0))</f>
        <v>30</v>
      </c>
    </row>
    <row r="223" spans="1:10">
      <c r="A223" s="13" t="s">
        <v>221</v>
      </c>
      <c r="B223" s="13">
        <f>INDEX(AllGenerators!U:U,MATCH(CapInput!$A223,AllGenerators!$A:$A,0))</f>
        <v>90</v>
      </c>
      <c r="C223" s="15" t="s">
        <v>221</v>
      </c>
      <c r="D223" s="15">
        <f>INDEX(AllGenerators!V:V,MATCH(CapInput!$A223,AllGenerators!$A:$A,0))</f>
        <v>90</v>
      </c>
      <c r="E223" s="16" t="s">
        <v>221</v>
      </c>
      <c r="F223" s="16">
        <f>INDEX(AllGenerators!W:W,MATCH(CapInput!$A223,AllGenerators!$A:$A,0))</f>
        <v>90</v>
      </c>
      <c r="G223" s="15" t="s">
        <v>221</v>
      </c>
      <c r="H223" s="15">
        <f>INDEX(AllGenerators!X:X,MATCH(CapInput!$A223,AllGenerators!$A:$A,0))</f>
        <v>90</v>
      </c>
      <c r="I223" s="16" t="s">
        <v>221</v>
      </c>
      <c r="J223" s="16">
        <f>INDEX(AllGenerators!Y:Y,MATCH(CapInput!$A223,AllGenerators!$A:$A,0))</f>
        <v>90</v>
      </c>
    </row>
    <row r="224" spans="1:10">
      <c r="A224" s="13" t="s">
        <v>222</v>
      </c>
      <c r="B224" s="13">
        <f>INDEX(AllGenerators!U:U,MATCH(CapInput!$A224,AllGenerators!$A:$A,0))</f>
        <v>90</v>
      </c>
      <c r="C224" s="15" t="s">
        <v>222</v>
      </c>
      <c r="D224" s="15">
        <f>INDEX(AllGenerators!V:V,MATCH(CapInput!$A224,AllGenerators!$A:$A,0))</f>
        <v>90</v>
      </c>
      <c r="E224" s="16" t="s">
        <v>222</v>
      </c>
      <c r="F224" s="16">
        <f>INDEX(AllGenerators!W:W,MATCH(CapInput!$A224,AllGenerators!$A:$A,0))</f>
        <v>90</v>
      </c>
      <c r="G224" s="15" t="s">
        <v>222</v>
      </c>
      <c r="H224" s="15">
        <f>INDEX(AllGenerators!X:X,MATCH(CapInput!$A224,AllGenerators!$A:$A,0))</f>
        <v>90</v>
      </c>
      <c r="I224" s="16" t="s">
        <v>222</v>
      </c>
      <c r="J224" s="16">
        <f>INDEX(AllGenerators!Y:Y,MATCH(CapInput!$A224,AllGenerators!$A:$A,0))</f>
        <v>90</v>
      </c>
    </row>
    <row r="225" spans="1:10">
      <c r="A225" s="13" t="s">
        <v>223</v>
      </c>
      <c r="B225" s="13">
        <f>INDEX(AllGenerators!U:U,MATCH(CapInput!$A225,AllGenerators!$A:$A,0))</f>
        <v>90</v>
      </c>
      <c r="C225" s="15" t="s">
        <v>223</v>
      </c>
      <c r="D225" s="15">
        <f>INDEX(AllGenerators!V:V,MATCH(CapInput!$A225,AllGenerators!$A:$A,0))</f>
        <v>90</v>
      </c>
      <c r="E225" s="16" t="s">
        <v>223</v>
      </c>
      <c r="F225" s="16">
        <f>INDEX(AllGenerators!W:W,MATCH(CapInput!$A225,AllGenerators!$A:$A,0))</f>
        <v>90</v>
      </c>
      <c r="G225" s="15" t="s">
        <v>223</v>
      </c>
      <c r="H225" s="15">
        <f>INDEX(AllGenerators!X:X,MATCH(CapInput!$A225,AllGenerators!$A:$A,0))</f>
        <v>90</v>
      </c>
      <c r="I225" s="16" t="s">
        <v>223</v>
      </c>
      <c r="J225" s="16">
        <f>INDEX(AllGenerators!Y:Y,MATCH(CapInput!$A225,AllGenerators!$A:$A,0))</f>
        <v>90</v>
      </c>
    </row>
    <row r="226" spans="1:10">
      <c r="A226" s="13" t="s">
        <v>224</v>
      </c>
      <c r="B226" s="13">
        <f>INDEX(AllGenerators!U:U,MATCH(CapInput!$A226,AllGenerators!$A:$A,0))</f>
        <v>90</v>
      </c>
      <c r="C226" s="15" t="s">
        <v>224</v>
      </c>
      <c r="D226" s="15">
        <f>INDEX(AllGenerators!V:V,MATCH(CapInput!$A226,AllGenerators!$A:$A,0))</f>
        <v>90</v>
      </c>
      <c r="E226" s="16" t="s">
        <v>224</v>
      </c>
      <c r="F226" s="16">
        <f>INDEX(AllGenerators!W:W,MATCH(CapInput!$A226,AllGenerators!$A:$A,0))</f>
        <v>90</v>
      </c>
      <c r="G226" s="15" t="s">
        <v>224</v>
      </c>
      <c r="H226" s="15">
        <f>INDEX(AllGenerators!X:X,MATCH(CapInput!$A226,AllGenerators!$A:$A,0))</f>
        <v>90</v>
      </c>
      <c r="I226" s="16" t="s">
        <v>224</v>
      </c>
      <c r="J226" s="16">
        <f>INDEX(AllGenerators!Y:Y,MATCH(CapInput!$A226,AllGenerators!$A:$A,0))</f>
        <v>90</v>
      </c>
    </row>
    <row r="227" spans="1:10">
      <c r="A227" s="13" t="s">
        <v>225</v>
      </c>
      <c r="B227" s="13">
        <f>INDEX(AllGenerators!U:U,MATCH(CapInput!$A227,AllGenerators!$A:$A,0))</f>
        <v>90</v>
      </c>
      <c r="C227" s="15" t="s">
        <v>225</v>
      </c>
      <c r="D227" s="15">
        <f>INDEX(AllGenerators!V:V,MATCH(CapInput!$A227,AllGenerators!$A:$A,0))</f>
        <v>90</v>
      </c>
      <c r="E227" s="16" t="s">
        <v>225</v>
      </c>
      <c r="F227" s="16">
        <f>INDEX(AllGenerators!W:W,MATCH(CapInput!$A227,AllGenerators!$A:$A,0))</f>
        <v>90</v>
      </c>
      <c r="G227" s="15" t="s">
        <v>225</v>
      </c>
      <c r="H227" s="15">
        <f>INDEX(AllGenerators!X:X,MATCH(CapInput!$A227,AllGenerators!$A:$A,0))</f>
        <v>90</v>
      </c>
      <c r="I227" s="16" t="s">
        <v>225</v>
      </c>
      <c r="J227" s="16">
        <f>INDEX(AllGenerators!Y:Y,MATCH(CapInput!$A227,AllGenerators!$A:$A,0))</f>
        <v>90</v>
      </c>
    </row>
    <row r="228" spans="1:10">
      <c r="A228" s="13" t="s">
        <v>226</v>
      </c>
      <c r="B228" s="13">
        <f>INDEX(AllGenerators!U:U,MATCH(CapInput!$A228,AllGenerators!$A:$A,0))</f>
        <v>90</v>
      </c>
      <c r="C228" s="15" t="s">
        <v>226</v>
      </c>
      <c r="D228" s="15">
        <f>INDEX(AllGenerators!V:V,MATCH(CapInput!$A228,AllGenerators!$A:$A,0))</f>
        <v>90</v>
      </c>
      <c r="E228" s="16" t="s">
        <v>226</v>
      </c>
      <c r="F228" s="16">
        <f>INDEX(AllGenerators!W:W,MATCH(CapInput!$A228,AllGenerators!$A:$A,0))</f>
        <v>90</v>
      </c>
      <c r="G228" s="15" t="s">
        <v>226</v>
      </c>
      <c r="H228" s="15">
        <f>INDEX(AllGenerators!X:X,MATCH(CapInput!$A228,AllGenerators!$A:$A,0))</f>
        <v>90</v>
      </c>
      <c r="I228" s="16" t="s">
        <v>226</v>
      </c>
      <c r="J228" s="16">
        <f>INDEX(AllGenerators!Y:Y,MATCH(CapInput!$A228,AllGenerators!$A:$A,0))</f>
        <v>90</v>
      </c>
    </row>
    <row r="229" spans="1:10">
      <c r="A229" s="13" t="s">
        <v>227</v>
      </c>
      <c r="B229" s="13">
        <f>INDEX(AllGenerators!U:U,MATCH(CapInput!$A229,AllGenerators!$A:$A,0))</f>
        <v>90</v>
      </c>
      <c r="C229" s="15" t="s">
        <v>227</v>
      </c>
      <c r="D229" s="15">
        <f>INDEX(AllGenerators!V:V,MATCH(CapInput!$A229,AllGenerators!$A:$A,0))</f>
        <v>90</v>
      </c>
      <c r="E229" s="16" t="s">
        <v>227</v>
      </c>
      <c r="F229" s="16">
        <f>INDEX(AllGenerators!W:W,MATCH(CapInput!$A229,AllGenerators!$A:$A,0))</f>
        <v>90</v>
      </c>
      <c r="G229" s="15" t="s">
        <v>227</v>
      </c>
      <c r="H229" s="15">
        <f>INDEX(AllGenerators!X:X,MATCH(CapInput!$A229,AllGenerators!$A:$A,0))</f>
        <v>90</v>
      </c>
      <c r="I229" s="16" t="s">
        <v>227</v>
      </c>
      <c r="J229" s="16">
        <f>INDEX(AllGenerators!Y:Y,MATCH(CapInput!$A229,AllGenerators!$A:$A,0))</f>
        <v>90</v>
      </c>
    </row>
    <row r="230" spans="1:10">
      <c r="A230" s="13" t="s">
        <v>228</v>
      </c>
      <c r="B230" s="13">
        <f>INDEX(AllGenerators!U:U,MATCH(CapInput!$A230,AllGenerators!$A:$A,0))</f>
        <v>90</v>
      </c>
      <c r="C230" s="15" t="s">
        <v>228</v>
      </c>
      <c r="D230" s="15">
        <f>INDEX(AllGenerators!V:V,MATCH(CapInput!$A230,AllGenerators!$A:$A,0))</f>
        <v>90</v>
      </c>
      <c r="E230" s="16" t="s">
        <v>228</v>
      </c>
      <c r="F230" s="16">
        <f>INDEX(AllGenerators!W:W,MATCH(CapInput!$A230,AllGenerators!$A:$A,0))</f>
        <v>90</v>
      </c>
      <c r="G230" s="15" t="s">
        <v>228</v>
      </c>
      <c r="H230" s="15">
        <f>INDEX(AllGenerators!X:X,MATCH(CapInput!$A230,AllGenerators!$A:$A,0))</f>
        <v>90</v>
      </c>
      <c r="I230" s="16" t="s">
        <v>228</v>
      </c>
      <c r="J230" s="16">
        <f>INDEX(AllGenerators!Y:Y,MATCH(CapInput!$A230,AllGenerators!$A:$A,0))</f>
        <v>90</v>
      </c>
    </row>
    <row r="231" spans="1:10">
      <c r="A231" s="13" t="s">
        <v>229</v>
      </c>
      <c r="B231" s="13">
        <f>INDEX(AllGenerators!U:U,MATCH(CapInput!$A231,AllGenerators!$A:$A,0))</f>
        <v>41</v>
      </c>
      <c r="C231" s="15" t="s">
        <v>229</v>
      </c>
      <c r="D231" s="15">
        <f>INDEX(AllGenerators!V:V,MATCH(CapInput!$A231,AllGenerators!$A:$A,0))</f>
        <v>41</v>
      </c>
      <c r="E231" s="16" t="s">
        <v>229</v>
      </c>
      <c r="F231" s="16">
        <f>INDEX(AllGenerators!W:W,MATCH(CapInput!$A231,AllGenerators!$A:$A,0))</f>
        <v>41</v>
      </c>
      <c r="G231" s="15" t="s">
        <v>229</v>
      </c>
      <c r="H231" s="15">
        <f>INDEX(AllGenerators!X:X,MATCH(CapInput!$A231,AllGenerators!$A:$A,0))</f>
        <v>41</v>
      </c>
      <c r="I231" s="16" t="s">
        <v>229</v>
      </c>
      <c r="J231" s="16">
        <f>INDEX(AllGenerators!Y:Y,MATCH(CapInput!$A231,AllGenerators!$A:$A,0))</f>
        <v>41</v>
      </c>
    </row>
    <row r="232" spans="1:10">
      <c r="A232" s="13" t="s">
        <v>230</v>
      </c>
      <c r="B232" s="13">
        <f>INDEX(AllGenerators!U:U,MATCH(CapInput!$A232,AllGenerators!$A:$A,0))</f>
        <v>8</v>
      </c>
      <c r="C232" s="15" t="s">
        <v>230</v>
      </c>
      <c r="D232" s="15">
        <f>INDEX(AllGenerators!V:V,MATCH(CapInput!$A232,AllGenerators!$A:$A,0))</f>
        <v>8</v>
      </c>
      <c r="E232" s="16" t="s">
        <v>230</v>
      </c>
      <c r="F232" s="16">
        <f>INDEX(AllGenerators!W:W,MATCH(CapInput!$A232,AllGenerators!$A:$A,0))</f>
        <v>8</v>
      </c>
      <c r="G232" s="15" t="s">
        <v>230</v>
      </c>
      <c r="H232" s="15">
        <f>INDEX(AllGenerators!X:X,MATCH(CapInput!$A232,AllGenerators!$A:$A,0))</f>
        <v>8</v>
      </c>
      <c r="I232" s="16" t="s">
        <v>230</v>
      </c>
      <c r="J232" s="16">
        <f>INDEX(AllGenerators!Y:Y,MATCH(CapInput!$A232,AllGenerators!$A:$A,0))</f>
        <v>8</v>
      </c>
    </row>
    <row r="233" spans="1:10">
      <c r="A233" s="13" t="s">
        <v>231</v>
      </c>
      <c r="B233" s="13">
        <f>INDEX(AllGenerators!U:U,MATCH(CapInput!$A233,AllGenerators!$A:$A,0))</f>
        <v>5</v>
      </c>
      <c r="C233" s="15" t="s">
        <v>231</v>
      </c>
      <c r="D233" s="15">
        <f>INDEX(AllGenerators!V:V,MATCH(CapInput!$A233,AllGenerators!$A:$A,0))</f>
        <v>5</v>
      </c>
      <c r="E233" s="16" t="s">
        <v>231</v>
      </c>
      <c r="F233" s="16">
        <f>INDEX(AllGenerators!W:W,MATCH(CapInput!$A233,AllGenerators!$A:$A,0))</f>
        <v>5</v>
      </c>
      <c r="G233" s="15" t="s">
        <v>231</v>
      </c>
      <c r="H233" s="15">
        <f>INDEX(AllGenerators!X:X,MATCH(CapInput!$A233,AllGenerators!$A:$A,0))</f>
        <v>5</v>
      </c>
      <c r="I233" s="16" t="s">
        <v>231</v>
      </c>
      <c r="J233" s="16">
        <f>INDEX(AllGenerators!Y:Y,MATCH(CapInput!$A233,AllGenerators!$A:$A,0))</f>
        <v>5</v>
      </c>
    </row>
    <row r="234" spans="1:10">
      <c r="A234" s="13" t="s">
        <v>232</v>
      </c>
      <c r="B234" s="13">
        <f>INDEX(AllGenerators!U:U,MATCH(CapInput!$A234,AllGenerators!$A:$A,0))</f>
        <v>8.8000000000000007</v>
      </c>
      <c r="C234" s="15" t="s">
        <v>232</v>
      </c>
      <c r="D234" s="15">
        <f>INDEX(AllGenerators!V:V,MATCH(CapInput!$A234,AllGenerators!$A:$A,0))</f>
        <v>8.8000000000000007</v>
      </c>
      <c r="E234" s="16" t="s">
        <v>232</v>
      </c>
      <c r="F234" s="16">
        <f>INDEX(AllGenerators!W:W,MATCH(CapInput!$A234,AllGenerators!$A:$A,0))</f>
        <v>8.8000000000000007</v>
      </c>
      <c r="G234" s="15" t="s">
        <v>232</v>
      </c>
      <c r="H234" s="15">
        <f>INDEX(AllGenerators!X:X,MATCH(CapInput!$A234,AllGenerators!$A:$A,0))</f>
        <v>8.8000000000000007</v>
      </c>
      <c r="I234" s="16" t="s">
        <v>232</v>
      </c>
      <c r="J234" s="16">
        <f>INDEX(AllGenerators!Y:Y,MATCH(CapInput!$A234,AllGenerators!$A:$A,0))</f>
        <v>8.8000000000000007</v>
      </c>
    </row>
    <row r="235" spans="1:10">
      <c r="A235" s="13" t="s">
        <v>233</v>
      </c>
      <c r="B235" s="13">
        <f>INDEX(AllGenerators!U:U,MATCH(CapInput!$A235,AllGenerators!$A:$A,0))</f>
        <v>50</v>
      </c>
      <c r="C235" s="15" t="s">
        <v>233</v>
      </c>
      <c r="D235" s="15">
        <f>INDEX(AllGenerators!V:V,MATCH(CapInput!$A235,AllGenerators!$A:$A,0))</f>
        <v>50</v>
      </c>
      <c r="E235" s="16" t="s">
        <v>233</v>
      </c>
      <c r="F235" s="16">
        <f>INDEX(AllGenerators!W:W,MATCH(CapInput!$A235,AllGenerators!$A:$A,0))</f>
        <v>50</v>
      </c>
      <c r="G235" s="15" t="s">
        <v>233</v>
      </c>
      <c r="H235" s="15">
        <f>INDEX(AllGenerators!X:X,MATCH(CapInput!$A235,AllGenerators!$A:$A,0))</f>
        <v>50</v>
      </c>
      <c r="I235" s="16" t="s">
        <v>233</v>
      </c>
      <c r="J235" s="16">
        <f>INDEX(AllGenerators!Y:Y,MATCH(CapInput!$A235,AllGenerators!$A:$A,0))</f>
        <v>50</v>
      </c>
    </row>
    <row r="236" spans="1:10">
      <c r="A236" s="13" t="s">
        <v>234</v>
      </c>
      <c r="B236" s="13">
        <f>INDEX(AllGenerators!U:U,MATCH(CapInput!$A236,AllGenerators!$A:$A,0))</f>
        <v>25</v>
      </c>
      <c r="C236" s="15" t="s">
        <v>234</v>
      </c>
      <c r="D236" s="15">
        <f>INDEX(AllGenerators!V:V,MATCH(CapInput!$A236,AllGenerators!$A:$A,0))</f>
        <v>25</v>
      </c>
      <c r="E236" s="16" t="s">
        <v>234</v>
      </c>
      <c r="F236" s="16">
        <f>INDEX(AllGenerators!W:W,MATCH(CapInput!$A236,AllGenerators!$A:$A,0))</f>
        <v>25</v>
      </c>
      <c r="G236" s="15" t="s">
        <v>234</v>
      </c>
      <c r="H236" s="15">
        <f>INDEX(AllGenerators!X:X,MATCH(CapInput!$A236,AllGenerators!$A:$A,0))</f>
        <v>25</v>
      </c>
      <c r="I236" s="16" t="s">
        <v>234</v>
      </c>
      <c r="J236" s="16">
        <f>INDEX(AllGenerators!Y:Y,MATCH(CapInput!$A236,AllGenerators!$A:$A,0))</f>
        <v>25</v>
      </c>
    </row>
    <row r="237" spans="1:10">
      <c r="A237" s="13" t="s">
        <v>235</v>
      </c>
      <c r="B237" s="13">
        <f>INDEX(AllGenerators!U:U,MATCH(CapInput!$A237,AllGenerators!$A:$A,0))</f>
        <v>27</v>
      </c>
      <c r="C237" s="15" t="s">
        <v>235</v>
      </c>
      <c r="D237" s="15">
        <f>INDEX(AllGenerators!V:V,MATCH(CapInput!$A237,AllGenerators!$A:$A,0))</f>
        <v>27</v>
      </c>
      <c r="E237" s="16" t="s">
        <v>235</v>
      </c>
      <c r="F237" s="16">
        <f>INDEX(AllGenerators!W:W,MATCH(CapInput!$A237,AllGenerators!$A:$A,0))</f>
        <v>27</v>
      </c>
      <c r="G237" s="15" t="s">
        <v>235</v>
      </c>
      <c r="H237" s="15">
        <f>INDEX(AllGenerators!X:X,MATCH(CapInput!$A237,AllGenerators!$A:$A,0))</f>
        <v>27</v>
      </c>
      <c r="I237" s="16" t="s">
        <v>235</v>
      </c>
      <c r="J237" s="16">
        <f>INDEX(AllGenerators!Y:Y,MATCH(CapInput!$A237,AllGenerators!$A:$A,0))</f>
        <v>27</v>
      </c>
    </row>
    <row r="238" spans="1:10">
      <c r="A238" s="13" t="s">
        <v>236</v>
      </c>
      <c r="B238" s="13">
        <f>INDEX(AllGenerators!U:U,MATCH(CapInput!$A238,AllGenerators!$A:$A,0))</f>
        <v>29</v>
      </c>
      <c r="C238" s="15" t="s">
        <v>236</v>
      </c>
      <c r="D238" s="15">
        <f>INDEX(AllGenerators!V:V,MATCH(CapInput!$A238,AllGenerators!$A:$A,0))</f>
        <v>29</v>
      </c>
      <c r="E238" s="16" t="s">
        <v>236</v>
      </c>
      <c r="F238" s="16">
        <f>INDEX(AllGenerators!W:W,MATCH(CapInput!$A238,AllGenerators!$A:$A,0))</f>
        <v>29</v>
      </c>
      <c r="G238" s="15" t="s">
        <v>236</v>
      </c>
      <c r="H238" s="15">
        <f>INDEX(AllGenerators!X:X,MATCH(CapInput!$A238,AllGenerators!$A:$A,0))</f>
        <v>29</v>
      </c>
      <c r="I238" s="16" t="s">
        <v>236</v>
      </c>
      <c r="J238" s="16">
        <f>INDEX(AllGenerators!Y:Y,MATCH(CapInput!$A238,AllGenerators!$A:$A,0))</f>
        <v>29</v>
      </c>
    </row>
    <row r="239" spans="1:10">
      <c r="A239" s="13" t="s">
        <v>237</v>
      </c>
      <c r="B239" s="13">
        <f>INDEX(AllGenerators!U:U,MATCH(CapInput!$A239,AllGenerators!$A:$A,0))</f>
        <v>20</v>
      </c>
      <c r="C239" s="15" t="s">
        <v>237</v>
      </c>
      <c r="D239" s="15">
        <f>INDEX(AllGenerators!V:V,MATCH(CapInput!$A239,AllGenerators!$A:$A,0))</f>
        <v>20</v>
      </c>
      <c r="E239" s="16" t="s">
        <v>237</v>
      </c>
      <c r="F239" s="16">
        <f>INDEX(AllGenerators!W:W,MATCH(CapInput!$A239,AllGenerators!$A:$A,0))</f>
        <v>20</v>
      </c>
      <c r="G239" s="15" t="s">
        <v>237</v>
      </c>
      <c r="H239" s="15">
        <f>INDEX(AllGenerators!X:X,MATCH(CapInput!$A239,AllGenerators!$A:$A,0))</f>
        <v>20</v>
      </c>
      <c r="I239" s="16" t="s">
        <v>237</v>
      </c>
      <c r="J239" s="16">
        <f>INDEX(AllGenerators!Y:Y,MATCH(CapInput!$A239,AllGenerators!$A:$A,0))</f>
        <v>20</v>
      </c>
    </row>
    <row r="240" spans="1:10">
      <c r="A240" s="13" t="s">
        <v>238</v>
      </c>
      <c r="B240" s="13">
        <f>INDEX(AllGenerators!U:U,MATCH(CapInput!$A240,AllGenerators!$A:$A,0))</f>
        <v>20.2</v>
      </c>
      <c r="C240" s="15" t="s">
        <v>238</v>
      </c>
      <c r="D240" s="15">
        <f>INDEX(AllGenerators!V:V,MATCH(CapInput!$A240,AllGenerators!$A:$A,0))</f>
        <v>20.2</v>
      </c>
      <c r="E240" s="16" t="s">
        <v>238</v>
      </c>
      <c r="F240" s="16">
        <f>INDEX(AllGenerators!W:W,MATCH(CapInput!$A240,AllGenerators!$A:$A,0))</f>
        <v>20.2</v>
      </c>
      <c r="G240" s="15" t="s">
        <v>238</v>
      </c>
      <c r="H240" s="15">
        <f>INDEX(AllGenerators!X:X,MATCH(CapInput!$A240,AllGenerators!$A:$A,0))</f>
        <v>20.2</v>
      </c>
      <c r="I240" s="16" t="s">
        <v>238</v>
      </c>
      <c r="J240" s="16">
        <f>INDEX(AllGenerators!Y:Y,MATCH(CapInput!$A240,AllGenerators!$A:$A,0))</f>
        <v>20.2</v>
      </c>
    </row>
    <row r="241" spans="1:10">
      <c r="A241" s="13" t="s">
        <v>239</v>
      </c>
      <c r="B241" s="13">
        <f>INDEX(AllGenerators!U:U,MATCH(CapInput!$A241,AllGenerators!$A:$A,0))</f>
        <v>20</v>
      </c>
      <c r="C241" s="15" t="s">
        <v>239</v>
      </c>
      <c r="D241" s="15">
        <f>INDEX(AllGenerators!V:V,MATCH(CapInput!$A241,AllGenerators!$A:$A,0))</f>
        <v>20</v>
      </c>
      <c r="E241" s="16" t="s">
        <v>239</v>
      </c>
      <c r="F241" s="16">
        <f>INDEX(AllGenerators!W:W,MATCH(CapInput!$A241,AllGenerators!$A:$A,0))</f>
        <v>20</v>
      </c>
      <c r="G241" s="15" t="s">
        <v>239</v>
      </c>
      <c r="H241" s="15">
        <f>INDEX(AllGenerators!X:X,MATCH(CapInput!$A241,AllGenerators!$A:$A,0))</f>
        <v>20</v>
      </c>
      <c r="I241" s="16" t="s">
        <v>239</v>
      </c>
      <c r="J241" s="16">
        <f>INDEX(AllGenerators!Y:Y,MATCH(CapInput!$A241,AllGenerators!$A:$A,0))</f>
        <v>20</v>
      </c>
    </row>
    <row r="242" spans="1:10">
      <c r="A242" s="13" t="s">
        <v>240</v>
      </c>
      <c r="B242" s="13">
        <f>INDEX(AllGenerators!U:U,MATCH(CapInput!$A242,AllGenerators!$A:$A,0))</f>
        <v>8</v>
      </c>
      <c r="C242" s="15" t="s">
        <v>240</v>
      </c>
      <c r="D242" s="15">
        <f>INDEX(AllGenerators!V:V,MATCH(CapInput!$A242,AllGenerators!$A:$A,0))</f>
        <v>8</v>
      </c>
      <c r="E242" s="16" t="s">
        <v>240</v>
      </c>
      <c r="F242" s="16">
        <f>INDEX(AllGenerators!W:W,MATCH(CapInput!$A242,AllGenerators!$A:$A,0))</f>
        <v>8</v>
      </c>
      <c r="G242" s="15" t="s">
        <v>240</v>
      </c>
      <c r="H242" s="15">
        <f>INDEX(AllGenerators!X:X,MATCH(CapInput!$A242,AllGenerators!$A:$A,0))</f>
        <v>8</v>
      </c>
      <c r="I242" s="16" t="s">
        <v>240</v>
      </c>
      <c r="J242" s="16">
        <f>INDEX(AllGenerators!Y:Y,MATCH(CapInput!$A242,AllGenerators!$A:$A,0))</f>
        <v>8</v>
      </c>
    </row>
    <row r="243" spans="1:10">
      <c r="A243" s="13" t="s">
        <v>241</v>
      </c>
      <c r="B243" s="13">
        <f>INDEX(AllGenerators!U:U,MATCH(CapInput!$A243,AllGenerators!$A:$A,0))</f>
        <v>8.8000000000000007</v>
      </c>
      <c r="C243" s="15" t="s">
        <v>241</v>
      </c>
      <c r="D243" s="15">
        <f>INDEX(AllGenerators!V:V,MATCH(CapInput!$A243,AllGenerators!$A:$A,0))</f>
        <v>8.8000000000000007</v>
      </c>
      <c r="E243" s="16" t="s">
        <v>241</v>
      </c>
      <c r="F243" s="16">
        <f>INDEX(AllGenerators!W:W,MATCH(CapInput!$A243,AllGenerators!$A:$A,0))</f>
        <v>8.8000000000000007</v>
      </c>
      <c r="G243" s="15" t="s">
        <v>241</v>
      </c>
      <c r="H243" s="15">
        <f>INDEX(AllGenerators!X:X,MATCH(CapInput!$A243,AllGenerators!$A:$A,0))</f>
        <v>8.8000000000000007</v>
      </c>
      <c r="I243" s="16" t="s">
        <v>241</v>
      </c>
      <c r="J243" s="16">
        <f>INDEX(AllGenerators!Y:Y,MATCH(CapInput!$A243,AllGenerators!$A:$A,0))</f>
        <v>8.8000000000000007</v>
      </c>
    </row>
    <row r="244" spans="1:10">
      <c r="A244" s="13" t="s">
        <v>242</v>
      </c>
      <c r="B244" s="13">
        <f>INDEX(AllGenerators!U:U,MATCH(CapInput!$A244,AllGenerators!$A:$A,0))</f>
        <v>10.8</v>
      </c>
      <c r="C244" s="15" t="s">
        <v>242</v>
      </c>
      <c r="D244" s="15">
        <f>INDEX(AllGenerators!V:V,MATCH(CapInput!$A244,AllGenerators!$A:$A,0))</f>
        <v>10.8</v>
      </c>
      <c r="E244" s="16" t="s">
        <v>242</v>
      </c>
      <c r="F244" s="16">
        <f>INDEX(AllGenerators!W:W,MATCH(CapInput!$A244,AllGenerators!$A:$A,0))</f>
        <v>10.8</v>
      </c>
      <c r="G244" s="15" t="s">
        <v>242</v>
      </c>
      <c r="H244" s="15">
        <f>INDEX(AllGenerators!X:X,MATCH(CapInput!$A244,AllGenerators!$A:$A,0))</f>
        <v>10.8</v>
      </c>
      <c r="I244" s="16" t="s">
        <v>242</v>
      </c>
      <c r="J244" s="16">
        <f>INDEX(AllGenerators!Y:Y,MATCH(CapInput!$A244,AllGenerators!$A:$A,0))</f>
        <v>10.8</v>
      </c>
    </row>
    <row r="245" spans="1:10">
      <c r="A245" s="13" t="s">
        <v>243</v>
      </c>
      <c r="B245" s="13">
        <f>INDEX(AllGenerators!U:U,MATCH(CapInput!$A245,AllGenerators!$A:$A,0))</f>
        <v>10</v>
      </c>
      <c r="C245" s="15" t="s">
        <v>243</v>
      </c>
      <c r="D245" s="15">
        <f>INDEX(AllGenerators!V:V,MATCH(CapInput!$A245,AllGenerators!$A:$A,0))</f>
        <v>10</v>
      </c>
      <c r="E245" s="16" t="s">
        <v>243</v>
      </c>
      <c r="F245" s="16">
        <f>INDEX(AllGenerators!W:W,MATCH(CapInput!$A245,AllGenerators!$A:$A,0))</f>
        <v>10</v>
      </c>
      <c r="G245" s="15" t="s">
        <v>243</v>
      </c>
      <c r="H245" s="15">
        <f>INDEX(AllGenerators!X:X,MATCH(CapInput!$A245,AllGenerators!$A:$A,0))</f>
        <v>10</v>
      </c>
      <c r="I245" s="16" t="s">
        <v>243</v>
      </c>
      <c r="J245" s="16">
        <f>INDEX(AllGenerators!Y:Y,MATCH(CapInput!$A245,AllGenerators!$A:$A,0))</f>
        <v>10</v>
      </c>
    </row>
    <row r="246" spans="1:10">
      <c r="A246" s="13" t="s">
        <v>244</v>
      </c>
      <c r="B246" s="13">
        <f>INDEX(AllGenerators!U:U,MATCH(CapInput!$A246,AllGenerators!$A:$A,0))</f>
        <v>15.5</v>
      </c>
      <c r="C246" s="15" t="s">
        <v>244</v>
      </c>
      <c r="D246" s="15">
        <f>INDEX(AllGenerators!V:V,MATCH(CapInput!$A246,AllGenerators!$A:$A,0))</f>
        <v>15.5</v>
      </c>
      <c r="E246" s="16" t="s">
        <v>244</v>
      </c>
      <c r="F246" s="16">
        <f>INDEX(AllGenerators!W:W,MATCH(CapInput!$A246,AllGenerators!$A:$A,0))</f>
        <v>15.5</v>
      </c>
      <c r="G246" s="15" t="s">
        <v>244</v>
      </c>
      <c r="H246" s="15">
        <f>INDEX(AllGenerators!X:X,MATCH(CapInput!$A246,AllGenerators!$A:$A,0))</f>
        <v>15.5</v>
      </c>
      <c r="I246" s="16" t="s">
        <v>244</v>
      </c>
      <c r="J246" s="16">
        <f>INDEX(AllGenerators!Y:Y,MATCH(CapInput!$A246,AllGenerators!$A:$A,0))</f>
        <v>15.5</v>
      </c>
    </row>
    <row r="247" spans="1:10">
      <c r="A247" s="13" t="s">
        <v>245</v>
      </c>
      <c r="B247" s="13">
        <f>INDEX(AllGenerators!U:U,MATCH(CapInput!$A247,AllGenerators!$A:$A,0))</f>
        <v>22</v>
      </c>
      <c r="C247" s="15" t="s">
        <v>245</v>
      </c>
      <c r="D247" s="15">
        <f>INDEX(AllGenerators!V:V,MATCH(CapInput!$A247,AllGenerators!$A:$A,0))</f>
        <v>22</v>
      </c>
      <c r="E247" s="16" t="s">
        <v>245</v>
      </c>
      <c r="F247" s="16">
        <f>INDEX(AllGenerators!W:W,MATCH(CapInput!$A247,AllGenerators!$A:$A,0))</f>
        <v>22</v>
      </c>
      <c r="G247" s="15" t="s">
        <v>245</v>
      </c>
      <c r="H247" s="15">
        <f>INDEX(AllGenerators!X:X,MATCH(CapInput!$A247,AllGenerators!$A:$A,0))</f>
        <v>22</v>
      </c>
      <c r="I247" s="16" t="s">
        <v>245</v>
      </c>
      <c r="J247" s="16">
        <f>INDEX(AllGenerators!Y:Y,MATCH(CapInput!$A247,AllGenerators!$A:$A,0))</f>
        <v>22</v>
      </c>
    </row>
    <row r="248" spans="1:10">
      <c r="A248" s="13" t="s">
        <v>246</v>
      </c>
      <c r="B248" s="13">
        <f>INDEX(AllGenerators!U:U,MATCH(CapInput!$A248,AllGenerators!$A:$A,0))</f>
        <v>25</v>
      </c>
      <c r="C248" s="15" t="s">
        <v>246</v>
      </c>
      <c r="D248" s="15">
        <f>INDEX(AllGenerators!V:V,MATCH(CapInput!$A248,AllGenerators!$A:$A,0))</f>
        <v>25</v>
      </c>
      <c r="E248" s="16" t="s">
        <v>246</v>
      </c>
      <c r="F248" s="16">
        <f>INDEX(AllGenerators!W:W,MATCH(CapInput!$A248,AllGenerators!$A:$A,0))</f>
        <v>25</v>
      </c>
      <c r="G248" s="15" t="s">
        <v>246</v>
      </c>
      <c r="H248" s="15">
        <f>INDEX(AllGenerators!X:X,MATCH(CapInput!$A248,AllGenerators!$A:$A,0))</f>
        <v>25</v>
      </c>
      <c r="I248" s="16" t="s">
        <v>246</v>
      </c>
      <c r="J248" s="16">
        <f>INDEX(AllGenerators!Y:Y,MATCH(CapInput!$A248,AllGenerators!$A:$A,0))</f>
        <v>25</v>
      </c>
    </row>
    <row r="249" spans="1:10">
      <c r="A249" s="13" t="s">
        <v>247</v>
      </c>
      <c r="B249" s="13">
        <f>INDEX(AllGenerators!U:U,MATCH(CapInput!$A249,AllGenerators!$A:$A,0))</f>
        <v>21</v>
      </c>
      <c r="C249" s="15" t="s">
        <v>247</v>
      </c>
      <c r="D249" s="15">
        <f>INDEX(AllGenerators!V:V,MATCH(CapInput!$A249,AllGenerators!$A:$A,0))</f>
        <v>21</v>
      </c>
      <c r="E249" s="16" t="s">
        <v>247</v>
      </c>
      <c r="F249" s="16">
        <f>INDEX(AllGenerators!W:W,MATCH(CapInput!$A249,AllGenerators!$A:$A,0))</f>
        <v>21</v>
      </c>
      <c r="G249" s="15" t="s">
        <v>247</v>
      </c>
      <c r="H249" s="15">
        <f>INDEX(AllGenerators!X:X,MATCH(CapInput!$A249,AllGenerators!$A:$A,0))</f>
        <v>21</v>
      </c>
      <c r="I249" s="16" t="s">
        <v>247</v>
      </c>
      <c r="J249" s="16">
        <f>INDEX(AllGenerators!Y:Y,MATCH(CapInput!$A249,AllGenerators!$A:$A,0))</f>
        <v>21</v>
      </c>
    </row>
    <row r="250" spans="1:10">
      <c r="A250" s="13" t="s">
        <v>248</v>
      </c>
      <c r="B250" s="13">
        <f>INDEX(AllGenerators!U:U,MATCH(CapInput!$A250,AllGenerators!$A:$A,0))</f>
        <v>6.5</v>
      </c>
      <c r="C250" s="15" t="s">
        <v>248</v>
      </c>
      <c r="D250" s="15">
        <f>INDEX(AllGenerators!V:V,MATCH(CapInput!$A250,AllGenerators!$A:$A,0))</f>
        <v>6.5</v>
      </c>
      <c r="E250" s="16" t="s">
        <v>248</v>
      </c>
      <c r="F250" s="16">
        <f>INDEX(AllGenerators!W:W,MATCH(CapInput!$A250,AllGenerators!$A:$A,0))</f>
        <v>6.5</v>
      </c>
      <c r="G250" s="15" t="s">
        <v>248</v>
      </c>
      <c r="H250" s="15">
        <f>INDEX(AllGenerators!X:X,MATCH(CapInput!$A250,AllGenerators!$A:$A,0))</f>
        <v>6.5</v>
      </c>
      <c r="I250" s="16" t="s">
        <v>248</v>
      </c>
      <c r="J250" s="16">
        <f>INDEX(AllGenerators!Y:Y,MATCH(CapInput!$A250,AllGenerators!$A:$A,0))</f>
        <v>6.5</v>
      </c>
    </row>
    <row r="251" spans="1:10">
      <c r="A251" s="13" t="s">
        <v>249</v>
      </c>
      <c r="B251" s="13">
        <f>INDEX(AllGenerators!U:U,MATCH(CapInput!$A251,AllGenerators!$A:$A,0))</f>
        <v>24</v>
      </c>
      <c r="C251" s="15" t="s">
        <v>249</v>
      </c>
      <c r="D251" s="15">
        <f>INDEX(AllGenerators!V:V,MATCH(CapInput!$A251,AllGenerators!$A:$A,0))</f>
        <v>24</v>
      </c>
      <c r="E251" s="16" t="s">
        <v>249</v>
      </c>
      <c r="F251" s="16">
        <f>INDEX(AllGenerators!W:W,MATCH(CapInput!$A251,AllGenerators!$A:$A,0))</f>
        <v>24</v>
      </c>
      <c r="G251" s="15" t="s">
        <v>249</v>
      </c>
      <c r="H251" s="15">
        <f>INDEX(AllGenerators!X:X,MATCH(CapInput!$A251,AllGenerators!$A:$A,0))</f>
        <v>24</v>
      </c>
      <c r="I251" s="16" t="s">
        <v>249</v>
      </c>
      <c r="J251" s="16">
        <f>INDEX(AllGenerators!Y:Y,MATCH(CapInput!$A251,AllGenerators!$A:$A,0))</f>
        <v>24</v>
      </c>
    </row>
    <row r="252" spans="1:10">
      <c r="A252" s="13" t="s">
        <v>250</v>
      </c>
      <c r="B252" s="13">
        <f>INDEX(AllGenerators!U:U,MATCH(CapInput!$A252,AllGenerators!$A:$A,0))</f>
        <v>25</v>
      </c>
      <c r="C252" s="15" t="s">
        <v>250</v>
      </c>
      <c r="D252" s="15">
        <f>INDEX(AllGenerators!V:V,MATCH(CapInput!$A252,AllGenerators!$A:$A,0))</f>
        <v>25</v>
      </c>
      <c r="E252" s="16" t="s">
        <v>250</v>
      </c>
      <c r="F252" s="16">
        <f>INDEX(AllGenerators!W:W,MATCH(CapInput!$A252,AllGenerators!$A:$A,0))</f>
        <v>25</v>
      </c>
      <c r="G252" s="15" t="s">
        <v>250</v>
      </c>
      <c r="H252" s="15">
        <f>INDEX(AllGenerators!X:X,MATCH(CapInput!$A252,AllGenerators!$A:$A,0))</f>
        <v>25</v>
      </c>
      <c r="I252" s="16" t="s">
        <v>250</v>
      </c>
      <c r="J252" s="16">
        <f>INDEX(AllGenerators!Y:Y,MATCH(CapInput!$A252,AllGenerators!$A:$A,0))</f>
        <v>25</v>
      </c>
    </row>
    <row r="253" spans="1:10">
      <c r="A253" s="13" t="s">
        <v>251</v>
      </c>
      <c r="B253" s="13">
        <f>INDEX(AllGenerators!U:U,MATCH(CapInput!$A253,AllGenerators!$A:$A,0))</f>
        <v>12</v>
      </c>
      <c r="C253" s="15" t="s">
        <v>251</v>
      </c>
      <c r="D253" s="15">
        <f>INDEX(AllGenerators!V:V,MATCH(CapInput!$A253,AllGenerators!$A:$A,0))</f>
        <v>12</v>
      </c>
      <c r="E253" s="16" t="s">
        <v>251</v>
      </c>
      <c r="F253" s="16">
        <f>INDEX(AllGenerators!W:W,MATCH(CapInput!$A253,AllGenerators!$A:$A,0))</f>
        <v>12</v>
      </c>
      <c r="G253" s="15" t="s">
        <v>251</v>
      </c>
      <c r="H253" s="15">
        <f>INDEX(AllGenerators!X:X,MATCH(CapInput!$A253,AllGenerators!$A:$A,0))</f>
        <v>12</v>
      </c>
      <c r="I253" s="16" t="s">
        <v>251</v>
      </c>
      <c r="J253" s="16">
        <f>INDEX(AllGenerators!Y:Y,MATCH(CapInput!$A253,AllGenerators!$A:$A,0))</f>
        <v>12</v>
      </c>
    </row>
    <row r="254" spans="1:10">
      <c r="A254" s="13" t="s">
        <v>252</v>
      </c>
      <c r="B254" s="13">
        <f>INDEX(AllGenerators!U:U,MATCH(CapInput!$A254,AllGenerators!$A:$A,0))</f>
        <v>16</v>
      </c>
      <c r="C254" s="15" t="s">
        <v>252</v>
      </c>
      <c r="D254" s="15">
        <f>INDEX(AllGenerators!V:V,MATCH(CapInput!$A254,AllGenerators!$A:$A,0))</f>
        <v>16</v>
      </c>
      <c r="E254" s="16" t="s">
        <v>252</v>
      </c>
      <c r="F254" s="16">
        <f>INDEX(AllGenerators!W:W,MATCH(CapInput!$A254,AllGenerators!$A:$A,0))</f>
        <v>16</v>
      </c>
      <c r="G254" s="15" t="s">
        <v>252</v>
      </c>
      <c r="H254" s="15">
        <f>INDEX(AllGenerators!X:X,MATCH(CapInput!$A254,AllGenerators!$A:$A,0))</f>
        <v>16</v>
      </c>
      <c r="I254" s="16" t="s">
        <v>252</v>
      </c>
      <c r="J254" s="16">
        <f>INDEX(AllGenerators!Y:Y,MATCH(CapInput!$A254,AllGenerators!$A:$A,0))</f>
        <v>16</v>
      </c>
    </row>
    <row r="255" spans="1:10">
      <c r="A255" s="13" t="s">
        <v>253</v>
      </c>
      <c r="B255" s="13">
        <f>INDEX(AllGenerators!U:U,MATCH(CapInput!$A255,AllGenerators!$A:$A,0))</f>
        <v>47.6</v>
      </c>
      <c r="C255" s="15" t="s">
        <v>253</v>
      </c>
      <c r="D255" s="15">
        <f>INDEX(AllGenerators!V:V,MATCH(CapInput!$A255,AllGenerators!$A:$A,0))</f>
        <v>47.6</v>
      </c>
      <c r="E255" s="16" t="s">
        <v>253</v>
      </c>
      <c r="F255" s="16">
        <f>INDEX(AllGenerators!W:W,MATCH(CapInput!$A255,AllGenerators!$A:$A,0))</f>
        <v>47.6</v>
      </c>
      <c r="G255" s="15" t="s">
        <v>253</v>
      </c>
      <c r="H255" s="15">
        <f>INDEX(AllGenerators!X:X,MATCH(CapInput!$A255,AllGenerators!$A:$A,0))</f>
        <v>47.6</v>
      </c>
      <c r="I255" s="16" t="s">
        <v>253</v>
      </c>
      <c r="J255" s="16">
        <f>INDEX(AllGenerators!Y:Y,MATCH(CapInput!$A255,AllGenerators!$A:$A,0))</f>
        <v>47.6</v>
      </c>
    </row>
    <row r="256" spans="1:10">
      <c r="A256" s="13" t="s">
        <v>254</v>
      </c>
      <c r="B256" s="13">
        <f>INDEX(AllGenerators!U:U,MATCH(CapInput!$A256,AllGenerators!$A:$A,0))</f>
        <v>41.3</v>
      </c>
      <c r="C256" s="15" t="s">
        <v>254</v>
      </c>
      <c r="D256" s="15">
        <f>INDEX(AllGenerators!V:V,MATCH(CapInput!$A256,AllGenerators!$A:$A,0))</f>
        <v>41.3</v>
      </c>
      <c r="E256" s="16" t="s">
        <v>254</v>
      </c>
      <c r="F256" s="16">
        <f>INDEX(AllGenerators!W:W,MATCH(CapInput!$A256,AllGenerators!$A:$A,0))</f>
        <v>41.3</v>
      </c>
      <c r="G256" s="15" t="s">
        <v>254</v>
      </c>
      <c r="H256" s="15">
        <f>INDEX(AllGenerators!X:X,MATCH(CapInput!$A256,AllGenerators!$A:$A,0))</f>
        <v>41.3</v>
      </c>
      <c r="I256" s="16" t="s">
        <v>254</v>
      </c>
      <c r="J256" s="16">
        <f>INDEX(AllGenerators!Y:Y,MATCH(CapInput!$A256,AllGenerators!$A:$A,0))</f>
        <v>41.3</v>
      </c>
    </row>
    <row r="257" spans="1:10">
      <c r="A257" s="13" t="s">
        <v>255</v>
      </c>
      <c r="B257" s="13">
        <f>INDEX(AllGenerators!U:U,MATCH(CapInput!$A257,AllGenerators!$A:$A,0))</f>
        <v>43</v>
      </c>
      <c r="C257" s="15" t="s">
        <v>255</v>
      </c>
      <c r="D257" s="15">
        <f>INDEX(AllGenerators!V:V,MATCH(CapInput!$A257,AllGenerators!$A:$A,0))</f>
        <v>43</v>
      </c>
      <c r="E257" s="16" t="s">
        <v>255</v>
      </c>
      <c r="F257" s="16">
        <f>INDEX(AllGenerators!W:W,MATCH(CapInput!$A257,AllGenerators!$A:$A,0))</f>
        <v>43</v>
      </c>
      <c r="G257" s="15" t="s">
        <v>255</v>
      </c>
      <c r="H257" s="15">
        <f>INDEX(AllGenerators!X:X,MATCH(CapInput!$A257,AllGenerators!$A:$A,0))</f>
        <v>43</v>
      </c>
      <c r="I257" s="16" t="s">
        <v>255</v>
      </c>
      <c r="J257" s="16">
        <f>INDEX(AllGenerators!Y:Y,MATCH(CapInput!$A257,AllGenerators!$A:$A,0))</f>
        <v>43</v>
      </c>
    </row>
    <row r="258" spans="1:10">
      <c r="A258" s="13" t="s">
        <v>256</v>
      </c>
      <c r="B258" s="13">
        <f>INDEX(AllGenerators!U:U,MATCH(CapInput!$A258,AllGenerators!$A:$A,0))</f>
        <v>20</v>
      </c>
      <c r="C258" s="15" t="s">
        <v>256</v>
      </c>
      <c r="D258" s="15">
        <f>INDEX(AllGenerators!V:V,MATCH(CapInput!$A258,AllGenerators!$A:$A,0))</f>
        <v>20</v>
      </c>
      <c r="E258" s="16" t="s">
        <v>256</v>
      </c>
      <c r="F258" s="16">
        <f>INDEX(AllGenerators!W:W,MATCH(CapInput!$A258,AllGenerators!$A:$A,0))</f>
        <v>20</v>
      </c>
      <c r="G258" s="15" t="s">
        <v>256</v>
      </c>
      <c r="H258" s="15">
        <f>INDEX(AllGenerators!X:X,MATCH(CapInput!$A258,AllGenerators!$A:$A,0))</f>
        <v>20</v>
      </c>
      <c r="I258" s="16" t="s">
        <v>256</v>
      </c>
      <c r="J258" s="16">
        <f>INDEX(AllGenerators!Y:Y,MATCH(CapInput!$A258,AllGenerators!$A:$A,0))</f>
        <v>20</v>
      </c>
    </row>
    <row r="259" spans="1:10">
      <c r="A259" s="13" t="s">
        <v>257</v>
      </c>
      <c r="B259" s="13">
        <f>INDEX(AllGenerators!U:U,MATCH(CapInput!$A259,AllGenerators!$A:$A,0))</f>
        <v>78</v>
      </c>
      <c r="C259" s="15" t="s">
        <v>257</v>
      </c>
      <c r="D259" s="15">
        <f>INDEX(AllGenerators!V:V,MATCH(CapInput!$A259,AllGenerators!$A:$A,0))</f>
        <v>78</v>
      </c>
      <c r="E259" s="16" t="s">
        <v>257</v>
      </c>
      <c r="F259" s="16">
        <f>INDEX(AllGenerators!W:W,MATCH(CapInput!$A259,AllGenerators!$A:$A,0))</f>
        <v>78</v>
      </c>
      <c r="G259" s="15" t="s">
        <v>257</v>
      </c>
      <c r="H259" s="15">
        <f>INDEX(AllGenerators!X:X,MATCH(CapInput!$A259,AllGenerators!$A:$A,0))</f>
        <v>78</v>
      </c>
      <c r="I259" s="16" t="s">
        <v>257</v>
      </c>
      <c r="J259" s="16">
        <f>INDEX(AllGenerators!Y:Y,MATCH(CapInput!$A259,AllGenerators!$A:$A,0))</f>
        <v>78</v>
      </c>
    </row>
    <row r="260" spans="1:10">
      <c r="A260" s="13" t="s">
        <v>258</v>
      </c>
      <c r="B260" s="13">
        <f>INDEX(AllGenerators!U:U,MATCH(CapInput!$A260,AllGenerators!$A:$A,0))</f>
        <v>30</v>
      </c>
      <c r="C260" s="15" t="s">
        <v>258</v>
      </c>
      <c r="D260" s="15">
        <f>INDEX(AllGenerators!V:V,MATCH(CapInput!$A260,AllGenerators!$A:$A,0))</f>
        <v>30</v>
      </c>
      <c r="E260" s="16" t="s">
        <v>258</v>
      </c>
      <c r="F260" s="16">
        <f>INDEX(AllGenerators!W:W,MATCH(CapInput!$A260,AllGenerators!$A:$A,0))</f>
        <v>30</v>
      </c>
      <c r="G260" s="15" t="s">
        <v>258</v>
      </c>
      <c r="H260" s="15">
        <f>INDEX(AllGenerators!X:X,MATCH(CapInput!$A260,AllGenerators!$A:$A,0))</f>
        <v>30</v>
      </c>
      <c r="I260" s="16" t="s">
        <v>258</v>
      </c>
      <c r="J260" s="16">
        <f>INDEX(AllGenerators!Y:Y,MATCH(CapInput!$A260,AllGenerators!$A:$A,0))</f>
        <v>30</v>
      </c>
    </row>
    <row r="261" spans="1:10">
      <c r="A261" s="13" t="s">
        <v>259</v>
      </c>
      <c r="B261" s="13">
        <f>INDEX(AllGenerators!U:U,MATCH(CapInput!$A261,AllGenerators!$A:$A,0))</f>
        <v>160</v>
      </c>
      <c r="C261" s="15" t="s">
        <v>259</v>
      </c>
      <c r="D261" s="15">
        <f>INDEX(AllGenerators!V:V,MATCH(CapInput!$A261,AllGenerators!$A:$A,0))</f>
        <v>160</v>
      </c>
      <c r="E261" s="16" t="s">
        <v>259</v>
      </c>
      <c r="F261" s="16">
        <f>INDEX(AllGenerators!W:W,MATCH(CapInput!$A261,AllGenerators!$A:$A,0))</f>
        <v>160</v>
      </c>
      <c r="G261" s="15" t="s">
        <v>259</v>
      </c>
      <c r="H261" s="15">
        <f>INDEX(AllGenerators!X:X,MATCH(CapInput!$A261,AllGenerators!$A:$A,0))</f>
        <v>160</v>
      </c>
      <c r="I261" s="16" t="s">
        <v>259</v>
      </c>
      <c r="J261" s="16">
        <f>INDEX(AllGenerators!Y:Y,MATCH(CapInput!$A261,AllGenerators!$A:$A,0))</f>
        <v>160</v>
      </c>
    </row>
    <row r="262" spans="1:10">
      <c r="A262" s="13" t="s">
        <v>260</v>
      </c>
      <c r="B262" s="13">
        <f>INDEX(AllGenerators!U:U,MATCH(CapInput!$A262,AllGenerators!$A:$A,0))</f>
        <v>93</v>
      </c>
      <c r="C262" s="15" t="s">
        <v>260</v>
      </c>
      <c r="D262" s="15">
        <f>INDEX(AllGenerators!V:V,MATCH(CapInput!$A262,AllGenerators!$A:$A,0))</f>
        <v>113</v>
      </c>
      <c r="E262" s="16" t="s">
        <v>260</v>
      </c>
      <c r="F262" s="16">
        <f>INDEX(AllGenerators!W:W,MATCH(CapInput!$A262,AllGenerators!$A:$A,0))</f>
        <v>113</v>
      </c>
      <c r="G262" s="15" t="s">
        <v>260</v>
      </c>
      <c r="H262" s="15">
        <f>INDEX(AllGenerators!X:X,MATCH(CapInput!$A262,AllGenerators!$A:$A,0))</f>
        <v>113</v>
      </c>
      <c r="I262" s="16" t="s">
        <v>260</v>
      </c>
      <c r="J262" s="16">
        <f>INDEX(AllGenerators!Y:Y,MATCH(CapInput!$A262,AllGenerators!$A:$A,0))</f>
        <v>113</v>
      </c>
    </row>
    <row r="263" spans="1:10">
      <c r="A263" s="13" t="s">
        <v>261</v>
      </c>
      <c r="B263" s="13">
        <f>INDEX(AllGenerators!U:U,MATCH(CapInput!$A263,AllGenerators!$A:$A,0))</f>
        <v>41.62</v>
      </c>
      <c r="C263" s="15" t="s">
        <v>261</v>
      </c>
      <c r="D263" s="15">
        <f>INDEX(AllGenerators!V:V,MATCH(CapInput!$A263,AllGenerators!$A:$A,0))</f>
        <v>41.62</v>
      </c>
      <c r="E263" s="16" t="s">
        <v>261</v>
      </c>
      <c r="F263" s="16">
        <f>INDEX(AllGenerators!W:W,MATCH(CapInput!$A263,AllGenerators!$A:$A,0))</f>
        <v>41.62</v>
      </c>
      <c r="G263" s="15" t="s">
        <v>261</v>
      </c>
      <c r="H263" s="15">
        <f>INDEX(AllGenerators!X:X,MATCH(CapInput!$A263,AllGenerators!$A:$A,0))</f>
        <v>41.62</v>
      </c>
      <c r="I263" s="16" t="s">
        <v>261</v>
      </c>
      <c r="J263" s="16">
        <f>INDEX(AllGenerators!Y:Y,MATCH(CapInput!$A263,AllGenerators!$A:$A,0))</f>
        <v>41.62</v>
      </c>
    </row>
    <row r="264" spans="1:10">
      <c r="A264" s="13" t="s">
        <v>262</v>
      </c>
      <c r="B264" s="13">
        <f>INDEX(AllGenerators!U:U,MATCH(CapInput!$A264,AllGenerators!$A:$A,0))</f>
        <v>12</v>
      </c>
      <c r="C264" s="15" t="s">
        <v>262</v>
      </c>
      <c r="D264" s="15">
        <f>INDEX(AllGenerators!V:V,MATCH(CapInput!$A264,AllGenerators!$A:$A,0))</f>
        <v>12</v>
      </c>
      <c r="E264" s="16" t="s">
        <v>262</v>
      </c>
      <c r="F264" s="16">
        <f>INDEX(AllGenerators!W:W,MATCH(CapInput!$A264,AllGenerators!$A:$A,0))</f>
        <v>12</v>
      </c>
      <c r="G264" s="15" t="s">
        <v>262</v>
      </c>
      <c r="H264" s="15">
        <f>INDEX(AllGenerators!X:X,MATCH(CapInput!$A264,AllGenerators!$A:$A,0))</f>
        <v>12</v>
      </c>
      <c r="I264" s="16" t="s">
        <v>262</v>
      </c>
      <c r="J264" s="16">
        <f>INDEX(AllGenerators!Y:Y,MATCH(CapInput!$A264,AllGenerators!$A:$A,0))</f>
        <v>12</v>
      </c>
    </row>
    <row r="265" spans="1:10">
      <c r="A265" s="13" t="s">
        <v>263</v>
      </c>
      <c r="B265" s="13">
        <f>INDEX(AllGenerators!U:U,MATCH(CapInput!$A265,AllGenerators!$A:$A,0))</f>
        <v>0</v>
      </c>
      <c r="C265" s="15" t="s">
        <v>263</v>
      </c>
      <c r="D265" s="15">
        <f>INDEX(AllGenerators!V:V,MATCH(CapInput!$A265,AllGenerators!$A:$A,0))</f>
        <v>0</v>
      </c>
      <c r="E265" s="16" t="s">
        <v>263</v>
      </c>
      <c r="F265" s="16">
        <f>INDEX(AllGenerators!W:W,MATCH(CapInput!$A265,AllGenerators!$A:$A,0))</f>
        <v>0</v>
      </c>
      <c r="G265" s="15" t="s">
        <v>263</v>
      </c>
      <c r="H265" s="15">
        <f>INDEX(AllGenerators!X:X,MATCH(CapInput!$A265,AllGenerators!$A:$A,0))</f>
        <v>0</v>
      </c>
      <c r="I265" s="16" t="s">
        <v>263</v>
      </c>
      <c r="J265" s="16">
        <f>INDEX(AllGenerators!Y:Y,MATCH(CapInput!$A265,AllGenerators!$A:$A,0))</f>
        <v>0</v>
      </c>
    </row>
    <row r="266" spans="1:10">
      <c r="A266" s="13" t="s">
        <v>264</v>
      </c>
      <c r="B266" s="13">
        <f>INDEX(AllGenerators!U:U,MATCH(CapInput!$A266,AllGenerators!$A:$A,0))</f>
        <v>1.7230000000000001</v>
      </c>
      <c r="C266" s="15" t="s">
        <v>264</v>
      </c>
      <c r="D266" s="15">
        <f>INDEX(AllGenerators!V:V,MATCH(CapInput!$A266,AllGenerators!$A:$A,0))</f>
        <v>1.7230000000000001</v>
      </c>
      <c r="E266" s="16" t="s">
        <v>264</v>
      </c>
      <c r="F266" s="16">
        <f>INDEX(AllGenerators!W:W,MATCH(CapInput!$A266,AllGenerators!$A:$A,0))</f>
        <v>1.7230000000000001</v>
      </c>
      <c r="G266" s="15" t="s">
        <v>264</v>
      </c>
      <c r="H266" s="15">
        <f>INDEX(AllGenerators!X:X,MATCH(CapInput!$A266,AllGenerators!$A:$A,0))</f>
        <v>1.7230000000000001</v>
      </c>
      <c r="I266" s="16" t="s">
        <v>264</v>
      </c>
      <c r="J266" s="16">
        <f>INDEX(AllGenerators!Y:Y,MATCH(CapInput!$A266,AllGenerators!$A:$A,0))</f>
        <v>1.7230000000000001</v>
      </c>
    </row>
    <row r="267" spans="1:10">
      <c r="A267" s="13" t="s">
        <v>265</v>
      </c>
      <c r="B267" s="13">
        <f>INDEX(AllGenerators!U:U,MATCH(CapInput!$A267,AllGenerators!$A:$A,0))</f>
        <v>0</v>
      </c>
      <c r="C267" s="15" t="s">
        <v>265</v>
      </c>
      <c r="D267" s="15">
        <f>INDEX(AllGenerators!V:V,MATCH(CapInput!$A267,AllGenerators!$A:$A,0))</f>
        <v>0</v>
      </c>
      <c r="E267" s="16" t="s">
        <v>265</v>
      </c>
      <c r="F267" s="16">
        <f>INDEX(AllGenerators!W:W,MATCH(CapInput!$A267,AllGenerators!$A:$A,0))</f>
        <v>0</v>
      </c>
      <c r="G267" s="15" t="s">
        <v>265</v>
      </c>
      <c r="H267" s="15">
        <f>INDEX(AllGenerators!X:X,MATCH(CapInput!$A267,AllGenerators!$A:$A,0))</f>
        <v>0</v>
      </c>
      <c r="I267" s="16" t="s">
        <v>265</v>
      </c>
      <c r="J267" s="16">
        <f>INDEX(AllGenerators!Y:Y,MATCH(CapInput!$A267,AllGenerators!$A:$A,0))</f>
        <v>0</v>
      </c>
    </row>
    <row r="268" spans="1:10">
      <c r="A268" s="13" t="s">
        <v>266</v>
      </c>
      <c r="B268" s="13">
        <f>INDEX(AllGenerators!U:U,MATCH(CapInput!$A268,AllGenerators!$A:$A,0))</f>
        <v>180</v>
      </c>
      <c r="C268" s="15" t="s">
        <v>266</v>
      </c>
      <c r="D268" s="15">
        <f>INDEX(AllGenerators!V:V,MATCH(CapInput!$A268,AllGenerators!$A:$A,0))</f>
        <v>180</v>
      </c>
      <c r="E268" s="16" t="s">
        <v>266</v>
      </c>
      <c r="F268" s="16">
        <f>INDEX(AllGenerators!W:W,MATCH(CapInput!$A268,AllGenerators!$A:$A,0))</f>
        <v>180</v>
      </c>
      <c r="G268" s="15" t="s">
        <v>266</v>
      </c>
      <c r="H268" s="15">
        <f>INDEX(AllGenerators!X:X,MATCH(CapInput!$A268,AllGenerators!$A:$A,0))</f>
        <v>180</v>
      </c>
      <c r="I268" s="16" t="s">
        <v>266</v>
      </c>
      <c r="J268" s="16">
        <f>INDEX(AllGenerators!Y:Y,MATCH(CapInput!$A268,AllGenerators!$A:$A,0))</f>
        <v>180</v>
      </c>
    </row>
    <row r="269" spans="1:10">
      <c r="A269" s="13" t="s">
        <v>267</v>
      </c>
      <c r="B269" s="13">
        <f>INDEX(AllGenerators!U:U,MATCH(CapInput!$A269,AllGenerators!$A:$A,0))</f>
        <v>0</v>
      </c>
      <c r="C269" s="15" t="s">
        <v>267</v>
      </c>
      <c r="D269" s="15">
        <f>INDEX(AllGenerators!V:V,MATCH(CapInput!$A269,AllGenerators!$A:$A,0))</f>
        <v>0</v>
      </c>
      <c r="E269" s="16" t="s">
        <v>267</v>
      </c>
      <c r="F269" s="16">
        <f>INDEX(AllGenerators!W:W,MATCH(CapInput!$A269,AllGenerators!$A:$A,0))</f>
        <v>0</v>
      </c>
      <c r="G269" s="15" t="s">
        <v>267</v>
      </c>
      <c r="H269" s="15">
        <f>INDEX(AllGenerators!X:X,MATCH(CapInput!$A269,AllGenerators!$A:$A,0))</f>
        <v>0</v>
      </c>
      <c r="I269" s="16" t="s">
        <v>267</v>
      </c>
      <c r="J269" s="16">
        <f>INDEX(AllGenerators!Y:Y,MATCH(CapInput!$A269,AllGenerators!$A:$A,0))</f>
        <v>0</v>
      </c>
    </row>
    <row r="270" spans="1:10">
      <c r="A270" s="13" t="s">
        <v>268</v>
      </c>
      <c r="B270" s="13">
        <f>INDEX(AllGenerators!U:U,MATCH(CapInput!$A270,AllGenerators!$A:$A,0))</f>
        <v>60</v>
      </c>
      <c r="C270" s="15" t="s">
        <v>268</v>
      </c>
      <c r="D270" s="15">
        <f>INDEX(AllGenerators!V:V,MATCH(CapInput!$A270,AllGenerators!$A:$A,0))</f>
        <v>60</v>
      </c>
      <c r="E270" s="16" t="s">
        <v>268</v>
      </c>
      <c r="F270" s="16">
        <f>INDEX(AllGenerators!W:W,MATCH(CapInput!$A270,AllGenerators!$A:$A,0))</f>
        <v>60</v>
      </c>
      <c r="G270" s="15" t="s">
        <v>268</v>
      </c>
      <c r="H270" s="15">
        <f>INDEX(AllGenerators!X:X,MATCH(CapInput!$A270,AllGenerators!$A:$A,0))</f>
        <v>60</v>
      </c>
      <c r="I270" s="16" t="s">
        <v>268</v>
      </c>
      <c r="J270" s="16">
        <f>INDEX(AllGenerators!Y:Y,MATCH(CapInput!$A270,AllGenerators!$A:$A,0))</f>
        <v>60</v>
      </c>
    </row>
    <row r="271" spans="1:10">
      <c r="A271" s="13" t="s">
        <v>269</v>
      </c>
      <c r="B271" s="13">
        <f>INDEX(AllGenerators!U:U,MATCH(CapInput!$A271,AllGenerators!$A:$A,0))</f>
        <v>0</v>
      </c>
      <c r="C271" s="15" t="s">
        <v>269</v>
      </c>
      <c r="D271" s="15">
        <f>INDEX(AllGenerators!V:V,MATCH(CapInput!$A271,AllGenerators!$A:$A,0))</f>
        <v>0</v>
      </c>
      <c r="E271" s="16" t="s">
        <v>269</v>
      </c>
      <c r="F271" s="16">
        <f>INDEX(AllGenerators!W:W,MATCH(CapInput!$A271,AllGenerators!$A:$A,0))</f>
        <v>0</v>
      </c>
      <c r="G271" s="15" t="s">
        <v>269</v>
      </c>
      <c r="H271" s="15">
        <f>INDEX(AllGenerators!X:X,MATCH(CapInput!$A271,AllGenerators!$A:$A,0))</f>
        <v>0</v>
      </c>
      <c r="I271" s="16" t="s">
        <v>269</v>
      </c>
      <c r="J271" s="16">
        <f>INDEX(AllGenerators!Y:Y,MATCH(CapInput!$A271,AllGenerators!$A:$A,0))</f>
        <v>0</v>
      </c>
    </row>
    <row r="272" spans="1:10">
      <c r="A272" s="13" t="s">
        <v>270</v>
      </c>
      <c r="B272" s="13">
        <f>INDEX(AllGenerators!U:U,MATCH(CapInput!$A272,AllGenerators!$A:$A,0))</f>
        <v>126.19240000000001</v>
      </c>
      <c r="C272" s="15" t="s">
        <v>270</v>
      </c>
      <c r="D272" s="15">
        <f>INDEX(AllGenerators!V:V,MATCH(CapInput!$A272,AllGenerators!$A:$A,0))</f>
        <v>126.19240000000001</v>
      </c>
      <c r="E272" s="16" t="s">
        <v>270</v>
      </c>
      <c r="F272" s="16">
        <f>INDEX(AllGenerators!W:W,MATCH(CapInput!$A272,AllGenerators!$A:$A,0))</f>
        <v>126.19240000000001</v>
      </c>
      <c r="G272" s="15" t="s">
        <v>270</v>
      </c>
      <c r="H272" s="15">
        <f>INDEX(AllGenerators!X:X,MATCH(CapInput!$A272,AllGenerators!$A:$A,0))</f>
        <v>126.19240000000001</v>
      </c>
      <c r="I272" s="16" t="s">
        <v>270</v>
      </c>
      <c r="J272" s="16">
        <f>INDEX(AllGenerators!Y:Y,MATCH(CapInput!$A272,AllGenerators!$A:$A,0))</f>
        <v>126.19240000000001</v>
      </c>
    </row>
    <row r="273" spans="1:10">
      <c r="A273" s="13" t="s">
        <v>271</v>
      </c>
      <c r="B273" s="13">
        <f>INDEX(AllGenerators!U:U,MATCH(CapInput!$A273,AllGenerators!$A:$A,0))</f>
        <v>1081.5</v>
      </c>
      <c r="C273" s="15" t="s">
        <v>271</v>
      </c>
      <c r="D273" s="15">
        <f>INDEX(AllGenerators!V:V,MATCH(CapInput!$A273,AllGenerators!$A:$A,0))</f>
        <v>1081.5</v>
      </c>
      <c r="E273" s="16" t="s">
        <v>271</v>
      </c>
      <c r="F273" s="16">
        <f>INDEX(AllGenerators!W:W,MATCH(CapInput!$A273,AllGenerators!$A:$A,0))</f>
        <v>1081.5</v>
      </c>
      <c r="G273" s="15" t="s">
        <v>271</v>
      </c>
      <c r="H273" s="15">
        <f>INDEX(AllGenerators!X:X,MATCH(CapInput!$A273,AllGenerators!$A:$A,0))</f>
        <v>1081.5</v>
      </c>
      <c r="I273" s="16" t="s">
        <v>271</v>
      </c>
      <c r="J273" s="16">
        <f>INDEX(AllGenerators!Y:Y,MATCH(CapInput!$A273,AllGenerators!$A:$A,0))</f>
        <v>1081.5</v>
      </c>
    </row>
    <row r="274" spans="1:10">
      <c r="A274" s="13" t="s">
        <v>272</v>
      </c>
      <c r="B274" s="13">
        <f>INDEX(AllGenerators!U:U,MATCH(CapInput!$A274,AllGenerators!$A:$A,0))</f>
        <v>0</v>
      </c>
      <c r="C274" s="15" t="s">
        <v>272</v>
      </c>
      <c r="D274" s="15">
        <f>INDEX(AllGenerators!V:V,MATCH(CapInput!$A274,AllGenerators!$A:$A,0))</f>
        <v>0</v>
      </c>
      <c r="E274" s="16" t="s">
        <v>272</v>
      </c>
      <c r="F274" s="16">
        <f>INDEX(AllGenerators!W:W,MATCH(CapInput!$A274,AllGenerators!$A:$A,0))</f>
        <v>0</v>
      </c>
      <c r="G274" s="15" t="s">
        <v>272</v>
      </c>
      <c r="H274" s="15">
        <f>INDEX(AllGenerators!X:X,MATCH(CapInput!$A274,AllGenerators!$A:$A,0))</f>
        <v>0</v>
      </c>
      <c r="I274" s="16" t="s">
        <v>272</v>
      </c>
      <c r="J274" s="16">
        <f>INDEX(AllGenerators!Y:Y,MATCH(CapInput!$A274,AllGenerators!$A:$A,0))</f>
        <v>0</v>
      </c>
    </row>
    <row r="275" spans="1:10">
      <c r="A275" s="13" t="s">
        <v>273</v>
      </c>
      <c r="B275" s="13">
        <f>INDEX(AllGenerators!U:U,MATCH(CapInput!$A275,AllGenerators!$A:$A,0))</f>
        <v>163</v>
      </c>
      <c r="C275" s="15" t="s">
        <v>273</v>
      </c>
      <c r="D275" s="15">
        <f>INDEX(AllGenerators!V:V,MATCH(CapInput!$A275,AllGenerators!$A:$A,0))</f>
        <v>182.54</v>
      </c>
      <c r="E275" s="16" t="s">
        <v>273</v>
      </c>
      <c r="F275" s="16">
        <f>INDEX(AllGenerators!W:W,MATCH(CapInput!$A275,AllGenerators!$A:$A,0))</f>
        <v>182.54</v>
      </c>
      <c r="G275" s="15" t="s">
        <v>273</v>
      </c>
      <c r="H275" s="15">
        <f>INDEX(AllGenerators!X:X,MATCH(CapInput!$A275,AllGenerators!$A:$A,0))</f>
        <v>182.54</v>
      </c>
      <c r="I275" s="16" t="s">
        <v>273</v>
      </c>
      <c r="J275" s="16">
        <f>INDEX(AllGenerators!Y:Y,MATCH(CapInput!$A275,AllGenerators!$A:$A,0))</f>
        <v>182.54</v>
      </c>
    </row>
    <row r="276" spans="1:10">
      <c r="A276" s="13" t="s">
        <v>274</v>
      </c>
      <c r="B276" s="13">
        <f>INDEX(AllGenerators!U:U,MATCH(CapInput!$A276,AllGenerators!$A:$A,0))</f>
        <v>0</v>
      </c>
      <c r="C276" s="15" t="s">
        <v>274</v>
      </c>
      <c r="D276" s="15">
        <f>INDEX(AllGenerators!V:V,MATCH(CapInput!$A276,AllGenerators!$A:$A,0))</f>
        <v>0</v>
      </c>
      <c r="E276" s="16" t="s">
        <v>274</v>
      </c>
      <c r="F276" s="16">
        <f>INDEX(AllGenerators!W:W,MATCH(CapInput!$A276,AllGenerators!$A:$A,0))</f>
        <v>0</v>
      </c>
      <c r="G276" s="15" t="s">
        <v>274</v>
      </c>
      <c r="H276" s="15">
        <f>INDEX(AllGenerators!X:X,MATCH(CapInput!$A276,AllGenerators!$A:$A,0))</f>
        <v>0</v>
      </c>
      <c r="I276" s="16" t="s">
        <v>274</v>
      </c>
      <c r="J276" s="16">
        <f>INDEX(AllGenerators!Y:Y,MATCH(CapInput!$A276,AllGenerators!$A:$A,0))</f>
        <v>0</v>
      </c>
    </row>
    <row r="277" spans="1:10">
      <c r="A277" s="13" t="s">
        <v>275</v>
      </c>
      <c r="B277" s="13">
        <f>INDEX(AllGenerators!U:U,MATCH(CapInput!$A277,AllGenerators!$A:$A,0))</f>
        <v>0</v>
      </c>
      <c r="C277" s="15" t="s">
        <v>275</v>
      </c>
      <c r="D277" s="15">
        <f>INDEX(AllGenerators!V:V,MATCH(CapInput!$A277,AllGenerators!$A:$A,0))</f>
        <v>0</v>
      </c>
      <c r="E277" s="16" t="s">
        <v>275</v>
      </c>
      <c r="F277" s="16">
        <f>INDEX(AllGenerators!W:W,MATCH(CapInput!$A277,AllGenerators!$A:$A,0))</f>
        <v>0</v>
      </c>
      <c r="G277" s="15" t="s">
        <v>275</v>
      </c>
      <c r="H277" s="15">
        <f>INDEX(AllGenerators!X:X,MATCH(CapInput!$A277,AllGenerators!$A:$A,0))</f>
        <v>0</v>
      </c>
      <c r="I277" s="16" t="s">
        <v>275</v>
      </c>
      <c r="J277" s="16">
        <f>INDEX(AllGenerators!Y:Y,MATCH(CapInput!$A277,AllGenerators!$A:$A,0))</f>
        <v>0</v>
      </c>
    </row>
    <row r="278" spans="1:10">
      <c r="A278" s="13" t="s">
        <v>276</v>
      </c>
      <c r="B278" s="13">
        <f>INDEX(AllGenerators!U:U,MATCH(CapInput!$A278,AllGenerators!$A:$A,0))</f>
        <v>0</v>
      </c>
      <c r="C278" s="15" t="s">
        <v>276</v>
      </c>
      <c r="D278" s="15">
        <f>INDEX(AllGenerators!V:V,MATCH(CapInput!$A278,AllGenerators!$A:$A,0))</f>
        <v>0</v>
      </c>
      <c r="E278" s="16" t="s">
        <v>276</v>
      </c>
      <c r="F278" s="16">
        <f>INDEX(AllGenerators!W:W,MATCH(CapInput!$A278,AllGenerators!$A:$A,0))</f>
        <v>0</v>
      </c>
      <c r="G278" s="15" t="s">
        <v>276</v>
      </c>
      <c r="H278" s="15">
        <f>INDEX(AllGenerators!X:X,MATCH(CapInput!$A278,AllGenerators!$A:$A,0))</f>
        <v>0</v>
      </c>
      <c r="I278" s="16" t="s">
        <v>276</v>
      </c>
      <c r="J278" s="16">
        <f>INDEX(AllGenerators!Y:Y,MATCH(CapInput!$A278,AllGenerators!$A:$A,0))</f>
        <v>0</v>
      </c>
    </row>
    <row r="279" spans="1:10">
      <c r="A279" s="13" t="s">
        <v>277</v>
      </c>
      <c r="B279" s="13">
        <f>INDEX(AllGenerators!U:U,MATCH(CapInput!$A279,AllGenerators!$A:$A,0))</f>
        <v>0</v>
      </c>
      <c r="C279" s="15" t="s">
        <v>277</v>
      </c>
      <c r="D279" s="15">
        <f>INDEX(AllGenerators!V:V,MATCH(CapInput!$A279,AllGenerators!$A:$A,0))</f>
        <v>0</v>
      </c>
      <c r="E279" s="16" t="s">
        <v>277</v>
      </c>
      <c r="F279" s="16">
        <f>INDEX(AllGenerators!W:W,MATCH(CapInput!$A279,AllGenerators!$A:$A,0))</f>
        <v>0</v>
      </c>
      <c r="G279" s="15" t="s">
        <v>277</v>
      </c>
      <c r="H279" s="15">
        <f>INDEX(AllGenerators!X:X,MATCH(CapInput!$A279,AllGenerators!$A:$A,0))</f>
        <v>0</v>
      </c>
      <c r="I279" s="16" t="s">
        <v>277</v>
      </c>
      <c r="J279" s="16">
        <f>INDEX(AllGenerators!Y:Y,MATCH(CapInput!$A279,AllGenerators!$A:$A,0))</f>
        <v>0</v>
      </c>
    </row>
    <row r="280" spans="1:10">
      <c r="A280" s="13" t="s">
        <v>278</v>
      </c>
      <c r="B280" s="13">
        <f>INDEX(AllGenerators!U:U,MATCH(CapInput!$A280,AllGenerators!$A:$A,0))</f>
        <v>0</v>
      </c>
      <c r="C280" s="15" t="s">
        <v>278</v>
      </c>
      <c r="D280" s="15">
        <f>INDEX(AllGenerators!V:V,MATCH(CapInput!$A280,AllGenerators!$A:$A,0))</f>
        <v>0</v>
      </c>
      <c r="E280" s="16" t="s">
        <v>278</v>
      </c>
      <c r="F280" s="16">
        <f>INDEX(AllGenerators!W:W,MATCH(CapInput!$A280,AllGenerators!$A:$A,0))</f>
        <v>0</v>
      </c>
      <c r="G280" s="15" t="s">
        <v>278</v>
      </c>
      <c r="H280" s="15">
        <f>INDEX(AllGenerators!X:X,MATCH(CapInput!$A280,AllGenerators!$A:$A,0))</f>
        <v>0</v>
      </c>
      <c r="I280" s="16" t="s">
        <v>278</v>
      </c>
      <c r="J280" s="16">
        <f>INDEX(AllGenerators!Y:Y,MATCH(CapInput!$A280,AllGenerators!$A:$A,0))</f>
        <v>0</v>
      </c>
    </row>
    <row r="281" spans="1:10">
      <c r="A281" s="13" t="s">
        <v>279</v>
      </c>
      <c r="B281" s="13">
        <f>INDEX(AllGenerators!U:U,MATCH(CapInput!$A281,AllGenerators!$A:$A,0))</f>
        <v>1.95E-2</v>
      </c>
      <c r="C281" s="15" t="s">
        <v>279</v>
      </c>
      <c r="D281" s="15">
        <f>INDEX(AllGenerators!V:V,MATCH(CapInput!$A281,AllGenerators!$A:$A,0))</f>
        <v>1.95E-2</v>
      </c>
      <c r="E281" s="16" t="s">
        <v>279</v>
      </c>
      <c r="F281" s="16">
        <f>INDEX(AllGenerators!W:W,MATCH(CapInput!$A281,AllGenerators!$A:$A,0))</f>
        <v>1.95E-2</v>
      </c>
      <c r="G281" s="15" t="s">
        <v>279</v>
      </c>
      <c r="H281" s="15">
        <f>INDEX(AllGenerators!X:X,MATCH(CapInput!$A281,AllGenerators!$A:$A,0))</f>
        <v>1.95E-2</v>
      </c>
      <c r="I281" s="16" t="s">
        <v>279</v>
      </c>
      <c r="J281" s="16">
        <f>INDEX(AllGenerators!Y:Y,MATCH(CapInput!$A281,AllGenerators!$A:$A,0))</f>
        <v>1.95E-2</v>
      </c>
    </row>
    <row r="282" spans="1:10">
      <c r="A282" s="13" t="s">
        <v>280</v>
      </c>
      <c r="B282" s="13">
        <f>INDEX(AllGenerators!U:U,MATCH(CapInput!$A282,AllGenerators!$A:$A,0))</f>
        <v>136</v>
      </c>
      <c r="C282" s="15" t="s">
        <v>280</v>
      </c>
      <c r="D282" s="15">
        <f>INDEX(AllGenerators!V:V,MATCH(CapInput!$A282,AllGenerators!$A:$A,0))</f>
        <v>136</v>
      </c>
      <c r="E282" s="16" t="s">
        <v>280</v>
      </c>
      <c r="F282" s="16">
        <f>INDEX(AllGenerators!W:W,MATCH(CapInput!$A282,AllGenerators!$A:$A,0))</f>
        <v>136</v>
      </c>
      <c r="G282" s="15" t="s">
        <v>280</v>
      </c>
      <c r="H282" s="15">
        <f>INDEX(AllGenerators!X:X,MATCH(CapInput!$A282,AllGenerators!$A:$A,0))</f>
        <v>136</v>
      </c>
      <c r="I282" s="16" t="s">
        <v>280</v>
      </c>
      <c r="J282" s="16">
        <f>INDEX(AllGenerators!Y:Y,MATCH(CapInput!$A282,AllGenerators!$A:$A,0))</f>
        <v>136</v>
      </c>
    </row>
    <row r="283" spans="1:10">
      <c r="A283" s="13" t="s">
        <v>281</v>
      </c>
      <c r="B283" s="13">
        <f>INDEX(AllGenerators!U:U,MATCH(CapInput!$A283,AllGenerators!$A:$A,0))</f>
        <v>5</v>
      </c>
      <c r="C283" s="15" t="s">
        <v>281</v>
      </c>
      <c r="D283" s="15">
        <f>INDEX(AllGenerators!V:V,MATCH(CapInput!$A283,AllGenerators!$A:$A,0))</f>
        <v>5</v>
      </c>
      <c r="E283" s="16" t="s">
        <v>281</v>
      </c>
      <c r="F283" s="16">
        <f>INDEX(AllGenerators!W:W,MATCH(CapInput!$A283,AllGenerators!$A:$A,0))</f>
        <v>5</v>
      </c>
      <c r="G283" s="15" t="s">
        <v>281</v>
      </c>
      <c r="H283" s="15">
        <f>INDEX(AllGenerators!X:X,MATCH(CapInput!$A283,AllGenerators!$A:$A,0))</f>
        <v>5</v>
      </c>
      <c r="I283" s="16" t="s">
        <v>281</v>
      </c>
      <c r="J283" s="16">
        <f>INDEX(AllGenerators!Y:Y,MATCH(CapInput!$A283,AllGenerators!$A:$A,0))</f>
        <v>5</v>
      </c>
    </row>
    <row r="284" spans="1:10">
      <c r="A284" s="13" t="s">
        <v>282</v>
      </c>
      <c r="B284" s="13">
        <f>INDEX(AllGenerators!U:U,MATCH(CapInput!$A284,AllGenerators!$A:$A,0))</f>
        <v>270.51400000000001</v>
      </c>
      <c r="C284" s="15" t="s">
        <v>282</v>
      </c>
      <c r="D284" s="15">
        <f>INDEX(AllGenerators!V:V,MATCH(CapInput!$A284,AllGenerators!$A:$A,0))</f>
        <v>270.51400000000001</v>
      </c>
      <c r="E284" s="16" t="s">
        <v>282</v>
      </c>
      <c r="F284" s="16">
        <f>INDEX(AllGenerators!W:W,MATCH(CapInput!$A284,AllGenerators!$A:$A,0))</f>
        <v>270.51400000000001</v>
      </c>
      <c r="G284" s="15" t="s">
        <v>282</v>
      </c>
      <c r="H284" s="15">
        <f>INDEX(AllGenerators!X:X,MATCH(CapInput!$A284,AllGenerators!$A:$A,0))</f>
        <v>270.51400000000001</v>
      </c>
      <c r="I284" s="16" t="s">
        <v>282</v>
      </c>
      <c r="J284" s="16">
        <f>INDEX(AllGenerators!Y:Y,MATCH(CapInput!$A284,AllGenerators!$A:$A,0))</f>
        <v>270.51400000000001</v>
      </c>
    </row>
    <row r="285" spans="1:10">
      <c r="A285" s="13" t="s">
        <v>283</v>
      </c>
      <c r="B285" s="13">
        <f>INDEX(AllGenerators!U:U,MATCH(CapInput!$A285,AllGenerators!$A:$A,0))</f>
        <v>30</v>
      </c>
      <c r="C285" s="15" t="s">
        <v>283</v>
      </c>
      <c r="D285" s="15">
        <f>INDEX(AllGenerators!V:V,MATCH(CapInput!$A285,AllGenerators!$A:$A,0))</f>
        <v>30</v>
      </c>
      <c r="E285" s="16" t="s">
        <v>283</v>
      </c>
      <c r="F285" s="16">
        <f>INDEX(AllGenerators!W:W,MATCH(CapInput!$A285,AllGenerators!$A:$A,0))</f>
        <v>30</v>
      </c>
      <c r="G285" s="15" t="s">
        <v>283</v>
      </c>
      <c r="H285" s="15">
        <f>INDEX(AllGenerators!X:X,MATCH(CapInput!$A285,AllGenerators!$A:$A,0))</f>
        <v>30</v>
      </c>
      <c r="I285" s="16" t="s">
        <v>283</v>
      </c>
      <c r="J285" s="16">
        <f>INDEX(AllGenerators!Y:Y,MATCH(CapInput!$A285,AllGenerators!$A:$A,0))</f>
        <v>30</v>
      </c>
    </row>
    <row r="286" spans="1:10">
      <c r="A286" s="13" t="s">
        <v>284</v>
      </c>
      <c r="B286" s="13">
        <f>INDEX(AllGenerators!U:U,MATCH(CapInput!$A286,AllGenerators!$A:$A,0))</f>
        <v>8.0000000000000002E-3</v>
      </c>
      <c r="C286" s="15" t="s">
        <v>284</v>
      </c>
      <c r="D286" s="15">
        <f>INDEX(AllGenerators!V:V,MATCH(CapInput!$A286,AllGenerators!$A:$A,0))</f>
        <v>8.0000000000000002E-3</v>
      </c>
      <c r="E286" s="16" t="s">
        <v>284</v>
      </c>
      <c r="F286" s="16">
        <f>INDEX(AllGenerators!W:W,MATCH(CapInput!$A286,AllGenerators!$A:$A,0))</f>
        <v>8.0000000000000002E-3</v>
      </c>
      <c r="G286" s="15" t="s">
        <v>284</v>
      </c>
      <c r="H286" s="15">
        <f>INDEX(AllGenerators!X:X,MATCH(CapInput!$A286,AllGenerators!$A:$A,0))</f>
        <v>8.0000000000000002E-3</v>
      </c>
      <c r="I286" s="16" t="s">
        <v>284</v>
      </c>
      <c r="J286" s="16">
        <f>INDEX(AllGenerators!Y:Y,MATCH(CapInput!$A286,AllGenerators!$A:$A,0))</f>
        <v>8.0000000000000002E-3</v>
      </c>
    </row>
    <row r="287" spans="1:10">
      <c r="A287" s="13" t="s">
        <v>285</v>
      </c>
      <c r="B287" s="13">
        <f>INDEX(AllGenerators!U:U,MATCH(CapInput!$A287,AllGenerators!$A:$A,0))</f>
        <v>1.26</v>
      </c>
      <c r="C287" s="15" t="s">
        <v>285</v>
      </c>
      <c r="D287" s="15">
        <f>INDEX(AllGenerators!V:V,MATCH(CapInput!$A287,AllGenerators!$A:$A,0))</f>
        <v>1.26</v>
      </c>
      <c r="E287" s="16" t="s">
        <v>285</v>
      </c>
      <c r="F287" s="16">
        <f>INDEX(AllGenerators!W:W,MATCH(CapInput!$A287,AllGenerators!$A:$A,0))</f>
        <v>1.26</v>
      </c>
      <c r="G287" s="15" t="s">
        <v>285</v>
      </c>
      <c r="H287" s="15">
        <f>INDEX(AllGenerators!X:X,MATCH(CapInput!$A287,AllGenerators!$A:$A,0))</f>
        <v>1.26</v>
      </c>
      <c r="I287" s="16" t="s">
        <v>285</v>
      </c>
      <c r="J287" s="16">
        <f>INDEX(AllGenerators!Y:Y,MATCH(CapInput!$A287,AllGenerators!$A:$A,0))</f>
        <v>1.26</v>
      </c>
    </row>
    <row r="288" spans="1:10">
      <c r="A288" s="13" t="s">
        <v>286</v>
      </c>
      <c r="B288" s="13">
        <f>INDEX(AllGenerators!U:U,MATCH(CapInput!$A288,AllGenerators!$A:$A,0))</f>
        <v>22.2</v>
      </c>
      <c r="C288" s="15" t="s">
        <v>286</v>
      </c>
      <c r="D288" s="15">
        <f>INDEX(AllGenerators!V:V,MATCH(CapInput!$A288,AllGenerators!$A:$A,0))</f>
        <v>22.2</v>
      </c>
      <c r="E288" s="16" t="s">
        <v>286</v>
      </c>
      <c r="F288" s="16">
        <f>INDEX(AllGenerators!W:W,MATCH(CapInput!$A288,AllGenerators!$A:$A,0))</f>
        <v>22.2</v>
      </c>
      <c r="G288" s="15" t="s">
        <v>286</v>
      </c>
      <c r="H288" s="15">
        <f>INDEX(AllGenerators!X:X,MATCH(CapInput!$A288,AllGenerators!$A:$A,0))</f>
        <v>22.2</v>
      </c>
      <c r="I288" s="16" t="s">
        <v>286</v>
      </c>
      <c r="J288" s="16">
        <f>INDEX(AllGenerators!Y:Y,MATCH(CapInput!$A288,AllGenerators!$A:$A,0))</f>
        <v>24.52</v>
      </c>
    </row>
    <row r="289" spans="1:10">
      <c r="A289" s="13" t="s">
        <v>287</v>
      </c>
      <c r="B289" s="13">
        <f>INDEX(AllGenerators!U:U,MATCH(CapInput!$A289,AllGenerators!$A:$A,0))</f>
        <v>16.7</v>
      </c>
      <c r="C289" s="15" t="s">
        <v>287</v>
      </c>
      <c r="D289" s="15">
        <f>INDEX(AllGenerators!V:V,MATCH(CapInput!$A289,AllGenerators!$A:$A,0))</f>
        <v>16.7</v>
      </c>
      <c r="E289" s="16" t="s">
        <v>287</v>
      </c>
      <c r="F289" s="16">
        <f>INDEX(AllGenerators!W:W,MATCH(CapInput!$A289,AllGenerators!$A:$A,0))</f>
        <v>16.7</v>
      </c>
      <c r="G289" s="15" t="s">
        <v>287</v>
      </c>
      <c r="H289" s="15">
        <f>INDEX(AllGenerators!X:X,MATCH(CapInput!$A289,AllGenerators!$A:$A,0))</f>
        <v>16.7</v>
      </c>
      <c r="I289" s="16" t="s">
        <v>287</v>
      </c>
      <c r="J289" s="16">
        <f>INDEX(AllGenerators!Y:Y,MATCH(CapInput!$A289,AllGenerators!$A:$A,0))</f>
        <v>18.2</v>
      </c>
    </row>
    <row r="290" spans="1:10">
      <c r="A290" s="13" t="s">
        <v>288</v>
      </c>
      <c r="B290" s="13">
        <f>INDEX(AllGenerators!U:U,MATCH(CapInput!$A290,AllGenerators!$A:$A,0))</f>
        <v>31.1</v>
      </c>
      <c r="C290" s="15" t="s">
        <v>288</v>
      </c>
      <c r="D290" s="15">
        <f>INDEX(AllGenerators!V:V,MATCH(CapInput!$A290,AllGenerators!$A:$A,0))</f>
        <v>31.1</v>
      </c>
      <c r="E290" s="16" t="s">
        <v>288</v>
      </c>
      <c r="F290" s="16">
        <f>INDEX(AllGenerators!W:W,MATCH(CapInput!$A290,AllGenerators!$A:$A,0))</f>
        <v>32.6</v>
      </c>
      <c r="G290" s="15" t="s">
        <v>288</v>
      </c>
      <c r="H290" s="15">
        <f>INDEX(AllGenerators!X:X,MATCH(CapInput!$A290,AllGenerators!$A:$A,0))</f>
        <v>32.6</v>
      </c>
      <c r="I290" s="16" t="s">
        <v>288</v>
      </c>
      <c r="J290" s="16">
        <f>INDEX(AllGenerators!Y:Y,MATCH(CapInput!$A290,AllGenerators!$A:$A,0))</f>
        <v>32.6</v>
      </c>
    </row>
    <row r="291" spans="1:10">
      <c r="A291" s="13" t="s">
        <v>289</v>
      </c>
      <c r="B291" s="13">
        <f>INDEX(AllGenerators!U:U,MATCH(CapInput!$A291,AllGenerators!$A:$A,0))</f>
        <v>67.319999999999993</v>
      </c>
      <c r="C291" s="15" t="s">
        <v>289</v>
      </c>
      <c r="D291" s="15">
        <f>INDEX(AllGenerators!V:V,MATCH(CapInput!$A291,AllGenerators!$A:$A,0))</f>
        <v>83.32</v>
      </c>
      <c r="E291" s="16" t="s">
        <v>289</v>
      </c>
      <c r="F291" s="16">
        <f>INDEX(AllGenerators!W:W,MATCH(CapInput!$A291,AllGenerators!$A:$A,0))</f>
        <v>95.57</v>
      </c>
      <c r="G291" s="15" t="s">
        <v>289</v>
      </c>
      <c r="H291" s="15">
        <f>INDEX(AllGenerators!X:X,MATCH(CapInput!$A291,AllGenerators!$A:$A,0))</f>
        <v>95.57</v>
      </c>
      <c r="I291" s="16" t="s">
        <v>289</v>
      </c>
      <c r="J291" s="16">
        <f>INDEX(AllGenerators!Y:Y,MATCH(CapInput!$A291,AllGenerators!$A:$A,0))</f>
        <v>132.57</v>
      </c>
    </row>
    <row r="292" spans="1:10">
      <c r="A292" s="13" t="s">
        <v>290</v>
      </c>
      <c r="B292" s="13">
        <f>INDEX(AllGenerators!U:U,MATCH(CapInput!$A292,AllGenerators!$A:$A,0))</f>
        <v>0</v>
      </c>
      <c r="C292" s="15" t="s">
        <v>290</v>
      </c>
      <c r="D292" s="15">
        <f>INDEX(AllGenerators!V:V,MATCH(CapInput!$A292,AllGenerators!$A:$A,0))</f>
        <v>0</v>
      </c>
      <c r="E292" s="16" t="s">
        <v>290</v>
      </c>
      <c r="F292" s="16">
        <f>INDEX(AllGenerators!W:W,MATCH(CapInput!$A292,AllGenerators!$A:$A,0))</f>
        <v>0</v>
      </c>
      <c r="G292" s="15" t="s">
        <v>290</v>
      </c>
      <c r="H292" s="15">
        <f>INDEX(AllGenerators!X:X,MATCH(CapInput!$A292,AllGenerators!$A:$A,0))</f>
        <v>0</v>
      </c>
      <c r="I292" s="16" t="s">
        <v>290</v>
      </c>
      <c r="J292" s="16">
        <f>INDEX(AllGenerators!Y:Y,MATCH(CapInput!$A292,AllGenerators!$A:$A,0))</f>
        <v>0</v>
      </c>
    </row>
    <row r="293" spans="1:10">
      <c r="A293" s="13" t="s">
        <v>291</v>
      </c>
      <c r="B293" s="13">
        <f>INDEX(AllGenerators!U:U,MATCH(CapInput!$A293,AllGenerators!$A:$A,0))</f>
        <v>1.2749999999999999</v>
      </c>
      <c r="C293" s="15" t="s">
        <v>291</v>
      </c>
      <c r="D293" s="15">
        <f>INDEX(AllGenerators!V:V,MATCH(CapInput!$A293,AllGenerators!$A:$A,0))</f>
        <v>1.2749999999999999</v>
      </c>
      <c r="E293" s="16" t="s">
        <v>291</v>
      </c>
      <c r="F293" s="16">
        <f>INDEX(AllGenerators!W:W,MATCH(CapInput!$A293,AllGenerators!$A:$A,0))</f>
        <v>1.2749999999999999</v>
      </c>
      <c r="G293" s="15" t="s">
        <v>291</v>
      </c>
      <c r="H293" s="15">
        <f>INDEX(AllGenerators!X:X,MATCH(CapInput!$A293,AllGenerators!$A:$A,0))</f>
        <v>1.2749999999999999</v>
      </c>
      <c r="I293" s="16" t="s">
        <v>291</v>
      </c>
      <c r="J293" s="16">
        <f>INDEX(AllGenerators!Y:Y,MATCH(CapInput!$A293,AllGenerators!$A:$A,0))</f>
        <v>3.2799999999999994</v>
      </c>
    </row>
    <row r="294" spans="1:10">
      <c r="A294" s="13" t="s">
        <v>292</v>
      </c>
      <c r="B294" s="13">
        <f>INDEX(AllGenerators!U:U,MATCH(CapInput!$A294,AllGenerators!$A:$A,0))</f>
        <v>109.51</v>
      </c>
      <c r="C294" s="15" t="s">
        <v>292</v>
      </c>
      <c r="D294" s="15">
        <f>INDEX(AllGenerators!V:V,MATCH(CapInput!$A294,AllGenerators!$A:$A,0))</f>
        <v>113.51</v>
      </c>
      <c r="E294" s="16" t="s">
        <v>292</v>
      </c>
      <c r="F294" s="16">
        <f>INDEX(AllGenerators!W:W,MATCH(CapInput!$A294,AllGenerators!$A:$A,0))</f>
        <v>117.51</v>
      </c>
      <c r="G294" s="15" t="s">
        <v>292</v>
      </c>
      <c r="H294" s="15">
        <f>INDEX(AllGenerators!X:X,MATCH(CapInput!$A294,AllGenerators!$A:$A,0))</f>
        <v>117.51</v>
      </c>
      <c r="I294" s="16" t="s">
        <v>292</v>
      </c>
      <c r="J294" s="16">
        <f>INDEX(AllGenerators!Y:Y,MATCH(CapInput!$A294,AllGenerators!$A:$A,0))</f>
        <v>119.76</v>
      </c>
    </row>
    <row r="295" spans="1:10">
      <c r="A295" s="13" t="s">
        <v>293</v>
      </c>
      <c r="B295" s="13">
        <f>INDEX(AllGenerators!U:U,MATCH(CapInput!$A295,AllGenerators!$A:$A,0))</f>
        <v>136</v>
      </c>
      <c r="C295" s="15" t="s">
        <v>293</v>
      </c>
      <c r="D295" s="15">
        <f>INDEX(AllGenerators!V:V,MATCH(CapInput!$A295,AllGenerators!$A:$A,0))</f>
        <v>136</v>
      </c>
      <c r="E295" s="16" t="s">
        <v>293</v>
      </c>
      <c r="F295" s="16">
        <f>INDEX(AllGenerators!W:W,MATCH(CapInput!$A295,AllGenerators!$A:$A,0))</f>
        <v>136</v>
      </c>
      <c r="G295" s="15" t="s">
        <v>293</v>
      </c>
      <c r="H295" s="15">
        <f>INDEX(AllGenerators!X:X,MATCH(CapInput!$A295,AllGenerators!$A:$A,0))</f>
        <v>136</v>
      </c>
      <c r="I295" s="16" t="s">
        <v>293</v>
      </c>
      <c r="J295" s="16">
        <f>INDEX(AllGenerators!Y:Y,MATCH(CapInput!$A295,AllGenerators!$A:$A,0))</f>
        <v>136</v>
      </c>
    </row>
    <row r="296" spans="1:10">
      <c r="A296" s="13" t="s">
        <v>294</v>
      </c>
      <c r="B296" s="13">
        <f>INDEX(AllGenerators!U:U,MATCH(CapInput!$A296,AllGenerators!$A:$A,0))</f>
        <v>0.3</v>
      </c>
      <c r="C296" s="15" t="s">
        <v>294</v>
      </c>
      <c r="D296" s="15">
        <f>INDEX(AllGenerators!V:V,MATCH(CapInput!$A296,AllGenerators!$A:$A,0))</f>
        <v>0.3</v>
      </c>
      <c r="E296" s="16" t="s">
        <v>294</v>
      </c>
      <c r="F296" s="16">
        <f>INDEX(AllGenerators!W:W,MATCH(CapInput!$A296,AllGenerators!$A:$A,0))</f>
        <v>0.3</v>
      </c>
      <c r="G296" s="15" t="s">
        <v>294</v>
      </c>
      <c r="H296" s="15">
        <f>INDEX(AllGenerators!X:X,MATCH(CapInput!$A296,AllGenerators!$A:$A,0))</f>
        <v>0.3</v>
      </c>
      <c r="I296" s="16" t="s">
        <v>294</v>
      </c>
      <c r="J296" s="16">
        <f>INDEX(AllGenerators!Y:Y,MATCH(CapInput!$A296,AllGenerators!$A:$A,0))</f>
        <v>0.3</v>
      </c>
    </row>
    <row r="297" spans="1:10">
      <c r="A297" s="13" t="s">
        <v>295</v>
      </c>
      <c r="B297" s="13">
        <f>INDEX(AllGenerators!U:U,MATCH(CapInput!$A297,AllGenerators!$A:$A,0))</f>
        <v>0</v>
      </c>
      <c r="C297" s="15" t="s">
        <v>295</v>
      </c>
      <c r="D297" s="15">
        <f>INDEX(AllGenerators!V:V,MATCH(CapInput!$A297,AllGenerators!$A:$A,0))</f>
        <v>0</v>
      </c>
      <c r="E297" s="16" t="s">
        <v>295</v>
      </c>
      <c r="F297" s="16">
        <f>INDEX(AllGenerators!W:W,MATCH(CapInput!$A297,AllGenerators!$A:$A,0))</f>
        <v>0</v>
      </c>
      <c r="G297" s="15" t="s">
        <v>295</v>
      </c>
      <c r="H297" s="15">
        <f>INDEX(AllGenerators!X:X,MATCH(CapInput!$A297,AllGenerators!$A:$A,0))</f>
        <v>0</v>
      </c>
      <c r="I297" s="16" t="s">
        <v>295</v>
      </c>
      <c r="J297" s="16">
        <f>INDEX(AllGenerators!Y:Y,MATCH(CapInput!$A297,AllGenerators!$A:$A,0))</f>
        <v>0</v>
      </c>
    </row>
    <row r="298" spans="1:10">
      <c r="A298" s="13" t="s">
        <v>296</v>
      </c>
      <c r="B298" s="13">
        <f>INDEX(AllGenerators!U:U,MATCH(CapInput!$A298,AllGenerators!$A:$A,0))</f>
        <v>0</v>
      </c>
      <c r="C298" s="15" t="s">
        <v>296</v>
      </c>
      <c r="D298" s="15">
        <f>INDEX(AllGenerators!V:V,MATCH(CapInput!$A298,AllGenerators!$A:$A,0))</f>
        <v>0</v>
      </c>
      <c r="E298" s="16" t="s">
        <v>296</v>
      </c>
      <c r="F298" s="16">
        <f>INDEX(AllGenerators!W:W,MATCH(CapInput!$A298,AllGenerators!$A:$A,0))</f>
        <v>0</v>
      </c>
      <c r="G298" s="15" t="s">
        <v>296</v>
      </c>
      <c r="H298" s="15">
        <f>INDEX(AllGenerators!X:X,MATCH(CapInput!$A298,AllGenerators!$A:$A,0))</f>
        <v>0</v>
      </c>
      <c r="I298" s="16" t="s">
        <v>296</v>
      </c>
      <c r="J298" s="16">
        <f>INDEX(AllGenerators!Y:Y,MATCH(CapInput!$A298,AllGenerators!$A:$A,0))</f>
        <v>0</v>
      </c>
    </row>
    <row r="299" spans="1:10">
      <c r="A299" s="13" t="s">
        <v>297</v>
      </c>
      <c r="B299" s="13">
        <f>INDEX(AllGenerators!U:U,MATCH(CapInput!$A299,AllGenerators!$A:$A,0))</f>
        <v>0</v>
      </c>
      <c r="C299" s="15" t="s">
        <v>297</v>
      </c>
      <c r="D299" s="15">
        <f>INDEX(AllGenerators!V:V,MATCH(CapInput!$A299,AllGenerators!$A:$A,0))</f>
        <v>0</v>
      </c>
      <c r="E299" s="16" t="s">
        <v>297</v>
      </c>
      <c r="F299" s="16">
        <f>INDEX(AllGenerators!W:W,MATCH(CapInput!$A299,AllGenerators!$A:$A,0))</f>
        <v>0</v>
      </c>
      <c r="G299" s="15" t="s">
        <v>297</v>
      </c>
      <c r="H299" s="15">
        <f>INDEX(AllGenerators!X:X,MATCH(CapInput!$A299,AllGenerators!$A:$A,0))</f>
        <v>0</v>
      </c>
      <c r="I299" s="16" t="s">
        <v>297</v>
      </c>
      <c r="J299" s="16">
        <f>INDEX(AllGenerators!Y:Y,MATCH(CapInput!$A299,AllGenerators!$A:$A,0))</f>
        <v>0</v>
      </c>
    </row>
    <row r="300" spans="1:10">
      <c r="A300" s="13" t="s">
        <v>298</v>
      </c>
      <c r="B300" s="13">
        <f>INDEX(AllGenerators!U:U,MATCH(CapInput!$A300,AllGenerators!$A:$A,0))</f>
        <v>0</v>
      </c>
      <c r="C300" s="15" t="s">
        <v>298</v>
      </c>
      <c r="D300" s="15">
        <f>INDEX(AllGenerators!V:V,MATCH(CapInput!$A300,AllGenerators!$A:$A,0))</f>
        <v>0</v>
      </c>
      <c r="E300" s="16" t="s">
        <v>298</v>
      </c>
      <c r="F300" s="16">
        <f>INDEX(AllGenerators!W:W,MATCH(CapInput!$A300,AllGenerators!$A:$A,0))</f>
        <v>0</v>
      </c>
      <c r="G300" s="15" t="s">
        <v>298</v>
      </c>
      <c r="H300" s="15">
        <f>INDEX(AllGenerators!X:X,MATCH(CapInput!$A300,AllGenerators!$A:$A,0))</f>
        <v>0</v>
      </c>
      <c r="I300" s="16" t="s">
        <v>298</v>
      </c>
      <c r="J300" s="16">
        <f>INDEX(AllGenerators!Y:Y,MATCH(CapInput!$A300,AllGenerators!$A:$A,0))</f>
        <v>0</v>
      </c>
    </row>
    <row r="301" spans="1:10">
      <c r="A301" s="13" t="s">
        <v>299</v>
      </c>
      <c r="B301" s="13">
        <f>INDEX(AllGenerators!U:U,MATCH(CapInput!$A301,AllGenerators!$A:$A,0))</f>
        <v>8</v>
      </c>
      <c r="C301" s="15" t="s">
        <v>299</v>
      </c>
      <c r="D301" s="15">
        <f>INDEX(AllGenerators!V:V,MATCH(CapInput!$A301,AllGenerators!$A:$A,0))</f>
        <v>8</v>
      </c>
      <c r="E301" s="16" t="s">
        <v>299</v>
      </c>
      <c r="F301" s="16">
        <f>INDEX(AllGenerators!W:W,MATCH(CapInput!$A301,AllGenerators!$A:$A,0))</f>
        <v>8</v>
      </c>
      <c r="G301" s="15" t="s">
        <v>299</v>
      </c>
      <c r="H301" s="15">
        <f>INDEX(AllGenerators!X:X,MATCH(CapInput!$A301,AllGenerators!$A:$A,0))</f>
        <v>8</v>
      </c>
      <c r="I301" s="16" t="s">
        <v>299</v>
      </c>
      <c r="J301" s="16">
        <f>INDEX(AllGenerators!Y:Y,MATCH(CapInput!$A301,AllGenerators!$A:$A,0))</f>
        <v>8</v>
      </c>
    </row>
    <row r="302" spans="1:10">
      <c r="A302" s="13" t="s">
        <v>300</v>
      </c>
      <c r="B302" s="13">
        <f>INDEX(AllGenerators!U:U,MATCH(CapInput!$A302,AllGenerators!$A:$A,0))</f>
        <v>0</v>
      </c>
      <c r="C302" s="15" t="s">
        <v>300</v>
      </c>
      <c r="D302" s="15">
        <f>INDEX(AllGenerators!V:V,MATCH(CapInput!$A302,AllGenerators!$A:$A,0))</f>
        <v>0</v>
      </c>
      <c r="E302" s="16" t="s">
        <v>300</v>
      </c>
      <c r="F302" s="16">
        <f>INDEX(AllGenerators!W:W,MATCH(CapInput!$A302,AllGenerators!$A:$A,0))</f>
        <v>0</v>
      </c>
      <c r="G302" s="15" t="s">
        <v>300</v>
      </c>
      <c r="H302" s="15">
        <f>INDEX(AllGenerators!X:X,MATCH(CapInput!$A302,AllGenerators!$A:$A,0))</f>
        <v>0</v>
      </c>
      <c r="I302" s="16" t="s">
        <v>300</v>
      </c>
      <c r="J302" s="16">
        <f>INDEX(AllGenerators!Y:Y,MATCH(CapInput!$A302,AllGenerators!$A:$A,0))</f>
        <v>0</v>
      </c>
    </row>
    <row r="303" spans="1:10">
      <c r="A303" s="13" t="s">
        <v>301</v>
      </c>
      <c r="B303" s="13">
        <f>INDEX(AllGenerators!U:U,MATCH(CapInput!$A303,AllGenerators!$A:$A,0))</f>
        <v>0</v>
      </c>
      <c r="C303" s="15" t="s">
        <v>301</v>
      </c>
      <c r="D303" s="15">
        <f>INDEX(AllGenerators!V:V,MATCH(CapInput!$A303,AllGenerators!$A:$A,0))</f>
        <v>0</v>
      </c>
      <c r="E303" s="16" t="s">
        <v>301</v>
      </c>
      <c r="F303" s="16">
        <f>INDEX(AllGenerators!W:W,MATCH(CapInput!$A303,AllGenerators!$A:$A,0))</f>
        <v>0</v>
      </c>
      <c r="G303" s="15" t="s">
        <v>301</v>
      </c>
      <c r="H303" s="15">
        <f>INDEX(AllGenerators!X:X,MATCH(CapInput!$A303,AllGenerators!$A:$A,0))</f>
        <v>0</v>
      </c>
      <c r="I303" s="16" t="s">
        <v>301</v>
      </c>
      <c r="J303" s="16">
        <f>INDEX(AllGenerators!Y:Y,MATCH(CapInput!$A303,AllGenerators!$A:$A,0))</f>
        <v>0</v>
      </c>
    </row>
    <row r="304" spans="1:10">
      <c r="A304" s="13" t="s">
        <v>302</v>
      </c>
      <c r="B304" s="13">
        <f>INDEX(AllGenerators!U:U,MATCH(CapInput!$A304,AllGenerators!$A:$A,0))</f>
        <v>205</v>
      </c>
      <c r="C304" s="15" t="s">
        <v>302</v>
      </c>
      <c r="D304" s="15">
        <f>INDEX(AllGenerators!V:V,MATCH(CapInput!$A304,AllGenerators!$A:$A,0))</f>
        <v>205</v>
      </c>
      <c r="E304" s="16" t="s">
        <v>302</v>
      </c>
      <c r="F304" s="16">
        <f>INDEX(AllGenerators!W:W,MATCH(CapInput!$A304,AllGenerators!$A:$A,0))</f>
        <v>205</v>
      </c>
      <c r="G304" s="15" t="s">
        <v>302</v>
      </c>
      <c r="H304" s="15">
        <f>INDEX(AllGenerators!X:X,MATCH(CapInput!$A304,AllGenerators!$A:$A,0))</f>
        <v>205</v>
      </c>
      <c r="I304" s="16" t="s">
        <v>302</v>
      </c>
      <c r="J304" s="16">
        <f>INDEX(AllGenerators!Y:Y,MATCH(CapInput!$A304,AllGenerators!$A:$A,0))</f>
        <v>205</v>
      </c>
    </row>
    <row r="305" spans="1:10">
      <c r="A305" s="13" t="s">
        <v>303</v>
      </c>
      <c r="B305" s="13">
        <f>INDEX(AllGenerators!U:U,MATCH(CapInput!$A305,AllGenerators!$A:$A,0))</f>
        <v>0</v>
      </c>
      <c r="C305" s="15" t="s">
        <v>303</v>
      </c>
      <c r="D305" s="15">
        <f>INDEX(AllGenerators!V:V,MATCH(CapInput!$A305,AllGenerators!$A:$A,0))</f>
        <v>0</v>
      </c>
      <c r="E305" s="16" t="s">
        <v>303</v>
      </c>
      <c r="F305" s="16">
        <f>INDEX(AllGenerators!W:W,MATCH(CapInput!$A305,AllGenerators!$A:$A,0))</f>
        <v>0</v>
      </c>
      <c r="G305" s="15" t="s">
        <v>303</v>
      </c>
      <c r="H305" s="15">
        <f>INDEX(AllGenerators!X:X,MATCH(CapInput!$A305,AllGenerators!$A:$A,0))</f>
        <v>0</v>
      </c>
      <c r="I305" s="16" t="s">
        <v>303</v>
      </c>
      <c r="J305" s="16">
        <f>INDEX(AllGenerators!Y:Y,MATCH(CapInput!$A305,AllGenerators!$A:$A,0))</f>
        <v>0</v>
      </c>
    </row>
    <row r="306" spans="1:10">
      <c r="A306" s="13" t="s">
        <v>304</v>
      </c>
      <c r="B306" s="13">
        <f>INDEX(AllGenerators!U:U,MATCH(CapInput!$A306,AllGenerators!$A:$A,0))</f>
        <v>0</v>
      </c>
      <c r="C306" s="15" t="s">
        <v>304</v>
      </c>
      <c r="D306" s="15">
        <f>INDEX(AllGenerators!V:V,MATCH(CapInput!$A306,AllGenerators!$A:$A,0))</f>
        <v>0</v>
      </c>
      <c r="E306" s="16" t="s">
        <v>304</v>
      </c>
      <c r="F306" s="16">
        <f>INDEX(AllGenerators!W:W,MATCH(CapInput!$A306,AllGenerators!$A:$A,0))</f>
        <v>0</v>
      </c>
      <c r="G306" s="15" t="s">
        <v>304</v>
      </c>
      <c r="H306" s="15">
        <f>INDEX(AllGenerators!X:X,MATCH(CapInput!$A306,AllGenerators!$A:$A,0))</f>
        <v>0</v>
      </c>
      <c r="I306" s="16" t="s">
        <v>304</v>
      </c>
      <c r="J306" s="16">
        <f>INDEX(AllGenerators!Y:Y,MATCH(CapInput!$A306,AllGenerators!$A:$A,0))</f>
        <v>0</v>
      </c>
    </row>
    <row r="307" spans="1:10">
      <c r="A307" s="13" t="s">
        <v>305</v>
      </c>
      <c r="B307" s="13">
        <f>INDEX(AllGenerators!U:U,MATCH(CapInput!$A307,AllGenerators!$A:$A,0))</f>
        <v>0</v>
      </c>
      <c r="C307" s="15" t="s">
        <v>305</v>
      </c>
      <c r="D307" s="15">
        <f>INDEX(AllGenerators!V:V,MATCH(CapInput!$A307,AllGenerators!$A:$A,0))</f>
        <v>0</v>
      </c>
      <c r="E307" s="16" t="s">
        <v>305</v>
      </c>
      <c r="F307" s="16">
        <f>INDEX(AllGenerators!W:W,MATCH(CapInput!$A307,AllGenerators!$A:$A,0))</f>
        <v>0</v>
      </c>
      <c r="G307" s="15" t="s">
        <v>305</v>
      </c>
      <c r="H307" s="15">
        <f>INDEX(AllGenerators!X:X,MATCH(CapInput!$A307,AllGenerators!$A:$A,0))</f>
        <v>0</v>
      </c>
      <c r="I307" s="16" t="s">
        <v>305</v>
      </c>
      <c r="J307" s="16">
        <f>INDEX(AllGenerators!Y:Y,MATCH(CapInput!$A307,AllGenerators!$A:$A,0))</f>
        <v>0</v>
      </c>
    </row>
    <row r="308" spans="1:10">
      <c r="A308" s="13" t="s">
        <v>306</v>
      </c>
      <c r="B308" s="13">
        <f>INDEX(AllGenerators!U:U,MATCH(CapInput!$A308,AllGenerators!$A:$A,0))</f>
        <v>65</v>
      </c>
      <c r="C308" s="15" t="s">
        <v>306</v>
      </c>
      <c r="D308" s="15">
        <f>INDEX(AllGenerators!V:V,MATCH(CapInput!$A308,AllGenerators!$A:$A,0))</f>
        <v>65</v>
      </c>
      <c r="E308" s="16" t="s">
        <v>306</v>
      </c>
      <c r="F308" s="16">
        <f>INDEX(AllGenerators!W:W,MATCH(CapInput!$A308,AllGenerators!$A:$A,0))</f>
        <v>65</v>
      </c>
      <c r="G308" s="15" t="s">
        <v>306</v>
      </c>
      <c r="H308" s="15">
        <f>INDEX(AllGenerators!X:X,MATCH(CapInput!$A308,AllGenerators!$A:$A,0))</f>
        <v>65</v>
      </c>
      <c r="I308" s="16" t="s">
        <v>306</v>
      </c>
      <c r="J308" s="16">
        <f>INDEX(AllGenerators!Y:Y,MATCH(CapInput!$A308,AllGenerators!$A:$A,0))</f>
        <v>65</v>
      </c>
    </row>
    <row r="309" spans="1:10">
      <c r="A309" s="13" t="s">
        <v>307</v>
      </c>
      <c r="B309" s="13">
        <f>INDEX(AllGenerators!U:U,MATCH(CapInput!$A309,AllGenerators!$A:$A,0))</f>
        <v>0</v>
      </c>
      <c r="C309" s="15" t="s">
        <v>307</v>
      </c>
      <c r="D309" s="15">
        <f>INDEX(AllGenerators!V:V,MATCH(CapInput!$A309,AllGenerators!$A:$A,0))</f>
        <v>0</v>
      </c>
      <c r="E309" s="16" t="s">
        <v>307</v>
      </c>
      <c r="F309" s="16">
        <f>INDEX(AllGenerators!W:W,MATCH(CapInput!$A309,AllGenerators!$A:$A,0))</f>
        <v>0</v>
      </c>
      <c r="G309" s="15" t="s">
        <v>307</v>
      </c>
      <c r="H309" s="15">
        <f>INDEX(AllGenerators!X:X,MATCH(CapInput!$A309,AllGenerators!$A:$A,0))</f>
        <v>0</v>
      </c>
      <c r="I309" s="16" t="s">
        <v>307</v>
      </c>
      <c r="J309" s="16">
        <f>INDEX(AllGenerators!Y:Y,MATCH(CapInput!$A309,AllGenerators!$A:$A,0))</f>
        <v>0</v>
      </c>
    </row>
    <row r="310" spans="1:10">
      <c r="A310" s="13" t="s">
        <v>308</v>
      </c>
      <c r="B310" s="13">
        <f>INDEX(AllGenerators!U:U,MATCH(CapInput!$A310,AllGenerators!$A:$A,0))</f>
        <v>0</v>
      </c>
      <c r="C310" s="15" t="s">
        <v>308</v>
      </c>
      <c r="D310" s="15">
        <f>INDEX(AllGenerators!V:V,MATCH(CapInput!$A310,AllGenerators!$A:$A,0))</f>
        <v>0</v>
      </c>
      <c r="E310" s="16" t="s">
        <v>308</v>
      </c>
      <c r="F310" s="16">
        <f>INDEX(AllGenerators!W:W,MATCH(CapInput!$A310,AllGenerators!$A:$A,0))</f>
        <v>0</v>
      </c>
      <c r="G310" s="15" t="s">
        <v>308</v>
      </c>
      <c r="H310" s="15">
        <f>INDEX(AllGenerators!X:X,MATCH(CapInput!$A310,AllGenerators!$A:$A,0))</f>
        <v>0</v>
      </c>
      <c r="I310" s="16" t="s">
        <v>308</v>
      </c>
      <c r="J310" s="16">
        <f>INDEX(AllGenerators!Y:Y,MATCH(CapInput!$A310,AllGenerators!$A:$A,0))</f>
        <v>0</v>
      </c>
    </row>
    <row r="311" spans="1:10">
      <c r="A311" s="13" t="s">
        <v>309</v>
      </c>
      <c r="B311" s="13">
        <f>INDEX(AllGenerators!U:U,MATCH(CapInput!$A311,AllGenerators!$A:$A,0))</f>
        <v>110</v>
      </c>
      <c r="C311" s="15" t="s">
        <v>309</v>
      </c>
      <c r="D311" s="15">
        <f>INDEX(AllGenerators!V:V,MATCH(CapInput!$A311,AllGenerators!$A:$A,0))</f>
        <v>110</v>
      </c>
      <c r="E311" s="16" t="s">
        <v>309</v>
      </c>
      <c r="F311" s="16">
        <f>INDEX(AllGenerators!W:W,MATCH(CapInput!$A311,AllGenerators!$A:$A,0))</f>
        <v>110</v>
      </c>
      <c r="G311" s="15" t="s">
        <v>309</v>
      </c>
      <c r="H311" s="15">
        <f>INDEX(AllGenerators!X:X,MATCH(CapInput!$A311,AllGenerators!$A:$A,0))</f>
        <v>110</v>
      </c>
      <c r="I311" s="16" t="s">
        <v>309</v>
      </c>
      <c r="J311" s="16">
        <f>INDEX(AllGenerators!Y:Y,MATCH(CapInput!$A311,AllGenerators!$A:$A,0))</f>
        <v>110</v>
      </c>
    </row>
    <row r="312" spans="1:10">
      <c r="A312" s="13" t="s">
        <v>310</v>
      </c>
      <c r="B312" s="13">
        <f>INDEX(AllGenerators!U:U,MATCH(CapInput!$A312,AllGenerators!$A:$A,0))</f>
        <v>110</v>
      </c>
      <c r="C312" s="15" t="s">
        <v>310</v>
      </c>
      <c r="D312" s="15">
        <f>INDEX(AllGenerators!V:V,MATCH(CapInput!$A312,AllGenerators!$A:$A,0))</f>
        <v>110</v>
      </c>
      <c r="E312" s="16" t="s">
        <v>310</v>
      </c>
      <c r="F312" s="16">
        <f>INDEX(AllGenerators!W:W,MATCH(CapInput!$A312,AllGenerators!$A:$A,0))</f>
        <v>110</v>
      </c>
      <c r="G312" s="15" t="s">
        <v>310</v>
      </c>
      <c r="H312" s="15">
        <f>INDEX(AllGenerators!X:X,MATCH(CapInput!$A312,AllGenerators!$A:$A,0))</f>
        <v>110</v>
      </c>
      <c r="I312" s="16" t="s">
        <v>310</v>
      </c>
      <c r="J312" s="16">
        <f>INDEX(AllGenerators!Y:Y,MATCH(CapInput!$A312,AllGenerators!$A:$A,0))</f>
        <v>110</v>
      </c>
    </row>
    <row r="313" spans="1:10">
      <c r="A313" s="13" t="s">
        <v>311</v>
      </c>
      <c r="B313" s="13">
        <f>INDEX(AllGenerators!U:U,MATCH(CapInput!$A313,AllGenerators!$A:$A,0))</f>
        <v>212</v>
      </c>
      <c r="C313" s="15" t="s">
        <v>311</v>
      </c>
      <c r="D313" s="15">
        <f>INDEX(AllGenerators!V:V,MATCH(CapInput!$A313,AllGenerators!$A:$A,0))</f>
        <v>212</v>
      </c>
      <c r="E313" s="16" t="s">
        <v>311</v>
      </c>
      <c r="F313" s="16">
        <f>INDEX(AllGenerators!W:W,MATCH(CapInput!$A313,AllGenerators!$A:$A,0))</f>
        <v>212</v>
      </c>
      <c r="G313" s="15" t="s">
        <v>311</v>
      </c>
      <c r="H313" s="15">
        <f>INDEX(AllGenerators!X:X,MATCH(CapInput!$A313,AllGenerators!$A:$A,0))</f>
        <v>212</v>
      </c>
      <c r="I313" s="16" t="s">
        <v>311</v>
      </c>
      <c r="J313" s="16">
        <f>INDEX(AllGenerators!Y:Y,MATCH(CapInput!$A313,AllGenerators!$A:$A,0))</f>
        <v>212</v>
      </c>
    </row>
    <row r="314" spans="1:10">
      <c r="A314" s="13" t="s">
        <v>312</v>
      </c>
      <c r="B314" s="13">
        <f>INDEX(AllGenerators!U:U,MATCH(CapInput!$A314,AllGenerators!$A:$A,0))</f>
        <v>209</v>
      </c>
      <c r="C314" s="15" t="s">
        <v>312</v>
      </c>
      <c r="D314" s="15">
        <f>INDEX(AllGenerators!V:V,MATCH(CapInput!$A314,AllGenerators!$A:$A,0))</f>
        <v>209</v>
      </c>
      <c r="E314" s="16" t="s">
        <v>312</v>
      </c>
      <c r="F314" s="16">
        <f>INDEX(AllGenerators!W:W,MATCH(CapInput!$A314,AllGenerators!$A:$A,0))</f>
        <v>209</v>
      </c>
      <c r="G314" s="15" t="s">
        <v>312</v>
      </c>
      <c r="H314" s="15">
        <f>INDEX(AllGenerators!X:X,MATCH(CapInput!$A314,AllGenerators!$A:$A,0))</f>
        <v>209</v>
      </c>
      <c r="I314" s="16" t="s">
        <v>312</v>
      </c>
      <c r="J314" s="16">
        <f>INDEX(AllGenerators!Y:Y,MATCH(CapInput!$A314,AllGenerators!$A:$A,0))</f>
        <v>209</v>
      </c>
    </row>
    <row r="315" spans="1:10">
      <c r="A315" s="13" t="s">
        <v>313</v>
      </c>
      <c r="B315" s="13">
        <f>INDEX(AllGenerators!U:U,MATCH(CapInput!$A315,AllGenerators!$A:$A,0))</f>
        <v>214</v>
      </c>
      <c r="C315" s="15" t="s">
        <v>313</v>
      </c>
      <c r="D315" s="15">
        <f>INDEX(AllGenerators!V:V,MATCH(CapInput!$A315,AllGenerators!$A:$A,0))</f>
        <v>214</v>
      </c>
      <c r="E315" s="16" t="s">
        <v>313</v>
      </c>
      <c r="F315" s="16">
        <f>INDEX(AllGenerators!W:W,MATCH(CapInput!$A315,AllGenerators!$A:$A,0))</f>
        <v>214</v>
      </c>
      <c r="G315" s="15" t="s">
        <v>313</v>
      </c>
      <c r="H315" s="15">
        <f>INDEX(AllGenerators!X:X,MATCH(CapInput!$A315,AllGenerators!$A:$A,0))</f>
        <v>214</v>
      </c>
      <c r="I315" s="16" t="s">
        <v>313</v>
      </c>
      <c r="J315" s="16">
        <f>INDEX(AllGenerators!Y:Y,MATCH(CapInput!$A315,AllGenerators!$A:$A,0))</f>
        <v>214</v>
      </c>
    </row>
    <row r="316" spans="1:10">
      <c r="A316" s="13" t="s">
        <v>314</v>
      </c>
      <c r="B316" s="13">
        <f>INDEX(AllGenerators!U:U,MATCH(CapInput!$A316,AllGenerators!$A:$A,0))</f>
        <v>100</v>
      </c>
      <c r="C316" s="15" t="s">
        <v>314</v>
      </c>
      <c r="D316" s="15">
        <f>INDEX(AllGenerators!V:V,MATCH(CapInput!$A316,AllGenerators!$A:$A,0))</f>
        <v>100</v>
      </c>
      <c r="E316" s="16" t="s">
        <v>314</v>
      </c>
      <c r="F316" s="16">
        <f>INDEX(AllGenerators!W:W,MATCH(CapInput!$A316,AllGenerators!$A:$A,0))</f>
        <v>100</v>
      </c>
      <c r="G316" s="15" t="s">
        <v>314</v>
      </c>
      <c r="H316" s="15">
        <f>INDEX(AllGenerators!X:X,MATCH(CapInput!$A316,AllGenerators!$A:$A,0))</f>
        <v>100</v>
      </c>
      <c r="I316" s="16" t="s">
        <v>314</v>
      </c>
      <c r="J316" s="16">
        <f>INDEX(AllGenerators!Y:Y,MATCH(CapInput!$A316,AllGenerators!$A:$A,0))</f>
        <v>100</v>
      </c>
    </row>
    <row r="317" spans="1:10">
      <c r="A317" s="13" t="s">
        <v>315</v>
      </c>
      <c r="B317" s="13">
        <f>INDEX(AllGenerators!U:U,MATCH(CapInput!$A317,AllGenerators!$A:$A,0))</f>
        <v>187</v>
      </c>
      <c r="C317" s="15" t="s">
        <v>315</v>
      </c>
      <c r="D317" s="15">
        <f>INDEX(AllGenerators!V:V,MATCH(CapInput!$A317,AllGenerators!$A:$A,0))</f>
        <v>187</v>
      </c>
      <c r="E317" s="16" t="s">
        <v>315</v>
      </c>
      <c r="F317" s="16">
        <f>INDEX(AllGenerators!W:W,MATCH(CapInput!$A317,AllGenerators!$A:$A,0))</f>
        <v>187</v>
      </c>
      <c r="G317" s="15" t="s">
        <v>315</v>
      </c>
      <c r="H317" s="15">
        <f>INDEX(AllGenerators!X:X,MATCH(CapInput!$A317,AllGenerators!$A:$A,0))</f>
        <v>187</v>
      </c>
      <c r="I317" s="16" t="s">
        <v>315</v>
      </c>
      <c r="J317" s="16">
        <f>INDEX(AllGenerators!Y:Y,MATCH(CapInput!$A317,AllGenerators!$A:$A,0))</f>
        <v>187</v>
      </c>
    </row>
    <row r="318" spans="1:10">
      <c r="A318" s="13" t="s">
        <v>316</v>
      </c>
      <c r="B318" s="13">
        <f>INDEX(AllGenerators!U:U,MATCH(CapInput!$A318,AllGenerators!$A:$A,0))</f>
        <v>223</v>
      </c>
      <c r="C318" s="15" t="s">
        <v>316</v>
      </c>
      <c r="D318" s="15">
        <f>INDEX(AllGenerators!V:V,MATCH(CapInput!$A318,AllGenerators!$A:$A,0))</f>
        <v>223</v>
      </c>
      <c r="E318" s="16" t="s">
        <v>316</v>
      </c>
      <c r="F318" s="16">
        <f>INDEX(AllGenerators!W:W,MATCH(CapInput!$A318,AllGenerators!$A:$A,0))</f>
        <v>223</v>
      </c>
      <c r="G318" s="15" t="s">
        <v>316</v>
      </c>
      <c r="H318" s="15">
        <f>INDEX(AllGenerators!X:X,MATCH(CapInput!$A318,AllGenerators!$A:$A,0))</f>
        <v>223</v>
      </c>
      <c r="I318" s="16" t="s">
        <v>316</v>
      </c>
      <c r="J318" s="16">
        <f>INDEX(AllGenerators!Y:Y,MATCH(CapInput!$A318,AllGenerators!$A:$A,0))</f>
        <v>223</v>
      </c>
    </row>
    <row r="319" spans="1:10">
      <c r="A319" s="13" t="s">
        <v>317</v>
      </c>
      <c r="B319" s="13">
        <f>INDEX(AllGenerators!U:U,MATCH(CapInput!$A319,AllGenerators!$A:$A,0))</f>
        <v>158</v>
      </c>
      <c r="C319" s="15" t="s">
        <v>317</v>
      </c>
      <c r="D319" s="15">
        <f>INDEX(AllGenerators!V:V,MATCH(CapInput!$A319,AllGenerators!$A:$A,0))</f>
        <v>158</v>
      </c>
      <c r="E319" s="16" t="s">
        <v>317</v>
      </c>
      <c r="F319" s="16">
        <f>INDEX(AllGenerators!W:W,MATCH(CapInput!$A319,AllGenerators!$A:$A,0))</f>
        <v>158</v>
      </c>
      <c r="G319" s="15" t="s">
        <v>317</v>
      </c>
      <c r="H319" s="15">
        <f>INDEX(AllGenerators!X:X,MATCH(CapInput!$A319,AllGenerators!$A:$A,0))</f>
        <v>158</v>
      </c>
      <c r="I319" s="16" t="s">
        <v>317</v>
      </c>
      <c r="J319" s="16">
        <f>INDEX(AllGenerators!Y:Y,MATCH(CapInput!$A319,AllGenerators!$A:$A,0))</f>
        <v>158</v>
      </c>
    </row>
    <row r="320" spans="1:10">
      <c r="A320" s="13" t="s">
        <v>318</v>
      </c>
      <c r="B320" s="13">
        <f>INDEX(AllGenerators!U:U,MATCH(CapInput!$A320,AllGenerators!$A:$A,0))</f>
        <v>300</v>
      </c>
      <c r="C320" s="15" t="s">
        <v>318</v>
      </c>
      <c r="D320" s="15">
        <f>INDEX(AllGenerators!V:V,MATCH(CapInput!$A320,AllGenerators!$A:$A,0))</f>
        <v>300</v>
      </c>
      <c r="E320" s="16" t="s">
        <v>318</v>
      </c>
      <c r="F320" s="16">
        <f>INDEX(AllGenerators!W:W,MATCH(CapInput!$A320,AllGenerators!$A:$A,0))</f>
        <v>300</v>
      </c>
      <c r="G320" s="15" t="s">
        <v>318</v>
      </c>
      <c r="H320" s="15">
        <f>INDEX(AllGenerators!X:X,MATCH(CapInput!$A320,AllGenerators!$A:$A,0))</f>
        <v>300</v>
      </c>
      <c r="I320" s="16" t="s">
        <v>318</v>
      </c>
      <c r="J320" s="16">
        <f>INDEX(AllGenerators!Y:Y,MATCH(CapInput!$A320,AllGenerators!$A:$A,0))</f>
        <v>300</v>
      </c>
    </row>
    <row r="321" spans="1:10">
      <c r="A321" s="13" t="s">
        <v>319</v>
      </c>
      <c r="B321" s="13">
        <f>INDEX(AllGenerators!U:U,MATCH(CapInput!$A321,AllGenerators!$A:$A,0))</f>
        <v>520</v>
      </c>
      <c r="C321" s="15" t="s">
        <v>319</v>
      </c>
      <c r="D321" s="15">
        <f>INDEX(AllGenerators!V:V,MATCH(CapInput!$A321,AllGenerators!$A:$A,0))</f>
        <v>520</v>
      </c>
      <c r="E321" s="16" t="s">
        <v>319</v>
      </c>
      <c r="F321" s="16">
        <f>INDEX(AllGenerators!W:W,MATCH(CapInput!$A321,AllGenerators!$A:$A,0))</f>
        <v>520</v>
      </c>
      <c r="G321" s="15" t="s">
        <v>319</v>
      </c>
      <c r="H321" s="15">
        <f>INDEX(AllGenerators!X:X,MATCH(CapInput!$A321,AllGenerators!$A:$A,0))</f>
        <v>520</v>
      </c>
      <c r="I321" s="16" t="s">
        <v>319</v>
      </c>
      <c r="J321" s="16">
        <f>INDEX(AllGenerators!Y:Y,MATCH(CapInput!$A321,AllGenerators!$A:$A,0))</f>
        <v>520</v>
      </c>
    </row>
    <row r="322" spans="1:10">
      <c r="A322" s="13" t="s">
        <v>320</v>
      </c>
      <c r="B322" s="13">
        <f>INDEX(AllGenerators!U:U,MATCH(CapInput!$A322,AllGenerators!$A:$A,0))</f>
        <v>330</v>
      </c>
      <c r="C322" s="15" t="s">
        <v>320</v>
      </c>
      <c r="D322" s="15">
        <f>INDEX(AllGenerators!V:V,MATCH(CapInput!$A322,AllGenerators!$A:$A,0))</f>
        <v>330</v>
      </c>
      <c r="E322" s="16" t="s">
        <v>320</v>
      </c>
      <c r="F322" s="16">
        <f>INDEX(AllGenerators!W:W,MATCH(CapInput!$A322,AllGenerators!$A:$A,0))</f>
        <v>330</v>
      </c>
      <c r="G322" s="15" t="s">
        <v>320</v>
      </c>
      <c r="H322" s="15">
        <f>INDEX(AllGenerators!X:X,MATCH(CapInput!$A322,AllGenerators!$A:$A,0))</f>
        <v>330</v>
      </c>
      <c r="I322" s="16" t="s">
        <v>320</v>
      </c>
      <c r="J322" s="16">
        <f>INDEX(AllGenerators!Y:Y,MATCH(CapInput!$A322,AllGenerators!$A:$A,0))</f>
        <v>330</v>
      </c>
    </row>
    <row r="323" spans="1:10">
      <c r="A323" s="13" t="s">
        <v>321</v>
      </c>
      <c r="B323" s="13">
        <f>INDEX(AllGenerators!U:U,MATCH(CapInput!$A323,AllGenerators!$A:$A,0))</f>
        <v>418</v>
      </c>
      <c r="C323" s="15" t="s">
        <v>321</v>
      </c>
      <c r="D323" s="15">
        <f>INDEX(AllGenerators!V:V,MATCH(CapInput!$A323,AllGenerators!$A:$A,0))</f>
        <v>418</v>
      </c>
      <c r="E323" s="16" t="s">
        <v>321</v>
      </c>
      <c r="F323" s="16">
        <f>INDEX(AllGenerators!W:W,MATCH(CapInput!$A323,AllGenerators!$A:$A,0))</f>
        <v>418</v>
      </c>
      <c r="G323" s="15" t="s">
        <v>321</v>
      </c>
      <c r="H323" s="15">
        <f>INDEX(AllGenerators!X:X,MATCH(CapInput!$A323,AllGenerators!$A:$A,0))</f>
        <v>418</v>
      </c>
      <c r="I323" s="16" t="s">
        <v>321</v>
      </c>
      <c r="J323" s="16">
        <f>INDEX(AllGenerators!Y:Y,MATCH(CapInput!$A323,AllGenerators!$A:$A,0))</f>
        <v>418</v>
      </c>
    </row>
    <row r="324" spans="1:10">
      <c r="A324" s="13" t="s">
        <v>322</v>
      </c>
      <c r="B324" s="13">
        <f>INDEX(AllGenerators!U:U,MATCH(CapInput!$A324,AllGenerators!$A:$A,0))</f>
        <v>7</v>
      </c>
      <c r="C324" s="15" t="s">
        <v>322</v>
      </c>
      <c r="D324" s="15">
        <f>INDEX(AllGenerators!V:V,MATCH(CapInput!$A324,AllGenerators!$A:$A,0))</f>
        <v>7</v>
      </c>
      <c r="E324" s="16" t="s">
        <v>322</v>
      </c>
      <c r="F324" s="16">
        <f>INDEX(AllGenerators!W:W,MATCH(CapInput!$A324,AllGenerators!$A:$A,0))</f>
        <v>7</v>
      </c>
      <c r="G324" s="15" t="s">
        <v>322</v>
      </c>
      <c r="H324" s="15">
        <f>INDEX(AllGenerators!X:X,MATCH(CapInput!$A324,AllGenerators!$A:$A,0))</f>
        <v>7</v>
      </c>
      <c r="I324" s="16" t="s">
        <v>322</v>
      </c>
      <c r="J324" s="16">
        <f>INDEX(AllGenerators!Y:Y,MATCH(CapInput!$A324,AllGenerators!$A:$A,0))</f>
        <v>7</v>
      </c>
    </row>
    <row r="325" spans="1:10">
      <c r="A325" s="13" t="s">
        <v>323</v>
      </c>
      <c r="B325" s="13">
        <f>INDEX(AllGenerators!U:U,MATCH(CapInput!$A325,AllGenerators!$A:$A,0))</f>
        <v>40</v>
      </c>
      <c r="C325" s="15" t="s">
        <v>323</v>
      </c>
      <c r="D325" s="15">
        <f>INDEX(AllGenerators!V:V,MATCH(CapInput!$A325,AllGenerators!$A:$A,0))</f>
        <v>40</v>
      </c>
      <c r="E325" s="16" t="s">
        <v>323</v>
      </c>
      <c r="F325" s="16">
        <f>INDEX(AllGenerators!W:W,MATCH(CapInput!$A325,AllGenerators!$A:$A,0))</f>
        <v>40</v>
      </c>
      <c r="G325" s="15" t="s">
        <v>323</v>
      </c>
      <c r="H325" s="15">
        <f>INDEX(AllGenerators!X:X,MATCH(CapInput!$A325,AllGenerators!$A:$A,0))</f>
        <v>40</v>
      </c>
      <c r="I325" s="16" t="s">
        <v>323</v>
      </c>
      <c r="J325" s="16">
        <f>INDEX(AllGenerators!Y:Y,MATCH(CapInput!$A325,AllGenerators!$A:$A,0))</f>
        <v>40</v>
      </c>
    </row>
    <row r="326" spans="1:10">
      <c r="A326" s="13" t="s">
        <v>324</v>
      </c>
      <c r="B326" s="13">
        <f>INDEX(AllGenerators!U:U,MATCH(CapInput!$A326,AllGenerators!$A:$A,0))</f>
        <v>30</v>
      </c>
      <c r="C326" s="15" t="s">
        <v>324</v>
      </c>
      <c r="D326" s="15">
        <f>INDEX(AllGenerators!V:V,MATCH(CapInput!$A326,AllGenerators!$A:$A,0))</f>
        <v>30</v>
      </c>
      <c r="E326" s="16" t="s">
        <v>324</v>
      </c>
      <c r="F326" s="16">
        <f>INDEX(AllGenerators!W:W,MATCH(CapInput!$A326,AllGenerators!$A:$A,0))</f>
        <v>30</v>
      </c>
      <c r="G326" s="15" t="s">
        <v>324</v>
      </c>
      <c r="H326" s="15">
        <f>INDEX(AllGenerators!X:X,MATCH(CapInput!$A326,AllGenerators!$A:$A,0))</f>
        <v>30</v>
      </c>
      <c r="I326" s="16" t="s">
        <v>324</v>
      </c>
      <c r="J326" s="16">
        <f>INDEX(AllGenerators!Y:Y,MATCH(CapInput!$A326,AllGenerators!$A:$A,0))</f>
        <v>30</v>
      </c>
    </row>
    <row r="327" spans="1:10">
      <c r="A327" s="13" t="s">
        <v>325</v>
      </c>
      <c r="B327" s="13">
        <f>INDEX(AllGenerators!U:U,MATCH(CapInput!$A327,AllGenerators!$A:$A,0))</f>
        <v>240</v>
      </c>
      <c r="C327" s="15" t="s">
        <v>325</v>
      </c>
      <c r="D327" s="15">
        <f>INDEX(AllGenerators!V:V,MATCH(CapInput!$A327,AllGenerators!$A:$A,0))</f>
        <v>240</v>
      </c>
      <c r="E327" s="16" t="s">
        <v>325</v>
      </c>
      <c r="F327" s="16">
        <f>INDEX(AllGenerators!W:W,MATCH(CapInput!$A327,AllGenerators!$A:$A,0))</f>
        <v>240</v>
      </c>
      <c r="G327" s="15" t="s">
        <v>325</v>
      </c>
      <c r="H327" s="15">
        <f>INDEX(AllGenerators!X:X,MATCH(CapInput!$A327,AllGenerators!$A:$A,0))</f>
        <v>240</v>
      </c>
      <c r="I327" s="16" t="s">
        <v>325</v>
      </c>
      <c r="J327" s="16">
        <f>INDEX(AllGenerators!Y:Y,MATCH(CapInput!$A327,AllGenerators!$A:$A,0))</f>
        <v>240</v>
      </c>
    </row>
    <row r="328" spans="1:10">
      <c r="A328" s="13" t="s">
        <v>326</v>
      </c>
      <c r="B328" s="13">
        <f>INDEX(AllGenerators!U:U,MATCH(CapInput!$A328,AllGenerators!$A:$A,0))</f>
        <v>140</v>
      </c>
      <c r="C328" s="15" t="s">
        <v>326</v>
      </c>
      <c r="D328" s="15">
        <f>INDEX(AllGenerators!V:V,MATCH(CapInput!$A328,AllGenerators!$A:$A,0))</f>
        <v>140</v>
      </c>
      <c r="E328" s="16" t="s">
        <v>326</v>
      </c>
      <c r="F328" s="16">
        <f>INDEX(AllGenerators!W:W,MATCH(CapInput!$A328,AllGenerators!$A:$A,0))</f>
        <v>140</v>
      </c>
      <c r="G328" s="15" t="s">
        <v>326</v>
      </c>
      <c r="H328" s="15">
        <f>INDEX(AllGenerators!X:X,MATCH(CapInput!$A328,AllGenerators!$A:$A,0))</f>
        <v>140</v>
      </c>
      <c r="I328" s="16" t="s">
        <v>326</v>
      </c>
      <c r="J328" s="16">
        <f>INDEX(AllGenerators!Y:Y,MATCH(CapInput!$A328,AllGenerators!$A:$A,0))</f>
        <v>140</v>
      </c>
    </row>
    <row r="329" spans="1:10">
      <c r="A329" s="13" t="s">
        <v>327</v>
      </c>
      <c r="B329" s="13">
        <f>INDEX(AllGenerators!U:U,MATCH(CapInput!$A329,AllGenerators!$A:$A,0))</f>
        <v>300</v>
      </c>
      <c r="C329" s="15" t="s">
        <v>327</v>
      </c>
      <c r="D329" s="15">
        <f>INDEX(AllGenerators!V:V,MATCH(CapInput!$A329,AllGenerators!$A:$A,0))</f>
        <v>300</v>
      </c>
      <c r="E329" s="16" t="s">
        <v>327</v>
      </c>
      <c r="F329" s="16">
        <f>INDEX(AllGenerators!W:W,MATCH(CapInput!$A329,AllGenerators!$A:$A,0))</f>
        <v>300</v>
      </c>
      <c r="G329" s="15" t="s">
        <v>327</v>
      </c>
      <c r="H329" s="15">
        <f>INDEX(AllGenerators!X:X,MATCH(CapInput!$A329,AllGenerators!$A:$A,0))</f>
        <v>300</v>
      </c>
      <c r="I329" s="16" t="s">
        <v>327</v>
      </c>
      <c r="J329" s="16">
        <f>INDEX(AllGenerators!Y:Y,MATCH(CapInput!$A329,AllGenerators!$A:$A,0))</f>
        <v>300</v>
      </c>
    </row>
    <row r="330" spans="1:10">
      <c r="A330" s="13" t="s">
        <v>328</v>
      </c>
      <c r="B330" s="13">
        <f>INDEX(AllGenerators!U:U,MATCH(CapInput!$A330,AllGenerators!$A:$A,0))</f>
        <v>380</v>
      </c>
      <c r="C330" s="15" t="s">
        <v>328</v>
      </c>
      <c r="D330" s="15">
        <f>INDEX(AllGenerators!V:V,MATCH(CapInput!$A330,AllGenerators!$A:$A,0))</f>
        <v>380</v>
      </c>
      <c r="E330" s="16" t="s">
        <v>328</v>
      </c>
      <c r="F330" s="16">
        <f>INDEX(AllGenerators!W:W,MATCH(CapInput!$A330,AllGenerators!$A:$A,0))</f>
        <v>380</v>
      </c>
      <c r="G330" s="15" t="s">
        <v>328</v>
      </c>
      <c r="H330" s="15">
        <f>INDEX(AllGenerators!X:X,MATCH(CapInput!$A330,AllGenerators!$A:$A,0))</f>
        <v>380</v>
      </c>
      <c r="I330" s="16" t="s">
        <v>328</v>
      </c>
      <c r="J330" s="16">
        <f>INDEX(AllGenerators!Y:Y,MATCH(CapInput!$A330,AllGenerators!$A:$A,0))</f>
        <v>380</v>
      </c>
    </row>
    <row r="331" spans="1:10">
      <c r="A331" s="13" t="s">
        <v>329</v>
      </c>
      <c r="B331" s="13">
        <f>INDEX(AllGenerators!U:U,MATCH(CapInput!$A331,AllGenerators!$A:$A,0))</f>
        <v>900</v>
      </c>
      <c r="C331" s="15" t="s">
        <v>329</v>
      </c>
      <c r="D331" s="15">
        <f>INDEX(AllGenerators!V:V,MATCH(CapInput!$A331,AllGenerators!$A:$A,0))</f>
        <v>900</v>
      </c>
      <c r="E331" s="16" t="s">
        <v>329</v>
      </c>
      <c r="F331" s="16">
        <f>INDEX(AllGenerators!W:W,MATCH(CapInput!$A331,AllGenerators!$A:$A,0))</f>
        <v>900</v>
      </c>
      <c r="G331" s="15" t="s">
        <v>329</v>
      </c>
      <c r="H331" s="15">
        <f>INDEX(AllGenerators!X:X,MATCH(CapInput!$A331,AllGenerators!$A:$A,0))</f>
        <v>900</v>
      </c>
      <c r="I331" s="16" t="s">
        <v>329</v>
      </c>
      <c r="J331" s="16">
        <f>INDEX(AllGenerators!Y:Y,MATCH(CapInput!$A331,AllGenerators!$A:$A,0))</f>
        <v>900</v>
      </c>
    </row>
    <row r="332" spans="1:10">
      <c r="A332" s="13" t="s">
        <v>330</v>
      </c>
      <c r="B332" s="13">
        <f>INDEX(AllGenerators!U:U,MATCH(CapInput!$A332,AllGenerators!$A:$A,0))</f>
        <v>550</v>
      </c>
      <c r="C332" s="15" t="s">
        <v>330</v>
      </c>
      <c r="D332" s="15">
        <f>INDEX(AllGenerators!V:V,MATCH(CapInput!$A332,AllGenerators!$A:$A,0))</f>
        <v>550</v>
      </c>
      <c r="E332" s="16" t="s">
        <v>330</v>
      </c>
      <c r="F332" s="16">
        <f>INDEX(AllGenerators!W:W,MATCH(CapInput!$A332,AllGenerators!$A:$A,0))</f>
        <v>550</v>
      </c>
      <c r="G332" s="15" t="s">
        <v>330</v>
      </c>
      <c r="H332" s="15">
        <f>INDEX(AllGenerators!X:X,MATCH(CapInput!$A332,AllGenerators!$A:$A,0))</f>
        <v>550</v>
      </c>
      <c r="I332" s="16" t="s">
        <v>330</v>
      </c>
      <c r="J332" s="16">
        <f>INDEX(AllGenerators!Y:Y,MATCH(CapInput!$A332,AllGenerators!$A:$A,0))</f>
        <v>550</v>
      </c>
    </row>
    <row r="333" spans="1:10">
      <c r="A333" s="13" t="s">
        <v>331</v>
      </c>
      <c r="B333" s="13">
        <f>INDEX(AllGenerators!U:U,MATCH(CapInput!$A333,AllGenerators!$A:$A,0))</f>
        <v>770</v>
      </c>
      <c r="C333" s="15" t="s">
        <v>331</v>
      </c>
      <c r="D333" s="15">
        <f>INDEX(AllGenerators!V:V,MATCH(CapInput!$A333,AllGenerators!$A:$A,0))</f>
        <v>770</v>
      </c>
      <c r="E333" s="16" t="s">
        <v>331</v>
      </c>
      <c r="F333" s="16">
        <f>INDEX(AllGenerators!W:W,MATCH(CapInput!$A333,AllGenerators!$A:$A,0))</f>
        <v>770</v>
      </c>
      <c r="G333" s="15" t="s">
        <v>331</v>
      </c>
      <c r="H333" s="15">
        <f>INDEX(AllGenerators!X:X,MATCH(CapInput!$A333,AllGenerators!$A:$A,0))</f>
        <v>770</v>
      </c>
      <c r="I333" s="16" t="s">
        <v>331</v>
      </c>
      <c r="J333" s="16">
        <f>INDEX(AllGenerators!Y:Y,MATCH(CapInput!$A333,AllGenerators!$A:$A,0))</f>
        <v>770</v>
      </c>
    </row>
    <row r="334" spans="1:10">
      <c r="A334" s="13" t="s">
        <v>332</v>
      </c>
      <c r="B334" s="13">
        <f>INDEX(AllGenerators!U:U,MATCH(CapInput!$A334,AllGenerators!$A:$A,0))</f>
        <v>770</v>
      </c>
      <c r="C334" s="15" t="s">
        <v>332</v>
      </c>
      <c r="D334" s="15">
        <f>INDEX(AllGenerators!V:V,MATCH(CapInput!$A334,AllGenerators!$A:$A,0))</f>
        <v>770</v>
      </c>
      <c r="E334" s="16" t="s">
        <v>332</v>
      </c>
      <c r="F334" s="16">
        <f>INDEX(AllGenerators!W:W,MATCH(CapInput!$A334,AllGenerators!$A:$A,0))</f>
        <v>770</v>
      </c>
      <c r="G334" s="15" t="s">
        <v>332</v>
      </c>
      <c r="H334" s="15">
        <f>INDEX(AllGenerators!X:X,MATCH(CapInput!$A334,AllGenerators!$A:$A,0))</f>
        <v>770</v>
      </c>
      <c r="I334" s="16" t="s">
        <v>332</v>
      </c>
      <c r="J334" s="16">
        <f>INDEX(AllGenerators!Y:Y,MATCH(CapInput!$A334,AllGenerators!$A:$A,0))</f>
        <v>770</v>
      </c>
    </row>
    <row r="335" spans="1:10">
      <c r="A335" s="13" t="s">
        <v>333</v>
      </c>
      <c r="B335" s="13">
        <f>INDEX(AllGenerators!U:U,MATCH(CapInput!$A335,AllGenerators!$A:$A,0))</f>
        <v>420</v>
      </c>
      <c r="C335" s="15" t="s">
        <v>333</v>
      </c>
      <c r="D335" s="15">
        <f>INDEX(AllGenerators!V:V,MATCH(CapInput!$A335,AllGenerators!$A:$A,0))</f>
        <v>420</v>
      </c>
      <c r="E335" s="16" t="s">
        <v>333</v>
      </c>
      <c r="F335" s="16">
        <f>INDEX(AllGenerators!W:W,MATCH(CapInput!$A335,AllGenerators!$A:$A,0))</f>
        <v>420</v>
      </c>
      <c r="G335" s="15" t="s">
        <v>333</v>
      </c>
      <c r="H335" s="15">
        <f>INDEX(AllGenerators!X:X,MATCH(CapInput!$A335,AllGenerators!$A:$A,0))</f>
        <v>420</v>
      </c>
      <c r="I335" s="16" t="s">
        <v>333</v>
      </c>
      <c r="J335" s="16">
        <f>INDEX(AllGenerators!Y:Y,MATCH(CapInput!$A335,AllGenerators!$A:$A,0))</f>
        <v>420</v>
      </c>
    </row>
    <row r="336" spans="1:10">
      <c r="A336" s="13" t="s">
        <v>334</v>
      </c>
      <c r="B336" s="13">
        <f>INDEX(AllGenerators!U:U,MATCH(CapInput!$A336,AllGenerators!$A:$A,0))</f>
        <v>990</v>
      </c>
      <c r="C336" s="15" t="s">
        <v>334</v>
      </c>
      <c r="D336" s="15">
        <f>INDEX(AllGenerators!V:V,MATCH(CapInput!$A336,AllGenerators!$A:$A,0))</f>
        <v>990</v>
      </c>
      <c r="E336" s="16" t="s">
        <v>334</v>
      </c>
      <c r="F336" s="16">
        <f>INDEX(AllGenerators!W:W,MATCH(CapInput!$A336,AllGenerators!$A:$A,0))</f>
        <v>990</v>
      </c>
      <c r="G336" s="15" t="s">
        <v>334</v>
      </c>
      <c r="H336" s="15">
        <f>INDEX(AllGenerators!X:X,MATCH(CapInput!$A336,AllGenerators!$A:$A,0))</f>
        <v>990</v>
      </c>
      <c r="I336" s="16" t="s">
        <v>334</v>
      </c>
      <c r="J336" s="16">
        <f>INDEX(AllGenerators!Y:Y,MATCH(CapInput!$A336,AllGenerators!$A:$A,0))</f>
        <v>990</v>
      </c>
    </row>
    <row r="337" spans="1:10">
      <c r="A337" s="13" t="s">
        <v>335</v>
      </c>
      <c r="B337" s="13">
        <f>INDEX(AllGenerators!U:U,MATCH(CapInput!$A337,AllGenerators!$A:$A,0))</f>
        <v>900</v>
      </c>
      <c r="C337" s="15" t="s">
        <v>335</v>
      </c>
      <c r="D337" s="15">
        <f>INDEX(AllGenerators!V:V,MATCH(CapInput!$A337,AllGenerators!$A:$A,0))</f>
        <v>900</v>
      </c>
      <c r="E337" s="16" t="s">
        <v>335</v>
      </c>
      <c r="F337" s="16">
        <f>INDEX(AllGenerators!W:W,MATCH(CapInput!$A337,AllGenerators!$A:$A,0))</f>
        <v>900</v>
      </c>
      <c r="G337" s="15" t="s">
        <v>335</v>
      </c>
      <c r="H337" s="15">
        <f>INDEX(AllGenerators!X:X,MATCH(CapInput!$A337,AllGenerators!$A:$A,0))</f>
        <v>900</v>
      </c>
      <c r="I337" s="16" t="s">
        <v>335</v>
      </c>
      <c r="J337" s="16">
        <f>INDEX(AllGenerators!Y:Y,MATCH(CapInput!$A337,AllGenerators!$A:$A,0))</f>
        <v>900</v>
      </c>
    </row>
    <row r="338" spans="1:10">
      <c r="A338" s="13" t="s">
        <v>336</v>
      </c>
      <c r="B338" s="13">
        <f>INDEX(AllGenerators!U:U,MATCH(CapInput!$A338,AllGenerators!$A:$A,0))</f>
        <v>528</v>
      </c>
      <c r="C338" s="15" t="s">
        <v>336</v>
      </c>
      <c r="D338" s="15">
        <f>INDEX(AllGenerators!V:V,MATCH(CapInput!$A338,AllGenerators!$A:$A,0))</f>
        <v>528</v>
      </c>
      <c r="E338" s="16" t="s">
        <v>336</v>
      </c>
      <c r="F338" s="16">
        <f>INDEX(AllGenerators!W:W,MATCH(CapInput!$A338,AllGenerators!$A:$A,0))</f>
        <v>528</v>
      </c>
      <c r="G338" s="15" t="s">
        <v>336</v>
      </c>
      <c r="H338" s="15">
        <f>INDEX(AllGenerators!X:X,MATCH(CapInput!$A338,AllGenerators!$A:$A,0))</f>
        <v>528</v>
      </c>
      <c r="I338" s="16" t="s">
        <v>336</v>
      </c>
      <c r="J338" s="16">
        <f>INDEX(AllGenerators!Y:Y,MATCH(CapInput!$A338,AllGenerators!$A:$A,0))</f>
        <v>528</v>
      </c>
    </row>
    <row r="339" spans="1:10">
      <c r="A339" s="13" t="s">
        <v>337</v>
      </c>
      <c r="B339" s="13">
        <f>INDEX(AllGenerators!U:U,MATCH(CapInput!$A339,AllGenerators!$A:$A,0))</f>
        <v>540</v>
      </c>
      <c r="C339" s="15" t="s">
        <v>337</v>
      </c>
      <c r="D339" s="15">
        <f>INDEX(AllGenerators!V:V,MATCH(CapInput!$A339,AllGenerators!$A:$A,0))</f>
        <v>540</v>
      </c>
      <c r="E339" s="16" t="s">
        <v>337</v>
      </c>
      <c r="F339" s="16">
        <f>INDEX(AllGenerators!W:W,MATCH(CapInput!$A339,AllGenerators!$A:$A,0))</f>
        <v>540</v>
      </c>
      <c r="G339" s="15" t="s">
        <v>337</v>
      </c>
      <c r="H339" s="15">
        <f>INDEX(AllGenerators!X:X,MATCH(CapInput!$A339,AllGenerators!$A:$A,0))</f>
        <v>540</v>
      </c>
      <c r="I339" s="16" t="s">
        <v>337</v>
      </c>
      <c r="J339" s="16">
        <f>INDEX(AllGenerators!Y:Y,MATCH(CapInput!$A339,AllGenerators!$A:$A,0))</f>
        <v>540</v>
      </c>
    </row>
    <row r="340" spans="1:10">
      <c r="A340" s="13" t="s">
        <v>338</v>
      </c>
      <c r="B340" s="13">
        <f>INDEX(AllGenerators!U:U,MATCH(CapInput!$A340,AllGenerators!$A:$A,0))</f>
        <v>165</v>
      </c>
      <c r="C340" s="15" t="s">
        <v>338</v>
      </c>
      <c r="D340" s="15">
        <f>INDEX(AllGenerators!V:V,MATCH(CapInput!$A340,AllGenerators!$A:$A,0))</f>
        <v>165</v>
      </c>
      <c r="E340" s="16" t="s">
        <v>338</v>
      </c>
      <c r="F340" s="16">
        <f>INDEX(AllGenerators!W:W,MATCH(CapInput!$A340,AllGenerators!$A:$A,0))</f>
        <v>165</v>
      </c>
      <c r="G340" s="15" t="s">
        <v>338</v>
      </c>
      <c r="H340" s="15">
        <f>INDEX(AllGenerators!X:X,MATCH(CapInput!$A340,AllGenerators!$A:$A,0))</f>
        <v>165</v>
      </c>
      <c r="I340" s="16" t="s">
        <v>338</v>
      </c>
      <c r="J340" s="16">
        <f>INDEX(AllGenerators!Y:Y,MATCH(CapInput!$A340,AllGenerators!$A:$A,0))</f>
        <v>165</v>
      </c>
    </row>
    <row r="341" spans="1:10">
      <c r="A341" s="13" t="s">
        <v>339</v>
      </c>
      <c r="B341" s="13">
        <f>INDEX(AllGenerators!U:U,MATCH(CapInput!$A341,AllGenerators!$A:$A,0))</f>
        <v>275</v>
      </c>
      <c r="C341" s="15" t="s">
        <v>339</v>
      </c>
      <c r="D341" s="15">
        <f>INDEX(AllGenerators!V:V,MATCH(CapInput!$A341,AllGenerators!$A:$A,0))</f>
        <v>275</v>
      </c>
      <c r="E341" s="16" t="s">
        <v>339</v>
      </c>
      <c r="F341" s="16">
        <f>INDEX(AllGenerators!W:W,MATCH(CapInput!$A341,AllGenerators!$A:$A,0))</f>
        <v>275</v>
      </c>
      <c r="G341" s="15" t="s">
        <v>339</v>
      </c>
      <c r="H341" s="15">
        <f>INDEX(AllGenerators!X:X,MATCH(CapInput!$A341,AllGenerators!$A:$A,0))</f>
        <v>275</v>
      </c>
      <c r="I341" s="16" t="s">
        <v>339</v>
      </c>
      <c r="J341" s="16">
        <f>INDEX(AllGenerators!Y:Y,MATCH(CapInput!$A341,AllGenerators!$A:$A,0))</f>
        <v>275</v>
      </c>
    </row>
    <row r="342" spans="1:10">
      <c r="A342" s="13" t="s">
        <v>340</v>
      </c>
      <c r="B342" s="13">
        <f>INDEX(AllGenerators!U:U,MATCH(CapInput!$A342,AllGenerators!$A:$A,0))</f>
        <v>50</v>
      </c>
      <c r="C342" s="15" t="s">
        <v>340</v>
      </c>
      <c r="D342" s="15">
        <f>INDEX(AllGenerators!V:V,MATCH(CapInput!$A342,AllGenerators!$A:$A,0))</f>
        <v>50</v>
      </c>
      <c r="E342" s="16" t="s">
        <v>340</v>
      </c>
      <c r="F342" s="16">
        <f>INDEX(AllGenerators!W:W,MATCH(CapInput!$A342,AllGenerators!$A:$A,0))</f>
        <v>50</v>
      </c>
      <c r="G342" s="15" t="s">
        <v>340</v>
      </c>
      <c r="H342" s="15">
        <f>INDEX(AllGenerators!X:X,MATCH(CapInput!$A342,AllGenerators!$A:$A,0))</f>
        <v>50</v>
      </c>
      <c r="I342" s="16" t="s">
        <v>340</v>
      </c>
      <c r="J342" s="16">
        <f>INDEX(AllGenerators!Y:Y,MATCH(CapInput!$A342,AllGenerators!$A:$A,0))</f>
        <v>50</v>
      </c>
    </row>
    <row r="343" spans="1:10">
      <c r="A343" s="13" t="s">
        <v>341</v>
      </c>
      <c r="B343" s="13">
        <f>INDEX(AllGenerators!U:U,MATCH(CapInput!$A343,AllGenerators!$A:$A,0))</f>
        <v>40</v>
      </c>
      <c r="C343" s="15" t="s">
        <v>341</v>
      </c>
      <c r="D343" s="15">
        <f>INDEX(AllGenerators!V:V,MATCH(CapInput!$A343,AllGenerators!$A:$A,0))</f>
        <v>40</v>
      </c>
      <c r="E343" s="16" t="s">
        <v>341</v>
      </c>
      <c r="F343" s="16">
        <f>INDEX(AllGenerators!W:W,MATCH(CapInput!$A343,AllGenerators!$A:$A,0))</f>
        <v>40</v>
      </c>
      <c r="G343" s="15" t="s">
        <v>341</v>
      </c>
      <c r="H343" s="15">
        <f>INDEX(AllGenerators!X:X,MATCH(CapInput!$A343,AllGenerators!$A:$A,0))</f>
        <v>40</v>
      </c>
      <c r="I343" s="16" t="s">
        <v>341</v>
      </c>
      <c r="J343" s="16">
        <f>INDEX(AllGenerators!Y:Y,MATCH(CapInput!$A343,AllGenerators!$A:$A,0))</f>
        <v>40</v>
      </c>
    </row>
    <row r="344" spans="1:10">
      <c r="A344" s="13" t="s">
        <v>342</v>
      </c>
      <c r="B344" s="13">
        <f>INDEX(AllGenerators!U:U,MATCH(CapInput!$A344,AllGenerators!$A:$A,0))</f>
        <v>250</v>
      </c>
      <c r="C344" s="15" t="s">
        <v>342</v>
      </c>
      <c r="D344" s="15">
        <f>INDEX(AllGenerators!V:V,MATCH(CapInput!$A344,AllGenerators!$A:$A,0))</f>
        <v>250</v>
      </c>
      <c r="E344" s="16" t="s">
        <v>342</v>
      </c>
      <c r="F344" s="16">
        <f>INDEX(AllGenerators!W:W,MATCH(CapInput!$A344,AllGenerators!$A:$A,0))</f>
        <v>250</v>
      </c>
      <c r="G344" s="15" t="s">
        <v>342</v>
      </c>
      <c r="H344" s="15">
        <f>INDEX(AllGenerators!X:X,MATCH(CapInput!$A344,AllGenerators!$A:$A,0))</f>
        <v>250</v>
      </c>
      <c r="I344" s="16" t="s">
        <v>342</v>
      </c>
      <c r="J344" s="16">
        <f>INDEX(AllGenerators!Y:Y,MATCH(CapInput!$A344,AllGenerators!$A:$A,0))</f>
        <v>250</v>
      </c>
    </row>
    <row r="345" spans="1:10">
      <c r="A345" s="13" t="s">
        <v>343</v>
      </c>
      <c r="B345" s="13">
        <f>INDEX(AllGenerators!U:U,MATCH(CapInput!$A345,AllGenerators!$A:$A,0))</f>
        <v>165</v>
      </c>
      <c r="C345" s="15" t="s">
        <v>343</v>
      </c>
      <c r="D345" s="15">
        <f>INDEX(AllGenerators!V:V,MATCH(CapInput!$A345,AllGenerators!$A:$A,0))</f>
        <v>165</v>
      </c>
      <c r="E345" s="16" t="s">
        <v>343</v>
      </c>
      <c r="F345" s="16">
        <f>INDEX(AllGenerators!W:W,MATCH(CapInput!$A345,AllGenerators!$A:$A,0))</f>
        <v>165</v>
      </c>
      <c r="G345" s="15" t="s">
        <v>343</v>
      </c>
      <c r="H345" s="15">
        <f>INDEX(AllGenerators!X:X,MATCH(CapInput!$A345,AllGenerators!$A:$A,0))</f>
        <v>165</v>
      </c>
      <c r="I345" s="16" t="s">
        <v>343</v>
      </c>
      <c r="J345" s="16">
        <f>INDEX(AllGenerators!Y:Y,MATCH(CapInput!$A345,AllGenerators!$A:$A,0))</f>
        <v>165</v>
      </c>
    </row>
    <row r="346" spans="1:10">
      <c r="A346" s="13" t="s">
        <v>344</v>
      </c>
      <c r="B346" s="13">
        <f>INDEX(AllGenerators!U:U,MATCH(CapInput!$A346,AllGenerators!$A:$A,0))</f>
        <v>165</v>
      </c>
      <c r="C346" s="15" t="s">
        <v>344</v>
      </c>
      <c r="D346" s="15">
        <f>INDEX(AllGenerators!V:V,MATCH(CapInput!$A346,AllGenerators!$A:$A,0))</f>
        <v>165</v>
      </c>
      <c r="E346" s="16" t="s">
        <v>344</v>
      </c>
      <c r="F346" s="16">
        <f>INDEX(AllGenerators!W:W,MATCH(CapInput!$A346,AllGenerators!$A:$A,0))</f>
        <v>165</v>
      </c>
      <c r="G346" s="15" t="s">
        <v>344</v>
      </c>
      <c r="H346" s="15">
        <f>INDEX(AllGenerators!X:X,MATCH(CapInput!$A346,AllGenerators!$A:$A,0))</f>
        <v>165</v>
      </c>
      <c r="I346" s="16" t="s">
        <v>344</v>
      </c>
      <c r="J346" s="16">
        <f>INDEX(AllGenerators!Y:Y,MATCH(CapInput!$A346,AllGenerators!$A:$A,0))</f>
        <v>165</v>
      </c>
    </row>
    <row r="347" spans="1:10">
      <c r="A347" s="13" t="s">
        <v>345</v>
      </c>
      <c r="B347" s="13">
        <f>INDEX(AllGenerators!U:U,MATCH(CapInput!$A347,AllGenerators!$A:$A,0))</f>
        <v>24</v>
      </c>
      <c r="C347" s="15" t="s">
        <v>345</v>
      </c>
      <c r="D347" s="15">
        <f>INDEX(AllGenerators!V:V,MATCH(CapInput!$A347,AllGenerators!$A:$A,0))</f>
        <v>24</v>
      </c>
      <c r="E347" s="16" t="s">
        <v>345</v>
      </c>
      <c r="F347" s="16">
        <f>INDEX(AllGenerators!W:W,MATCH(CapInput!$A347,AllGenerators!$A:$A,0))</f>
        <v>24</v>
      </c>
      <c r="G347" s="15" t="s">
        <v>345</v>
      </c>
      <c r="H347" s="15">
        <f>INDEX(AllGenerators!X:X,MATCH(CapInput!$A347,AllGenerators!$A:$A,0))</f>
        <v>24</v>
      </c>
      <c r="I347" s="16" t="s">
        <v>345</v>
      </c>
      <c r="J347" s="16">
        <f>INDEX(AllGenerators!Y:Y,MATCH(CapInput!$A347,AllGenerators!$A:$A,0))</f>
        <v>24</v>
      </c>
    </row>
    <row r="348" spans="1:10">
      <c r="A348" s="13" t="s">
        <v>346</v>
      </c>
      <c r="B348" s="13">
        <f>INDEX(AllGenerators!U:U,MATCH(CapInput!$A348,AllGenerators!$A:$A,0))</f>
        <v>45</v>
      </c>
      <c r="C348" s="15" t="s">
        <v>346</v>
      </c>
      <c r="D348" s="15">
        <f>INDEX(AllGenerators!V:V,MATCH(CapInput!$A348,AllGenerators!$A:$A,0))</f>
        <v>45</v>
      </c>
      <c r="E348" s="16" t="s">
        <v>346</v>
      </c>
      <c r="F348" s="16">
        <f>INDEX(AllGenerators!W:W,MATCH(CapInput!$A348,AllGenerators!$A:$A,0))</f>
        <v>45</v>
      </c>
      <c r="G348" s="15" t="s">
        <v>346</v>
      </c>
      <c r="H348" s="15">
        <f>INDEX(AllGenerators!X:X,MATCH(CapInput!$A348,AllGenerators!$A:$A,0))</f>
        <v>45</v>
      </c>
      <c r="I348" s="16" t="s">
        <v>346</v>
      </c>
      <c r="J348" s="16">
        <f>INDEX(AllGenerators!Y:Y,MATCH(CapInput!$A348,AllGenerators!$A:$A,0))</f>
        <v>45</v>
      </c>
    </row>
    <row r="349" spans="1:10">
      <c r="A349" s="13" t="s">
        <v>617</v>
      </c>
      <c r="B349" s="13">
        <f>INDEX(AllGenerators!U:U,MATCH(CapInput!$A349,AllGenerators!$A:$A,0))</f>
        <v>18.47</v>
      </c>
      <c r="C349" s="15" t="s">
        <v>617</v>
      </c>
      <c r="D349" s="15">
        <f>INDEX(AllGenerators!V:V,MATCH(CapInput!$A349,AllGenerators!$A:$A,0))</f>
        <v>122</v>
      </c>
      <c r="E349" s="16" t="s">
        <v>617</v>
      </c>
      <c r="F349" s="16">
        <f>INDEX(AllGenerators!W:W,MATCH(CapInput!$A349,AllGenerators!$A:$A,0))</f>
        <v>122</v>
      </c>
      <c r="G349" s="15" t="s">
        <v>617</v>
      </c>
      <c r="H349" s="15">
        <f>INDEX(AllGenerators!X:X,MATCH(CapInput!$A349,AllGenerators!$A:$A,0))</f>
        <v>180</v>
      </c>
      <c r="I349" s="16" t="s">
        <v>617</v>
      </c>
      <c r="J349" s="16">
        <f>INDEX(AllGenerators!Y:Y,MATCH(CapInput!$A349,AllGenerators!$A:$A,0))</f>
        <v>180</v>
      </c>
    </row>
    <row r="350" spans="1:10">
      <c r="A350" s="13" t="s">
        <v>618</v>
      </c>
      <c r="B350" s="13">
        <f>INDEX(AllGenerators!U:U,MATCH(CapInput!$A350,AllGenerators!$A:$A,0))</f>
        <v>87.17</v>
      </c>
      <c r="C350" s="15" t="s">
        <v>618</v>
      </c>
      <c r="D350" s="15">
        <f>INDEX(AllGenerators!V:V,MATCH(CapInput!$A350,AllGenerators!$A:$A,0))</f>
        <v>155</v>
      </c>
      <c r="E350" s="16" t="s">
        <v>618</v>
      </c>
      <c r="F350" s="16">
        <f>INDEX(AllGenerators!W:W,MATCH(CapInput!$A350,AllGenerators!$A:$A,0))</f>
        <v>155</v>
      </c>
      <c r="G350" s="15" t="s">
        <v>618</v>
      </c>
      <c r="H350" s="15">
        <f>INDEX(AllGenerators!X:X,MATCH(CapInput!$A350,AllGenerators!$A:$A,0))</f>
        <v>178</v>
      </c>
      <c r="I350" s="16" t="s">
        <v>618</v>
      </c>
      <c r="J350" s="16">
        <f>INDEX(AllGenerators!Y:Y,MATCH(CapInput!$A350,AllGenerators!$A:$A,0))</f>
        <v>178</v>
      </c>
    </row>
    <row r="351" spans="1:10">
      <c r="A351" s="13" t="s">
        <v>619</v>
      </c>
      <c r="B351" s="13">
        <f>INDEX(AllGenerators!U:U,MATCH(CapInput!$A351,AllGenerators!$A:$A,0))</f>
        <v>38.9</v>
      </c>
      <c r="C351" s="15" t="s">
        <v>619</v>
      </c>
      <c r="D351" s="15">
        <f>INDEX(AllGenerators!V:V,MATCH(CapInput!$A351,AllGenerators!$A:$A,0))</f>
        <v>253</v>
      </c>
      <c r="E351" s="16" t="s">
        <v>619</v>
      </c>
      <c r="F351" s="16">
        <f>INDEX(AllGenerators!W:W,MATCH(CapInput!$A351,AllGenerators!$A:$A,0))</f>
        <v>253</v>
      </c>
      <c r="G351" s="15" t="s">
        <v>619</v>
      </c>
      <c r="H351" s="15">
        <f>INDEX(AllGenerators!X:X,MATCH(CapInput!$A351,AllGenerators!$A:$A,0))</f>
        <v>291</v>
      </c>
      <c r="I351" s="16" t="s">
        <v>619</v>
      </c>
      <c r="J351" s="16">
        <f>INDEX(AllGenerators!Y:Y,MATCH(CapInput!$A351,AllGenerators!$A:$A,0))</f>
        <v>291</v>
      </c>
    </row>
    <row r="352" spans="1:10">
      <c r="A352" s="13" t="s">
        <v>620</v>
      </c>
      <c r="B352" s="13">
        <f>INDEX(AllGenerators!U:U,MATCH(CapInput!$A352,AllGenerators!$A:$A,0))</f>
        <v>0</v>
      </c>
      <c r="C352" s="15" t="s">
        <v>620</v>
      </c>
      <c r="D352" s="15">
        <f>INDEX(AllGenerators!V:V,MATCH(CapInput!$A352,AllGenerators!$A:$A,0))</f>
        <v>7</v>
      </c>
      <c r="E352" s="16" t="s">
        <v>620</v>
      </c>
      <c r="F352" s="16">
        <f>INDEX(AllGenerators!W:W,MATCH(CapInput!$A352,AllGenerators!$A:$A,0))</f>
        <v>7</v>
      </c>
      <c r="G352" s="15" t="s">
        <v>620</v>
      </c>
      <c r="H352" s="15">
        <f>INDEX(AllGenerators!X:X,MATCH(CapInput!$A352,AllGenerators!$A:$A,0))</f>
        <v>15</v>
      </c>
      <c r="I352" s="16" t="s">
        <v>620</v>
      </c>
      <c r="J352" s="16">
        <f>INDEX(AllGenerators!Y:Y,MATCH(CapInput!$A352,AllGenerators!$A:$A,0))</f>
        <v>15</v>
      </c>
    </row>
    <row r="353" spans="1:10">
      <c r="A353" s="13" t="s">
        <v>621</v>
      </c>
      <c r="B353" s="13">
        <f>INDEX(AllGenerators!U:U,MATCH(CapInput!$A353,AllGenerators!$A:$A,0))</f>
        <v>12.692</v>
      </c>
      <c r="C353" s="15" t="s">
        <v>621</v>
      </c>
      <c r="D353" s="15">
        <f>INDEX(AllGenerators!V:V,MATCH(CapInput!$A353,AllGenerators!$A:$A,0))</f>
        <v>130</v>
      </c>
      <c r="E353" s="16" t="s">
        <v>621</v>
      </c>
      <c r="F353" s="16">
        <f>INDEX(AllGenerators!W:W,MATCH(CapInput!$A353,AllGenerators!$A:$A,0))</f>
        <v>130</v>
      </c>
      <c r="G353" s="15" t="s">
        <v>621</v>
      </c>
      <c r="H353" s="15">
        <f>INDEX(AllGenerators!X:X,MATCH(CapInput!$A353,AllGenerators!$A:$A,0))</f>
        <v>176</v>
      </c>
      <c r="I353" s="16" t="s">
        <v>621</v>
      </c>
      <c r="J353" s="16">
        <f>INDEX(AllGenerators!Y:Y,MATCH(CapInput!$A353,AllGenerators!$A:$A,0))</f>
        <v>176</v>
      </c>
    </row>
    <row r="354" spans="1:10">
      <c r="A354" s="13" t="s">
        <v>622</v>
      </c>
      <c r="B354" s="13">
        <f>INDEX(AllGenerators!U:U,MATCH(CapInput!$A354,AllGenerators!$A:$A,0))</f>
        <v>89.09</v>
      </c>
      <c r="C354" s="15" t="s">
        <v>622</v>
      </c>
      <c r="D354" s="15">
        <f>INDEX(AllGenerators!V:V,MATCH(CapInput!$A354,AllGenerators!$A:$A,0))</f>
        <v>202</v>
      </c>
      <c r="E354" s="16" t="s">
        <v>622</v>
      </c>
      <c r="F354" s="16">
        <f>INDEX(AllGenerators!W:W,MATCH(CapInput!$A354,AllGenerators!$A:$A,0))</f>
        <v>202</v>
      </c>
      <c r="G354" s="15" t="s">
        <v>622</v>
      </c>
      <c r="H354" s="15">
        <f>INDEX(AllGenerators!X:X,MATCH(CapInput!$A354,AllGenerators!$A:$A,0))</f>
        <v>327</v>
      </c>
      <c r="I354" s="16" t="s">
        <v>622</v>
      </c>
      <c r="J354" s="16">
        <f>INDEX(AllGenerators!Y:Y,MATCH(CapInput!$A354,AllGenerators!$A:$A,0))</f>
        <v>327</v>
      </c>
    </row>
    <row r="355" spans="1:10">
      <c r="A355" s="13" t="s">
        <v>623</v>
      </c>
      <c r="B355" s="13">
        <f>INDEX(AllGenerators!U:U,MATCH(CapInput!$A355,AllGenerators!$A:$A,0))</f>
        <v>68.942999999999998</v>
      </c>
      <c r="C355" s="15" t="s">
        <v>623</v>
      </c>
      <c r="D355" s="15">
        <f>INDEX(AllGenerators!V:V,MATCH(CapInput!$A355,AllGenerators!$A:$A,0))</f>
        <v>266</v>
      </c>
      <c r="E355" s="16" t="s">
        <v>623</v>
      </c>
      <c r="F355" s="16">
        <f>INDEX(AllGenerators!W:W,MATCH(CapInput!$A355,AllGenerators!$A:$A,0))</f>
        <v>266</v>
      </c>
      <c r="G355" s="15" t="s">
        <v>623</v>
      </c>
      <c r="H355" s="15">
        <f>INDEX(AllGenerators!X:X,MATCH(CapInput!$A355,AllGenerators!$A:$A,0))</f>
        <v>368</v>
      </c>
      <c r="I355" s="16" t="s">
        <v>623</v>
      </c>
      <c r="J355" s="16">
        <f>INDEX(AllGenerators!Y:Y,MATCH(CapInput!$A355,AllGenerators!$A:$A,0))</f>
        <v>368</v>
      </c>
    </row>
    <row r="356" spans="1:10">
      <c r="A356" s="13" t="s">
        <v>624</v>
      </c>
      <c r="B356" s="13">
        <f>INDEX(AllGenerators!U:U,MATCH(CapInput!$A356,AllGenerators!$A:$A,0))</f>
        <v>53</v>
      </c>
      <c r="C356" s="15" t="s">
        <v>624</v>
      </c>
      <c r="D356" s="15">
        <f>INDEX(AllGenerators!V:V,MATCH(CapInput!$A356,AllGenerators!$A:$A,0))</f>
        <v>99</v>
      </c>
      <c r="E356" s="16" t="s">
        <v>624</v>
      </c>
      <c r="F356" s="16">
        <f>INDEX(AllGenerators!W:W,MATCH(CapInput!$A356,AllGenerators!$A:$A,0))</f>
        <v>103</v>
      </c>
      <c r="G356" s="15" t="s">
        <v>624</v>
      </c>
      <c r="H356" s="15">
        <f>INDEX(AllGenerators!X:X,MATCH(CapInput!$A356,AllGenerators!$A:$A,0))</f>
        <v>213</v>
      </c>
      <c r="I356" s="16" t="s">
        <v>624</v>
      </c>
      <c r="J356" s="16">
        <f>INDEX(AllGenerators!Y:Y,MATCH(CapInput!$A356,AllGenerators!$A:$A,0))</f>
        <v>213</v>
      </c>
    </row>
    <row r="357" spans="1:10">
      <c r="A357" s="13" t="s">
        <v>625</v>
      </c>
      <c r="B357" s="13">
        <f>INDEX(AllGenerators!U:U,MATCH(CapInput!$A357,AllGenerators!$A:$A,0))</f>
        <v>121.2</v>
      </c>
      <c r="C357" s="15" t="s">
        <v>625</v>
      </c>
      <c r="D357" s="15">
        <f>INDEX(AllGenerators!V:V,MATCH(CapInput!$A357,AllGenerators!$A:$A,0))</f>
        <v>293</v>
      </c>
      <c r="E357" s="16" t="s">
        <v>625</v>
      </c>
      <c r="F357" s="16">
        <f>INDEX(AllGenerators!W:W,MATCH(CapInput!$A357,AllGenerators!$A:$A,0))</f>
        <v>272.2</v>
      </c>
      <c r="G357" s="15" t="s">
        <v>625</v>
      </c>
      <c r="H357" s="15">
        <f>INDEX(AllGenerators!X:X,MATCH(CapInput!$A357,AllGenerators!$A:$A,0))</f>
        <v>418</v>
      </c>
      <c r="I357" s="16" t="s">
        <v>625</v>
      </c>
      <c r="J357" s="16">
        <f>INDEX(AllGenerators!Y:Y,MATCH(CapInput!$A357,AllGenerators!$A:$A,0))</f>
        <v>418</v>
      </c>
    </row>
    <row r="358" spans="1:10">
      <c r="A358" s="13" t="s">
        <v>626</v>
      </c>
      <c r="B358" s="13">
        <f>INDEX(AllGenerators!U:U,MATCH(CapInput!$A358,AllGenerators!$A:$A,0))</f>
        <v>138.72999999999999</v>
      </c>
      <c r="C358" s="15" t="s">
        <v>626</v>
      </c>
      <c r="D358" s="15">
        <f>INDEX(AllGenerators!V:V,MATCH(CapInput!$A358,AllGenerators!$A:$A,0))</f>
        <v>299</v>
      </c>
      <c r="E358" s="16" t="s">
        <v>626</v>
      </c>
      <c r="F358" s="16">
        <f>INDEX(AllGenerators!W:W,MATCH(CapInput!$A358,AllGenerators!$A:$A,0))</f>
        <v>287</v>
      </c>
      <c r="G358" s="15" t="s">
        <v>626</v>
      </c>
      <c r="H358" s="15">
        <f>INDEX(AllGenerators!X:X,MATCH(CapInput!$A358,AllGenerators!$A:$A,0))</f>
        <v>441</v>
      </c>
      <c r="I358" s="16" t="s">
        <v>626</v>
      </c>
      <c r="J358" s="16">
        <f>INDEX(AllGenerators!Y:Y,MATCH(CapInput!$A358,AllGenerators!$A:$A,0))</f>
        <v>441</v>
      </c>
    </row>
    <row r="359" spans="1:10">
      <c r="A359" s="13" t="s">
        <v>627</v>
      </c>
      <c r="B359" s="13">
        <f>INDEX(AllGenerators!U:U,MATCH(CapInput!$A359,AllGenerators!$A:$A,0))</f>
        <v>0</v>
      </c>
      <c r="C359" s="15" t="s">
        <v>627</v>
      </c>
      <c r="D359" s="15">
        <f>INDEX(AllGenerators!V:V,MATCH(CapInput!$A359,AllGenerators!$A:$A,0))</f>
        <v>5</v>
      </c>
      <c r="E359" s="16" t="s">
        <v>627</v>
      </c>
      <c r="F359" s="16">
        <f>INDEX(AllGenerators!W:W,MATCH(CapInput!$A359,AllGenerators!$A:$A,0))</f>
        <v>5</v>
      </c>
      <c r="G359" s="15" t="s">
        <v>627</v>
      </c>
      <c r="H359" s="15">
        <f>INDEX(AllGenerators!X:X,MATCH(CapInput!$A359,AllGenerators!$A:$A,0))</f>
        <v>9</v>
      </c>
      <c r="I359" s="16" t="s">
        <v>627</v>
      </c>
      <c r="J359" s="16">
        <f>INDEX(AllGenerators!Y:Y,MATCH(CapInput!$A359,AllGenerators!$A:$A,0))</f>
        <v>9</v>
      </c>
    </row>
    <row r="360" spans="1:10">
      <c r="A360" s="13" t="s">
        <v>628</v>
      </c>
      <c r="B360" s="13">
        <f>INDEX(AllGenerators!U:U,MATCH(CapInput!$A360,AllGenerators!$A:$A,0))</f>
        <v>226.11</v>
      </c>
      <c r="C360" s="15" t="s">
        <v>628</v>
      </c>
      <c r="D360" s="15">
        <f>INDEX(AllGenerators!V:V,MATCH(CapInput!$A360,AllGenerators!$A:$A,0))</f>
        <v>291</v>
      </c>
      <c r="E360" s="16" t="s">
        <v>628</v>
      </c>
      <c r="F360" s="16">
        <f>INDEX(AllGenerators!W:W,MATCH(CapInput!$A360,AllGenerators!$A:$A,0))</f>
        <v>298</v>
      </c>
      <c r="G360" s="15" t="s">
        <v>628</v>
      </c>
      <c r="H360" s="15">
        <f>INDEX(AllGenerators!X:X,MATCH(CapInput!$A360,AllGenerators!$A:$A,0))</f>
        <v>1019</v>
      </c>
      <c r="I360" s="16" t="s">
        <v>628</v>
      </c>
      <c r="J360" s="16">
        <f>INDEX(AllGenerators!Y:Y,MATCH(CapInput!$A360,AllGenerators!$A:$A,0))</f>
        <v>1019</v>
      </c>
    </row>
    <row r="361" spans="1:10">
      <c r="A361" s="13" t="s">
        <v>629</v>
      </c>
      <c r="B361" s="13">
        <f>INDEX(AllGenerators!U:U,MATCH(CapInput!$A361,AllGenerators!$A:$A,0))</f>
        <v>370.91</v>
      </c>
      <c r="C361" s="15" t="s">
        <v>629</v>
      </c>
      <c r="D361" s="15">
        <f>INDEX(AllGenerators!V:V,MATCH(CapInput!$A361,AllGenerators!$A:$A,0))</f>
        <v>371</v>
      </c>
      <c r="E361" s="16" t="s">
        <v>629</v>
      </c>
      <c r="F361" s="16">
        <f>INDEX(AllGenerators!W:W,MATCH(CapInput!$A361,AllGenerators!$A:$A,0))</f>
        <v>349</v>
      </c>
      <c r="G361" s="15" t="s">
        <v>629</v>
      </c>
      <c r="H361" s="15">
        <f>INDEX(AllGenerators!X:X,MATCH(CapInput!$A361,AllGenerators!$A:$A,0))</f>
        <v>1264</v>
      </c>
      <c r="I361" s="16" t="s">
        <v>629</v>
      </c>
      <c r="J361" s="16">
        <f>INDEX(AllGenerators!Y:Y,MATCH(CapInput!$A361,AllGenerators!$A:$A,0))</f>
        <v>1264</v>
      </c>
    </row>
    <row r="362" spans="1:10">
      <c r="A362" s="13" t="s">
        <v>630</v>
      </c>
      <c r="B362" s="13">
        <f>INDEX(AllGenerators!U:U,MATCH(CapInput!$A362,AllGenerators!$A:$A,0))</f>
        <v>192.4</v>
      </c>
      <c r="C362" s="15" t="s">
        <v>630</v>
      </c>
      <c r="D362" s="15">
        <f>INDEX(AllGenerators!V:V,MATCH(CapInput!$A362,AllGenerators!$A:$A,0))</f>
        <v>426</v>
      </c>
      <c r="E362" s="16" t="s">
        <v>630</v>
      </c>
      <c r="F362" s="16">
        <f>INDEX(AllGenerators!W:W,MATCH(CapInput!$A362,AllGenerators!$A:$A,0))</f>
        <v>426</v>
      </c>
      <c r="G362" s="15" t="s">
        <v>630</v>
      </c>
      <c r="H362" s="15">
        <f>INDEX(AllGenerators!X:X,MATCH(CapInput!$A362,AllGenerators!$A:$A,0))</f>
        <v>524</v>
      </c>
      <c r="I362" s="16" t="s">
        <v>630</v>
      </c>
      <c r="J362" s="16">
        <f>INDEX(AllGenerators!Y:Y,MATCH(CapInput!$A362,AllGenerators!$A:$A,0))</f>
        <v>524</v>
      </c>
    </row>
    <row r="363" spans="1:10">
      <c r="A363" s="13" t="s">
        <v>631</v>
      </c>
      <c r="B363" s="13">
        <f>INDEX(AllGenerators!U:U,MATCH(CapInput!$A363,AllGenerators!$A:$A,0))</f>
        <v>23.99</v>
      </c>
      <c r="C363" s="15" t="s">
        <v>631</v>
      </c>
      <c r="D363" s="15">
        <f>INDEX(AllGenerators!V:V,MATCH(CapInput!$A363,AllGenerators!$A:$A,0))</f>
        <v>19</v>
      </c>
      <c r="E363" s="16" t="s">
        <v>631</v>
      </c>
      <c r="F363" s="16">
        <f>INDEX(AllGenerators!W:W,MATCH(CapInput!$A363,AllGenerators!$A:$A,0))</f>
        <v>19</v>
      </c>
      <c r="G363" s="15" t="s">
        <v>631</v>
      </c>
      <c r="H363" s="15">
        <f>INDEX(AllGenerators!X:X,MATCH(CapInput!$A363,AllGenerators!$A:$A,0))</f>
        <v>19</v>
      </c>
      <c r="I363" s="16" t="s">
        <v>631</v>
      </c>
      <c r="J363" s="16">
        <f>INDEX(AllGenerators!Y:Y,MATCH(CapInput!$A363,AllGenerators!$A:$A,0))</f>
        <v>19</v>
      </c>
    </row>
    <row r="364" spans="1:10">
      <c r="A364" s="13" t="s">
        <v>632</v>
      </c>
      <c r="B364" s="13">
        <f>INDEX(AllGenerators!U:U,MATCH(CapInput!$A364,AllGenerators!$A:$A,0))</f>
        <v>9.8000000000000007</v>
      </c>
      <c r="C364" s="15" t="s">
        <v>632</v>
      </c>
      <c r="D364" s="15">
        <f>INDEX(AllGenerators!V:V,MATCH(CapInput!$A364,AllGenerators!$A:$A,0))</f>
        <v>3</v>
      </c>
      <c r="E364" s="16" t="s">
        <v>632</v>
      </c>
      <c r="F364" s="16">
        <f>INDEX(AllGenerators!W:W,MATCH(CapInput!$A364,AllGenerators!$A:$A,0))</f>
        <v>3</v>
      </c>
      <c r="G364" s="15" t="s">
        <v>632</v>
      </c>
      <c r="H364" s="15">
        <f>INDEX(AllGenerators!X:X,MATCH(CapInput!$A364,AllGenerators!$A:$A,0))</f>
        <v>3</v>
      </c>
      <c r="I364" s="16" t="s">
        <v>632</v>
      </c>
      <c r="J364" s="16">
        <f>INDEX(AllGenerators!Y:Y,MATCH(CapInput!$A364,AllGenerators!$A:$A,0))</f>
        <v>3</v>
      </c>
    </row>
    <row r="365" spans="1:10">
      <c r="A365" s="13" t="s">
        <v>633</v>
      </c>
      <c r="B365" s="13">
        <f>INDEX(AllGenerators!U:U,MATCH(CapInput!$A365,AllGenerators!$A:$A,0))</f>
        <v>15</v>
      </c>
      <c r="C365" s="15" t="s">
        <v>633</v>
      </c>
      <c r="D365" s="15">
        <f>INDEX(AllGenerators!V:V,MATCH(CapInput!$A365,AllGenerators!$A:$A,0))</f>
        <v>10</v>
      </c>
      <c r="E365" s="16" t="s">
        <v>633</v>
      </c>
      <c r="F365" s="16">
        <f>INDEX(AllGenerators!W:W,MATCH(CapInput!$A365,AllGenerators!$A:$A,0))</f>
        <v>10</v>
      </c>
      <c r="G365" s="15" t="s">
        <v>633</v>
      </c>
      <c r="H365" s="15">
        <f>INDEX(AllGenerators!X:X,MATCH(CapInput!$A365,AllGenerators!$A:$A,0))</f>
        <v>10</v>
      </c>
      <c r="I365" s="16" t="s">
        <v>633</v>
      </c>
      <c r="J365" s="16">
        <f>INDEX(AllGenerators!Y:Y,MATCH(CapInput!$A365,AllGenerators!$A:$A,0))</f>
        <v>10</v>
      </c>
    </row>
    <row r="366" spans="1:10">
      <c r="A366" s="13" t="s">
        <v>634</v>
      </c>
      <c r="B366" s="13">
        <f>INDEX(AllGenerators!U:U,MATCH(CapInput!$A366,AllGenerators!$A:$A,0))</f>
        <v>0</v>
      </c>
      <c r="C366" s="15" t="s">
        <v>634</v>
      </c>
      <c r="D366" s="15">
        <f>INDEX(AllGenerators!V:V,MATCH(CapInput!$A366,AllGenerators!$A:$A,0))</f>
        <v>0</v>
      </c>
      <c r="E366" s="16" t="s">
        <v>634</v>
      </c>
      <c r="F366" s="16">
        <f>INDEX(AllGenerators!W:W,MATCH(CapInput!$A366,AllGenerators!$A:$A,0))</f>
        <v>0</v>
      </c>
      <c r="G366" s="15" t="s">
        <v>634</v>
      </c>
      <c r="H366" s="15">
        <f>INDEX(AllGenerators!X:X,MATCH(CapInput!$A366,AllGenerators!$A:$A,0))</f>
        <v>0</v>
      </c>
      <c r="I366" s="16" t="s">
        <v>634</v>
      </c>
      <c r="J366" s="16">
        <f>INDEX(AllGenerators!Y:Y,MATCH(CapInput!$A366,AllGenerators!$A:$A,0))</f>
        <v>0</v>
      </c>
    </row>
    <row r="367" spans="1:10">
      <c r="A367" s="13" t="s">
        <v>635</v>
      </c>
      <c r="B367" s="13">
        <f>INDEX(AllGenerators!U:U,MATCH(CapInput!$A367,AllGenerators!$A:$A,0))</f>
        <v>0</v>
      </c>
      <c r="C367" s="15" t="s">
        <v>635</v>
      </c>
      <c r="D367" s="15">
        <f>INDEX(AllGenerators!V:V,MATCH(CapInput!$A367,AllGenerators!$A:$A,0))</f>
        <v>0</v>
      </c>
      <c r="E367" s="16" t="s">
        <v>635</v>
      </c>
      <c r="F367" s="16">
        <f>INDEX(AllGenerators!W:W,MATCH(CapInput!$A367,AllGenerators!$A:$A,0))</f>
        <v>0</v>
      </c>
      <c r="G367" s="15" t="s">
        <v>635</v>
      </c>
      <c r="H367" s="15">
        <f>INDEX(AllGenerators!X:X,MATCH(CapInput!$A367,AllGenerators!$A:$A,0))</f>
        <v>0</v>
      </c>
      <c r="I367" s="16" t="s">
        <v>635</v>
      </c>
      <c r="J367" s="16">
        <f>INDEX(AllGenerators!Y:Y,MATCH(CapInput!$A367,AllGenerators!$A:$A,0))</f>
        <v>0</v>
      </c>
    </row>
    <row r="368" spans="1:10">
      <c r="A368" s="13" t="s">
        <v>636</v>
      </c>
      <c r="B368" s="13">
        <f>INDEX(AllGenerators!U:U,MATCH(CapInput!$A368,AllGenerators!$A:$A,0))</f>
        <v>0</v>
      </c>
      <c r="C368" s="15" t="s">
        <v>636</v>
      </c>
      <c r="D368" s="15">
        <f>INDEX(AllGenerators!V:V,MATCH(CapInput!$A368,AllGenerators!$A:$A,0))</f>
        <v>0</v>
      </c>
      <c r="E368" s="16" t="s">
        <v>636</v>
      </c>
      <c r="F368" s="16">
        <f>INDEX(AllGenerators!W:W,MATCH(CapInput!$A368,AllGenerators!$A:$A,0))</f>
        <v>0</v>
      </c>
      <c r="G368" s="15" t="s">
        <v>636</v>
      </c>
      <c r="H368" s="15">
        <f>INDEX(AllGenerators!X:X,MATCH(CapInput!$A368,AllGenerators!$A:$A,0))</f>
        <v>0</v>
      </c>
      <c r="I368" s="16" t="s">
        <v>636</v>
      </c>
      <c r="J368" s="16">
        <f>INDEX(AllGenerators!Y:Y,MATCH(CapInput!$A368,AllGenerators!$A:$A,0))</f>
        <v>0</v>
      </c>
    </row>
    <row r="369" spans="1:10">
      <c r="A369" s="13" t="s">
        <v>637</v>
      </c>
      <c r="B369" s="13">
        <f>INDEX(AllGenerators!U:U,MATCH(CapInput!$A369,AllGenerators!$A:$A,0))</f>
        <v>0</v>
      </c>
      <c r="C369" s="15" t="s">
        <v>637</v>
      </c>
      <c r="D369" s="15">
        <f>INDEX(AllGenerators!V:V,MATCH(CapInput!$A369,AllGenerators!$A:$A,0))</f>
        <v>0</v>
      </c>
      <c r="E369" s="16" t="s">
        <v>637</v>
      </c>
      <c r="F369" s="16">
        <f>INDEX(AllGenerators!W:W,MATCH(CapInput!$A369,AllGenerators!$A:$A,0))</f>
        <v>0</v>
      </c>
      <c r="G369" s="15" t="s">
        <v>637</v>
      </c>
      <c r="H369" s="15">
        <f>INDEX(AllGenerators!X:X,MATCH(CapInput!$A369,AllGenerators!$A:$A,0))</f>
        <v>0</v>
      </c>
      <c r="I369" s="16" t="s">
        <v>637</v>
      </c>
      <c r="J369" s="16">
        <f>INDEX(AllGenerators!Y:Y,MATCH(CapInput!$A369,AllGenerators!$A:$A,0))</f>
        <v>0</v>
      </c>
    </row>
    <row r="370" spans="1:10">
      <c r="A370" s="13" t="s">
        <v>638</v>
      </c>
      <c r="B370" s="13">
        <f>INDEX(AllGenerators!U:U,MATCH(CapInput!$A370,AllGenerators!$A:$A,0))</f>
        <v>0</v>
      </c>
      <c r="C370" s="15" t="s">
        <v>638</v>
      </c>
      <c r="D370" s="15">
        <f>INDEX(AllGenerators!V:V,MATCH(CapInput!$A370,AllGenerators!$A:$A,0))</f>
        <v>0</v>
      </c>
      <c r="E370" s="16" t="s">
        <v>638</v>
      </c>
      <c r="F370" s="16">
        <f>INDEX(AllGenerators!W:W,MATCH(CapInput!$A370,AllGenerators!$A:$A,0))</f>
        <v>0</v>
      </c>
      <c r="G370" s="15" t="s">
        <v>638</v>
      </c>
      <c r="H370" s="15">
        <f>INDEX(AllGenerators!X:X,MATCH(CapInput!$A370,AllGenerators!$A:$A,0))</f>
        <v>0</v>
      </c>
      <c r="I370" s="16" t="s">
        <v>638</v>
      </c>
      <c r="J370" s="16">
        <f>INDEX(AllGenerators!Y:Y,MATCH(CapInput!$A370,AllGenerators!$A:$A,0))</f>
        <v>0</v>
      </c>
    </row>
    <row r="371" spans="1:10">
      <c r="A371" s="13" t="s">
        <v>639</v>
      </c>
      <c r="B371" s="13">
        <f>INDEX(AllGenerators!U:U,MATCH(CapInput!$A371,AllGenerators!$A:$A,0))</f>
        <v>0</v>
      </c>
      <c r="C371" s="15" t="s">
        <v>639</v>
      </c>
      <c r="D371" s="15">
        <f>INDEX(AllGenerators!V:V,MATCH(CapInput!$A371,AllGenerators!$A:$A,0))</f>
        <v>0</v>
      </c>
      <c r="E371" s="16" t="s">
        <v>639</v>
      </c>
      <c r="F371" s="16">
        <f>INDEX(AllGenerators!W:W,MATCH(CapInput!$A371,AllGenerators!$A:$A,0))</f>
        <v>0</v>
      </c>
      <c r="G371" s="15" t="s">
        <v>639</v>
      </c>
      <c r="H371" s="15">
        <f>INDEX(AllGenerators!X:X,MATCH(CapInput!$A371,AllGenerators!$A:$A,0))</f>
        <v>0</v>
      </c>
      <c r="I371" s="16" t="s">
        <v>639</v>
      </c>
      <c r="J371" s="16">
        <f>INDEX(AllGenerators!Y:Y,MATCH(CapInput!$A371,AllGenerators!$A:$A,0))</f>
        <v>0</v>
      </c>
    </row>
    <row r="372" spans="1:10">
      <c r="A372" s="13" t="s">
        <v>640</v>
      </c>
      <c r="B372" s="13">
        <f>INDEX(AllGenerators!U:U,MATCH(CapInput!$A372,AllGenerators!$A:$A,0))</f>
        <v>0</v>
      </c>
      <c r="C372" s="15" t="s">
        <v>640</v>
      </c>
      <c r="D372" s="15">
        <f>INDEX(AllGenerators!V:V,MATCH(CapInput!$A372,AllGenerators!$A:$A,0))</f>
        <v>0</v>
      </c>
      <c r="E372" s="16" t="s">
        <v>640</v>
      </c>
      <c r="F372" s="16">
        <f>INDEX(AllGenerators!W:W,MATCH(CapInput!$A372,AllGenerators!$A:$A,0))</f>
        <v>0</v>
      </c>
      <c r="G372" s="15" t="s">
        <v>640</v>
      </c>
      <c r="H372" s="15">
        <f>INDEX(AllGenerators!X:X,MATCH(CapInput!$A372,AllGenerators!$A:$A,0))</f>
        <v>0</v>
      </c>
      <c r="I372" s="16" t="s">
        <v>640</v>
      </c>
      <c r="J372" s="16">
        <f>INDEX(AllGenerators!Y:Y,MATCH(CapInput!$A372,AllGenerators!$A:$A,0))</f>
        <v>0</v>
      </c>
    </row>
    <row r="373" spans="1:10">
      <c r="A373" s="13" t="s">
        <v>641</v>
      </c>
      <c r="B373" s="13">
        <f>INDEX(AllGenerators!U:U,MATCH(CapInput!$A373,AllGenerators!$A:$A,0))</f>
        <v>33.299999999999997</v>
      </c>
      <c r="C373" s="15" t="s">
        <v>641</v>
      </c>
      <c r="D373" s="15">
        <f>INDEX(AllGenerators!V:V,MATCH(CapInput!$A373,AllGenerators!$A:$A,0))</f>
        <v>72</v>
      </c>
      <c r="E373" s="16" t="s">
        <v>641</v>
      </c>
      <c r="F373" s="16">
        <f>INDEX(AllGenerators!W:W,MATCH(CapInput!$A373,AllGenerators!$A:$A,0))</f>
        <v>72</v>
      </c>
      <c r="G373" s="15" t="s">
        <v>641</v>
      </c>
      <c r="H373" s="15">
        <f>INDEX(AllGenerators!X:X,MATCH(CapInput!$A373,AllGenerators!$A:$A,0))</f>
        <v>79</v>
      </c>
      <c r="I373" s="16" t="s">
        <v>641</v>
      </c>
      <c r="J373" s="16">
        <f>INDEX(AllGenerators!Y:Y,MATCH(CapInput!$A373,AllGenerators!$A:$A,0))</f>
        <v>79</v>
      </c>
    </row>
    <row r="374" spans="1:10">
      <c r="A374" s="13" t="s">
        <v>642</v>
      </c>
      <c r="B374" s="13">
        <f>INDEX(AllGenerators!U:U,MATCH(CapInput!$A374,AllGenerators!$A:$A,0))</f>
        <v>22.3</v>
      </c>
      <c r="C374" s="15" t="s">
        <v>642</v>
      </c>
      <c r="D374" s="15">
        <f>INDEX(AllGenerators!V:V,MATCH(CapInput!$A374,AllGenerators!$A:$A,0))</f>
        <v>60</v>
      </c>
      <c r="E374" s="16" t="s">
        <v>642</v>
      </c>
      <c r="F374" s="16">
        <f>INDEX(AllGenerators!W:W,MATCH(CapInput!$A374,AllGenerators!$A:$A,0))</f>
        <v>60</v>
      </c>
      <c r="G374" s="15" t="s">
        <v>642</v>
      </c>
      <c r="H374" s="15">
        <f>INDEX(AllGenerators!X:X,MATCH(CapInput!$A374,AllGenerators!$A:$A,0))</f>
        <v>60</v>
      </c>
      <c r="I374" s="16" t="s">
        <v>642</v>
      </c>
      <c r="J374" s="16">
        <f>INDEX(AllGenerators!Y:Y,MATCH(CapInput!$A374,AllGenerators!$A:$A,0))</f>
        <v>60</v>
      </c>
    </row>
    <row r="375" spans="1:10">
      <c r="A375" s="13" t="s">
        <v>643</v>
      </c>
      <c r="B375" s="13">
        <f>INDEX(AllGenerators!U:U,MATCH(CapInput!$A375,AllGenerators!$A:$A,0))</f>
        <v>48.21</v>
      </c>
      <c r="C375" s="15" t="s">
        <v>643</v>
      </c>
      <c r="D375" s="15">
        <f>INDEX(AllGenerators!V:V,MATCH(CapInput!$A375,AllGenerators!$A:$A,0))</f>
        <v>92</v>
      </c>
      <c r="E375" s="16" t="s">
        <v>643</v>
      </c>
      <c r="F375" s="16">
        <f>INDEX(AllGenerators!W:W,MATCH(CapInput!$A375,AllGenerators!$A:$A,0))</f>
        <v>92</v>
      </c>
      <c r="G375" s="15" t="s">
        <v>643</v>
      </c>
      <c r="H375" s="15">
        <f>INDEX(AllGenerators!X:X,MATCH(CapInput!$A375,AllGenerators!$A:$A,0))</f>
        <v>98</v>
      </c>
      <c r="I375" s="16" t="s">
        <v>643</v>
      </c>
      <c r="J375" s="16">
        <f>INDEX(AllGenerators!Y:Y,MATCH(CapInput!$A375,AllGenerators!$A:$A,0))</f>
        <v>98</v>
      </c>
    </row>
    <row r="376" spans="1:10">
      <c r="A376" s="13" t="s">
        <v>644</v>
      </c>
      <c r="B376" s="13">
        <f>INDEX(AllGenerators!U:U,MATCH(CapInput!$A376,AllGenerators!$A:$A,0))</f>
        <v>27.6</v>
      </c>
      <c r="C376" s="15" t="s">
        <v>644</v>
      </c>
      <c r="D376" s="15">
        <f>INDEX(AllGenerators!V:V,MATCH(CapInput!$A376,AllGenerators!$A:$A,0))</f>
        <v>155</v>
      </c>
      <c r="E376" s="16" t="s">
        <v>644</v>
      </c>
      <c r="F376" s="16">
        <f>INDEX(AllGenerators!W:W,MATCH(CapInput!$A376,AllGenerators!$A:$A,0))</f>
        <v>155</v>
      </c>
      <c r="G376" s="15" t="s">
        <v>644</v>
      </c>
      <c r="H376" s="15">
        <f>INDEX(AllGenerators!X:X,MATCH(CapInput!$A376,AllGenerators!$A:$A,0))</f>
        <v>155</v>
      </c>
      <c r="I376" s="16" t="s">
        <v>644</v>
      </c>
      <c r="J376" s="16">
        <f>INDEX(AllGenerators!Y:Y,MATCH(CapInput!$A376,AllGenerators!$A:$A,0))</f>
        <v>155</v>
      </c>
    </row>
    <row r="377" spans="1:10">
      <c r="A377" s="13" t="s">
        <v>645</v>
      </c>
      <c r="B377" s="13">
        <f>INDEX(AllGenerators!U:U,MATCH(CapInput!$A377,AllGenerators!$A:$A,0))</f>
        <v>17.53</v>
      </c>
      <c r="C377" s="15" t="s">
        <v>645</v>
      </c>
      <c r="D377" s="15">
        <f>INDEX(AllGenerators!V:V,MATCH(CapInput!$A377,AllGenerators!$A:$A,0))</f>
        <v>88</v>
      </c>
      <c r="E377" s="16" t="s">
        <v>645</v>
      </c>
      <c r="F377" s="16">
        <f>INDEX(AllGenerators!W:W,MATCH(CapInput!$A377,AllGenerators!$A:$A,0))</f>
        <v>88</v>
      </c>
      <c r="G377" s="15" t="s">
        <v>645</v>
      </c>
      <c r="H377" s="15">
        <f>INDEX(AllGenerators!X:X,MATCH(CapInput!$A377,AllGenerators!$A:$A,0))</f>
        <v>91</v>
      </c>
      <c r="I377" s="16" t="s">
        <v>645</v>
      </c>
      <c r="J377" s="16">
        <f>INDEX(AllGenerators!Y:Y,MATCH(CapInput!$A377,AllGenerators!$A:$A,0))</f>
        <v>91</v>
      </c>
    </row>
    <row r="378" spans="1:10">
      <c r="A378" s="13" t="s">
        <v>646</v>
      </c>
      <c r="B378" s="13">
        <f>INDEX(AllGenerators!U:U,MATCH(CapInput!$A378,AllGenerators!$A:$A,0))</f>
        <v>5.0199999999999996</v>
      </c>
      <c r="C378" s="15" t="s">
        <v>646</v>
      </c>
      <c r="D378" s="15">
        <f>INDEX(AllGenerators!V:V,MATCH(CapInput!$A378,AllGenerators!$A:$A,0))</f>
        <v>56</v>
      </c>
      <c r="E378" s="16" t="s">
        <v>646</v>
      </c>
      <c r="F378" s="16">
        <f>INDEX(AllGenerators!W:W,MATCH(CapInput!$A378,AllGenerators!$A:$A,0))</f>
        <v>56</v>
      </c>
      <c r="G378" s="15" t="s">
        <v>646</v>
      </c>
      <c r="H378" s="15">
        <f>INDEX(AllGenerators!X:X,MATCH(CapInput!$A378,AllGenerators!$A:$A,0))</f>
        <v>70</v>
      </c>
      <c r="I378" s="16" t="s">
        <v>646</v>
      </c>
      <c r="J378" s="16">
        <f>INDEX(AllGenerators!Y:Y,MATCH(CapInput!$A378,AllGenerators!$A:$A,0))</f>
        <v>70</v>
      </c>
    </row>
    <row r="379" spans="1:10">
      <c r="A379" s="13" t="s">
        <v>647</v>
      </c>
      <c r="B379" s="13">
        <f>INDEX(AllGenerators!U:U,MATCH(CapInput!$A379,AllGenerators!$A:$A,0))</f>
        <v>23.9</v>
      </c>
      <c r="C379" s="15" t="s">
        <v>647</v>
      </c>
      <c r="D379" s="15">
        <f>INDEX(AllGenerators!V:V,MATCH(CapInput!$A379,AllGenerators!$A:$A,0))</f>
        <v>79</v>
      </c>
      <c r="E379" s="16" t="s">
        <v>647</v>
      </c>
      <c r="F379" s="16">
        <f>INDEX(AllGenerators!W:W,MATCH(CapInput!$A379,AllGenerators!$A:$A,0))</f>
        <v>79</v>
      </c>
      <c r="G379" s="15" t="s">
        <v>647</v>
      </c>
      <c r="H379" s="15">
        <f>INDEX(AllGenerators!X:X,MATCH(CapInput!$A379,AllGenerators!$A:$A,0))</f>
        <v>93</v>
      </c>
      <c r="I379" s="16" t="s">
        <v>647</v>
      </c>
      <c r="J379" s="16">
        <f>INDEX(AllGenerators!Y:Y,MATCH(CapInput!$A379,AllGenerators!$A:$A,0))</f>
        <v>93</v>
      </c>
    </row>
    <row r="380" spans="1:10">
      <c r="A380" s="13" t="s">
        <v>648</v>
      </c>
      <c r="B380" s="13">
        <f>INDEX(AllGenerators!U:U,MATCH(CapInput!$A380,AllGenerators!$A:$A,0))</f>
        <v>0.8</v>
      </c>
      <c r="C380" s="15" t="s">
        <v>648</v>
      </c>
      <c r="D380" s="15">
        <f>INDEX(AllGenerators!V:V,MATCH(CapInput!$A380,AllGenerators!$A:$A,0))</f>
        <v>1</v>
      </c>
      <c r="E380" s="16" t="s">
        <v>648</v>
      </c>
      <c r="F380" s="16">
        <f>INDEX(AllGenerators!W:W,MATCH(CapInput!$A380,AllGenerators!$A:$A,0))</f>
        <v>1</v>
      </c>
      <c r="G380" s="15" t="s">
        <v>648</v>
      </c>
      <c r="H380" s="15">
        <f>INDEX(AllGenerators!X:X,MATCH(CapInput!$A380,AllGenerators!$A:$A,0))</f>
        <v>1</v>
      </c>
      <c r="I380" s="16" t="s">
        <v>648</v>
      </c>
      <c r="J380" s="16">
        <f>INDEX(AllGenerators!Y:Y,MATCH(CapInput!$A380,AllGenerators!$A:$A,0))</f>
        <v>1</v>
      </c>
    </row>
    <row r="381" spans="1:10">
      <c r="A381" s="13" t="s">
        <v>649</v>
      </c>
      <c r="B381" s="13">
        <f>INDEX(AllGenerators!U:U,MATCH(CapInput!$A381,AllGenerators!$A:$A,0))</f>
        <v>19.829999999999998</v>
      </c>
      <c r="C381" s="15" t="s">
        <v>649</v>
      </c>
      <c r="D381" s="15">
        <f>INDEX(AllGenerators!V:V,MATCH(CapInput!$A381,AllGenerators!$A:$A,0))</f>
        <v>15</v>
      </c>
      <c r="E381" s="16" t="s">
        <v>649</v>
      </c>
      <c r="F381" s="16">
        <f>INDEX(AllGenerators!W:W,MATCH(CapInput!$A381,AllGenerators!$A:$A,0))</f>
        <v>15</v>
      </c>
      <c r="G381" s="15" t="s">
        <v>649</v>
      </c>
      <c r="H381" s="15">
        <f>INDEX(AllGenerators!X:X,MATCH(CapInput!$A381,AllGenerators!$A:$A,0))</f>
        <v>15</v>
      </c>
      <c r="I381" s="16" t="s">
        <v>649</v>
      </c>
      <c r="J381" s="16">
        <f>INDEX(AllGenerators!Y:Y,MATCH(CapInput!$A381,AllGenerators!$A:$A,0))</f>
        <v>15</v>
      </c>
    </row>
    <row r="382" spans="1:10">
      <c r="A382" s="13" t="s">
        <v>650</v>
      </c>
      <c r="B382" s="13">
        <f>INDEX(AllGenerators!U:U,MATCH(CapInput!$A382,AllGenerators!$A:$A,0))</f>
        <v>5.35</v>
      </c>
      <c r="C382" s="15" t="s">
        <v>650</v>
      </c>
      <c r="D382" s="15">
        <f>INDEX(AllGenerators!V:V,MATCH(CapInput!$A382,AllGenerators!$A:$A,0))</f>
        <v>12</v>
      </c>
      <c r="E382" s="16" t="s">
        <v>650</v>
      </c>
      <c r="F382" s="16">
        <f>INDEX(AllGenerators!W:W,MATCH(CapInput!$A382,AllGenerators!$A:$A,0))</f>
        <v>12</v>
      </c>
      <c r="G382" s="15" t="s">
        <v>650</v>
      </c>
      <c r="H382" s="15">
        <f>INDEX(AllGenerators!X:X,MATCH(CapInput!$A382,AllGenerators!$A:$A,0))</f>
        <v>12</v>
      </c>
      <c r="I382" s="16" t="s">
        <v>650</v>
      </c>
      <c r="J382" s="16">
        <f>INDEX(AllGenerators!Y:Y,MATCH(CapInput!$A382,AllGenerators!$A:$A,0))</f>
        <v>12</v>
      </c>
    </row>
    <row r="383" spans="1:10">
      <c r="A383" s="13" t="s">
        <v>651</v>
      </c>
      <c r="B383" s="13">
        <f>INDEX(AllGenerators!U:U,MATCH(CapInput!$A383,AllGenerators!$A:$A,0))</f>
        <v>9.8000000000000007</v>
      </c>
      <c r="C383" s="15" t="s">
        <v>651</v>
      </c>
      <c r="D383" s="15">
        <f>INDEX(AllGenerators!V:V,MATCH(CapInput!$A383,AllGenerators!$A:$A,0))</f>
        <v>7</v>
      </c>
      <c r="E383" s="16" t="s">
        <v>651</v>
      </c>
      <c r="F383" s="16">
        <f>INDEX(AllGenerators!W:W,MATCH(CapInput!$A383,AllGenerators!$A:$A,0))</f>
        <v>7</v>
      </c>
      <c r="G383" s="15" t="s">
        <v>651</v>
      </c>
      <c r="H383" s="15">
        <f>INDEX(AllGenerators!X:X,MATCH(CapInput!$A383,AllGenerators!$A:$A,0))</f>
        <v>7</v>
      </c>
      <c r="I383" s="16" t="s">
        <v>651</v>
      </c>
      <c r="J383" s="16">
        <f>INDEX(AllGenerators!Y:Y,MATCH(CapInput!$A383,AllGenerators!$A:$A,0))</f>
        <v>7</v>
      </c>
    </row>
    <row r="384" spans="1:10">
      <c r="A384" s="13" t="s">
        <v>652</v>
      </c>
      <c r="B384" s="13">
        <f>INDEX(AllGenerators!U:U,MATCH(CapInput!$A384,AllGenerators!$A:$A,0))</f>
        <v>24.7</v>
      </c>
      <c r="C384" s="15" t="s">
        <v>652</v>
      </c>
      <c r="D384" s="15">
        <f>INDEX(AllGenerators!V:V,MATCH(CapInput!$A384,AllGenerators!$A:$A,0))</f>
        <v>25</v>
      </c>
      <c r="E384" s="16" t="s">
        <v>652</v>
      </c>
      <c r="F384" s="16">
        <f>INDEX(AllGenerators!W:W,MATCH(CapInput!$A384,AllGenerators!$A:$A,0))</f>
        <v>25</v>
      </c>
      <c r="G384" s="15" t="s">
        <v>652</v>
      </c>
      <c r="H384" s="15">
        <f>INDEX(AllGenerators!X:X,MATCH(CapInput!$A384,AllGenerators!$A:$A,0))</f>
        <v>25</v>
      </c>
      <c r="I384" s="16" t="s">
        <v>652</v>
      </c>
      <c r="J384" s="16">
        <f>INDEX(AllGenerators!Y:Y,MATCH(CapInput!$A384,AllGenerators!$A:$A,0))</f>
        <v>25</v>
      </c>
    </row>
    <row r="385" spans="1:10">
      <c r="A385" s="13" t="s">
        <v>653</v>
      </c>
      <c r="B385" s="13">
        <f>INDEX(AllGenerators!U:U,MATCH(CapInput!$A385,AllGenerators!$A:$A,0))</f>
        <v>475.59448799999899</v>
      </c>
      <c r="C385" s="15" t="s">
        <v>653</v>
      </c>
      <c r="D385" s="15">
        <f>INDEX(AllGenerators!V:V,MATCH(CapInput!$A385,AllGenerators!$A:$A,0))</f>
        <v>558</v>
      </c>
      <c r="E385" s="16" t="s">
        <v>653</v>
      </c>
      <c r="F385" s="16">
        <f>INDEX(AllGenerators!W:W,MATCH(CapInput!$A385,AllGenerators!$A:$A,0))</f>
        <v>1074</v>
      </c>
      <c r="G385" s="15" t="s">
        <v>653</v>
      </c>
      <c r="H385" s="15">
        <f>INDEX(AllGenerators!X:X,MATCH(CapInput!$A385,AllGenerators!$A:$A,0))</f>
        <v>1848</v>
      </c>
      <c r="I385" s="16" t="s">
        <v>653</v>
      </c>
      <c r="J385" s="16">
        <f>INDEX(AllGenerators!Y:Y,MATCH(CapInput!$A385,AllGenerators!$A:$A,0))</f>
        <v>1848</v>
      </c>
    </row>
    <row r="386" spans="1:10">
      <c r="A386" s="13" t="s">
        <v>654</v>
      </c>
      <c r="B386" s="13">
        <f>INDEX(AllGenerators!U:U,MATCH(CapInput!$A386,AllGenerators!$A:$A,0))</f>
        <v>400.36</v>
      </c>
      <c r="C386" s="15" t="s">
        <v>654</v>
      </c>
      <c r="D386" s="15">
        <f>INDEX(AllGenerators!V:V,MATCH(CapInput!$A386,AllGenerators!$A:$A,0))</f>
        <v>539</v>
      </c>
      <c r="E386" s="16" t="s">
        <v>654</v>
      </c>
      <c r="F386" s="16">
        <f>INDEX(AllGenerators!W:W,MATCH(CapInput!$A386,AllGenerators!$A:$A,0))</f>
        <v>806</v>
      </c>
      <c r="G386" s="15" t="s">
        <v>654</v>
      </c>
      <c r="H386" s="15">
        <f>INDEX(AllGenerators!X:X,MATCH(CapInput!$A386,AllGenerators!$A:$A,0))</f>
        <v>1205</v>
      </c>
      <c r="I386" s="16" t="s">
        <v>654</v>
      </c>
      <c r="J386" s="16">
        <f>INDEX(AllGenerators!Y:Y,MATCH(CapInput!$A386,AllGenerators!$A:$A,0))</f>
        <v>1205</v>
      </c>
    </row>
    <row r="387" spans="1:10">
      <c r="A387" s="13" t="s">
        <v>655</v>
      </c>
      <c r="B387" s="13">
        <f>INDEX(AllGenerators!U:U,MATCH(CapInput!$A387,AllGenerators!$A:$A,0))</f>
        <v>679.07024750000005</v>
      </c>
      <c r="C387" s="15" t="s">
        <v>655</v>
      </c>
      <c r="D387" s="15">
        <f>INDEX(AllGenerators!V:V,MATCH(CapInput!$A387,AllGenerators!$A:$A,0))</f>
        <v>831</v>
      </c>
      <c r="E387" s="16" t="s">
        <v>655</v>
      </c>
      <c r="F387" s="16">
        <f>INDEX(AllGenerators!W:W,MATCH(CapInput!$A387,AllGenerators!$A:$A,0))</f>
        <v>1116</v>
      </c>
      <c r="G387" s="15" t="s">
        <v>655</v>
      </c>
      <c r="H387" s="15">
        <f>INDEX(AllGenerators!X:X,MATCH(CapInput!$A387,AllGenerators!$A:$A,0))</f>
        <v>1542</v>
      </c>
      <c r="I387" s="16" t="s">
        <v>655</v>
      </c>
      <c r="J387" s="16">
        <f>INDEX(AllGenerators!Y:Y,MATCH(CapInput!$A387,AllGenerators!$A:$A,0))</f>
        <v>1542</v>
      </c>
    </row>
    <row r="388" spans="1:10">
      <c r="A388" s="13" t="s">
        <v>656</v>
      </c>
      <c r="B388" s="13">
        <f>INDEX(AllGenerators!U:U,MATCH(CapInput!$A388,AllGenerators!$A:$A,0))</f>
        <v>101.347072999999</v>
      </c>
      <c r="C388" s="15" t="s">
        <v>656</v>
      </c>
      <c r="D388" s="15">
        <f>INDEX(AllGenerators!V:V,MATCH(CapInput!$A388,AllGenerators!$A:$A,0))</f>
        <v>128</v>
      </c>
      <c r="E388" s="16" t="s">
        <v>656</v>
      </c>
      <c r="F388" s="16">
        <f>INDEX(AllGenerators!W:W,MATCH(CapInput!$A388,AllGenerators!$A:$A,0))</f>
        <v>1170</v>
      </c>
      <c r="G388" s="15" t="s">
        <v>656</v>
      </c>
      <c r="H388" s="15">
        <f>INDEX(AllGenerators!X:X,MATCH(CapInput!$A388,AllGenerators!$A:$A,0))</f>
        <v>2730</v>
      </c>
      <c r="I388" s="16" t="s">
        <v>656</v>
      </c>
      <c r="J388" s="16">
        <f>INDEX(AllGenerators!Y:Y,MATCH(CapInput!$A388,AllGenerators!$A:$A,0))</f>
        <v>2730</v>
      </c>
    </row>
    <row r="389" spans="1:10">
      <c r="A389" s="13" t="s">
        <v>657</v>
      </c>
      <c r="B389" s="13">
        <f>INDEX(AllGenerators!U:U,MATCH(CapInput!$A389,AllGenerators!$A:$A,0))</f>
        <v>268.81</v>
      </c>
      <c r="C389" s="15" t="s">
        <v>657</v>
      </c>
      <c r="D389" s="15">
        <f>INDEX(AllGenerators!V:V,MATCH(CapInput!$A389,AllGenerators!$A:$A,0))</f>
        <v>353</v>
      </c>
      <c r="E389" s="16" t="s">
        <v>657</v>
      </c>
      <c r="F389" s="16">
        <f>INDEX(AllGenerators!W:W,MATCH(CapInput!$A389,AllGenerators!$A:$A,0))</f>
        <v>803</v>
      </c>
      <c r="G389" s="15" t="s">
        <v>657</v>
      </c>
      <c r="H389" s="15">
        <f>INDEX(AllGenerators!X:X,MATCH(CapInput!$A389,AllGenerators!$A:$A,0))</f>
        <v>1477</v>
      </c>
      <c r="I389" s="16" t="s">
        <v>657</v>
      </c>
      <c r="J389" s="16">
        <f>INDEX(AllGenerators!Y:Y,MATCH(CapInput!$A389,AllGenerators!$A:$A,0))</f>
        <v>1477</v>
      </c>
    </row>
    <row r="390" spans="1:10">
      <c r="A390" s="13" t="s">
        <v>658</v>
      </c>
      <c r="B390" s="13">
        <f>INDEX(AllGenerators!U:U,MATCH(CapInput!$A390,AllGenerators!$A:$A,0))</f>
        <v>445.10786319999897</v>
      </c>
      <c r="C390" s="15" t="s">
        <v>658</v>
      </c>
      <c r="D390" s="15">
        <f>INDEX(AllGenerators!V:V,MATCH(CapInput!$A390,AllGenerators!$A:$A,0))</f>
        <v>528</v>
      </c>
      <c r="E390" s="16" t="s">
        <v>658</v>
      </c>
      <c r="F390" s="16">
        <f>INDEX(AllGenerators!W:W,MATCH(CapInput!$A390,AllGenerators!$A:$A,0))</f>
        <v>1033</v>
      </c>
      <c r="G390" s="15" t="s">
        <v>658</v>
      </c>
      <c r="H390" s="15">
        <f>INDEX(AllGenerators!X:X,MATCH(CapInput!$A390,AllGenerators!$A:$A,0))</f>
        <v>1789</v>
      </c>
      <c r="I390" s="16" t="s">
        <v>658</v>
      </c>
      <c r="J390" s="16">
        <f>INDEX(AllGenerators!Y:Y,MATCH(CapInput!$A390,AllGenerators!$A:$A,0))</f>
        <v>1789</v>
      </c>
    </row>
    <row r="391" spans="1:10">
      <c r="A391" s="13" t="s">
        <v>659</v>
      </c>
      <c r="B391" s="13">
        <f>INDEX(AllGenerators!U:U,MATCH(CapInput!$A391,AllGenerators!$A:$A,0))</f>
        <v>40.97</v>
      </c>
      <c r="C391" s="15" t="s">
        <v>659</v>
      </c>
      <c r="D391" s="15">
        <f>INDEX(AllGenerators!V:V,MATCH(CapInput!$A391,AllGenerators!$A:$A,0))</f>
        <v>148</v>
      </c>
      <c r="E391" s="16" t="s">
        <v>659</v>
      </c>
      <c r="F391" s="16">
        <f>INDEX(AllGenerators!W:W,MATCH(CapInput!$A391,AllGenerators!$A:$A,0))</f>
        <v>483</v>
      </c>
      <c r="G391" s="15" t="s">
        <v>659</v>
      </c>
      <c r="H391" s="15">
        <f>INDEX(AllGenerators!X:X,MATCH(CapInput!$A391,AllGenerators!$A:$A,0))</f>
        <v>984</v>
      </c>
      <c r="I391" s="16" t="s">
        <v>659</v>
      </c>
      <c r="J391" s="16">
        <f>INDEX(AllGenerators!Y:Y,MATCH(CapInput!$A391,AllGenerators!$A:$A,0))</f>
        <v>984</v>
      </c>
    </row>
    <row r="392" spans="1:10">
      <c r="A392" s="13" t="s">
        <v>660</v>
      </c>
      <c r="B392" s="13">
        <f>INDEX(AllGenerators!U:U,MATCH(CapInput!$A392,AllGenerators!$A:$A,0))</f>
        <v>0</v>
      </c>
      <c r="C392" s="15" t="s">
        <v>660</v>
      </c>
      <c r="D392" s="15">
        <f>INDEX(AllGenerators!V:V,MATCH(CapInput!$A392,AllGenerators!$A:$A,0))</f>
        <v>0</v>
      </c>
      <c r="E392" s="16" t="s">
        <v>660</v>
      </c>
      <c r="F392" s="16">
        <f>INDEX(AllGenerators!W:W,MATCH(CapInput!$A392,AllGenerators!$A:$A,0))</f>
        <v>0</v>
      </c>
      <c r="G392" s="15" t="s">
        <v>660</v>
      </c>
      <c r="H392" s="15">
        <f>INDEX(AllGenerators!X:X,MATCH(CapInput!$A392,AllGenerators!$A:$A,0))</f>
        <v>0</v>
      </c>
      <c r="I392" s="16" t="s">
        <v>660</v>
      </c>
      <c r="J392" s="16">
        <f>INDEX(AllGenerators!Y:Y,MATCH(CapInput!$A392,AllGenerators!$A:$A,0))</f>
        <v>0</v>
      </c>
    </row>
    <row r="393" spans="1:10">
      <c r="A393" s="13" t="s">
        <v>661</v>
      </c>
      <c r="B393" s="13">
        <f>INDEX(AllGenerators!U:U,MATCH(CapInput!$A393,AllGenerators!$A:$A,0))</f>
        <v>0</v>
      </c>
      <c r="C393" s="15" t="s">
        <v>661</v>
      </c>
      <c r="D393" s="15">
        <f>INDEX(AllGenerators!V:V,MATCH(CapInput!$A393,AllGenerators!$A:$A,0))</f>
        <v>0</v>
      </c>
      <c r="E393" s="16" t="s">
        <v>661</v>
      </c>
      <c r="F393" s="16">
        <f>INDEX(AllGenerators!W:W,MATCH(CapInput!$A393,AllGenerators!$A:$A,0))</f>
        <v>0</v>
      </c>
      <c r="G393" s="15" t="s">
        <v>661</v>
      </c>
      <c r="H393" s="15">
        <f>INDEX(AllGenerators!X:X,MATCH(CapInput!$A393,AllGenerators!$A:$A,0))</f>
        <v>0</v>
      </c>
      <c r="I393" s="16" t="s">
        <v>661</v>
      </c>
      <c r="J393" s="16">
        <f>INDEX(AllGenerators!Y:Y,MATCH(CapInput!$A393,AllGenerators!$A:$A,0))</f>
        <v>0</v>
      </c>
    </row>
    <row r="394" spans="1:10">
      <c r="A394" s="13" t="s">
        <v>662</v>
      </c>
      <c r="B394" s="13">
        <f>INDEX(AllGenerators!U:U,MATCH(CapInput!$A394,AllGenerators!$A:$A,0))</f>
        <v>0</v>
      </c>
      <c r="C394" s="15" t="s">
        <v>662</v>
      </c>
      <c r="D394" s="15">
        <f>INDEX(AllGenerators!V:V,MATCH(CapInput!$A394,AllGenerators!$A:$A,0))</f>
        <v>0</v>
      </c>
      <c r="E394" s="16" t="s">
        <v>662</v>
      </c>
      <c r="F394" s="16">
        <f>INDEX(AllGenerators!W:W,MATCH(CapInput!$A394,AllGenerators!$A:$A,0))</f>
        <v>0</v>
      </c>
      <c r="G394" s="15" t="s">
        <v>662</v>
      </c>
      <c r="H394" s="15">
        <f>INDEX(AllGenerators!X:X,MATCH(CapInput!$A394,AllGenerators!$A:$A,0))</f>
        <v>0</v>
      </c>
      <c r="I394" s="16" t="s">
        <v>662</v>
      </c>
      <c r="J394" s="16">
        <f>INDEX(AllGenerators!Y:Y,MATCH(CapInput!$A394,AllGenerators!$A:$A,0))</f>
        <v>0</v>
      </c>
    </row>
    <row r="395" spans="1:10">
      <c r="A395" s="13" t="s">
        <v>663</v>
      </c>
      <c r="B395" s="13">
        <f>INDEX(AllGenerators!U:U,MATCH(CapInput!$A395,AllGenerators!$A:$A,0))</f>
        <v>0</v>
      </c>
      <c r="C395" s="15" t="s">
        <v>663</v>
      </c>
      <c r="D395" s="15">
        <f>INDEX(AllGenerators!V:V,MATCH(CapInput!$A395,AllGenerators!$A:$A,0))</f>
        <v>0</v>
      </c>
      <c r="E395" s="16" t="s">
        <v>663</v>
      </c>
      <c r="F395" s="16">
        <f>INDEX(AllGenerators!W:W,MATCH(CapInput!$A395,AllGenerators!$A:$A,0))</f>
        <v>0</v>
      </c>
      <c r="G395" s="15" t="s">
        <v>663</v>
      </c>
      <c r="H395" s="15">
        <f>INDEX(AllGenerators!X:X,MATCH(CapInput!$A395,AllGenerators!$A:$A,0))</f>
        <v>0</v>
      </c>
      <c r="I395" s="16" t="s">
        <v>663</v>
      </c>
      <c r="J395" s="16">
        <f>INDEX(AllGenerators!Y:Y,MATCH(CapInput!$A395,AllGenerators!$A:$A,0))</f>
        <v>0</v>
      </c>
    </row>
    <row r="396" spans="1:10">
      <c r="A396" s="13" t="s">
        <v>664</v>
      </c>
      <c r="B396" s="13">
        <f>INDEX(AllGenerators!U:U,MATCH(CapInput!$A396,AllGenerators!$A:$A,0))</f>
        <v>0</v>
      </c>
      <c r="C396" s="15" t="s">
        <v>664</v>
      </c>
      <c r="D396" s="15">
        <f>INDEX(AllGenerators!V:V,MATCH(CapInput!$A396,AllGenerators!$A:$A,0))</f>
        <v>0</v>
      </c>
      <c r="E396" s="16" t="s">
        <v>664</v>
      </c>
      <c r="F396" s="16">
        <f>INDEX(AllGenerators!W:W,MATCH(CapInput!$A396,AllGenerators!$A:$A,0))</f>
        <v>0</v>
      </c>
      <c r="G396" s="15" t="s">
        <v>664</v>
      </c>
      <c r="H396" s="15">
        <f>INDEX(AllGenerators!X:X,MATCH(CapInput!$A396,AllGenerators!$A:$A,0))</f>
        <v>0</v>
      </c>
      <c r="I396" s="16" t="s">
        <v>664</v>
      </c>
      <c r="J396" s="16">
        <f>INDEX(AllGenerators!Y:Y,MATCH(CapInput!$A396,AllGenerators!$A:$A,0))</f>
        <v>0</v>
      </c>
    </row>
    <row r="397" spans="1:10">
      <c r="A397" s="13" t="s">
        <v>665</v>
      </c>
      <c r="B397" s="13">
        <f>INDEX(AllGenerators!U:U,MATCH(CapInput!$A397,AllGenerators!$A:$A,0))</f>
        <v>0</v>
      </c>
      <c r="C397" s="15" t="s">
        <v>665</v>
      </c>
      <c r="D397" s="15">
        <f>INDEX(AllGenerators!V:V,MATCH(CapInput!$A397,AllGenerators!$A:$A,0))</f>
        <v>0</v>
      </c>
      <c r="E397" s="16" t="s">
        <v>665</v>
      </c>
      <c r="F397" s="16">
        <f>INDEX(AllGenerators!W:W,MATCH(CapInput!$A397,AllGenerators!$A:$A,0))</f>
        <v>0</v>
      </c>
      <c r="G397" s="15" t="s">
        <v>665</v>
      </c>
      <c r="H397" s="15">
        <f>INDEX(AllGenerators!X:X,MATCH(CapInput!$A397,AllGenerators!$A:$A,0))</f>
        <v>0</v>
      </c>
      <c r="I397" s="16" t="s">
        <v>665</v>
      </c>
      <c r="J397" s="16">
        <f>INDEX(AllGenerators!Y:Y,MATCH(CapInput!$A397,AllGenerators!$A:$A,0))</f>
        <v>0</v>
      </c>
    </row>
    <row r="398" spans="1:10">
      <c r="A398" s="13" t="s">
        <v>687</v>
      </c>
      <c r="B398" s="13">
        <f>SUM(B3:B397)</f>
        <v>87465.847571700026</v>
      </c>
      <c r="C398" s="15" t="s">
        <v>687</v>
      </c>
      <c r="D398" s="15">
        <f>SUM(D3:D397)</f>
        <v>89231.382900000011</v>
      </c>
      <c r="E398" s="16" t="s">
        <v>687</v>
      </c>
      <c r="F398" s="16">
        <f>SUM(F3:F397)</f>
        <v>92605.332900000009</v>
      </c>
      <c r="G398" s="15" t="s">
        <v>687</v>
      </c>
      <c r="H398" s="15">
        <f>SUM(H3:H397)</f>
        <v>100287.13290000001</v>
      </c>
      <c r="I398" s="16" t="s">
        <v>687</v>
      </c>
      <c r="J398" s="16">
        <f>SUM(J3:J397)</f>
        <v>100332.20790000002</v>
      </c>
    </row>
    <row r="399" spans="1:10">
      <c r="A399" s="13" t="s">
        <v>688</v>
      </c>
      <c r="C399" s="15" t="s">
        <v>688</v>
      </c>
      <c r="E399" s="16" t="s">
        <v>688</v>
      </c>
      <c r="G399" s="15" t="s">
        <v>688</v>
      </c>
      <c r="I399" s="16" t="s">
        <v>688</v>
      </c>
    </row>
  </sheetData>
  <autoFilter ref="A1:J416" xr:uid="{00000000-0009-0000-0000-000005000000}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94" sqref="F94"/>
    </sheetView>
  </sheetViews>
  <sheetFormatPr defaultRowHeight="14.5"/>
  <cols>
    <col min="1" max="1" width="17.6328125" bestFit="1" customWidth="1"/>
    <col min="5" max="8" width="10.453125" bestFit="1" customWidth="1"/>
  </cols>
  <sheetData>
    <row r="1" spans="1:9">
      <c r="A1" t="s">
        <v>0</v>
      </c>
      <c r="B1" t="s">
        <v>607</v>
      </c>
      <c r="C1">
        <v>2021</v>
      </c>
      <c r="D1">
        <v>2025</v>
      </c>
      <c r="E1">
        <v>2030</v>
      </c>
      <c r="F1">
        <v>2037</v>
      </c>
      <c r="G1">
        <v>2040</v>
      </c>
      <c r="H1">
        <v>2045</v>
      </c>
      <c r="I1">
        <v>2050</v>
      </c>
    </row>
    <row r="2" spans="1:9">
      <c r="A2" t="s">
        <v>1</v>
      </c>
      <c r="B2" t="s">
        <v>608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A3" t="s">
        <v>2</v>
      </c>
      <c r="B3" t="s">
        <v>608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>
      <c r="A4" t="s">
        <v>3</v>
      </c>
      <c r="B4" t="s">
        <v>608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>
      <c r="A5" t="s">
        <v>4</v>
      </c>
      <c r="B5" t="s">
        <v>608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>
      <c r="A6" t="s">
        <v>5</v>
      </c>
      <c r="B6" t="s">
        <v>608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A7" t="s">
        <v>6</v>
      </c>
      <c r="B7" t="s">
        <v>608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>
      <c r="A8" t="s">
        <v>7</v>
      </c>
      <c r="B8" t="s">
        <v>608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>
      <c r="A9" t="s">
        <v>8</v>
      </c>
      <c r="B9" t="s">
        <v>608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>
      <c r="A10" t="s">
        <v>9</v>
      </c>
      <c r="B10" t="s">
        <v>608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A11" t="s">
        <v>10</v>
      </c>
      <c r="B11" t="s">
        <v>608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A12" t="s">
        <v>11</v>
      </c>
      <c r="B12" t="s">
        <v>608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>
      <c r="A13" t="s">
        <v>12</v>
      </c>
      <c r="B13" t="s">
        <v>608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>
      <c r="A14" t="s">
        <v>13</v>
      </c>
      <c r="B14" t="s">
        <v>608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A15" t="s">
        <v>14</v>
      </c>
      <c r="B15" t="s">
        <v>608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A16" t="s">
        <v>15</v>
      </c>
      <c r="B16" t="s">
        <v>608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A17" t="s">
        <v>16</v>
      </c>
      <c r="B17" t="s">
        <v>608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A18" t="s">
        <v>17</v>
      </c>
      <c r="B18" t="s">
        <v>608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A19" t="s">
        <v>18</v>
      </c>
      <c r="B19" t="s">
        <v>608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A20" t="s">
        <v>19</v>
      </c>
      <c r="B20" t="s">
        <v>608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>
      <c r="A21" t="s">
        <v>20</v>
      </c>
      <c r="B21" t="s">
        <v>608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>
      <c r="A22" t="s">
        <v>21</v>
      </c>
      <c r="B22" t="s">
        <v>608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>
      <c r="A23" t="s">
        <v>22</v>
      </c>
      <c r="B23" t="s">
        <v>608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>
      <c r="A24" t="s">
        <v>23</v>
      </c>
      <c r="B24" t="s">
        <v>608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</row>
    <row r="25" spans="1:9">
      <c r="A25" t="s">
        <v>24</v>
      </c>
      <c r="B25" t="s">
        <v>608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</row>
    <row r="26" spans="1:9">
      <c r="A26" t="s">
        <v>25</v>
      </c>
      <c r="B26" t="s">
        <v>608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</row>
    <row r="27" spans="1:9">
      <c r="A27" t="s">
        <v>26</v>
      </c>
      <c r="B27" t="s">
        <v>608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 t="s">
        <v>27</v>
      </c>
      <c r="B28" t="s">
        <v>608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 t="s">
        <v>28</v>
      </c>
      <c r="B29" t="s">
        <v>608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</row>
    <row r="30" spans="1:9">
      <c r="A30" t="s">
        <v>29</v>
      </c>
      <c r="B30" t="s">
        <v>608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t="s">
        <v>30</v>
      </c>
      <c r="B31" t="s">
        <v>608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 t="s">
        <v>31</v>
      </c>
      <c r="B32" t="s">
        <v>608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 t="s">
        <v>32</v>
      </c>
      <c r="B33" t="s">
        <v>608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 t="s">
        <v>33</v>
      </c>
      <c r="B34" t="s">
        <v>608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 t="s">
        <v>34</v>
      </c>
      <c r="B35" t="s">
        <v>608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 t="s">
        <v>35</v>
      </c>
      <c r="B36" t="s">
        <v>608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</row>
    <row r="37" spans="1:9">
      <c r="A37" t="s">
        <v>36</v>
      </c>
      <c r="B37" t="s">
        <v>608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</row>
    <row r="38" spans="1:9">
      <c r="A38" t="s">
        <v>37</v>
      </c>
      <c r="B38" t="s">
        <v>608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</row>
    <row r="39" spans="1:9">
      <c r="A39" t="s">
        <v>38</v>
      </c>
      <c r="B39" t="s">
        <v>608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</row>
    <row r="40" spans="1:9">
      <c r="A40" t="s">
        <v>39</v>
      </c>
      <c r="B40" t="s">
        <v>608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 t="s">
        <v>40</v>
      </c>
      <c r="B41" t="s">
        <v>608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 t="s">
        <v>41</v>
      </c>
      <c r="B42" t="s">
        <v>608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</row>
    <row r="43" spans="1:9">
      <c r="A43" t="s">
        <v>42</v>
      </c>
      <c r="B43" t="s">
        <v>608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 t="s">
        <v>43</v>
      </c>
      <c r="B44" t="s">
        <v>608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 t="s">
        <v>44</v>
      </c>
      <c r="B45" t="s">
        <v>608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 t="s">
        <v>45</v>
      </c>
      <c r="B46" t="s">
        <v>608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 t="s">
        <v>46</v>
      </c>
      <c r="B47" t="s">
        <v>608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 t="s">
        <v>47</v>
      </c>
      <c r="B48" t="s">
        <v>608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 t="s">
        <v>48</v>
      </c>
      <c r="B49" t="s">
        <v>608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 t="s">
        <v>49</v>
      </c>
      <c r="B50" t="s">
        <v>608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 t="s">
        <v>50</v>
      </c>
      <c r="B51" t="s">
        <v>608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 t="s">
        <v>51</v>
      </c>
      <c r="B52" t="s">
        <v>608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 t="s">
        <v>52</v>
      </c>
      <c r="B53" t="s">
        <v>608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</row>
    <row r="54" spans="1:9">
      <c r="A54" t="s">
        <v>53</v>
      </c>
      <c r="B54" t="s">
        <v>608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</row>
    <row r="55" spans="1:9">
      <c r="A55" t="s">
        <v>54</v>
      </c>
      <c r="B55" t="s">
        <v>608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</row>
    <row r="56" spans="1:9">
      <c r="A56" t="s">
        <v>55</v>
      </c>
      <c r="B56" t="s">
        <v>608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</row>
    <row r="57" spans="1:9">
      <c r="A57" t="s">
        <v>56</v>
      </c>
      <c r="B57" t="s">
        <v>608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</row>
    <row r="58" spans="1:9">
      <c r="A58" t="s">
        <v>57</v>
      </c>
      <c r="B58" t="s">
        <v>608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 t="s">
        <v>58</v>
      </c>
      <c r="B59" t="s">
        <v>608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</row>
    <row r="60" spans="1:9">
      <c r="A60" t="s">
        <v>59</v>
      </c>
      <c r="B60" t="s">
        <v>608</v>
      </c>
      <c r="C60">
        <v>1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</row>
    <row r="61" spans="1:9">
      <c r="A61" t="s">
        <v>60</v>
      </c>
      <c r="B61" t="s">
        <v>608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</row>
    <row r="62" spans="1:9">
      <c r="A62" t="s">
        <v>61</v>
      </c>
      <c r="B62" t="s">
        <v>608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</row>
    <row r="63" spans="1:9">
      <c r="A63" t="s">
        <v>62</v>
      </c>
      <c r="B63" t="s">
        <v>608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</row>
    <row r="64" spans="1:9">
      <c r="A64" t="s">
        <v>63</v>
      </c>
      <c r="B64" t="s">
        <v>608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</row>
    <row r="65" spans="1:9">
      <c r="A65" t="s">
        <v>64</v>
      </c>
      <c r="B65" t="s">
        <v>608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</row>
    <row r="66" spans="1:9">
      <c r="A66" t="s">
        <v>65</v>
      </c>
      <c r="B66" t="s">
        <v>608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</row>
    <row r="67" spans="1:9">
      <c r="A67" t="s">
        <v>66</v>
      </c>
      <c r="B67" t="s">
        <v>608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 t="s">
        <v>67</v>
      </c>
      <c r="B68" t="s">
        <v>608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</row>
    <row r="69" spans="1:9">
      <c r="A69" t="s">
        <v>68</v>
      </c>
      <c r="B69" t="s">
        <v>608</v>
      </c>
      <c r="C69">
        <v>1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</row>
    <row r="70" spans="1:9">
      <c r="A70" t="s">
        <v>69</v>
      </c>
      <c r="B70" t="s">
        <v>608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</row>
    <row r="71" spans="1:9">
      <c r="A71" t="s">
        <v>70</v>
      </c>
      <c r="B71" t="s">
        <v>608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</row>
    <row r="72" spans="1:9">
      <c r="A72" t="s">
        <v>71</v>
      </c>
      <c r="B72" t="s">
        <v>608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 t="s">
        <v>72</v>
      </c>
      <c r="B73" t="s">
        <v>608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 t="s">
        <v>73</v>
      </c>
      <c r="B74" t="s">
        <v>608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 t="s">
        <v>74</v>
      </c>
      <c r="B75" t="s">
        <v>608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</row>
    <row r="76" spans="1:9">
      <c r="A76" t="s">
        <v>75</v>
      </c>
      <c r="B76" t="s">
        <v>608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</row>
    <row r="77" spans="1:9">
      <c r="A77" t="s">
        <v>76</v>
      </c>
      <c r="B77" t="s">
        <v>608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</row>
    <row r="78" spans="1:9">
      <c r="A78" t="s">
        <v>77</v>
      </c>
      <c r="B78" t="s">
        <v>608</v>
      </c>
      <c r="C78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</row>
    <row r="79" spans="1:9">
      <c r="A79" t="s">
        <v>78</v>
      </c>
      <c r="B79" t="s">
        <v>608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</row>
    <row r="80" spans="1:9">
      <c r="A80" t="s">
        <v>79</v>
      </c>
      <c r="B80" t="s">
        <v>608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</row>
    <row r="81" spans="1:9">
      <c r="A81" t="s">
        <v>80</v>
      </c>
      <c r="B81" t="s">
        <v>608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</row>
    <row r="82" spans="1:9">
      <c r="A82" t="s">
        <v>81</v>
      </c>
      <c r="B82" t="s">
        <v>608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</row>
    <row r="83" spans="1:9">
      <c r="A83" t="s">
        <v>82</v>
      </c>
      <c r="B83" t="s">
        <v>608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</row>
    <row r="84" spans="1:9">
      <c r="A84" t="s">
        <v>83</v>
      </c>
      <c r="B84" t="s">
        <v>608</v>
      </c>
      <c r="C84"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</row>
    <row r="85" spans="1:9">
      <c r="A85" t="s">
        <v>84</v>
      </c>
      <c r="B85" t="s">
        <v>608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</row>
    <row r="86" spans="1:9">
      <c r="A86" t="s">
        <v>85</v>
      </c>
      <c r="B86" t="s">
        <v>608</v>
      </c>
      <c r="C86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</row>
    <row r="87" spans="1:9">
      <c r="A87" t="s">
        <v>86</v>
      </c>
      <c r="B87" t="s">
        <v>608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</row>
    <row r="88" spans="1:9">
      <c r="A88" t="s">
        <v>87</v>
      </c>
      <c r="B88" t="s">
        <v>608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</row>
    <row r="89" spans="1:9">
      <c r="A89" t="s">
        <v>88</v>
      </c>
      <c r="B89" t="s">
        <v>608</v>
      </c>
      <c r="C89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</row>
    <row r="90" spans="1:9">
      <c r="A90" t="s">
        <v>89</v>
      </c>
      <c r="B90" t="s">
        <v>608</v>
      </c>
      <c r="C90"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0</v>
      </c>
    </row>
    <row r="91" spans="1:9">
      <c r="A91" t="s">
        <v>90</v>
      </c>
      <c r="B91" t="s">
        <v>608</v>
      </c>
      <c r="C91"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</row>
    <row r="92" spans="1:9">
      <c r="A92" t="s">
        <v>91</v>
      </c>
      <c r="B92" t="s">
        <v>608</v>
      </c>
      <c r="C92">
        <v>0</v>
      </c>
      <c r="D92">
        <v>0</v>
      </c>
      <c r="E92">
        <v>1</v>
      </c>
      <c r="F92">
        <v>1</v>
      </c>
      <c r="G92">
        <v>1</v>
      </c>
      <c r="H92">
        <v>1</v>
      </c>
      <c r="I92">
        <v>1</v>
      </c>
    </row>
    <row r="93" spans="1:9">
      <c r="A93" t="s">
        <v>92</v>
      </c>
      <c r="B93" t="s">
        <v>608</v>
      </c>
      <c r="C93">
        <v>0</v>
      </c>
      <c r="D93">
        <v>0</v>
      </c>
      <c r="E93">
        <v>1</v>
      </c>
      <c r="F93">
        <v>1</v>
      </c>
      <c r="G93">
        <v>1</v>
      </c>
      <c r="H93">
        <v>1</v>
      </c>
      <c r="I93">
        <v>1</v>
      </c>
    </row>
    <row r="94" spans="1:9">
      <c r="A94" t="s">
        <v>93</v>
      </c>
      <c r="B94" t="s">
        <v>608</v>
      </c>
      <c r="C94">
        <v>0</v>
      </c>
      <c r="D94">
        <v>0</v>
      </c>
      <c r="E94">
        <v>1</v>
      </c>
      <c r="F94">
        <v>1</v>
      </c>
      <c r="G94">
        <v>1</v>
      </c>
      <c r="H94">
        <v>1</v>
      </c>
      <c r="I94">
        <v>1</v>
      </c>
    </row>
    <row r="95" spans="1:9">
      <c r="A95" t="s">
        <v>94</v>
      </c>
      <c r="B95" t="s">
        <v>608</v>
      </c>
      <c r="C95">
        <v>0</v>
      </c>
      <c r="D95">
        <v>0</v>
      </c>
      <c r="E95">
        <v>1</v>
      </c>
      <c r="F95">
        <v>1</v>
      </c>
      <c r="G95">
        <v>1</v>
      </c>
      <c r="H95">
        <v>1</v>
      </c>
      <c r="I95">
        <v>1</v>
      </c>
    </row>
    <row r="96" spans="1:9">
      <c r="A96" t="s">
        <v>95</v>
      </c>
      <c r="B96" t="s">
        <v>608</v>
      </c>
      <c r="C96">
        <v>0</v>
      </c>
      <c r="D96">
        <v>0</v>
      </c>
      <c r="E96">
        <v>1</v>
      </c>
      <c r="F96">
        <v>1</v>
      </c>
      <c r="G96">
        <v>1</v>
      </c>
      <c r="H96">
        <v>1</v>
      </c>
      <c r="I96">
        <v>1</v>
      </c>
    </row>
    <row r="97" spans="1:9">
      <c r="A97" t="s">
        <v>96</v>
      </c>
      <c r="B97" t="s">
        <v>608</v>
      </c>
      <c r="C97">
        <v>0</v>
      </c>
      <c r="D97">
        <v>0</v>
      </c>
      <c r="E97">
        <v>1</v>
      </c>
      <c r="F97">
        <v>1</v>
      </c>
      <c r="G97">
        <v>1</v>
      </c>
      <c r="H97">
        <v>1</v>
      </c>
      <c r="I97">
        <v>1</v>
      </c>
    </row>
    <row r="98" spans="1:9">
      <c r="A98" t="s">
        <v>97</v>
      </c>
      <c r="B98" t="s">
        <v>608</v>
      </c>
      <c r="C98">
        <v>0</v>
      </c>
      <c r="D98">
        <v>0</v>
      </c>
      <c r="E98">
        <v>1</v>
      </c>
      <c r="F98">
        <v>1</v>
      </c>
      <c r="G98">
        <v>1</v>
      </c>
      <c r="H98">
        <v>1</v>
      </c>
      <c r="I98">
        <v>1</v>
      </c>
    </row>
    <row r="99" spans="1:9">
      <c r="A99" t="s">
        <v>98</v>
      </c>
      <c r="B99" t="s">
        <v>608</v>
      </c>
      <c r="C99">
        <v>0</v>
      </c>
      <c r="D99">
        <v>0</v>
      </c>
      <c r="E99">
        <v>1</v>
      </c>
      <c r="F99">
        <v>1</v>
      </c>
      <c r="G99">
        <v>1</v>
      </c>
      <c r="H99">
        <v>1</v>
      </c>
      <c r="I99">
        <v>1</v>
      </c>
    </row>
    <row r="100" spans="1:9">
      <c r="A100" t="s">
        <v>99</v>
      </c>
      <c r="B100" t="s">
        <v>608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1</v>
      </c>
    </row>
    <row r="101" spans="1:9">
      <c r="A101" t="s">
        <v>100</v>
      </c>
      <c r="B101" t="s">
        <v>608</v>
      </c>
      <c r="C101">
        <v>0</v>
      </c>
      <c r="D101">
        <v>0</v>
      </c>
      <c r="E101">
        <v>0</v>
      </c>
      <c r="F101">
        <v>2</v>
      </c>
      <c r="G101">
        <v>2</v>
      </c>
      <c r="H101">
        <v>2</v>
      </c>
      <c r="I101">
        <v>2</v>
      </c>
    </row>
    <row r="102" spans="1:9">
      <c r="A102" t="s">
        <v>101</v>
      </c>
      <c r="B102" t="s">
        <v>608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</row>
    <row r="103" spans="1:9">
      <c r="A103" t="s">
        <v>102</v>
      </c>
      <c r="B103" t="s">
        <v>608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</row>
    <row r="104" spans="1:9">
      <c r="A104" t="s">
        <v>103</v>
      </c>
      <c r="B104" t="s">
        <v>608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1</v>
      </c>
    </row>
    <row r="105" spans="1:9">
      <c r="A105" t="s">
        <v>104</v>
      </c>
      <c r="B105" t="s">
        <v>608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t="s">
        <v>105</v>
      </c>
      <c r="B106" t="s">
        <v>608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1</v>
      </c>
    </row>
    <row r="107" spans="1:9">
      <c r="A107" t="s">
        <v>106</v>
      </c>
      <c r="B107" t="s">
        <v>608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</row>
    <row r="108" spans="1:9">
      <c r="A108" t="s">
        <v>107</v>
      </c>
      <c r="B108" t="s">
        <v>608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</row>
    <row r="109" spans="1:9">
      <c r="A109" t="s">
        <v>108</v>
      </c>
      <c r="B109" t="s">
        <v>608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</row>
    <row r="110" spans="1:9">
      <c r="A110" t="s">
        <v>109</v>
      </c>
      <c r="B110" t="s">
        <v>608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t="s">
        <v>110</v>
      </c>
      <c r="B111" t="s">
        <v>608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t="s">
        <v>111</v>
      </c>
      <c r="B112" t="s">
        <v>608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</row>
    <row r="113" spans="1:9">
      <c r="A113" t="s">
        <v>112</v>
      </c>
      <c r="B113" t="s">
        <v>608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</row>
    <row r="114" spans="1:9">
      <c r="A114" t="s">
        <v>113</v>
      </c>
      <c r="B114" t="s">
        <v>608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</row>
    <row r="115" spans="1:9">
      <c r="A115" t="s">
        <v>114</v>
      </c>
      <c r="B115" t="s">
        <v>608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</row>
    <row r="116" spans="1:9">
      <c r="A116" t="s">
        <v>115</v>
      </c>
      <c r="B116" t="s">
        <v>608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</row>
    <row r="117" spans="1:9">
      <c r="A117" t="s">
        <v>116</v>
      </c>
      <c r="B117" t="s">
        <v>608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</row>
    <row r="118" spans="1:9">
      <c r="A118" t="s">
        <v>117</v>
      </c>
      <c r="B118" t="s">
        <v>608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</row>
    <row r="119" spans="1:9">
      <c r="A119" t="s">
        <v>118</v>
      </c>
      <c r="B119" t="s">
        <v>608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</row>
    <row r="120" spans="1:9">
      <c r="A120" t="s">
        <v>119</v>
      </c>
      <c r="B120" t="s">
        <v>608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</row>
    <row r="121" spans="1:9">
      <c r="A121" t="s">
        <v>120</v>
      </c>
      <c r="B121" t="s">
        <v>608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</row>
    <row r="122" spans="1:9">
      <c r="A122" t="s">
        <v>121</v>
      </c>
      <c r="B122" t="s">
        <v>608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</row>
    <row r="123" spans="1:9">
      <c r="A123" t="s">
        <v>122</v>
      </c>
      <c r="B123" t="s">
        <v>608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</row>
    <row r="124" spans="1:9">
      <c r="A124" t="s">
        <v>123</v>
      </c>
      <c r="B124" t="s">
        <v>608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</row>
    <row r="125" spans="1:9">
      <c r="A125" t="s">
        <v>124</v>
      </c>
      <c r="B125" t="s">
        <v>608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</row>
    <row r="126" spans="1:9">
      <c r="A126" t="s">
        <v>125</v>
      </c>
      <c r="B126" t="s">
        <v>608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</row>
    <row r="127" spans="1:9">
      <c r="A127" t="s">
        <v>126</v>
      </c>
      <c r="B127" t="s">
        <v>608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</row>
    <row r="128" spans="1:9">
      <c r="A128" t="s">
        <v>127</v>
      </c>
      <c r="B128" t="s">
        <v>608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</row>
    <row r="129" spans="1:9">
      <c r="A129" t="s">
        <v>128</v>
      </c>
      <c r="B129" t="s">
        <v>608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</row>
    <row r="130" spans="1:9">
      <c r="A130" t="s">
        <v>129</v>
      </c>
      <c r="B130" t="s">
        <v>608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</row>
    <row r="131" spans="1:9">
      <c r="A131" t="s">
        <v>130</v>
      </c>
      <c r="B131" t="s">
        <v>608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</row>
    <row r="132" spans="1:9">
      <c r="A132" t="s">
        <v>131</v>
      </c>
      <c r="B132" t="s">
        <v>608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</row>
    <row r="133" spans="1:9">
      <c r="A133" t="s">
        <v>132</v>
      </c>
      <c r="B133" t="s">
        <v>608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</row>
    <row r="134" spans="1:9">
      <c r="A134" t="s">
        <v>133</v>
      </c>
      <c r="B134" t="s">
        <v>608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1</v>
      </c>
    </row>
    <row r="135" spans="1:9">
      <c r="A135" t="s">
        <v>134</v>
      </c>
      <c r="B135" t="s">
        <v>608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1</v>
      </c>
    </row>
    <row r="136" spans="1:9">
      <c r="A136" t="s">
        <v>135</v>
      </c>
      <c r="B136" t="s">
        <v>608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1</v>
      </c>
    </row>
    <row r="137" spans="1:9">
      <c r="A137" t="s">
        <v>136</v>
      </c>
      <c r="B137" t="s">
        <v>608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1</v>
      </c>
      <c r="I137">
        <v>1</v>
      </c>
    </row>
    <row r="138" spans="1:9">
      <c r="A138" t="s">
        <v>137</v>
      </c>
      <c r="B138" t="s">
        <v>608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1</v>
      </c>
    </row>
    <row r="139" spans="1:9">
      <c r="A139" t="s">
        <v>138</v>
      </c>
      <c r="B139" t="s">
        <v>608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</row>
    <row r="140" spans="1:9">
      <c r="A140" t="s">
        <v>139</v>
      </c>
      <c r="B140" t="s">
        <v>608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</row>
    <row r="141" spans="1:9">
      <c r="A141" t="s">
        <v>140</v>
      </c>
      <c r="B141" t="s">
        <v>608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</row>
    <row r="142" spans="1:9">
      <c r="A142" t="s">
        <v>141</v>
      </c>
      <c r="B142" t="s">
        <v>608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</row>
    <row r="143" spans="1:9">
      <c r="A143" t="s">
        <v>142</v>
      </c>
      <c r="B143" t="s">
        <v>608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</row>
    <row r="144" spans="1:9">
      <c r="A144" t="s">
        <v>143</v>
      </c>
      <c r="B144" t="s">
        <v>608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</row>
    <row r="145" spans="1:9">
      <c r="A145" t="s">
        <v>144</v>
      </c>
      <c r="B145" t="s">
        <v>608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 t="s">
        <v>145</v>
      </c>
      <c r="B146" t="s">
        <v>608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</row>
    <row r="147" spans="1:9">
      <c r="A147" t="s">
        <v>146</v>
      </c>
      <c r="B147" t="s">
        <v>608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</row>
    <row r="148" spans="1:9">
      <c r="A148" t="s">
        <v>147</v>
      </c>
      <c r="B148" t="s">
        <v>608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 t="s">
        <v>148</v>
      </c>
      <c r="B149" t="s">
        <v>608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</row>
    <row r="150" spans="1:9">
      <c r="A150" t="s">
        <v>149</v>
      </c>
      <c r="B150" t="s">
        <v>608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</row>
    <row r="151" spans="1:9">
      <c r="A151" t="s">
        <v>150</v>
      </c>
      <c r="B151" t="s">
        <v>608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</row>
    <row r="152" spans="1:9">
      <c r="A152" t="s">
        <v>151</v>
      </c>
      <c r="B152" t="s">
        <v>608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</row>
    <row r="153" spans="1:9">
      <c r="A153" t="s">
        <v>152</v>
      </c>
      <c r="B153" t="s">
        <v>608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</row>
    <row r="154" spans="1:9">
      <c r="A154" t="s">
        <v>153</v>
      </c>
      <c r="B154" t="s">
        <v>608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</row>
    <row r="155" spans="1:9">
      <c r="A155" t="s">
        <v>154</v>
      </c>
      <c r="B155" t="s">
        <v>608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</row>
    <row r="156" spans="1:9">
      <c r="A156" t="s">
        <v>155</v>
      </c>
      <c r="B156" t="s">
        <v>608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 t="s">
        <v>156</v>
      </c>
      <c r="B157" t="s">
        <v>608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 t="s">
        <v>157</v>
      </c>
      <c r="B158" t="s">
        <v>608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 t="s">
        <v>158</v>
      </c>
      <c r="B159" t="s">
        <v>608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</row>
    <row r="160" spans="1:9">
      <c r="A160" t="s">
        <v>159</v>
      </c>
      <c r="B160" t="s">
        <v>608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</row>
    <row r="161" spans="1:9">
      <c r="A161" t="s">
        <v>160</v>
      </c>
      <c r="B161" t="s">
        <v>608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 t="s">
        <v>161</v>
      </c>
      <c r="B162" t="s">
        <v>608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 t="s">
        <v>162</v>
      </c>
      <c r="B163" t="s">
        <v>608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</row>
    <row r="164" spans="1:9">
      <c r="A164" t="s">
        <v>163</v>
      </c>
      <c r="B164" t="s">
        <v>608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</row>
    <row r="165" spans="1:9">
      <c r="A165" t="s">
        <v>164</v>
      </c>
      <c r="B165" t="s">
        <v>608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</row>
    <row r="166" spans="1:9">
      <c r="A166" t="s">
        <v>165</v>
      </c>
      <c r="B166" t="s">
        <v>608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</row>
    <row r="167" spans="1:9">
      <c r="A167" t="s">
        <v>166</v>
      </c>
      <c r="B167" t="s">
        <v>608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</row>
    <row r="168" spans="1:9">
      <c r="A168" t="s">
        <v>167</v>
      </c>
      <c r="B168" t="s">
        <v>608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0</v>
      </c>
    </row>
    <row r="169" spans="1:9">
      <c r="A169" t="s">
        <v>168</v>
      </c>
      <c r="B169" t="s">
        <v>608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</row>
    <row r="170" spans="1:9">
      <c r="A170" t="s">
        <v>169</v>
      </c>
      <c r="B170" t="s">
        <v>608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</row>
    <row r="171" spans="1:9">
      <c r="A171" t="s">
        <v>170</v>
      </c>
      <c r="B171" t="s">
        <v>608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</row>
    <row r="172" spans="1:9">
      <c r="A172" t="s">
        <v>171</v>
      </c>
      <c r="B172" t="s">
        <v>608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</row>
    <row r="173" spans="1:9">
      <c r="A173" t="s">
        <v>172</v>
      </c>
      <c r="B173" t="s">
        <v>608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</row>
    <row r="174" spans="1:9">
      <c r="A174" t="s">
        <v>173</v>
      </c>
      <c r="B174" t="s">
        <v>608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</row>
    <row r="175" spans="1:9">
      <c r="A175" t="s">
        <v>174</v>
      </c>
      <c r="B175" t="s">
        <v>608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</row>
    <row r="176" spans="1:9">
      <c r="A176" t="s">
        <v>175</v>
      </c>
      <c r="B176" t="s">
        <v>608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</row>
    <row r="177" spans="1:9">
      <c r="A177" t="s">
        <v>176</v>
      </c>
      <c r="B177" t="s">
        <v>608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</row>
    <row r="178" spans="1:9">
      <c r="A178" t="s">
        <v>177</v>
      </c>
      <c r="B178" t="s">
        <v>608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</row>
    <row r="179" spans="1:9">
      <c r="A179" t="s">
        <v>178</v>
      </c>
      <c r="B179" t="s">
        <v>608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</row>
    <row r="180" spans="1:9">
      <c r="A180" t="s">
        <v>179</v>
      </c>
      <c r="B180" t="s">
        <v>608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</row>
    <row r="181" spans="1:9">
      <c r="A181" t="s">
        <v>180</v>
      </c>
      <c r="B181" t="s">
        <v>608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</row>
    <row r="182" spans="1:9">
      <c r="A182" t="s">
        <v>181</v>
      </c>
      <c r="B182" t="s">
        <v>608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</row>
    <row r="183" spans="1:9">
      <c r="A183" t="s">
        <v>182</v>
      </c>
      <c r="B183" t="s">
        <v>608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</row>
    <row r="184" spans="1:9">
      <c r="A184" t="s">
        <v>183</v>
      </c>
      <c r="B184" t="s">
        <v>608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</row>
    <row r="185" spans="1:9">
      <c r="A185" t="s">
        <v>184</v>
      </c>
      <c r="B185" t="s">
        <v>608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</row>
    <row r="186" spans="1:9">
      <c r="A186" t="s">
        <v>185</v>
      </c>
      <c r="B186" t="s">
        <v>608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</row>
    <row r="187" spans="1:9">
      <c r="A187" t="s">
        <v>186</v>
      </c>
      <c r="B187" t="s">
        <v>608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</row>
    <row r="188" spans="1:9">
      <c r="A188" t="s">
        <v>187</v>
      </c>
      <c r="B188" t="s">
        <v>608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</row>
    <row r="189" spans="1:9">
      <c r="A189" t="s">
        <v>188</v>
      </c>
      <c r="B189" t="s">
        <v>608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</row>
    <row r="190" spans="1:9">
      <c r="A190" t="s">
        <v>189</v>
      </c>
      <c r="B190" t="s">
        <v>608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</row>
    <row r="191" spans="1:9">
      <c r="A191" t="s">
        <v>190</v>
      </c>
      <c r="B191" t="s">
        <v>608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</row>
    <row r="192" spans="1:9">
      <c r="A192" t="s">
        <v>191</v>
      </c>
      <c r="B192" t="s">
        <v>608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</row>
    <row r="193" spans="1:9">
      <c r="A193" t="s">
        <v>192</v>
      </c>
      <c r="B193" t="s">
        <v>608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</row>
    <row r="194" spans="1:9">
      <c r="A194" t="s">
        <v>193</v>
      </c>
      <c r="B194" t="s">
        <v>608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</row>
    <row r="195" spans="1:9">
      <c r="A195" t="s">
        <v>194</v>
      </c>
      <c r="B195" t="s">
        <v>608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</row>
    <row r="196" spans="1:9">
      <c r="A196" t="s">
        <v>195</v>
      </c>
      <c r="B196" t="s">
        <v>608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</row>
    <row r="197" spans="1:9">
      <c r="A197" t="s">
        <v>196</v>
      </c>
      <c r="B197" t="s">
        <v>608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</row>
    <row r="198" spans="1:9">
      <c r="A198" t="s">
        <v>197</v>
      </c>
      <c r="B198" t="s">
        <v>608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</row>
    <row r="199" spans="1:9">
      <c r="A199" t="s">
        <v>198</v>
      </c>
      <c r="B199" t="s">
        <v>608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</row>
    <row r="200" spans="1:9">
      <c r="A200" t="s">
        <v>199</v>
      </c>
      <c r="B200" t="s">
        <v>608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</row>
    <row r="201" spans="1:9">
      <c r="A201" t="s">
        <v>200</v>
      </c>
      <c r="B201" t="s">
        <v>608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</row>
    <row r="202" spans="1:9">
      <c r="A202" t="s">
        <v>201</v>
      </c>
      <c r="B202" t="s">
        <v>608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</row>
    <row r="203" spans="1:9">
      <c r="A203" t="s">
        <v>202</v>
      </c>
      <c r="B203" t="s">
        <v>608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</row>
    <row r="204" spans="1:9">
      <c r="A204" t="s">
        <v>203</v>
      </c>
      <c r="B204" t="s">
        <v>608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</row>
    <row r="205" spans="1:9">
      <c r="A205" t="s">
        <v>204</v>
      </c>
      <c r="B205" t="s">
        <v>608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</row>
    <row r="206" spans="1:9">
      <c r="A206" t="s">
        <v>205</v>
      </c>
      <c r="B206" t="s">
        <v>608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</row>
    <row r="207" spans="1:9">
      <c r="A207" t="s">
        <v>206</v>
      </c>
      <c r="B207" t="s">
        <v>608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</row>
    <row r="208" spans="1:9">
      <c r="A208" t="s">
        <v>207</v>
      </c>
      <c r="B208" t="s">
        <v>608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</row>
    <row r="209" spans="1:9">
      <c r="A209" t="s">
        <v>208</v>
      </c>
      <c r="B209" t="s">
        <v>608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</row>
    <row r="210" spans="1:9">
      <c r="A210" t="s">
        <v>209</v>
      </c>
      <c r="B210" t="s">
        <v>608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</row>
    <row r="211" spans="1:9">
      <c r="A211" t="s">
        <v>210</v>
      </c>
      <c r="B211" t="s">
        <v>608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</row>
    <row r="212" spans="1:9">
      <c r="A212" t="s">
        <v>211</v>
      </c>
      <c r="B212" t="s">
        <v>608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</row>
    <row r="213" spans="1:9">
      <c r="A213" t="s">
        <v>212</v>
      </c>
      <c r="B213" t="s">
        <v>608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</row>
    <row r="214" spans="1:9">
      <c r="A214" t="s">
        <v>213</v>
      </c>
      <c r="B214" t="s">
        <v>608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</row>
    <row r="215" spans="1:9">
      <c r="A215" t="s">
        <v>214</v>
      </c>
      <c r="B215" t="s">
        <v>608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</row>
    <row r="216" spans="1:9">
      <c r="A216" t="s">
        <v>215</v>
      </c>
      <c r="B216" t="s">
        <v>608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</row>
    <row r="217" spans="1:9">
      <c r="A217" t="s">
        <v>216</v>
      </c>
      <c r="B217" t="s">
        <v>608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</row>
    <row r="218" spans="1:9">
      <c r="A218" t="s">
        <v>217</v>
      </c>
      <c r="B218" t="s">
        <v>608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>
      <c r="A219" t="s">
        <v>218</v>
      </c>
      <c r="B219" t="s">
        <v>608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</row>
    <row r="220" spans="1:9">
      <c r="A220" t="s">
        <v>219</v>
      </c>
      <c r="B220" t="s">
        <v>608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>
      <c r="A221" t="s">
        <v>220</v>
      </c>
      <c r="B221" t="s">
        <v>608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>
      <c r="A222" t="s">
        <v>221</v>
      </c>
      <c r="B222" t="s">
        <v>608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>
      <c r="A223" t="s">
        <v>222</v>
      </c>
      <c r="B223" t="s">
        <v>608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>
      <c r="A224" t="s">
        <v>223</v>
      </c>
      <c r="B224" t="s">
        <v>608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>
      <c r="A225" t="s">
        <v>224</v>
      </c>
      <c r="B225" t="s">
        <v>608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</row>
    <row r="226" spans="1:9">
      <c r="A226" t="s">
        <v>225</v>
      </c>
      <c r="B226" t="s">
        <v>608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>
      <c r="A227" t="s">
        <v>226</v>
      </c>
      <c r="B227" t="s">
        <v>608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</row>
    <row r="228" spans="1:9">
      <c r="A228" t="s">
        <v>227</v>
      </c>
      <c r="B228" t="s">
        <v>608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</row>
    <row r="229" spans="1:9">
      <c r="A229" t="s">
        <v>228</v>
      </c>
      <c r="B229" t="s">
        <v>608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</row>
    <row r="230" spans="1:9">
      <c r="A230" t="s">
        <v>229</v>
      </c>
      <c r="B230" t="s">
        <v>608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>
      <c r="A231" t="s">
        <v>230</v>
      </c>
      <c r="B231" t="s">
        <v>608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>
      <c r="A232" t="s">
        <v>231</v>
      </c>
      <c r="B232" t="s">
        <v>608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>
      <c r="A233" t="s">
        <v>232</v>
      </c>
      <c r="B233" t="s">
        <v>608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>
      <c r="A234" t="s">
        <v>233</v>
      </c>
      <c r="B234" t="s">
        <v>608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>
      <c r="A235" t="s">
        <v>234</v>
      </c>
      <c r="B235" t="s">
        <v>608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>
      <c r="A236" t="s">
        <v>235</v>
      </c>
      <c r="B236" t="s">
        <v>608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>
      <c r="A237" t="s">
        <v>236</v>
      </c>
      <c r="B237" t="s">
        <v>608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>
      <c r="A238" t="s">
        <v>237</v>
      </c>
      <c r="B238" t="s">
        <v>608</v>
      </c>
      <c r="C238">
        <v>1</v>
      </c>
      <c r="D238">
        <v>1</v>
      </c>
      <c r="E238">
        <v>1</v>
      </c>
      <c r="F238">
        <v>0</v>
      </c>
      <c r="G238">
        <v>0</v>
      </c>
      <c r="H238">
        <v>0</v>
      </c>
      <c r="I238">
        <v>0</v>
      </c>
    </row>
    <row r="239" spans="1:9">
      <c r="A239" t="s">
        <v>238</v>
      </c>
      <c r="B239" t="s">
        <v>608</v>
      </c>
      <c r="C239">
        <v>1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</row>
    <row r="240" spans="1:9">
      <c r="A240" t="s">
        <v>239</v>
      </c>
      <c r="B240" t="s">
        <v>608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>
      <c r="A241" t="s">
        <v>240</v>
      </c>
      <c r="B241" t="s">
        <v>608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>
      <c r="A242" t="s">
        <v>241</v>
      </c>
      <c r="B242" t="s">
        <v>608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</row>
    <row r="243" spans="1:9">
      <c r="A243" t="s">
        <v>242</v>
      </c>
      <c r="B243" t="s">
        <v>608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</row>
    <row r="244" spans="1:9">
      <c r="A244" t="s">
        <v>243</v>
      </c>
      <c r="B244" t="s">
        <v>608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</row>
    <row r="245" spans="1:9">
      <c r="A245" t="s">
        <v>244</v>
      </c>
      <c r="B245" t="s">
        <v>608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</row>
    <row r="246" spans="1:9">
      <c r="A246" t="s">
        <v>245</v>
      </c>
      <c r="B246" t="s">
        <v>608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</row>
    <row r="247" spans="1:9">
      <c r="A247" t="s">
        <v>246</v>
      </c>
      <c r="B247" t="s">
        <v>608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</v>
      </c>
    </row>
    <row r="248" spans="1:9" s="1" customFormat="1">
      <c r="A248" s="1" t="s">
        <v>247</v>
      </c>
      <c r="B248" s="1" t="s">
        <v>608</v>
      </c>
      <c r="C248" s="1">
        <v>1</v>
      </c>
      <c r="D248" s="1">
        <v>1</v>
      </c>
      <c r="E248" s="1">
        <v>1</v>
      </c>
      <c r="F248" s="1">
        <v>0</v>
      </c>
      <c r="G248" s="1">
        <v>0</v>
      </c>
      <c r="H248" s="1">
        <v>0</v>
      </c>
      <c r="I248" s="1">
        <v>0</v>
      </c>
    </row>
    <row r="249" spans="1:9" s="1" customFormat="1">
      <c r="A249" s="1" t="s">
        <v>248</v>
      </c>
      <c r="B249" s="1" t="s">
        <v>608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</row>
    <row r="250" spans="1:9" s="1" customFormat="1">
      <c r="A250" s="1" t="s">
        <v>249</v>
      </c>
      <c r="B250" s="1" t="s">
        <v>608</v>
      </c>
      <c r="C250" s="1">
        <v>1</v>
      </c>
      <c r="D250" s="1">
        <v>1</v>
      </c>
      <c r="E250" s="1">
        <v>1</v>
      </c>
      <c r="F250" s="1">
        <v>1</v>
      </c>
      <c r="G250" s="1">
        <v>0</v>
      </c>
      <c r="H250" s="1">
        <v>0</v>
      </c>
      <c r="I250" s="1">
        <v>0</v>
      </c>
    </row>
    <row r="251" spans="1:9" s="1" customFormat="1">
      <c r="A251" s="1" t="s">
        <v>250</v>
      </c>
      <c r="B251" s="1" t="s">
        <v>608</v>
      </c>
      <c r="C251" s="1">
        <v>1</v>
      </c>
      <c r="D251" s="1">
        <v>1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</row>
    <row r="252" spans="1:9" s="1" customFormat="1">
      <c r="A252" s="1" t="s">
        <v>251</v>
      </c>
      <c r="B252" s="1" t="s">
        <v>608</v>
      </c>
      <c r="C252" s="7">
        <v>0</v>
      </c>
      <c r="D252" s="7">
        <v>1</v>
      </c>
      <c r="E252" s="7">
        <v>1</v>
      </c>
      <c r="F252" s="7">
        <v>1</v>
      </c>
      <c r="G252" s="7">
        <v>1</v>
      </c>
      <c r="H252" s="7">
        <v>1</v>
      </c>
      <c r="I252" s="7">
        <v>1</v>
      </c>
    </row>
    <row r="253" spans="1:9" s="1" customFormat="1">
      <c r="A253" s="1" t="s">
        <v>252</v>
      </c>
      <c r="B253" s="1" t="s">
        <v>608</v>
      </c>
      <c r="C253" s="1">
        <v>0</v>
      </c>
      <c r="D253" s="7">
        <v>1</v>
      </c>
      <c r="E253" s="7">
        <v>1</v>
      </c>
      <c r="F253" s="7">
        <v>1</v>
      </c>
      <c r="G253" s="7">
        <v>1</v>
      </c>
      <c r="H253" s="7">
        <v>1</v>
      </c>
      <c r="I253" s="7">
        <v>1</v>
      </c>
    </row>
    <row r="254" spans="1:9" s="1" customFormat="1">
      <c r="A254" s="1" t="s">
        <v>253</v>
      </c>
      <c r="B254" s="1" t="s">
        <v>608</v>
      </c>
      <c r="C254" s="1">
        <v>0</v>
      </c>
      <c r="D254" s="7">
        <v>1</v>
      </c>
      <c r="E254" s="7">
        <v>1</v>
      </c>
      <c r="F254" s="7">
        <v>1</v>
      </c>
      <c r="G254" s="7">
        <v>1</v>
      </c>
      <c r="H254" s="7">
        <v>1</v>
      </c>
      <c r="I254" s="7">
        <v>1</v>
      </c>
    </row>
    <row r="255" spans="1:9" s="1" customFormat="1">
      <c r="A255" s="1" t="s">
        <v>254</v>
      </c>
      <c r="B255" s="1" t="s">
        <v>608</v>
      </c>
      <c r="C255" s="1">
        <v>0</v>
      </c>
      <c r="D255" s="7">
        <v>1</v>
      </c>
      <c r="E255" s="7">
        <v>1</v>
      </c>
      <c r="F255" s="7">
        <v>1</v>
      </c>
      <c r="G255" s="7">
        <v>1</v>
      </c>
      <c r="H255" s="7">
        <v>1</v>
      </c>
      <c r="I255" s="7">
        <v>1</v>
      </c>
    </row>
    <row r="256" spans="1:9" s="1" customFormat="1">
      <c r="A256" s="1" t="s">
        <v>255</v>
      </c>
      <c r="B256" s="1" t="s">
        <v>608</v>
      </c>
      <c r="C256" s="1">
        <v>0</v>
      </c>
      <c r="D256" s="7">
        <v>1</v>
      </c>
      <c r="E256" s="7">
        <v>1</v>
      </c>
      <c r="F256" s="7">
        <v>1</v>
      </c>
      <c r="G256" s="7">
        <v>1</v>
      </c>
      <c r="H256" s="7">
        <v>1</v>
      </c>
      <c r="I256" s="7">
        <v>1</v>
      </c>
    </row>
    <row r="257" spans="1:9">
      <c r="A257" t="s">
        <v>256</v>
      </c>
      <c r="B257" t="s">
        <v>608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</row>
    <row r="258" spans="1:9">
      <c r="A258" t="s">
        <v>257</v>
      </c>
      <c r="B258" t="s">
        <v>608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</row>
    <row r="259" spans="1:9">
      <c r="A259" t="s">
        <v>258</v>
      </c>
      <c r="B259" t="s">
        <v>608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</row>
    <row r="260" spans="1:9">
      <c r="A260" t="s">
        <v>259</v>
      </c>
      <c r="B260" t="s">
        <v>608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</row>
    <row r="261" spans="1:9">
      <c r="A261" t="s">
        <v>260</v>
      </c>
      <c r="B261" t="s">
        <v>608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</row>
    <row r="262" spans="1:9">
      <c r="A262" t="s">
        <v>261</v>
      </c>
      <c r="B262" t="s">
        <v>608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</row>
    <row r="263" spans="1:9">
      <c r="A263" t="s">
        <v>262</v>
      </c>
      <c r="B263" t="s">
        <v>608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</row>
    <row r="264" spans="1:9">
      <c r="A264" t="s">
        <v>263</v>
      </c>
      <c r="B264" t="s">
        <v>608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</row>
    <row r="265" spans="1:9">
      <c r="A265" t="s">
        <v>264</v>
      </c>
      <c r="B265" t="s">
        <v>608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</row>
    <row r="266" spans="1:9">
      <c r="A266" t="s">
        <v>265</v>
      </c>
      <c r="B266" t="s">
        <v>608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</row>
    <row r="267" spans="1:9">
      <c r="A267" t="s">
        <v>266</v>
      </c>
      <c r="B267" t="s">
        <v>608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</row>
    <row r="268" spans="1:9">
      <c r="A268" t="s">
        <v>267</v>
      </c>
      <c r="B268" t="s">
        <v>608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</row>
    <row r="269" spans="1:9">
      <c r="A269" t="s">
        <v>268</v>
      </c>
      <c r="B269" t="s">
        <v>608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</row>
    <row r="270" spans="1:9">
      <c r="A270" t="s">
        <v>269</v>
      </c>
      <c r="B270" t="s">
        <v>608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</row>
    <row r="271" spans="1:9">
      <c r="A271" t="s">
        <v>270</v>
      </c>
      <c r="B271" t="s">
        <v>608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</row>
    <row r="272" spans="1:9">
      <c r="A272" t="s">
        <v>271</v>
      </c>
      <c r="B272" t="s">
        <v>608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</row>
    <row r="273" spans="1:9">
      <c r="A273" t="s">
        <v>272</v>
      </c>
      <c r="B273" t="s">
        <v>608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</row>
    <row r="274" spans="1:9">
      <c r="A274" t="s">
        <v>273</v>
      </c>
      <c r="B274" t="s">
        <v>608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</row>
    <row r="275" spans="1:9">
      <c r="A275" t="s">
        <v>274</v>
      </c>
      <c r="B275" t="s">
        <v>608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</row>
    <row r="276" spans="1:9">
      <c r="A276" t="s">
        <v>275</v>
      </c>
      <c r="B276" t="s">
        <v>608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</row>
    <row r="277" spans="1:9">
      <c r="A277" t="s">
        <v>276</v>
      </c>
      <c r="B277" t="s">
        <v>608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</row>
    <row r="278" spans="1:9">
      <c r="A278" t="s">
        <v>277</v>
      </c>
      <c r="B278" t="s">
        <v>608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</row>
    <row r="279" spans="1:9">
      <c r="A279" t="s">
        <v>278</v>
      </c>
      <c r="B279" t="s">
        <v>608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</row>
    <row r="280" spans="1:9">
      <c r="A280" t="s">
        <v>279</v>
      </c>
      <c r="B280" t="s">
        <v>608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</row>
    <row r="281" spans="1:9">
      <c r="A281" t="s">
        <v>280</v>
      </c>
      <c r="B281" t="s">
        <v>608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</row>
    <row r="282" spans="1:9">
      <c r="A282" t="s">
        <v>281</v>
      </c>
      <c r="B282" t="s">
        <v>608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</row>
    <row r="283" spans="1:9">
      <c r="A283" t="s">
        <v>282</v>
      </c>
      <c r="B283" t="s">
        <v>608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</row>
    <row r="284" spans="1:9">
      <c r="A284" t="s">
        <v>283</v>
      </c>
      <c r="B284" t="s">
        <v>608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</row>
    <row r="285" spans="1:9">
      <c r="A285" t="s">
        <v>284</v>
      </c>
      <c r="B285" t="s">
        <v>608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</row>
    <row r="286" spans="1:9">
      <c r="A286" t="s">
        <v>285</v>
      </c>
      <c r="B286" t="s">
        <v>608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</row>
    <row r="287" spans="1:9">
      <c r="A287" t="s">
        <v>286</v>
      </c>
      <c r="B287" t="s">
        <v>608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</row>
    <row r="288" spans="1:9">
      <c r="A288" t="s">
        <v>287</v>
      </c>
      <c r="B288" t="s">
        <v>608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</row>
    <row r="289" spans="1:9">
      <c r="A289" t="s">
        <v>288</v>
      </c>
      <c r="B289" t="s">
        <v>608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</row>
    <row r="290" spans="1:9">
      <c r="A290" t="s">
        <v>289</v>
      </c>
      <c r="B290" t="s">
        <v>608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</row>
    <row r="291" spans="1:9">
      <c r="A291" t="s">
        <v>290</v>
      </c>
      <c r="B291" t="s">
        <v>608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</row>
    <row r="292" spans="1:9">
      <c r="A292" t="s">
        <v>291</v>
      </c>
      <c r="B292" t="s">
        <v>608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</row>
    <row r="293" spans="1:9">
      <c r="A293" t="s">
        <v>292</v>
      </c>
      <c r="B293" t="s">
        <v>608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</row>
    <row r="294" spans="1:9">
      <c r="A294" t="s">
        <v>293</v>
      </c>
      <c r="B294" t="s">
        <v>608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</row>
    <row r="295" spans="1:9">
      <c r="A295" t="s">
        <v>294</v>
      </c>
      <c r="B295" t="s">
        <v>608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</row>
    <row r="296" spans="1:9">
      <c r="A296" t="s">
        <v>295</v>
      </c>
      <c r="B296" t="s">
        <v>608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</row>
    <row r="297" spans="1:9">
      <c r="A297" t="s">
        <v>296</v>
      </c>
      <c r="B297" t="s">
        <v>608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</row>
    <row r="298" spans="1:9">
      <c r="A298" t="s">
        <v>297</v>
      </c>
      <c r="B298" t="s">
        <v>608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</row>
    <row r="299" spans="1:9">
      <c r="A299" t="s">
        <v>298</v>
      </c>
      <c r="B299" t="s">
        <v>608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</row>
    <row r="300" spans="1:9">
      <c r="A300" t="s">
        <v>299</v>
      </c>
      <c r="B300" t="s">
        <v>608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</row>
    <row r="301" spans="1:9">
      <c r="A301" t="s">
        <v>300</v>
      </c>
      <c r="B301" t="s">
        <v>608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</row>
    <row r="302" spans="1:9">
      <c r="A302" t="s">
        <v>301</v>
      </c>
      <c r="B302" t="s">
        <v>608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</row>
    <row r="303" spans="1:9">
      <c r="A303" t="s">
        <v>302</v>
      </c>
      <c r="B303" t="s">
        <v>608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</row>
    <row r="304" spans="1:9">
      <c r="A304" t="s">
        <v>303</v>
      </c>
      <c r="B304" t="s">
        <v>608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</row>
    <row r="305" spans="1:9">
      <c r="A305" t="s">
        <v>304</v>
      </c>
      <c r="B305" t="s">
        <v>608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</row>
    <row r="306" spans="1:9">
      <c r="A306" t="s">
        <v>305</v>
      </c>
      <c r="B306" t="s">
        <v>608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</row>
    <row r="307" spans="1:9">
      <c r="A307" t="s">
        <v>306</v>
      </c>
      <c r="B307" t="s">
        <v>608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</row>
    <row r="308" spans="1:9">
      <c r="A308" t="s">
        <v>307</v>
      </c>
      <c r="B308" t="s">
        <v>608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</row>
    <row r="309" spans="1:9">
      <c r="A309" t="s">
        <v>308</v>
      </c>
      <c r="B309" t="s">
        <v>608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</row>
    <row r="310" spans="1:9">
      <c r="A310" t="s">
        <v>309</v>
      </c>
      <c r="B310" t="s">
        <v>608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>
      <c r="A311" t="s">
        <v>310</v>
      </c>
      <c r="B311" t="s">
        <v>608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>
      <c r="A312" t="s">
        <v>311</v>
      </c>
      <c r="B312" t="s">
        <v>608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>
      <c r="A313" t="s">
        <v>312</v>
      </c>
      <c r="B313" t="s">
        <v>608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>
      <c r="A314" t="s">
        <v>313</v>
      </c>
      <c r="B314" t="s">
        <v>608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>
      <c r="A315" t="s">
        <v>314</v>
      </c>
      <c r="B315" t="s">
        <v>608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>
      <c r="A316" t="s">
        <v>315</v>
      </c>
      <c r="B316" t="s">
        <v>608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>
      <c r="A317" t="s">
        <v>316</v>
      </c>
      <c r="B317" t="s">
        <v>608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s="3" customFormat="1">
      <c r="A318" s="2" t="s">
        <v>317</v>
      </c>
      <c r="B318" s="3" t="s">
        <v>608</v>
      </c>
      <c r="C318" s="3">
        <v>0</v>
      </c>
      <c r="D318" s="3">
        <v>0</v>
      </c>
      <c r="E318" s="3">
        <v>1</v>
      </c>
      <c r="F318" s="3">
        <v>1</v>
      </c>
      <c r="G318" s="3">
        <v>1</v>
      </c>
      <c r="H318" s="3">
        <v>1</v>
      </c>
      <c r="I318" s="3">
        <v>1</v>
      </c>
    </row>
    <row r="319" spans="1:9" s="3" customFormat="1">
      <c r="A319" s="3" t="s">
        <v>318</v>
      </c>
      <c r="B319" s="3" t="s">
        <v>608</v>
      </c>
      <c r="C319" s="3">
        <v>0</v>
      </c>
      <c r="D319" s="3">
        <v>0</v>
      </c>
      <c r="E319" s="3">
        <v>1</v>
      </c>
      <c r="F319" s="3">
        <v>1</v>
      </c>
      <c r="G319" s="3">
        <v>1</v>
      </c>
      <c r="H319" s="3">
        <v>1</v>
      </c>
      <c r="I319" s="3">
        <v>1</v>
      </c>
    </row>
    <row r="320" spans="1:9" s="3" customFormat="1">
      <c r="A320" s="3" t="s">
        <v>319</v>
      </c>
      <c r="B320" s="3" t="s">
        <v>608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1</v>
      </c>
    </row>
    <row r="321" spans="1:9" s="3" customFormat="1">
      <c r="A321" s="3" t="s">
        <v>320</v>
      </c>
      <c r="B321" s="3" t="s">
        <v>608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</row>
    <row r="322" spans="1:9" s="3" customFormat="1">
      <c r="A322" s="3" t="s">
        <v>321</v>
      </c>
      <c r="B322" s="3" t="s">
        <v>608</v>
      </c>
      <c r="C322" s="3">
        <v>0</v>
      </c>
      <c r="D322" s="3">
        <v>0</v>
      </c>
      <c r="E322" s="3">
        <v>0</v>
      </c>
      <c r="F322" s="3">
        <v>1</v>
      </c>
      <c r="G322" s="3">
        <v>1</v>
      </c>
      <c r="H322" s="3">
        <v>1</v>
      </c>
      <c r="I322" s="3">
        <v>1</v>
      </c>
    </row>
    <row r="323" spans="1:9" s="3" customFormat="1">
      <c r="A323" s="3" t="s">
        <v>322</v>
      </c>
      <c r="B323" s="3" t="s">
        <v>608</v>
      </c>
      <c r="C323" s="3">
        <v>0</v>
      </c>
      <c r="D323" s="3">
        <v>0</v>
      </c>
      <c r="E323" s="3">
        <v>1</v>
      </c>
      <c r="F323" s="3">
        <v>1</v>
      </c>
      <c r="G323" s="3">
        <v>1</v>
      </c>
      <c r="H323" s="3">
        <v>1</v>
      </c>
      <c r="I323" s="3">
        <v>1</v>
      </c>
    </row>
    <row r="324" spans="1:9" s="3" customFormat="1">
      <c r="A324" s="3" t="s">
        <v>323</v>
      </c>
      <c r="B324" s="3" t="s">
        <v>608</v>
      </c>
      <c r="C324" s="3">
        <v>0</v>
      </c>
      <c r="D324" s="3">
        <v>0</v>
      </c>
      <c r="E324" s="3">
        <v>1</v>
      </c>
      <c r="F324" s="3">
        <v>1</v>
      </c>
      <c r="G324" s="3">
        <v>1</v>
      </c>
      <c r="H324" s="3">
        <v>1</v>
      </c>
      <c r="I324" s="3">
        <v>1</v>
      </c>
    </row>
    <row r="325" spans="1:9" s="3" customFormat="1">
      <c r="A325" s="3" t="s">
        <v>324</v>
      </c>
      <c r="B325" s="3" t="s">
        <v>608</v>
      </c>
      <c r="C325" s="3">
        <v>0</v>
      </c>
      <c r="D325" s="3">
        <v>0</v>
      </c>
      <c r="E325" s="3">
        <v>1</v>
      </c>
      <c r="F325" s="3">
        <v>1</v>
      </c>
      <c r="G325" s="3">
        <v>1</v>
      </c>
      <c r="H325" s="3">
        <v>1</v>
      </c>
      <c r="I325" s="3">
        <v>1</v>
      </c>
    </row>
    <row r="326" spans="1:9" s="3" customFormat="1">
      <c r="A326" s="3" t="s">
        <v>325</v>
      </c>
      <c r="B326" s="3" t="s">
        <v>608</v>
      </c>
      <c r="C326" s="3">
        <v>0</v>
      </c>
      <c r="D326" s="3">
        <v>0</v>
      </c>
      <c r="E326" s="3">
        <v>0</v>
      </c>
      <c r="F326" s="3">
        <v>1</v>
      </c>
      <c r="G326" s="3">
        <v>1</v>
      </c>
      <c r="H326" s="3">
        <v>1</v>
      </c>
      <c r="I326" s="3">
        <v>1</v>
      </c>
    </row>
    <row r="327" spans="1:9" s="3" customFormat="1">
      <c r="A327" s="3" t="s">
        <v>326</v>
      </c>
      <c r="B327" s="3" t="s">
        <v>608</v>
      </c>
      <c r="C327" s="3">
        <v>0</v>
      </c>
      <c r="D327" s="3">
        <v>0</v>
      </c>
      <c r="E327" s="3">
        <v>1</v>
      </c>
      <c r="F327" s="3">
        <v>1</v>
      </c>
      <c r="G327" s="3">
        <v>1</v>
      </c>
      <c r="H327" s="3">
        <v>1</v>
      </c>
      <c r="I327" s="3">
        <v>1</v>
      </c>
    </row>
    <row r="328" spans="1:9" s="3" customFormat="1">
      <c r="A328" s="3" t="s">
        <v>327</v>
      </c>
      <c r="B328" s="3" t="s">
        <v>608</v>
      </c>
      <c r="C328" s="3">
        <v>0</v>
      </c>
      <c r="D328" s="3">
        <v>0</v>
      </c>
      <c r="E328" s="3">
        <v>1</v>
      </c>
      <c r="F328" s="3">
        <v>1</v>
      </c>
      <c r="G328" s="3">
        <v>1</v>
      </c>
      <c r="H328" s="3">
        <v>1</v>
      </c>
      <c r="I328" s="3">
        <v>1</v>
      </c>
    </row>
    <row r="329" spans="1:9" s="3" customFormat="1">
      <c r="A329" s="3" t="s">
        <v>328</v>
      </c>
      <c r="B329" s="3" t="s">
        <v>608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1</v>
      </c>
      <c r="I329" s="3">
        <v>1</v>
      </c>
    </row>
    <row r="330" spans="1:9" s="3" customFormat="1">
      <c r="A330" s="3" t="s">
        <v>329</v>
      </c>
      <c r="B330" s="3" t="s">
        <v>608</v>
      </c>
      <c r="C330" s="3">
        <v>0</v>
      </c>
      <c r="D330" s="3">
        <v>0</v>
      </c>
      <c r="E330" s="3">
        <v>0</v>
      </c>
      <c r="F330" s="3">
        <v>1</v>
      </c>
      <c r="G330" s="3">
        <v>1</v>
      </c>
      <c r="H330" s="3">
        <v>1</v>
      </c>
      <c r="I330" s="3">
        <v>1</v>
      </c>
    </row>
    <row r="331" spans="1:9" s="3" customFormat="1">
      <c r="A331" s="3" t="s">
        <v>330</v>
      </c>
      <c r="B331" s="3" t="s">
        <v>608</v>
      </c>
      <c r="C331" s="3">
        <v>0</v>
      </c>
      <c r="D331" s="3">
        <v>0</v>
      </c>
      <c r="E331" s="3">
        <v>0</v>
      </c>
      <c r="F331" s="3">
        <v>1</v>
      </c>
      <c r="G331" s="3">
        <v>1</v>
      </c>
      <c r="H331" s="3">
        <v>1</v>
      </c>
      <c r="I331" s="3">
        <v>1</v>
      </c>
    </row>
    <row r="332" spans="1:9" s="3" customFormat="1">
      <c r="A332" s="3" t="s">
        <v>331</v>
      </c>
      <c r="B332" s="3" t="s">
        <v>608</v>
      </c>
      <c r="C332" s="3">
        <v>0</v>
      </c>
      <c r="D332" s="3">
        <v>0</v>
      </c>
      <c r="E332" s="3">
        <v>0</v>
      </c>
      <c r="F332" s="3">
        <v>1</v>
      </c>
      <c r="G332" s="3">
        <v>1</v>
      </c>
      <c r="H332" s="3">
        <v>1</v>
      </c>
      <c r="I332" s="3">
        <v>1</v>
      </c>
    </row>
    <row r="333" spans="1:9" s="3" customFormat="1">
      <c r="A333" s="3" t="s">
        <v>332</v>
      </c>
      <c r="B333" s="3" t="s">
        <v>608</v>
      </c>
      <c r="C333" s="3">
        <v>0</v>
      </c>
      <c r="D333" s="3">
        <v>0</v>
      </c>
      <c r="E333" s="3">
        <v>0</v>
      </c>
      <c r="F333" s="3">
        <v>0</v>
      </c>
      <c r="G333" s="3">
        <v>1</v>
      </c>
      <c r="H333" s="3">
        <v>1</v>
      </c>
      <c r="I333" s="3">
        <v>1</v>
      </c>
    </row>
    <row r="334" spans="1:9" s="3" customFormat="1">
      <c r="A334" s="3" t="s">
        <v>333</v>
      </c>
      <c r="B334" s="3" t="s">
        <v>608</v>
      </c>
      <c r="C334" s="3">
        <v>0</v>
      </c>
      <c r="D334" s="3">
        <v>0</v>
      </c>
      <c r="E334" s="3">
        <v>1</v>
      </c>
      <c r="F334" s="3">
        <v>1</v>
      </c>
      <c r="G334" s="3">
        <v>1</v>
      </c>
      <c r="H334" s="3">
        <v>1</v>
      </c>
      <c r="I334" s="3">
        <v>1</v>
      </c>
    </row>
    <row r="335" spans="1:9" s="3" customFormat="1">
      <c r="A335" s="3" t="s">
        <v>334</v>
      </c>
      <c r="B335" s="3" t="s">
        <v>608</v>
      </c>
      <c r="C335" s="3">
        <v>0</v>
      </c>
      <c r="D335" s="3">
        <v>0</v>
      </c>
      <c r="E335" s="3">
        <v>0</v>
      </c>
      <c r="F335" s="3">
        <v>1</v>
      </c>
      <c r="G335" s="3">
        <v>1</v>
      </c>
      <c r="H335" s="3">
        <v>1</v>
      </c>
      <c r="I335" s="3">
        <v>1</v>
      </c>
    </row>
    <row r="336" spans="1:9" s="3" customFormat="1">
      <c r="A336" s="3" t="s">
        <v>335</v>
      </c>
      <c r="B336" s="3" t="s">
        <v>608</v>
      </c>
      <c r="C336" s="3">
        <v>0</v>
      </c>
      <c r="D336" s="3">
        <v>0</v>
      </c>
      <c r="E336" s="3">
        <v>0</v>
      </c>
      <c r="F336" s="3">
        <v>1</v>
      </c>
      <c r="G336" s="3">
        <v>1</v>
      </c>
      <c r="H336" s="3">
        <v>1</v>
      </c>
      <c r="I336" s="3">
        <v>1</v>
      </c>
    </row>
    <row r="337" spans="1:9" s="3" customFormat="1">
      <c r="A337" s="3" t="s">
        <v>336</v>
      </c>
      <c r="B337" s="3" t="s">
        <v>608</v>
      </c>
      <c r="C337" s="3">
        <v>0</v>
      </c>
      <c r="D337" s="3">
        <v>0</v>
      </c>
      <c r="E337" s="3">
        <v>0</v>
      </c>
      <c r="F337" s="3">
        <v>1</v>
      </c>
      <c r="G337" s="3">
        <v>1</v>
      </c>
      <c r="H337" s="3">
        <v>1</v>
      </c>
      <c r="I337" s="3">
        <v>1</v>
      </c>
    </row>
    <row r="338" spans="1:9" s="3" customFormat="1">
      <c r="A338" s="3" t="s">
        <v>337</v>
      </c>
      <c r="B338" s="3" t="s">
        <v>608</v>
      </c>
      <c r="C338" s="3">
        <v>0</v>
      </c>
      <c r="D338" s="3">
        <v>0</v>
      </c>
      <c r="E338" s="3">
        <v>1</v>
      </c>
      <c r="F338" s="3">
        <v>1</v>
      </c>
      <c r="G338" s="3">
        <v>1</v>
      </c>
      <c r="H338" s="3">
        <v>1</v>
      </c>
      <c r="I338" s="3">
        <v>1</v>
      </c>
    </row>
    <row r="339" spans="1:9" s="3" customFormat="1">
      <c r="A339" s="3" t="s">
        <v>338</v>
      </c>
      <c r="B339" s="3" t="s">
        <v>608</v>
      </c>
      <c r="C339" s="3">
        <v>0</v>
      </c>
      <c r="D339" s="3">
        <v>0</v>
      </c>
      <c r="E339" s="3">
        <v>0</v>
      </c>
      <c r="F339" s="3">
        <v>1</v>
      </c>
      <c r="G339" s="3">
        <v>1</v>
      </c>
      <c r="H339" s="3">
        <v>1</v>
      </c>
      <c r="I339" s="3">
        <v>1</v>
      </c>
    </row>
    <row r="340" spans="1:9" s="3" customFormat="1">
      <c r="A340" s="3" t="s">
        <v>339</v>
      </c>
      <c r="B340" s="3" t="s">
        <v>608</v>
      </c>
      <c r="C340" s="3">
        <v>0</v>
      </c>
      <c r="D340" s="3">
        <v>0</v>
      </c>
      <c r="E340" s="3">
        <v>0</v>
      </c>
      <c r="F340" s="3">
        <v>1</v>
      </c>
      <c r="G340" s="3">
        <v>1</v>
      </c>
      <c r="H340" s="3">
        <v>1</v>
      </c>
      <c r="I340" s="3">
        <v>1</v>
      </c>
    </row>
    <row r="341" spans="1:9" s="3" customFormat="1">
      <c r="A341" s="3" t="s">
        <v>340</v>
      </c>
      <c r="B341" s="3" t="s">
        <v>608</v>
      </c>
      <c r="C341" s="3">
        <v>0</v>
      </c>
      <c r="D341" s="3">
        <v>0</v>
      </c>
      <c r="E341" s="3">
        <v>1</v>
      </c>
      <c r="F341" s="3">
        <v>1</v>
      </c>
      <c r="G341" s="3">
        <v>1</v>
      </c>
      <c r="H341" s="3">
        <v>1</v>
      </c>
      <c r="I341" s="3">
        <v>1</v>
      </c>
    </row>
    <row r="342" spans="1:9" s="3" customFormat="1">
      <c r="A342" s="3" t="s">
        <v>341</v>
      </c>
      <c r="B342" s="3" t="s">
        <v>608</v>
      </c>
      <c r="C342" s="3">
        <v>0</v>
      </c>
      <c r="D342" s="3">
        <v>0</v>
      </c>
      <c r="E342" s="3">
        <v>1</v>
      </c>
      <c r="F342" s="3">
        <v>1</v>
      </c>
      <c r="G342" s="3">
        <v>1</v>
      </c>
      <c r="H342" s="3">
        <v>1</v>
      </c>
      <c r="I342" s="3">
        <v>1</v>
      </c>
    </row>
    <row r="343" spans="1:9" s="3" customFormat="1">
      <c r="A343" s="3" t="s">
        <v>342</v>
      </c>
      <c r="B343" s="3" t="s">
        <v>608</v>
      </c>
      <c r="C343" s="3">
        <v>0</v>
      </c>
      <c r="D343" s="3">
        <v>0</v>
      </c>
      <c r="E343" s="3">
        <v>0</v>
      </c>
      <c r="F343" s="3">
        <v>1</v>
      </c>
      <c r="G343" s="3">
        <v>1</v>
      </c>
      <c r="H343" s="3">
        <v>1</v>
      </c>
      <c r="I343" s="3">
        <v>1</v>
      </c>
    </row>
    <row r="344" spans="1:9" s="3" customFormat="1">
      <c r="A344" s="3" t="s">
        <v>343</v>
      </c>
      <c r="B344" s="3" t="s">
        <v>608</v>
      </c>
      <c r="C344" s="3">
        <v>0</v>
      </c>
      <c r="D344" s="3">
        <v>0</v>
      </c>
      <c r="E344" s="3">
        <v>0</v>
      </c>
      <c r="F344" s="3">
        <v>0</v>
      </c>
      <c r="G344" s="3">
        <v>1</v>
      </c>
      <c r="H344" s="3">
        <v>1</v>
      </c>
      <c r="I344" s="3">
        <v>1</v>
      </c>
    </row>
    <row r="345" spans="1:9" s="3" customFormat="1">
      <c r="A345" s="3" t="s">
        <v>344</v>
      </c>
      <c r="B345" s="3" t="s">
        <v>608</v>
      </c>
      <c r="C345" s="3">
        <v>0</v>
      </c>
      <c r="D345" s="3">
        <v>0</v>
      </c>
      <c r="E345" s="3">
        <v>0</v>
      </c>
      <c r="F345" s="3">
        <v>0</v>
      </c>
      <c r="G345" s="3">
        <v>1</v>
      </c>
      <c r="H345" s="3">
        <v>1</v>
      </c>
      <c r="I345" s="3">
        <v>1</v>
      </c>
    </row>
    <row r="346" spans="1:9" s="3" customFormat="1">
      <c r="A346" s="2" t="s">
        <v>345</v>
      </c>
      <c r="B346" s="3" t="s">
        <v>608</v>
      </c>
      <c r="C346" s="3">
        <v>0</v>
      </c>
      <c r="D346" s="3">
        <v>1</v>
      </c>
      <c r="E346" s="3">
        <v>1</v>
      </c>
      <c r="F346" s="3">
        <v>1</v>
      </c>
      <c r="G346" s="3">
        <v>1</v>
      </c>
      <c r="H346" s="3">
        <v>1</v>
      </c>
      <c r="I346" s="3">
        <v>0</v>
      </c>
    </row>
    <row r="347" spans="1:9" s="3" customFormat="1">
      <c r="A347" s="2" t="s">
        <v>346</v>
      </c>
      <c r="B347" s="3" t="s">
        <v>608</v>
      </c>
      <c r="C347" s="3">
        <v>1</v>
      </c>
      <c r="D347" s="3">
        <v>1</v>
      </c>
      <c r="E347" s="3">
        <v>1</v>
      </c>
      <c r="F347" s="3">
        <v>1</v>
      </c>
      <c r="G347" s="3">
        <v>1</v>
      </c>
      <c r="H347" s="3">
        <v>1</v>
      </c>
      <c r="I347" s="3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47"/>
  <sheetViews>
    <sheetView workbookViewId="0">
      <pane xSplit="2" ySplit="1" topLeftCell="C158" activePane="bottomRight" state="frozen"/>
      <selection pane="topRight" activeCell="C1" sqref="C1"/>
      <selection pane="bottomLeft" activeCell="A2" sqref="A2"/>
      <selection pane="bottomRight" activeCell="O271" sqref="O271"/>
    </sheetView>
  </sheetViews>
  <sheetFormatPr defaultColWidth="9" defaultRowHeight="14.5"/>
  <cols>
    <col min="1" max="1" width="17.6328125" bestFit="1" customWidth="1"/>
    <col min="13" max="13" width="15.36328125" customWidth="1"/>
  </cols>
  <sheetData>
    <row r="1" spans="1:9">
      <c r="A1" t="s">
        <v>0</v>
      </c>
      <c r="B1" t="s">
        <v>607</v>
      </c>
      <c r="C1">
        <v>2021</v>
      </c>
      <c r="D1">
        <v>2025</v>
      </c>
      <c r="E1">
        <v>2030</v>
      </c>
      <c r="F1">
        <v>2037</v>
      </c>
      <c r="G1">
        <v>2040</v>
      </c>
      <c r="H1">
        <v>2045</v>
      </c>
      <c r="I1">
        <v>2050</v>
      </c>
    </row>
    <row r="2" spans="1:9">
      <c r="A2" t="s">
        <v>1</v>
      </c>
      <c r="B2" t="s">
        <v>608</v>
      </c>
      <c r="C2">
        <v>82.2</v>
      </c>
      <c r="D2">
        <v>82.2</v>
      </c>
      <c r="E2">
        <v>82.2</v>
      </c>
      <c r="F2">
        <v>82.2</v>
      </c>
      <c r="G2">
        <v>82.2</v>
      </c>
      <c r="H2">
        <v>82.2</v>
      </c>
      <c r="I2">
        <v>82.2</v>
      </c>
    </row>
    <row r="3" spans="1:9">
      <c r="A3" t="s">
        <v>2</v>
      </c>
      <c r="B3" t="s">
        <v>608</v>
      </c>
      <c r="C3">
        <v>82.2</v>
      </c>
      <c r="D3">
        <v>82.2</v>
      </c>
      <c r="E3">
        <v>82.2</v>
      </c>
      <c r="F3">
        <v>82.2</v>
      </c>
      <c r="G3">
        <v>82.2</v>
      </c>
      <c r="H3">
        <v>82.2</v>
      </c>
      <c r="I3">
        <v>82.2</v>
      </c>
    </row>
    <row r="4" spans="1:9">
      <c r="A4" t="s">
        <v>3</v>
      </c>
      <c r="B4" t="s">
        <v>608</v>
      </c>
      <c r="C4">
        <v>82.2</v>
      </c>
      <c r="D4">
        <v>82.2</v>
      </c>
      <c r="E4">
        <v>82.2</v>
      </c>
      <c r="F4">
        <v>82.2</v>
      </c>
      <c r="G4">
        <v>82.2</v>
      </c>
      <c r="H4">
        <v>82.2</v>
      </c>
      <c r="I4">
        <v>82.2</v>
      </c>
    </row>
    <row r="5" spans="1:9">
      <c r="A5" t="s">
        <v>4</v>
      </c>
      <c r="B5" t="s">
        <v>608</v>
      </c>
      <c r="C5">
        <v>82.2</v>
      </c>
      <c r="D5">
        <v>82.2</v>
      </c>
      <c r="E5">
        <v>82.2</v>
      </c>
      <c r="F5">
        <v>82.2</v>
      </c>
      <c r="G5">
        <v>82.2</v>
      </c>
      <c r="H5">
        <v>82.2</v>
      </c>
      <c r="I5">
        <v>82.2</v>
      </c>
    </row>
    <row r="6" spans="1:9">
      <c r="A6" t="s">
        <v>5</v>
      </c>
      <c r="B6" t="s">
        <v>608</v>
      </c>
      <c r="C6">
        <v>82.2</v>
      </c>
      <c r="D6">
        <v>82.2</v>
      </c>
      <c r="E6">
        <v>82.2</v>
      </c>
      <c r="F6">
        <v>82.2</v>
      </c>
      <c r="G6">
        <v>82.2</v>
      </c>
      <c r="H6">
        <v>82.2</v>
      </c>
      <c r="I6">
        <v>82.2</v>
      </c>
    </row>
    <row r="7" spans="1:9">
      <c r="A7" t="s">
        <v>6</v>
      </c>
      <c r="B7" t="s">
        <v>608</v>
      </c>
      <c r="C7">
        <v>82.2</v>
      </c>
      <c r="D7">
        <v>82.2</v>
      </c>
      <c r="E7">
        <v>82.2</v>
      </c>
      <c r="F7">
        <v>82.2</v>
      </c>
      <c r="G7">
        <v>82.2</v>
      </c>
      <c r="H7">
        <v>82.2</v>
      </c>
      <c r="I7">
        <v>82.2</v>
      </c>
    </row>
    <row r="8" spans="1:9">
      <c r="A8" t="s">
        <v>7</v>
      </c>
      <c r="B8" t="s">
        <v>608</v>
      </c>
      <c r="C8">
        <v>115</v>
      </c>
      <c r="D8">
        <v>115</v>
      </c>
      <c r="E8">
        <v>115</v>
      </c>
      <c r="F8">
        <v>115</v>
      </c>
      <c r="G8">
        <v>115</v>
      </c>
      <c r="H8">
        <v>115</v>
      </c>
      <c r="I8">
        <v>115</v>
      </c>
    </row>
    <row r="9" spans="1:9">
      <c r="A9" t="s">
        <v>8</v>
      </c>
      <c r="B9" t="s">
        <v>608</v>
      </c>
      <c r="C9">
        <v>28</v>
      </c>
      <c r="D9">
        <v>28</v>
      </c>
      <c r="E9">
        <v>28</v>
      </c>
      <c r="F9">
        <v>28</v>
      </c>
      <c r="G9">
        <v>28</v>
      </c>
      <c r="H9">
        <v>28</v>
      </c>
      <c r="I9">
        <v>28</v>
      </c>
    </row>
    <row r="10" spans="1:9">
      <c r="A10" t="s">
        <v>9</v>
      </c>
      <c r="B10" t="s">
        <v>608</v>
      </c>
      <c r="C10">
        <v>28</v>
      </c>
      <c r="D10">
        <v>28</v>
      </c>
      <c r="E10">
        <v>28</v>
      </c>
      <c r="F10">
        <v>28</v>
      </c>
      <c r="G10">
        <v>28</v>
      </c>
      <c r="H10">
        <v>28</v>
      </c>
      <c r="I10">
        <v>28</v>
      </c>
    </row>
    <row r="11" spans="1:9">
      <c r="A11" t="s">
        <v>10</v>
      </c>
      <c r="B11" t="s">
        <v>608</v>
      </c>
      <c r="C11">
        <v>28</v>
      </c>
      <c r="D11">
        <v>28</v>
      </c>
      <c r="E11">
        <v>28</v>
      </c>
      <c r="F11">
        <v>28</v>
      </c>
      <c r="G11">
        <v>28</v>
      </c>
      <c r="H11">
        <v>28</v>
      </c>
      <c r="I11">
        <v>28</v>
      </c>
    </row>
    <row r="12" spans="1:9">
      <c r="A12" t="s">
        <v>11</v>
      </c>
      <c r="B12" t="s">
        <v>608</v>
      </c>
      <c r="C12">
        <v>80</v>
      </c>
      <c r="D12">
        <v>80</v>
      </c>
      <c r="E12">
        <v>80</v>
      </c>
      <c r="F12">
        <v>80</v>
      </c>
      <c r="G12">
        <v>80</v>
      </c>
      <c r="H12">
        <v>80</v>
      </c>
      <c r="I12">
        <v>80</v>
      </c>
    </row>
    <row r="13" spans="1:9">
      <c r="A13" t="s">
        <v>12</v>
      </c>
      <c r="B13" t="s">
        <v>608</v>
      </c>
      <c r="C13">
        <v>80</v>
      </c>
      <c r="D13">
        <v>80</v>
      </c>
      <c r="E13">
        <v>80</v>
      </c>
      <c r="F13">
        <v>80</v>
      </c>
      <c r="G13">
        <v>80</v>
      </c>
      <c r="H13">
        <v>80</v>
      </c>
      <c r="I13">
        <v>80</v>
      </c>
    </row>
    <row r="14" spans="1:9">
      <c r="A14" t="s">
        <v>13</v>
      </c>
      <c r="B14" t="s">
        <v>608</v>
      </c>
      <c r="C14">
        <v>80</v>
      </c>
      <c r="D14">
        <v>80</v>
      </c>
      <c r="E14">
        <v>80</v>
      </c>
      <c r="F14">
        <v>80</v>
      </c>
      <c r="G14">
        <v>80</v>
      </c>
      <c r="H14">
        <v>80</v>
      </c>
      <c r="I14">
        <v>80</v>
      </c>
    </row>
    <row r="15" spans="1:9">
      <c r="A15" t="s">
        <v>14</v>
      </c>
      <c r="B15" t="s">
        <v>608</v>
      </c>
      <c r="C15">
        <v>125</v>
      </c>
      <c r="D15">
        <v>125</v>
      </c>
      <c r="E15">
        <v>125</v>
      </c>
      <c r="F15">
        <v>125</v>
      </c>
      <c r="G15">
        <v>125</v>
      </c>
      <c r="H15">
        <v>125</v>
      </c>
      <c r="I15">
        <v>125</v>
      </c>
    </row>
    <row r="16" spans="1:9">
      <c r="A16" t="s">
        <v>15</v>
      </c>
      <c r="B16" t="s">
        <v>608</v>
      </c>
      <c r="C16">
        <v>125</v>
      </c>
      <c r="D16">
        <v>125</v>
      </c>
      <c r="E16">
        <v>125</v>
      </c>
      <c r="F16">
        <v>125</v>
      </c>
      <c r="G16">
        <v>125</v>
      </c>
      <c r="H16">
        <v>125</v>
      </c>
      <c r="I16">
        <v>125</v>
      </c>
    </row>
    <row r="17" spans="1:9">
      <c r="A17" t="s">
        <v>16</v>
      </c>
      <c r="B17" t="s">
        <v>608</v>
      </c>
      <c r="C17">
        <v>125</v>
      </c>
      <c r="D17">
        <v>125</v>
      </c>
      <c r="E17">
        <v>125</v>
      </c>
      <c r="F17">
        <v>125</v>
      </c>
      <c r="G17">
        <v>125</v>
      </c>
      <c r="H17">
        <v>125</v>
      </c>
      <c r="I17">
        <v>125</v>
      </c>
    </row>
    <row r="18" spans="1:9">
      <c r="A18" t="s">
        <v>17</v>
      </c>
      <c r="B18" t="s">
        <v>608</v>
      </c>
      <c r="C18">
        <v>125</v>
      </c>
      <c r="D18">
        <v>125</v>
      </c>
      <c r="E18">
        <v>125</v>
      </c>
      <c r="F18">
        <v>125</v>
      </c>
      <c r="G18">
        <v>125</v>
      </c>
      <c r="H18">
        <v>125</v>
      </c>
      <c r="I18">
        <v>125</v>
      </c>
    </row>
    <row r="19" spans="1:9">
      <c r="A19" t="s">
        <v>18</v>
      </c>
      <c r="B19" t="s">
        <v>608</v>
      </c>
      <c r="C19">
        <v>19.5</v>
      </c>
      <c r="D19">
        <v>19.5</v>
      </c>
      <c r="E19">
        <v>19.5</v>
      </c>
      <c r="F19">
        <v>19.5</v>
      </c>
      <c r="G19">
        <v>19.5</v>
      </c>
      <c r="H19">
        <v>19.5</v>
      </c>
      <c r="I19">
        <v>19.5</v>
      </c>
    </row>
    <row r="20" spans="1:9">
      <c r="A20" t="s">
        <v>19</v>
      </c>
      <c r="B20" t="s">
        <v>608</v>
      </c>
      <c r="C20">
        <v>19.5</v>
      </c>
      <c r="D20">
        <v>19.5</v>
      </c>
      <c r="E20">
        <v>19.5</v>
      </c>
      <c r="F20">
        <v>19.5</v>
      </c>
      <c r="G20">
        <v>19.5</v>
      </c>
      <c r="H20">
        <v>19.5</v>
      </c>
      <c r="I20">
        <v>19.5</v>
      </c>
    </row>
    <row r="21" spans="1:9">
      <c r="A21" t="s">
        <v>20</v>
      </c>
      <c r="B21" t="s">
        <v>608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</row>
    <row r="22" spans="1:9">
      <c r="A22" t="s">
        <v>21</v>
      </c>
      <c r="B22" t="s">
        <v>608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</row>
    <row r="23" spans="1:9">
      <c r="A23" t="s">
        <v>22</v>
      </c>
      <c r="B23" t="s">
        <v>608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</row>
    <row r="24" spans="1:9">
      <c r="A24" t="s">
        <v>23</v>
      </c>
      <c r="B24" t="s">
        <v>608</v>
      </c>
      <c r="C24">
        <v>250</v>
      </c>
      <c r="D24">
        <v>250</v>
      </c>
      <c r="E24">
        <v>250</v>
      </c>
      <c r="F24">
        <v>250</v>
      </c>
      <c r="G24">
        <v>250</v>
      </c>
      <c r="H24">
        <v>250</v>
      </c>
      <c r="I24">
        <v>250</v>
      </c>
    </row>
    <row r="25" spans="1:9">
      <c r="A25" t="s">
        <v>24</v>
      </c>
      <c r="B25" t="s">
        <v>608</v>
      </c>
      <c r="C25">
        <v>171</v>
      </c>
      <c r="D25">
        <v>171</v>
      </c>
      <c r="E25">
        <v>171</v>
      </c>
      <c r="F25">
        <v>171</v>
      </c>
      <c r="G25">
        <v>171</v>
      </c>
      <c r="H25">
        <v>171</v>
      </c>
      <c r="I25">
        <v>171</v>
      </c>
    </row>
    <row r="26" spans="1:9">
      <c r="A26" t="s">
        <v>25</v>
      </c>
      <c r="B26" t="s">
        <v>608</v>
      </c>
      <c r="C26">
        <v>144</v>
      </c>
      <c r="D26">
        <v>144</v>
      </c>
      <c r="E26">
        <v>144</v>
      </c>
      <c r="F26">
        <v>144</v>
      </c>
      <c r="G26">
        <v>144</v>
      </c>
      <c r="H26">
        <v>144</v>
      </c>
      <c r="I26">
        <v>144</v>
      </c>
    </row>
    <row r="27" spans="1:9">
      <c r="A27" t="s">
        <v>26</v>
      </c>
      <c r="B27" t="s">
        <v>608</v>
      </c>
      <c r="C27">
        <v>576</v>
      </c>
      <c r="D27">
        <v>576</v>
      </c>
      <c r="E27">
        <v>576</v>
      </c>
      <c r="F27">
        <v>576</v>
      </c>
      <c r="G27">
        <v>576</v>
      </c>
      <c r="H27">
        <v>576</v>
      </c>
      <c r="I27">
        <v>576</v>
      </c>
    </row>
    <row r="28" spans="1:9">
      <c r="A28" t="s">
        <v>27</v>
      </c>
      <c r="B28" t="s">
        <v>608</v>
      </c>
      <c r="C28">
        <v>576</v>
      </c>
      <c r="D28">
        <v>576</v>
      </c>
      <c r="E28">
        <v>576</v>
      </c>
      <c r="F28">
        <v>576</v>
      </c>
      <c r="G28">
        <v>576</v>
      </c>
      <c r="H28">
        <v>576</v>
      </c>
      <c r="I28">
        <v>576</v>
      </c>
    </row>
    <row r="29" spans="1:9">
      <c r="A29" t="s">
        <v>28</v>
      </c>
      <c r="B29" t="s">
        <v>608</v>
      </c>
      <c r="C29">
        <v>600</v>
      </c>
      <c r="D29">
        <v>600</v>
      </c>
      <c r="E29">
        <v>600</v>
      </c>
      <c r="F29">
        <v>600</v>
      </c>
      <c r="G29">
        <v>600</v>
      </c>
      <c r="H29">
        <v>600</v>
      </c>
      <c r="I29">
        <v>600</v>
      </c>
    </row>
    <row r="30" spans="1:9">
      <c r="A30" t="s">
        <v>29</v>
      </c>
      <c r="B30" t="s">
        <v>608</v>
      </c>
      <c r="C30">
        <v>270</v>
      </c>
      <c r="D30">
        <v>270</v>
      </c>
      <c r="E30">
        <v>270</v>
      </c>
      <c r="F30">
        <v>270</v>
      </c>
      <c r="G30">
        <v>270</v>
      </c>
      <c r="H30">
        <v>270</v>
      </c>
      <c r="I30">
        <v>270</v>
      </c>
    </row>
    <row r="31" spans="1:9">
      <c r="A31" t="s">
        <v>30</v>
      </c>
      <c r="B31" t="s">
        <v>608</v>
      </c>
      <c r="C31">
        <v>270</v>
      </c>
      <c r="D31">
        <v>270</v>
      </c>
      <c r="E31">
        <v>270</v>
      </c>
      <c r="F31">
        <v>270</v>
      </c>
      <c r="G31">
        <v>270</v>
      </c>
      <c r="H31">
        <v>270</v>
      </c>
      <c r="I31">
        <v>270</v>
      </c>
    </row>
    <row r="32" spans="1:9">
      <c r="A32" t="s">
        <v>31</v>
      </c>
      <c r="B32" t="s">
        <v>608</v>
      </c>
      <c r="C32">
        <v>270</v>
      </c>
      <c r="D32">
        <v>270</v>
      </c>
      <c r="E32">
        <v>270</v>
      </c>
      <c r="F32">
        <v>270</v>
      </c>
      <c r="G32">
        <v>270</v>
      </c>
      <c r="H32">
        <v>270</v>
      </c>
      <c r="I32">
        <v>270</v>
      </c>
    </row>
    <row r="33" spans="1:9">
      <c r="A33" t="s">
        <v>32</v>
      </c>
      <c r="B33" t="s">
        <v>608</v>
      </c>
      <c r="C33">
        <v>270</v>
      </c>
      <c r="D33">
        <v>270</v>
      </c>
      <c r="E33">
        <v>270</v>
      </c>
      <c r="F33">
        <v>270</v>
      </c>
      <c r="G33">
        <v>270</v>
      </c>
      <c r="H33">
        <v>270</v>
      </c>
      <c r="I33">
        <v>270</v>
      </c>
    </row>
    <row r="34" spans="1:9">
      <c r="A34" t="s">
        <v>33</v>
      </c>
      <c r="B34" t="s">
        <v>608</v>
      </c>
      <c r="C34">
        <v>270</v>
      </c>
      <c r="D34">
        <v>270</v>
      </c>
      <c r="E34">
        <v>270</v>
      </c>
      <c r="F34">
        <v>270</v>
      </c>
      <c r="G34">
        <v>270</v>
      </c>
      <c r="H34">
        <v>270</v>
      </c>
      <c r="I34">
        <v>270</v>
      </c>
    </row>
    <row r="35" spans="1:9">
      <c r="A35" t="s">
        <v>34</v>
      </c>
      <c r="B35" t="s">
        <v>608</v>
      </c>
      <c r="C35">
        <v>270</v>
      </c>
      <c r="D35">
        <v>270</v>
      </c>
      <c r="E35">
        <v>270</v>
      </c>
      <c r="F35">
        <v>270</v>
      </c>
      <c r="G35">
        <v>270</v>
      </c>
      <c r="H35">
        <v>270</v>
      </c>
      <c r="I35">
        <v>270</v>
      </c>
    </row>
    <row r="36" spans="1:9">
      <c r="A36" t="s">
        <v>35</v>
      </c>
      <c r="B36" t="s">
        <v>608</v>
      </c>
      <c r="C36">
        <v>315</v>
      </c>
      <c r="D36">
        <v>315</v>
      </c>
      <c r="E36">
        <v>315</v>
      </c>
      <c r="F36">
        <v>315</v>
      </c>
      <c r="G36">
        <v>315</v>
      </c>
      <c r="H36">
        <v>315</v>
      </c>
      <c r="I36">
        <v>315</v>
      </c>
    </row>
    <row r="37" spans="1:9">
      <c r="A37" t="s">
        <v>36</v>
      </c>
      <c r="B37" t="s">
        <v>608</v>
      </c>
      <c r="C37">
        <v>673.25</v>
      </c>
      <c r="D37">
        <v>673.25</v>
      </c>
      <c r="E37">
        <v>673.25</v>
      </c>
      <c r="F37">
        <v>673.25</v>
      </c>
      <c r="G37">
        <v>673.25</v>
      </c>
      <c r="H37">
        <v>673.25</v>
      </c>
      <c r="I37">
        <v>673.25</v>
      </c>
    </row>
    <row r="38" spans="1:9">
      <c r="A38" t="s">
        <v>37</v>
      </c>
      <c r="B38" t="s">
        <v>608</v>
      </c>
      <c r="C38">
        <v>673.25</v>
      </c>
      <c r="D38">
        <v>673.25</v>
      </c>
      <c r="E38">
        <v>673.25</v>
      </c>
      <c r="F38">
        <v>673.25</v>
      </c>
      <c r="G38">
        <v>673.25</v>
      </c>
      <c r="H38">
        <v>673.25</v>
      </c>
      <c r="I38">
        <v>673.25</v>
      </c>
    </row>
    <row r="39" spans="1:9">
      <c r="A39" t="s">
        <v>38</v>
      </c>
      <c r="B39" t="s">
        <v>608</v>
      </c>
      <c r="C39">
        <v>660</v>
      </c>
      <c r="D39">
        <v>660</v>
      </c>
      <c r="E39">
        <v>660</v>
      </c>
      <c r="F39">
        <v>660</v>
      </c>
      <c r="G39">
        <v>660</v>
      </c>
      <c r="H39">
        <v>660</v>
      </c>
      <c r="I39">
        <v>660</v>
      </c>
    </row>
    <row r="40" spans="1:9">
      <c r="A40" t="s">
        <v>39</v>
      </c>
      <c r="B40" t="s">
        <v>608</v>
      </c>
      <c r="C40">
        <v>720</v>
      </c>
      <c r="D40">
        <v>720</v>
      </c>
      <c r="E40">
        <v>720</v>
      </c>
      <c r="F40">
        <v>720</v>
      </c>
      <c r="G40">
        <v>720</v>
      </c>
      <c r="H40">
        <v>720</v>
      </c>
      <c r="I40">
        <v>720</v>
      </c>
    </row>
    <row r="41" spans="1:9">
      <c r="A41" t="s">
        <v>40</v>
      </c>
      <c r="B41" t="s">
        <v>608</v>
      </c>
      <c r="C41">
        <v>720</v>
      </c>
      <c r="D41">
        <v>720</v>
      </c>
      <c r="E41">
        <v>720</v>
      </c>
      <c r="F41">
        <v>720</v>
      </c>
      <c r="G41">
        <v>720</v>
      </c>
      <c r="H41">
        <v>720</v>
      </c>
      <c r="I41">
        <v>720</v>
      </c>
    </row>
    <row r="42" spans="1:9">
      <c r="A42" t="s">
        <v>41</v>
      </c>
      <c r="B42" t="s">
        <v>608</v>
      </c>
      <c r="C42">
        <v>600</v>
      </c>
      <c r="D42">
        <v>600</v>
      </c>
      <c r="E42">
        <v>600</v>
      </c>
      <c r="F42">
        <v>600</v>
      </c>
      <c r="G42">
        <v>600</v>
      </c>
      <c r="H42">
        <v>600</v>
      </c>
      <c r="I42">
        <v>600</v>
      </c>
    </row>
    <row r="43" spans="1:9">
      <c r="A43" t="s">
        <v>42</v>
      </c>
      <c r="B43" t="s">
        <v>608</v>
      </c>
      <c r="C43">
        <v>1000</v>
      </c>
      <c r="D43">
        <v>1000</v>
      </c>
      <c r="E43">
        <v>1000</v>
      </c>
      <c r="F43">
        <v>1000</v>
      </c>
      <c r="G43">
        <v>1000</v>
      </c>
      <c r="H43">
        <v>1000</v>
      </c>
      <c r="I43">
        <v>1000</v>
      </c>
    </row>
    <row r="44" spans="1:9">
      <c r="A44" t="s">
        <v>43</v>
      </c>
      <c r="B44" t="s">
        <v>608</v>
      </c>
      <c r="C44">
        <v>1000</v>
      </c>
      <c r="D44">
        <v>1000</v>
      </c>
      <c r="E44">
        <v>1000</v>
      </c>
      <c r="F44">
        <v>1000</v>
      </c>
      <c r="G44">
        <v>1000</v>
      </c>
      <c r="H44">
        <v>1000</v>
      </c>
      <c r="I44">
        <v>1000</v>
      </c>
    </row>
    <row r="45" spans="1:9">
      <c r="A45" t="s">
        <v>44</v>
      </c>
      <c r="B45" t="s">
        <v>608</v>
      </c>
      <c r="C45">
        <v>316</v>
      </c>
      <c r="D45">
        <v>316</v>
      </c>
      <c r="E45">
        <v>316</v>
      </c>
      <c r="F45">
        <v>316</v>
      </c>
      <c r="G45">
        <v>316</v>
      </c>
      <c r="H45">
        <v>316</v>
      </c>
      <c r="I45">
        <v>316</v>
      </c>
    </row>
    <row r="46" spans="1:9">
      <c r="A46" t="s">
        <v>45</v>
      </c>
      <c r="B46" t="s">
        <v>608</v>
      </c>
      <c r="C46">
        <v>562</v>
      </c>
      <c r="D46">
        <v>562</v>
      </c>
      <c r="E46">
        <v>562</v>
      </c>
      <c r="F46">
        <v>562</v>
      </c>
      <c r="G46">
        <v>562</v>
      </c>
      <c r="H46">
        <v>562</v>
      </c>
      <c r="I46">
        <v>562</v>
      </c>
    </row>
    <row r="47" spans="1:9">
      <c r="A47" t="s">
        <v>46</v>
      </c>
      <c r="B47" t="s">
        <v>608</v>
      </c>
      <c r="C47">
        <v>325</v>
      </c>
      <c r="D47">
        <v>325</v>
      </c>
      <c r="E47">
        <v>325</v>
      </c>
      <c r="F47">
        <v>325</v>
      </c>
      <c r="G47">
        <v>325</v>
      </c>
      <c r="H47">
        <v>325</v>
      </c>
      <c r="I47">
        <v>325</v>
      </c>
    </row>
    <row r="48" spans="1:9">
      <c r="A48" t="s">
        <v>47</v>
      </c>
      <c r="B48" t="s">
        <v>608</v>
      </c>
      <c r="C48">
        <v>325</v>
      </c>
      <c r="D48">
        <v>325</v>
      </c>
      <c r="E48">
        <v>325</v>
      </c>
      <c r="F48">
        <v>325</v>
      </c>
      <c r="G48">
        <v>325</v>
      </c>
      <c r="H48">
        <v>325</v>
      </c>
      <c r="I48">
        <v>325</v>
      </c>
    </row>
    <row r="49" spans="1:9">
      <c r="A49" t="s">
        <v>48</v>
      </c>
      <c r="B49" t="s">
        <v>608</v>
      </c>
      <c r="C49">
        <v>686</v>
      </c>
      <c r="D49">
        <v>686</v>
      </c>
      <c r="E49">
        <v>686</v>
      </c>
      <c r="F49">
        <v>686</v>
      </c>
      <c r="G49">
        <v>686</v>
      </c>
      <c r="H49">
        <v>686</v>
      </c>
      <c r="I49">
        <v>686</v>
      </c>
    </row>
    <row r="50" spans="1:9">
      <c r="A50" t="s">
        <v>49</v>
      </c>
      <c r="B50" t="s">
        <v>608</v>
      </c>
      <c r="C50">
        <v>685</v>
      </c>
      <c r="D50">
        <v>685</v>
      </c>
      <c r="E50">
        <v>685</v>
      </c>
      <c r="F50">
        <v>685</v>
      </c>
      <c r="G50">
        <v>685</v>
      </c>
      <c r="H50">
        <v>685</v>
      </c>
      <c r="I50">
        <v>685</v>
      </c>
    </row>
    <row r="51" spans="1:9">
      <c r="A51" t="s">
        <v>50</v>
      </c>
      <c r="B51" t="s">
        <v>608</v>
      </c>
      <c r="C51">
        <v>675</v>
      </c>
      <c r="D51">
        <v>675</v>
      </c>
      <c r="E51">
        <v>675</v>
      </c>
      <c r="F51">
        <v>675</v>
      </c>
      <c r="G51">
        <v>675</v>
      </c>
      <c r="H51">
        <v>675</v>
      </c>
      <c r="I51">
        <v>675</v>
      </c>
    </row>
    <row r="52" spans="1:9">
      <c r="A52" t="s">
        <v>51</v>
      </c>
      <c r="B52" t="s">
        <v>608</v>
      </c>
      <c r="C52">
        <v>681</v>
      </c>
      <c r="D52">
        <v>681</v>
      </c>
      <c r="E52">
        <v>681</v>
      </c>
      <c r="F52">
        <v>681</v>
      </c>
      <c r="G52">
        <v>681</v>
      </c>
      <c r="H52">
        <v>681</v>
      </c>
      <c r="I52">
        <v>681</v>
      </c>
    </row>
    <row r="53" spans="1:9">
      <c r="A53" t="s">
        <v>52</v>
      </c>
      <c r="B53" t="s">
        <v>608</v>
      </c>
      <c r="C53">
        <v>710</v>
      </c>
      <c r="D53">
        <v>710</v>
      </c>
      <c r="E53">
        <v>710</v>
      </c>
      <c r="F53">
        <v>710</v>
      </c>
      <c r="G53">
        <v>710</v>
      </c>
      <c r="H53">
        <v>710</v>
      </c>
      <c r="I53">
        <v>710</v>
      </c>
    </row>
    <row r="54" spans="1:9">
      <c r="A54" t="s">
        <v>53</v>
      </c>
      <c r="B54" t="s">
        <v>608</v>
      </c>
      <c r="C54">
        <v>710</v>
      </c>
      <c r="D54">
        <v>710</v>
      </c>
      <c r="E54">
        <v>710</v>
      </c>
      <c r="F54">
        <v>710</v>
      </c>
      <c r="G54">
        <v>710</v>
      </c>
      <c r="H54">
        <v>710</v>
      </c>
      <c r="I54">
        <v>710</v>
      </c>
    </row>
    <row r="55" spans="1:9">
      <c r="A55" t="s">
        <v>54</v>
      </c>
      <c r="B55" t="s">
        <v>608</v>
      </c>
      <c r="C55">
        <v>750</v>
      </c>
      <c r="D55">
        <v>750</v>
      </c>
      <c r="E55">
        <v>750</v>
      </c>
      <c r="F55">
        <v>750</v>
      </c>
      <c r="G55">
        <v>750</v>
      </c>
      <c r="H55">
        <v>750</v>
      </c>
      <c r="I55">
        <v>750</v>
      </c>
    </row>
    <row r="56" spans="1:9">
      <c r="A56" t="s">
        <v>55</v>
      </c>
      <c r="B56" t="s">
        <v>608</v>
      </c>
      <c r="C56">
        <v>710</v>
      </c>
      <c r="D56">
        <v>710</v>
      </c>
      <c r="E56">
        <v>710</v>
      </c>
      <c r="F56">
        <v>710</v>
      </c>
      <c r="G56">
        <v>710</v>
      </c>
      <c r="H56">
        <v>710</v>
      </c>
      <c r="I56">
        <v>710</v>
      </c>
    </row>
    <row r="57" spans="1:9">
      <c r="A57" t="s">
        <v>56</v>
      </c>
      <c r="B57" t="s">
        <v>608</v>
      </c>
      <c r="C57">
        <v>670</v>
      </c>
      <c r="D57">
        <v>670</v>
      </c>
      <c r="E57">
        <v>670</v>
      </c>
      <c r="F57">
        <v>670</v>
      </c>
      <c r="G57">
        <v>670</v>
      </c>
      <c r="H57">
        <v>670</v>
      </c>
      <c r="I57">
        <v>670</v>
      </c>
    </row>
    <row r="58" spans="1:9">
      <c r="A58" t="s">
        <v>57</v>
      </c>
      <c r="B58" t="s">
        <v>608</v>
      </c>
      <c r="C58">
        <v>700</v>
      </c>
      <c r="D58">
        <v>700</v>
      </c>
      <c r="E58">
        <v>700</v>
      </c>
      <c r="F58">
        <v>700</v>
      </c>
      <c r="G58">
        <v>700</v>
      </c>
      <c r="H58">
        <v>700</v>
      </c>
      <c r="I58">
        <v>700</v>
      </c>
    </row>
    <row r="59" spans="1:9">
      <c r="A59" t="s">
        <v>58</v>
      </c>
      <c r="B59" t="s">
        <v>608</v>
      </c>
      <c r="C59">
        <v>734</v>
      </c>
      <c r="D59">
        <v>734</v>
      </c>
      <c r="E59">
        <v>734</v>
      </c>
      <c r="F59">
        <v>734</v>
      </c>
      <c r="G59">
        <v>734</v>
      </c>
      <c r="H59">
        <v>734</v>
      </c>
      <c r="I59">
        <v>734</v>
      </c>
    </row>
    <row r="60" spans="1:9">
      <c r="A60" t="s">
        <v>59</v>
      </c>
      <c r="B60" t="s">
        <v>608</v>
      </c>
      <c r="C60">
        <v>734</v>
      </c>
      <c r="D60">
        <v>734</v>
      </c>
      <c r="E60">
        <v>734</v>
      </c>
      <c r="F60">
        <v>734</v>
      </c>
      <c r="G60">
        <v>734</v>
      </c>
      <c r="H60">
        <v>734</v>
      </c>
      <c r="I60">
        <v>734</v>
      </c>
    </row>
    <row r="61" spans="1:9">
      <c r="A61" t="s">
        <v>60</v>
      </c>
      <c r="B61" t="s">
        <v>608</v>
      </c>
      <c r="C61">
        <v>700</v>
      </c>
      <c r="D61">
        <v>700</v>
      </c>
      <c r="E61">
        <v>700</v>
      </c>
      <c r="F61">
        <v>700</v>
      </c>
      <c r="G61">
        <v>700</v>
      </c>
      <c r="H61">
        <v>700</v>
      </c>
      <c r="I61">
        <v>700</v>
      </c>
    </row>
    <row r="62" spans="1:9">
      <c r="A62" t="s">
        <v>61</v>
      </c>
      <c r="B62" t="s">
        <v>608</v>
      </c>
      <c r="C62">
        <v>700</v>
      </c>
      <c r="D62">
        <v>700</v>
      </c>
      <c r="E62">
        <v>700</v>
      </c>
      <c r="F62">
        <v>700</v>
      </c>
      <c r="G62">
        <v>700</v>
      </c>
      <c r="H62">
        <v>700</v>
      </c>
      <c r="I62">
        <v>700</v>
      </c>
    </row>
    <row r="63" spans="1:9">
      <c r="A63" t="s">
        <v>62</v>
      </c>
      <c r="B63" t="s">
        <v>608</v>
      </c>
      <c r="C63">
        <v>800</v>
      </c>
      <c r="D63">
        <v>800</v>
      </c>
      <c r="E63">
        <v>800</v>
      </c>
      <c r="F63">
        <v>800</v>
      </c>
      <c r="G63">
        <v>800</v>
      </c>
      <c r="H63">
        <v>800</v>
      </c>
      <c r="I63">
        <v>800</v>
      </c>
    </row>
    <row r="64" spans="1:9">
      <c r="A64" t="s">
        <v>63</v>
      </c>
      <c r="B64" t="s">
        <v>608</v>
      </c>
      <c r="C64">
        <v>800</v>
      </c>
      <c r="D64">
        <v>800</v>
      </c>
      <c r="E64">
        <v>800</v>
      </c>
      <c r="F64">
        <v>800</v>
      </c>
      <c r="G64">
        <v>800</v>
      </c>
      <c r="H64">
        <v>800</v>
      </c>
      <c r="I64">
        <v>800</v>
      </c>
    </row>
    <row r="65" spans="1:9">
      <c r="A65" t="s">
        <v>64</v>
      </c>
      <c r="B65" t="s">
        <v>608</v>
      </c>
      <c r="C65">
        <v>800</v>
      </c>
      <c r="D65">
        <v>800</v>
      </c>
      <c r="E65">
        <v>800</v>
      </c>
      <c r="F65">
        <v>800</v>
      </c>
      <c r="G65">
        <v>800</v>
      </c>
      <c r="H65">
        <v>800</v>
      </c>
      <c r="I65">
        <v>800</v>
      </c>
    </row>
    <row r="66" spans="1:9">
      <c r="A66" t="s">
        <v>65</v>
      </c>
      <c r="B66" t="s">
        <v>608</v>
      </c>
      <c r="C66">
        <v>800</v>
      </c>
      <c r="D66">
        <v>800</v>
      </c>
      <c r="E66">
        <v>800</v>
      </c>
      <c r="F66">
        <v>800</v>
      </c>
      <c r="G66">
        <v>800</v>
      </c>
      <c r="H66">
        <v>800</v>
      </c>
      <c r="I66">
        <v>800</v>
      </c>
    </row>
    <row r="67" spans="1:9">
      <c r="A67" t="s">
        <v>66</v>
      </c>
      <c r="B67" t="s">
        <v>608</v>
      </c>
      <c r="C67">
        <v>700</v>
      </c>
      <c r="D67">
        <v>700</v>
      </c>
      <c r="E67">
        <v>700</v>
      </c>
      <c r="F67">
        <v>700</v>
      </c>
      <c r="G67">
        <v>700</v>
      </c>
      <c r="H67">
        <v>700</v>
      </c>
      <c r="I67">
        <v>700</v>
      </c>
    </row>
    <row r="68" spans="1:9">
      <c r="A68" t="s">
        <v>67</v>
      </c>
      <c r="B68" t="s">
        <v>608</v>
      </c>
      <c r="C68">
        <v>383</v>
      </c>
      <c r="D68">
        <v>383</v>
      </c>
      <c r="E68">
        <v>383</v>
      </c>
      <c r="F68">
        <v>383</v>
      </c>
      <c r="G68">
        <v>383</v>
      </c>
      <c r="H68">
        <v>383</v>
      </c>
      <c r="I68">
        <v>383</v>
      </c>
    </row>
    <row r="69" spans="1:9">
      <c r="A69" t="s">
        <v>68</v>
      </c>
      <c r="B69" t="s">
        <v>608</v>
      </c>
      <c r="C69">
        <v>383</v>
      </c>
      <c r="D69">
        <v>383</v>
      </c>
      <c r="E69">
        <v>383</v>
      </c>
      <c r="F69">
        <v>383</v>
      </c>
      <c r="G69">
        <v>383</v>
      </c>
      <c r="H69">
        <v>383</v>
      </c>
      <c r="I69">
        <v>383</v>
      </c>
    </row>
    <row r="70" spans="1:9">
      <c r="A70" t="s">
        <v>69</v>
      </c>
      <c r="B70" t="s">
        <v>608</v>
      </c>
      <c r="C70">
        <v>414</v>
      </c>
      <c r="D70">
        <v>414</v>
      </c>
      <c r="E70">
        <v>414</v>
      </c>
      <c r="F70">
        <v>414</v>
      </c>
      <c r="G70">
        <v>414</v>
      </c>
      <c r="H70">
        <v>414</v>
      </c>
      <c r="I70">
        <v>414</v>
      </c>
    </row>
    <row r="71" spans="1:9">
      <c r="A71" t="s">
        <v>70</v>
      </c>
      <c r="B71" t="s">
        <v>608</v>
      </c>
      <c r="C71">
        <v>414</v>
      </c>
      <c r="D71">
        <v>414</v>
      </c>
      <c r="E71">
        <v>414</v>
      </c>
      <c r="F71">
        <v>414</v>
      </c>
      <c r="G71">
        <v>414</v>
      </c>
      <c r="H71">
        <v>414</v>
      </c>
      <c r="I71">
        <v>414</v>
      </c>
    </row>
    <row r="72" spans="1:9">
      <c r="A72" t="s">
        <v>71</v>
      </c>
      <c r="B72" t="s">
        <v>608</v>
      </c>
      <c r="C72">
        <v>356.5</v>
      </c>
      <c r="D72">
        <v>356.5</v>
      </c>
      <c r="E72">
        <v>356.5</v>
      </c>
      <c r="F72">
        <v>356.5</v>
      </c>
      <c r="G72">
        <v>356.5</v>
      </c>
      <c r="H72">
        <v>356.5</v>
      </c>
      <c r="I72">
        <v>356.5</v>
      </c>
    </row>
    <row r="73" spans="1:9">
      <c r="A73" t="s">
        <v>72</v>
      </c>
      <c r="B73" t="s">
        <v>608</v>
      </c>
      <c r="C73">
        <v>356.5</v>
      </c>
      <c r="D73">
        <v>356.5</v>
      </c>
      <c r="E73">
        <v>356.5</v>
      </c>
      <c r="F73">
        <v>356.5</v>
      </c>
      <c r="G73">
        <v>356.5</v>
      </c>
      <c r="H73">
        <v>356.5</v>
      </c>
      <c r="I73">
        <v>356.5</v>
      </c>
    </row>
    <row r="74" spans="1:9">
      <c r="A74" t="s">
        <v>73</v>
      </c>
      <c r="B74" t="s">
        <v>608</v>
      </c>
      <c r="C74">
        <v>350</v>
      </c>
      <c r="D74">
        <v>350</v>
      </c>
      <c r="E74">
        <v>350</v>
      </c>
      <c r="F74">
        <v>350</v>
      </c>
      <c r="G74">
        <v>350</v>
      </c>
      <c r="H74">
        <v>350</v>
      </c>
      <c r="I74">
        <v>350</v>
      </c>
    </row>
    <row r="75" spans="1:9">
      <c r="A75" t="s">
        <v>74</v>
      </c>
      <c r="B75" t="s">
        <v>608</v>
      </c>
      <c r="C75">
        <v>465</v>
      </c>
      <c r="D75">
        <v>465</v>
      </c>
      <c r="E75">
        <v>465</v>
      </c>
      <c r="F75">
        <v>465</v>
      </c>
      <c r="G75">
        <v>465</v>
      </c>
      <c r="H75">
        <v>465</v>
      </c>
      <c r="I75">
        <v>465</v>
      </c>
    </row>
    <row r="76" spans="1:9">
      <c r="A76" t="s">
        <v>75</v>
      </c>
      <c r="B76" t="s">
        <v>608</v>
      </c>
      <c r="C76">
        <v>465</v>
      </c>
      <c r="D76">
        <v>465</v>
      </c>
      <c r="E76">
        <v>465</v>
      </c>
      <c r="F76">
        <v>465</v>
      </c>
      <c r="G76">
        <v>465</v>
      </c>
      <c r="H76">
        <v>465</v>
      </c>
      <c r="I76">
        <v>465</v>
      </c>
    </row>
    <row r="77" spans="1:9">
      <c r="A77" t="s">
        <v>76</v>
      </c>
      <c r="B77" t="s">
        <v>608</v>
      </c>
      <c r="C77">
        <v>693</v>
      </c>
      <c r="D77">
        <v>693</v>
      </c>
      <c r="E77">
        <v>693</v>
      </c>
      <c r="F77">
        <v>693</v>
      </c>
      <c r="G77">
        <v>693</v>
      </c>
      <c r="H77">
        <v>693</v>
      </c>
      <c r="I77">
        <v>693</v>
      </c>
    </row>
    <row r="78" spans="1:9">
      <c r="A78" t="s">
        <v>77</v>
      </c>
      <c r="B78" t="s">
        <v>608</v>
      </c>
      <c r="C78">
        <v>693</v>
      </c>
      <c r="D78">
        <v>693</v>
      </c>
      <c r="E78">
        <v>693</v>
      </c>
      <c r="F78">
        <v>693</v>
      </c>
      <c r="G78">
        <v>693</v>
      </c>
      <c r="H78">
        <v>693</v>
      </c>
      <c r="I78">
        <v>693</v>
      </c>
    </row>
    <row r="79" spans="1:9">
      <c r="A79" t="s">
        <v>78</v>
      </c>
      <c r="B79" t="s">
        <v>608</v>
      </c>
      <c r="C79">
        <v>610</v>
      </c>
      <c r="D79">
        <v>610</v>
      </c>
      <c r="E79">
        <v>610</v>
      </c>
      <c r="F79">
        <v>610</v>
      </c>
      <c r="G79">
        <v>610</v>
      </c>
      <c r="H79">
        <v>610</v>
      </c>
      <c r="I79">
        <v>610</v>
      </c>
    </row>
    <row r="80" spans="1:9">
      <c r="A80" t="s">
        <v>79</v>
      </c>
      <c r="B80" t="s">
        <v>608</v>
      </c>
      <c r="C80">
        <v>610</v>
      </c>
      <c r="D80">
        <v>610</v>
      </c>
      <c r="E80">
        <v>610</v>
      </c>
      <c r="F80">
        <v>610</v>
      </c>
      <c r="G80">
        <v>610</v>
      </c>
      <c r="H80">
        <v>610</v>
      </c>
      <c r="I80">
        <v>610</v>
      </c>
    </row>
    <row r="81" spans="1:9">
      <c r="A81" t="s">
        <v>80</v>
      </c>
      <c r="B81" t="s">
        <v>608</v>
      </c>
      <c r="C81">
        <v>625</v>
      </c>
      <c r="D81">
        <v>625</v>
      </c>
      <c r="E81">
        <v>625</v>
      </c>
      <c r="F81">
        <v>625</v>
      </c>
      <c r="G81">
        <v>625</v>
      </c>
      <c r="H81">
        <v>625</v>
      </c>
      <c r="I81">
        <v>625</v>
      </c>
    </row>
    <row r="82" spans="1:9">
      <c r="A82" t="s">
        <v>81</v>
      </c>
      <c r="B82" t="s">
        <v>608</v>
      </c>
      <c r="C82">
        <v>625</v>
      </c>
      <c r="D82">
        <v>625</v>
      </c>
      <c r="E82">
        <v>625</v>
      </c>
      <c r="F82">
        <v>625</v>
      </c>
      <c r="G82">
        <v>625</v>
      </c>
      <c r="H82">
        <v>625</v>
      </c>
      <c r="I82">
        <v>625</v>
      </c>
    </row>
    <row r="83" spans="1:9">
      <c r="A83" t="s">
        <v>82</v>
      </c>
      <c r="B83" t="s">
        <v>608</v>
      </c>
      <c r="C83">
        <v>625</v>
      </c>
      <c r="D83">
        <v>625</v>
      </c>
      <c r="E83">
        <v>625</v>
      </c>
      <c r="F83">
        <v>625</v>
      </c>
      <c r="G83">
        <v>625</v>
      </c>
      <c r="H83">
        <v>625</v>
      </c>
      <c r="I83">
        <v>625</v>
      </c>
    </row>
    <row r="84" spans="1:9">
      <c r="A84" t="s">
        <v>83</v>
      </c>
      <c r="B84" t="s">
        <v>608</v>
      </c>
      <c r="C84">
        <v>625</v>
      </c>
      <c r="D84">
        <v>625</v>
      </c>
      <c r="E84">
        <v>625</v>
      </c>
      <c r="F84">
        <v>625</v>
      </c>
      <c r="G84">
        <v>625</v>
      </c>
      <c r="H84">
        <v>625</v>
      </c>
      <c r="I84">
        <v>625</v>
      </c>
    </row>
    <row r="85" spans="1:9">
      <c r="A85" t="s">
        <v>84</v>
      </c>
      <c r="B85" t="s">
        <v>608</v>
      </c>
      <c r="C85">
        <v>625</v>
      </c>
      <c r="D85">
        <v>625</v>
      </c>
      <c r="E85">
        <v>625</v>
      </c>
      <c r="F85">
        <v>625</v>
      </c>
      <c r="G85">
        <v>625</v>
      </c>
      <c r="H85">
        <v>625</v>
      </c>
      <c r="I85">
        <v>625</v>
      </c>
    </row>
    <row r="86" spans="1:9">
      <c r="A86" t="s">
        <v>85</v>
      </c>
      <c r="B86" t="s">
        <v>608</v>
      </c>
      <c r="C86">
        <v>625</v>
      </c>
      <c r="D86">
        <v>625</v>
      </c>
      <c r="E86">
        <v>625</v>
      </c>
      <c r="F86">
        <v>625</v>
      </c>
      <c r="G86">
        <v>625</v>
      </c>
      <c r="H86">
        <v>625</v>
      </c>
      <c r="I86">
        <v>625</v>
      </c>
    </row>
    <row r="87" spans="1:9">
      <c r="A87" t="s">
        <v>86</v>
      </c>
      <c r="B87" t="s">
        <v>608</v>
      </c>
      <c r="C87">
        <v>625</v>
      </c>
      <c r="D87">
        <v>625</v>
      </c>
      <c r="E87">
        <v>625</v>
      </c>
      <c r="F87">
        <v>625</v>
      </c>
      <c r="G87">
        <v>625</v>
      </c>
      <c r="H87">
        <v>625</v>
      </c>
      <c r="I87">
        <v>625</v>
      </c>
    </row>
    <row r="88" spans="1:9">
      <c r="A88" t="s">
        <v>87</v>
      </c>
      <c r="B88" t="s">
        <v>608</v>
      </c>
      <c r="C88">
        <v>625</v>
      </c>
      <c r="D88">
        <v>625</v>
      </c>
      <c r="E88">
        <v>625</v>
      </c>
      <c r="F88">
        <v>625</v>
      </c>
      <c r="G88">
        <v>625</v>
      </c>
      <c r="H88">
        <v>625</v>
      </c>
      <c r="I88">
        <v>625</v>
      </c>
    </row>
    <row r="89" spans="1:9">
      <c r="A89" t="s">
        <v>88</v>
      </c>
      <c r="B89" t="s">
        <v>608</v>
      </c>
      <c r="C89">
        <v>700</v>
      </c>
      <c r="D89">
        <v>700</v>
      </c>
      <c r="E89">
        <v>700</v>
      </c>
      <c r="F89">
        <v>700</v>
      </c>
      <c r="G89">
        <v>700</v>
      </c>
      <c r="H89">
        <v>700</v>
      </c>
      <c r="I89">
        <v>700</v>
      </c>
    </row>
    <row r="90" spans="1:9">
      <c r="A90" t="s">
        <v>89</v>
      </c>
      <c r="B90" t="s">
        <v>608</v>
      </c>
      <c r="C90">
        <v>700</v>
      </c>
      <c r="D90">
        <v>700</v>
      </c>
      <c r="E90">
        <v>700</v>
      </c>
      <c r="F90">
        <v>700</v>
      </c>
      <c r="G90">
        <v>700</v>
      </c>
      <c r="H90">
        <v>700</v>
      </c>
      <c r="I90">
        <v>700</v>
      </c>
    </row>
    <row r="91" spans="1:9">
      <c r="A91" t="s">
        <v>90</v>
      </c>
      <c r="B91" t="s">
        <v>608</v>
      </c>
      <c r="C91">
        <v>650</v>
      </c>
      <c r="D91">
        <v>650</v>
      </c>
      <c r="E91">
        <v>650</v>
      </c>
      <c r="F91">
        <v>650</v>
      </c>
      <c r="G91">
        <v>650</v>
      </c>
      <c r="H91">
        <v>650</v>
      </c>
      <c r="I91">
        <v>650</v>
      </c>
    </row>
    <row r="92" spans="1:9">
      <c r="A92" t="s">
        <v>91</v>
      </c>
      <c r="B92" t="s">
        <v>608</v>
      </c>
      <c r="C92">
        <v>700</v>
      </c>
      <c r="D92">
        <v>700</v>
      </c>
      <c r="E92">
        <v>700</v>
      </c>
      <c r="F92">
        <v>700</v>
      </c>
      <c r="G92">
        <v>700</v>
      </c>
      <c r="H92">
        <v>700</v>
      </c>
      <c r="I92">
        <v>700</v>
      </c>
    </row>
    <row r="93" spans="1:9">
      <c r="A93" t="s">
        <v>92</v>
      </c>
      <c r="B93" t="s">
        <v>608</v>
      </c>
      <c r="C93">
        <v>700</v>
      </c>
      <c r="D93">
        <v>700</v>
      </c>
      <c r="E93">
        <v>700</v>
      </c>
      <c r="F93">
        <v>700</v>
      </c>
      <c r="G93">
        <v>700</v>
      </c>
      <c r="H93">
        <v>700</v>
      </c>
      <c r="I93">
        <v>700</v>
      </c>
    </row>
    <row r="94" spans="1:9">
      <c r="A94" t="s">
        <v>93</v>
      </c>
      <c r="B94" t="s">
        <v>608</v>
      </c>
      <c r="C94">
        <v>700</v>
      </c>
      <c r="D94">
        <v>700</v>
      </c>
      <c r="E94">
        <v>700</v>
      </c>
      <c r="F94">
        <v>700</v>
      </c>
      <c r="G94">
        <v>700</v>
      </c>
      <c r="H94">
        <v>700</v>
      </c>
      <c r="I94">
        <v>700</v>
      </c>
    </row>
    <row r="95" spans="1:9">
      <c r="A95" t="s">
        <v>94</v>
      </c>
      <c r="B95" t="s">
        <v>608</v>
      </c>
      <c r="C95">
        <v>700</v>
      </c>
      <c r="D95">
        <v>700</v>
      </c>
      <c r="E95">
        <v>700</v>
      </c>
      <c r="F95">
        <v>700</v>
      </c>
      <c r="G95">
        <v>700</v>
      </c>
      <c r="H95">
        <v>700</v>
      </c>
      <c r="I95">
        <v>700</v>
      </c>
    </row>
    <row r="96" spans="1:9">
      <c r="A96" t="s">
        <v>95</v>
      </c>
      <c r="B96" t="s">
        <v>608</v>
      </c>
      <c r="C96">
        <v>700</v>
      </c>
      <c r="D96">
        <v>700</v>
      </c>
      <c r="E96">
        <v>700</v>
      </c>
      <c r="F96">
        <v>700</v>
      </c>
      <c r="G96">
        <v>700</v>
      </c>
      <c r="H96">
        <v>700</v>
      </c>
      <c r="I96">
        <v>700</v>
      </c>
    </row>
    <row r="97" spans="1:9">
      <c r="A97" t="s">
        <v>96</v>
      </c>
      <c r="B97" t="s">
        <v>608</v>
      </c>
      <c r="C97">
        <v>700</v>
      </c>
      <c r="D97">
        <v>700</v>
      </c>
      <c r="E97">
        <v>700</v>
      </c>
      <c r="F97">
        <v>700</v>
      </c>
      <c r="G97">
        <v>700</v>
      </c>
      <c r="H97">
        <v>700</v>
      </c>
      <c r="I97">
        <v>700</v>
      </c>
    </row>
    <row r="98" spans="1:9">
      <c r="A98" t="s">
        <v>97</v>
      </c>
      <c r="B98" t="s">
        <v>608</v>
      </c>
      <c r="C98">
        <v>540</v>
      </c>
      <c r="D98">
        <v>540</v>
      </c>
      <c r="E98">
        <v>540</v>
      </c>
      <c r="F98">
        <v>540</v>
      </c>
      <c r="G98">
        <v>540</v>
      </c>
      <c r="H98">
        <v>540</v>
      </c>
      <c r="I98">
        <v>540</v>
      </c>
    </row>
    <row r="99" spans="1:9">
      <c r="A99" t="s">
        <v>98</v>
      </c>
      <c r="B99" t="s">
        <v>608</v>
      </c>
      <c r="C99">
        <v>700</v>
      </c>
      <c r="D99">
        <v>700</v>
      </c>
      <c r="E99">
        <v>700</v>
      </c>
      <c r="F99">
        <v>700</v>
      </c>
      <c r="G99">
        <v>700</v>
      </c>
      <c r="H99">
        <v>700</v>
      </c>
      <c r="I99">
        <v>700</v>
      </c>
    </row>
    <row r="100" spans="1:9">
      <c r="A100" t="s">
        <v>99</v>
      </c>
      <c r="B100" t="s">
        <v>608</v>
      </c>
      <c r="C100">
        <v>700</v>
      </c>
      <c r="D100">
        <v>700</v>
      </c>
      <c r="E100">
        <v>700</v>
      </c>
      <c r="F100">
        <v>700</v>
      </c>
      <c r="G100">
        <v>700</v>
      </c>
      <c r="H100">
        <v>700</v>
      </c>
      <c r="I100">
        <v>700</v>
      </c>
    </row>
    <row r="101" spans="1:9">
      <c r="A101" t="s">
        <v>100</v>
      </c>
      <c r="B101" t="s">
        <v>608</v>
      </c>
      <c r="C101">
        <v>700</v>
      </c>
      <c r="D101">
        <v>700</v>
      </c>
      <c r="E101">
        <v>700</v>
      </c>
      <c r="F101">
        <v>700</v>
      </c>
      <c r="G101">
        <v>700</v>
      </c>
      <c r="H101">
        <v>700</v>
      </c>
      <c r="I101">
        <v>700</v>
      </c>
    </row>
    <row r="102" spans="1:9">
      <c r="A102" t="s">
        <v>101</v>
      </c>
      <c r="B102" t="s">
        <v>608</v>
      </c>
      <c r="C102">
        <v>700</v>
      </c>
      <c r="D102">
        <v>700</v>
      </c>
      <c r="E102">
        <v>700</v>
      </c>
      <c r="F102">
        <v>700</v>
      </c>
      <c r="G102">
        <v>700</v>
      </c>
      <c r="H102">
        <v>700</v>
      </c>
      <c r="I102">
        <v>700</v>
      </c>
    </row>
    <row r="103" spans="1:9">
      <c r="A103" t="s">
        <v>102</v>
      </c>
      <c r="B103" t="s">
        <v>608</v>
      </c>
      <c r="C103">
        <v>700</v>
      </c>
      <c r="D103">
        <v>700</v>
      </c>
      <c r="E103">
        <v>700</v>
      </c>
      <c r="F103">
        <v>700</v>
      </c>
      <c r="G103">
        <v>700</v>
      </c>
      <c r="H103">
        <v>700</v>
      </c>
      <c r="I103">
        <v>700</v>
      </c>
    </row>
    <row r="104" spans="1:9">
      <c r="A104" t="s">
        <v>103</v>
      </c>
      <c r="B104" t="s">
        <v>608</v>
      </c>
      <c r="C104">
        <v>700</v>
      </c>
      <c r="D104">
        <v>700</v>
      </c>
      <c r="E104">
        <v>700</v>
      </c>
      <c r="F104">
        <v>700</v>
      </c>
      <c r="G104">
        <v>700</v>
      </c>
      <c r="H104">
        <v>700</v>
      </c>
      <c r="I104">
        <v>700</v>
      </c>
    </row>
    <row r="105" spans="1:9">
      <c r="A105" t="s">
        <v>104</v>
      </c>
      <c r="B105" t="s">
        <v>608</v>
      </c>
      <c r="C105">
        <v>700</v>
      </c>
      <c r="D105">
        <v>700</v>
      </c>
      <c r="E105">
        <v>700</v>
      </c>
      <c r="F105">
        <v>700</v>
      </c>
      <c r="G105">
        <v>700</v>
      </c>
      <c r="H105">
        <v>700</v>
      </c>
      <c r="I105">
        <v>700</v>
      </c>
    </row>
    <row r="106" spans="1:9">
      <c r="A106" t="s">
        <v>105</v>
      </c>
      <c r="B106" t="s">
        <v>608</v>
      </c>
      <c r="C106">
        <v>700</v>
      </c>
      <c r="D106">
        <v>700</v>
      </c>
      <c r="E106">
        <v>700</v>
      </c>
      <c r="F106">
        <v>700</v>
      </c>
      <c r="G106">
        <v>700</v>
      </c>
      <c r="H106">
        <v>700</v>
      </c>
      <c r="I106">
        <v>700</v>
      </c>
    </row>
    <row r="107" spans="1:9">
      <c r="A107" t="s">
        <v>106</v>
      </c>
      <c r="B107" t="s">
        <v>608</v>
      </c>
      <c r="C107">
        <v>107</v>
      </c>
      <c r="D107">
        <v>107</v>
      </c>
      <c r="E107">
        <v>107</v>
      </c>
      <c r="F107">
        <v>107</v>
      </c>
      <c r="G107">
        <v>107</v>
      </c>
      <c r="H107">
        <v>107</v>
      </c>
      <c r="I107">
        <v>107</v>
      </c>
    </row>
    <row r="108" spans="1:9">
      <c r="A108" t="s">
        <v>107</v>
      </c>
      <c r="B108" t="s">
        <v>608</v>
      </c>
      <c r="C108">
        <v>107</v>
      </c>
      <c r="D108">
        <v>107</v>
      </c>
      <c r="E108">
        <v>107</v>
      </c>
      <c r="F108">
        <v>107</v>
      </c>
      <c r="G108">
        <v>107</v>
      </c>
      <c r="H108">
        <v>107</v>
      </c>
      <c r="I108">
        <v>107</v>
      </c>
    </row>
    <row r="109" spans="1:9">
      <c r="A109" t="s">
        <v>108</v>
      </c>
      <c r="B109" t="s">
        <v>608</v>
      </c>
      <c r="C109">
        <v>220</v>
      </c>
      <c r="D109">
        <v>220</v>
      </c>
      <c r="E109">
        <v>220</v>
      </c>
      <c r="F109">
        <v>220</v>
      </c>
      <c r="G109">
        <v>220</v>
      </c>
      <c r="H109">
        <v>220</v>
      </c>
      <c r="I109">
        <v>220</v>
      </c>
    </row>
    <row r="110" spans="1:9">
      <c r="A110" t="s">
        <v>109</v>
      </c>
      <c r="B110" t="s">
        <v>608</v>
      </c>
      <c r="C110">
        <v>63</v>
      </c>
      <c r="D110">
        <v>63</v>
      </c>
      <c r="E110">
        <v>63</v>
      </c>
      <c r="F110">
        <v>63</v>
      </c>
      <c r="G110">
        <v>63</v>
      </c>
      <c r="H110">
        <v>63</v>
      </c>
      <c r="I110">
        <v>63</v>
      </c>
    </row>
    <row r="111" spans="1:9">
      <c r="A111" t="s">
        <v>110</v>
      </c>
      <c r="B111" t="s">
        <v>608</v>
      </c>
      <c r="C111">
        <v>63</v>
      </c>
      <c r="D111">
        <v>63</v>
      </c>
      <c r="E111">
        <v>63</v>
      </c>
      <c r="F111">
        <v>63</v>
      </c>
      <c r="G111">
        <v>63</v>
      </c>
      <c r="H111">
        <v>63</v>
      </c>
      <c r="I111">
        <v>63</v>
      </c>
    </row>
    <row r="112" spans="1:9">
      <c r="A112" t="s">
        <v>111</v>
      </c>
      <c r="B112" t="s">
        <v>608</v>
      </c>
      <c r="C112">
        <v>237</v>
      </c>
      <c r="D112">
        <v>237</v>
      </c>
      <c r="E112">
        <v>237</v>
      </c>
      <c r="F112">
        <v>237</v>
      </c>
      <c r="G112">
        <v>237</v>
      </c>
      <c r="H112">
        <v>237</v>
      </c>
      <c r="I112">
        <v>237</v>
      </c>
    </row>
    <row r="113" spans="1:9">
      <c r="A113" t="s">
        <v>112</v>
      </c>
      <c r="B113" t="s">
        <v>608</v>
      </c>
      <c r="C113">
        <v>237</v>
      </c>
      <c r="D113">
        <v>237</v>
      </c>
      <c r="E113">
        <v>237</v>
      </c>
      <c r="F113">
        <v>237</v>
      </c>
      <c r="G113">
        <v>237</v>
      </c>
      <c r="H113">
        <v>237</v>
      </c>
      <c r="I113">
        <v>237</v>
      </c>
    </row>
    <row r="114" spans="1:9">
      <c r="A114" t="s">
        <v>113</v>
      </c>
      <c r="B114" t="s">
        <v>608</v>
      </c>
      <c r="C114">
        <v>237</v>
      </c>
      <c r="D114">
        <v>237</v>
      </c>
      <c r="E114">
        <v>237</v>
      </c>
      <c r="F114">
        <v>237</v>
      </c>
      <c r="G114">
        <v>237</v>
      </c>
      <c r="H114">
        <v>237</v>
      </c>
      <c r="I114">
        <v>237</v>
      </c>
    </row>
    <row r="115" spans="1:9">
      <c r="A115" t="s">
        <v>114</v>
      </c>
      <c r="B115" t="s">
        <v>608</v>
      </c>
      <c r="C115">
        <v>237</v>
      </c>
      <c r="D115">
        <v>237</v>
      </c>
      <c r="E115">
        <v>237</v>
      </c>
      <c r="F115">
        <v>237</v>
      </c>
      <c r="G115">
        <v>237</v>
      </c>
      <c r="H115">
        <v>237</v>
      </c>
      <c r="I115">
        <v>237</v>
      </c>
    </row>
    <row r="116" spans="1:9">
      <c r="A116" t="s">
        <v>115</v>
      </c>
      <c r="B116" t="s">
        <v>608</v>
      </c>
      <c r="C116">
        <v>198.86699999999999</v>
      </c>
      <c r="D116">
        <v>198.86699999999999</v>
      </c>
      <c r="E116">
        <v>198.86699999999999</v>
      </c>
      <c r="F116">
        <v>198.86699999999999</v>
      </c>
      <c r="G116">
        <v>198.86699999999999</v>
      </c>
      <c r="H116">
        <v>198.86699999999999</v>
      </c>
      <c r="I116">
        <v>198.86699999999999</v>
      </c>
    </row>
    <row r="117" spans="1:9">
      <c r="A117" t="s">
        <v>116</v>
      </c>
      <c r="B117" t="s">
        <v>608</v>
      </c>
      <c r="C117">
        <v>198.86699999999999</v>
      </c>
      <c r="D117">
        <v>198.86699999999999</v>
      </c>
      <c r="E117">
        <v>198.86699999999999</v>
      </c>
      <c r="F117">
        <v>198.86699999999999</v>
      </c>
      <c r="G117">
        <v>198.86699999999999</v>
      </c>
      <c r="H117">
        <v>198.86699999999999</v>
      </c>
      <c r="I117">
        <v>198.86699999999999</v>
      </c>
    </row>
    <row r="118" spans="1:9">
      <c r="A118" t="s">
        <v>117</v>
      </c>
      <c r="B118" t="s">
        <v>608</v>
      </c>
      <c r="C118">
        <v>198.86699999999999</v>
      </c>
      <c r="D118">
        <v>198.86699999999999</v>
      </c>
      <c r="E118">
        <v>198.86699999999999</v>
      </c>
      <c r="F118">
        <v>198.86699999999999</v>
      </c>
      <c r="G118">
        <v>198.86699999999999</v>
      </c>
      <c r="H118">
        <v>198.86699999999999</v>
      </c>
      <c r="I118">
        <v>198.86699999999999</v>
      </c>
    </row>
    <row r="119" spans="1:9">
      <c r="A119" t="s">
        <v>118</v>
      </c>
      <c r="B119" t="s">
        <v>608</v>
      </c>
      <c r="C119">
        <v>354</v>
      </c>
      <c r="D119">
        <v>354</v>
      </c>
      <c r="E119">
        <v>354</v>
      </c>
      <c r="F119">
        <v>354</v>
      </c>
      <c r="G119">
        <v>354</v>
      </c>
      <c r="H119">
        <v>354</v>
      </c>
      <c r="I119">
        <v>354</v>
      </c>
    </row>
    <row r="120" spans="1:9">
      <c r="A120" t="s">
        <v>119</v>
      </c>
      <c r="B120" t="s">
        <v>608</v>
      </c>
      <c r="C120">
        <v>491</v>
      </c>
      <c r="D120">
        <v>491</v>
      </c>
      <c r="E120">
        <v>491</v>
      </c>
      <c r="F120">
        <v>491</v>
      </c>
      <c r="G120">
        <v>491</v>
      </c>
      <c r="H120">
        <v>491</v>
      </c>
      <c r="I120">
        <v>491</v>
      </c>
    </row>
    <row r="121" spans="1:9">
      <c r="A121" t="s">
        <v>120</v>
      </c>
      <c r="B121" t="s">
        <v>608</v>
      </c>
      <c r="C121">
        <v>491</v>
      </c>
      <c r="D121">
        <v>491</v>
      </c>
      <c r="E121">
        <v>491</v>
      </c>
      <c r="F121">
        <v>491</v>
      </c>
      <c r="G121">
        <v>491</v>
      </c>
      <c r="H121">
        <v>491</v>
      </c>
      <c r="I121">
        <v>491</v>
      </c>
    </row>
    <row r="122" spans="1:9">
      <c r="A122" t="s">
        <v>121</v>
      </c>
      <c r="B122" t="s">
        <v>608</v>
      </c>
      <c r="C122">
        <v>491</v>
      </c>
      <c r="D122">
        <v>491</v>
      </c>
      <c r="E122">
        <v>491</v>
      </c>
      <c r="F122">
        <v>491</v>
      </c>
      <c r="G122">
        <v>491</v>
      </c>
      <c r="H122">
        <v>491</v>
      </c>
      <c r="I122">
        <v>491</v>
      </c>
    </row>
    <row r="123" spans="1:9">
      <c r="A123" t="s">
        <v>122</v>
      </c>
      <c r="B123" t="s">
        <v>608</v>
      </c>
      <c r="C123">
        <v>300</v>
      </c>
      <c r="D123">
        <v>300</v>
      </c>
      <c r="E123">
        <v>300</v>
      </c>
      <c r="F123">
        <v>300</v>
      </c>
      <c r="G123">
        <v>300</v>
      </c>
      <c r="H123">
        <v>300</v>
      </c>
      <c r="I123">
        <v>300</v>
      </c>
    </row>
    <row r="124" spans="1:9">
      <c r="A124" t="s">
        <v>123</v>
      </c>
      <c r="B124" t="s">
        <v>608</v>
      </c>
      <c r="C124">
        <v>134.5</v>
      </c>
      <c r="D124">
        <v>134.5</v>
      </c>
      <c r="E124">
        <v>134.5</v>
      </c>
      <c r="F124">
        <v>134.5</v>
      </c>
      <c r="G124">
        <v>134.5</v>
      </c>
      <c r="H124">
        <v>134.5</v>
      </c>
      <c r="I124">
        <v>134.5</v>
      </c>
    </row>
    <row r="125" spans="1:9">
      <c r="A125" t="s">
        <v>124</v>
      </c>
      <c r="B125" t="s">
        <v>608</v>
      </c>
      <c r="C125">
        <v>134.5</v>
      </c>
      <c r="D125">
        <v>134.5</v>
      </c>
      <c r="E125">
        <v>134.5</v>
      </c>
      <c r="F125">
        <v>134.5</v>
      </c>
      <c r="G125">
        <v>134.5</v>
      </c>
      <c r="H125">
        <v>134.5</v>
      </c>
      <c r="I125">
        <v>134.5</v>
      </c>
    </row>
    <row r="126" spans="1:9">
      <c r="A126" t="s">
        <v>125</v>
      </c>
      <c r="B126" t="s">
        <v>608</v>
      </c>
      <c r="C126">
        <v>174.3</v>
      </c>
      <c r="D126">
        <v>174.3</v>
      </c>
      <c r="E126">
        <v>174.3</v>
      </c>
      <c r="F126">
        <v>174.3</v>
      </c>
      <c r="G126">
        <v>174.3</v>
      </c>
      <c r="H126">
        <v>174.3</v>
      </c>
      <c r="I126">
        <v>174.3</v>
      </c>
    </row>
    <row r="127" spans="1:9">
      <c r="A127" t="s">
        <v>126</v>
      </c>
      <c r="B127" t="s">
        <v>608</v>
      </c>
      <c r="C127">
        <v>174.3</v>
      </c>
      <c r="D127">
        <v>174.3</v>
      </c>
      <c r="E127">
        <v>174.3</v>
      </c>
      <c r="F127">
        <v>174.3</v>
      </c>
      <c r="G127">
        <v>174.3</v>
      </c>
      <c r="H127">
        <v>174.3</v>
      </c>
      <c r="I127">
        <v>174.3</v>
      </c>
    </row>
    <row r="128" spans="1:9">
      <c r="A128" t="s">
        <v>127</v>
      </c>
      <c r="B128" t="s">
        <v>608</v>
      </c>
      <c r="C128">
        <v>174.3</v>
      </c>
      <c r="D128">
        <v>174.3</v>
      </c>
      <c r="E128">
        <v>174.3</v>
      </c>
      <c r="F128">
        <v>174.3</v>
      </c>
      <c r="G128">
        <v>174.3</v>
      </c>
      <c r="H128">
        <v>174.3</v>
      </c>
      <c r="I128">
        <v>174.3</v>
      </c>
    </row>
    <row r="129" spans="1:9">
      <c r="A129" t="s">
        <v>128</v>
      </c>
      <c r="B129" t="s">
        <v>608</v>
      </c>
      <c r="C129">
        <v>174.3</v>
      </c>
      <c r="D129">
        <v>174.3</v>
      </c>
      <c r="E129">
        <v>174.3</v>
      </c>
      <c r="F129">
        <v>174.3</v>
      </c>
      <c r="G129">
        <v>174.3</v>
      </c>
      <c r="H129">
        <v>174.3</v>
      </c>
      <c r="I129">
        <v>174.3</v>
      </c>
    </row>
    <row r="130" spans="1:9">
      <c r="A130" t="s">
        <v>129</v>
      </c>
      <c r="B130" t="s">
        <v>608</v>
      </c>
      <c r="C130">
        <v>174.3</v>
      </c>
      <c r="D130">
        <v>174.3</v>
      </c>
      <c r="E130">
        <v>174.3</v>
      </c>
      <c r="F130">
        <v>174.3</v>
      </c>
      <c r="G130">
        <v>174.3</v>
      </c>
      <c r="H130">
        <v>174.3</v>
      </c>
      <c r="I130">
        <v>174.3</v>
      </c>
    </row>
    <row r="131" spans="1:9">
      <c r="A131" t="s">
        <v>130</v>
      </c>
      <c r="B131" t="s">
        <v>608</v>
      </c>
      <c r="C131">
        <v>174.3</v>
      </c>
      <c r="D131">
        <v>174.3</v>
      </c>
      <c r="E131">
        <v>174.3</v>
      </c>
      <c r="F131">
        <v>174.3</v>
      </c>
      <c r="G131">
        <v>174.3</v>
      </c>
      <c r="H131">
        <v>174.3</v>
      </c>
      <c r="I131">
        <v>174.3</v>
      </c>
    </row>
    <row r="132" spans="1:9">
      <c r="A132" t="s">
        <v>131</v>
      </c>
      <c r="B132" t="s">
        <v>608</v>
      </c>
      <c r="C132">
        <v>174.3</v>
      </c>
      <c r="D132">
        <v>174.3</v>
      </c>
      <c r="E132">
        <v>174.3</v>
      </c>
      <c r="F132">
        <v>174.3</v>
      </c>
      <c r="G132">
        <v>174.3</v>
      </c>
      <c r="H132">
        <v>174.3</v>
      </c>
      <c r="I132">
        <v>174.3</v>
      </c>
    </row>
    <row r="133" spans="1:9">
      <c r="A133" t="s">
        <v>132</v>
      </c>
      <c r="B133" t="s">
        <v>608</v>
      </c>
      <c r="C133">
        <v>514.29999999999995</v>
      </c>
      <c r="D133">
        <v>514.29999999999995</v>
      </c>
      <c r="E133">
        <v>514.29999999999995</v>
      </c>
      <c r="F133">
        <v>514.29999999999995</v>
      </c>
      <c r="G133">
        <v>514.29999999999995</v>
      </c>
      <c r="H133">
        <v>514.29999999999995</v>
      </c>
      <c r="I133">
        <v>514.29999999999995</v>
      </c>
    </row>
    <row r="134" spans="1:9">
      <c r="A134" t="s">
        <v>133</v>
      </c>
      <c r="B134" t="s">
        <v>608</v>
      </c>
      <c r="C134">
        <v>700</v>
      </c>
      <c r="D134">
        <v>700</v>
      </c>
      <c r="E134">
        <v>700</v>
      </c>
      <c r="F134">
        <v>700</v>
      </c>
      <c r="G134">
        <v>700</v>
      </c>
      <c r="H134">
        <v>700</v>
      </c>
      <c r="I134">
        <v>700</v>
      </c>
    </row>
    <row r="135" spans="1:9">
      <c r="A135" t="s">
        <v>134</v>
      </c>
      <c r="B135" t="s">
        <v>608</v>
      </c>
      <c r="C135">
        <v>700</v>
      </c>
      <c r="D135">
        <v>700</v>
      </c>
      <c r="E135">
        <v>700</v>
      </c>
      <c r="F135">
        <v>700</v>
      </c>
      <c r="G135">
        <v>700</v>
      </c>
      <c r="H135">
        <v>700</v>
      </c>
      <c r="I135">
        <v>700</v>
      </c>
    </row>
    <row r="136" spans="1:9">
      <c r="A136" t="s">
        <v>135</v>
      </c>
      <c r="B136" t="s">
        <v>608</v>
      </c>
      <c r="C136">
        <v>700</v>
      </c>
      <c r="D136">
        <v>700</v>
      </c>
      <c r="E136">
        <v>700</v>
      </c>
      <c r="F136">
        <v>700</v>
      </c>
      <c r="G136">
        <v>700</v>
      </c>
      <c r="H136">
        <v>700</v>
      </c>
      <c r="I136">
        <v>700</v>
      </c>
    </row>
    <row r="137" spans="1:9">
      <c r="A137" t="s">
        <v>136</v>
      </c>
      <c r="B137" t="s">
        <v>608</v>
      </c>
      <c r="C137">
        <v>700</v>
      </c>
      <c r="D137">
        <v>700</v>
      </c>
      <c r="E137">
        <v>700</v>
      </c>
      <c r="F137">
        <v>700</v>
      </c>
      <c r="G137">
        <v>700</v>
      </c>
      <c r="H137">
        <v>700</v>
      </c>
      <c r="I137">
        <v>700</v>
      </c>
    </row>
    <row r="138" spans="1:9">
      <c r="A138" t="s">
        <v>137</v>
      </c>
      <c r="B138" t="s">
        <v>608</v>
      </c>
      <c r="C138">
        <v>700</v>
      </c>
      <c r="D138">
        <v>700</v>
      </c>
      <c r="E138">
        <v>700</v>
      </c>
      <c r="F138">
        <v>700</v>
      </c>
      <c r="G138">
        <v>700</v>
      </c>
      <c r="H138">
        <v>700</v>
      </c>
      <c r="I138">
        <v>700</v>
      </c>
    </row>
    <row r="139" spans="1:9">
      <c r="A139" t="s">
        <v>138</v>
      </c>
      <c r="B139" t="s">
        <v>608</v>
      </c>
      <c r="C139">
        <v>4.4000000000000004</v>
      </c>
      <c r="D139">
        <v>4.4000000000000004</v>
      </c>
      <c r="E139">
        <v>4.4000000000000004</v>
      </c>
      <c r="F139">
        <v>4.4000000000000004</v>
      </c>
      <c r="G139">
        <v>4.4000000000000004</v>
      </c>
      <c r="H139">
        <v>4.4000000000000004</v>
      </c>
      <c r="I139">
        <v>4.4000000000000004</v>
      </c>
    </row>
    <row r="140" spans="1:9">
      <c r="A140" t="s">
        <v>139</v>
      </c>
      <c r="B140" t="s">
        <v>608</v>
      </c>
      <c r="C140">
        <v>8</v>
      </c>
      <c r="D140">
        <v>8</v>
      </c>
      <c r="E140">
        <v>8</v>
      </c>
      <c r="F140">
        <v>8</v>
      </c>
      <c r="G140">
        <v>8</v>
      </c>
      <c r="H140">
        <v>8</v>
      </c>
      <c r="I140">
        <v>8</v>
      </c>
    </row>
    <row r="141" spans="1:9">
      <c r="A141" t="s">
        <v>140</v>
      </c>
      <c r="B141" t="s">
        <v>608</v>
      </c>
      <c r="C141">
        <v>8</v>
      </c>
      <c r="D141">
        <v>8</v>
      </c>
      <c r="E141">
        <v>8</v>
      </c>
      <c r="F141">
        <v>8</v>
      </c>
      <c r="G141">
        <v>8</v>
      </c>
      <c r="H141">
        <v>8</v>
      </c>
      <c r="I141">
        <v>8</v>
      </c>
    </row>
    <row r="142" spans="1:9">
      <c r="A142" t="s">
        <v>141</v>
      </c>
      <c r="B142" t="s">
        <v>608</v>
      </c>
      <c r="C142">
        <v>10</v>
      </c>
      <c r="D142">
        <v>10</v>
      </c>
      <c r="E142">
        <v>10</v>
      </c>
      <c r="F142">
        <v>10</v>
      </c>
      <c r="G142">
        <v>10</v>
      </c>
      <c r="H142">
        <v>10</v>
      </c>
      <c r="I142">
        <v>10</v>
      </c>
    </row>
    <row r="143" spans="1:9">
      <c r="A143" t="s">
        <v>142</v>
      </c>
      <c r="B143" t="s">
        <v>608</v>
      </c>
      <c r="C143">
        <v>60</v>
      </c>
      <c r="D143">
        <v>30</v>
      </c>
      <c r="E143">
        <v>30</v>
      </c>
      <c r="F143">
        <v>30</v>
      </c>
      <c r="G143">
        <v>30</v>
      </c>
      <c r="H143">
        <v>30</v>
      </c>
      <c r="I143">
        <v>30</v>
      </c>
    </row>
    <row r="144" spans="1:9">
      <c r="A144" t="s">
        <v>143</v>
      </c>
      <c r="B144" t="s">
        <v>608</v>
      </c>
      <c r="C144">
        <v>60</v>
      </c>
      <c r="D144">
        <v>30</v>
      </c>
      <c r="E144">
        <v>30</v>
      </c>
      <c r="F144">
        <v>30</v>
      </c>
      <c r="G144">
        <v>30</v>
      </c>
      <c r="H144">
        <v>30</v>
      </c>
      <c r="I144">
        <v>30</v>
      </c>
    </row>
    <row r="145" spans="1:9">
      <c r="A145" t="s">
        <v>144</v>
      </c>
      <c r="B145" t="s">
        <v>608</v>
      </c>
      <c r="C145">
        <v>9.5</v>
      </c>
      <c r="D145">
        <v>9.5</v>
      </c>
      <c r="E145">
        <v>9.5</v>
      </c>
      <c r="F145">
        <v>9.5</v>
      </c>
      <c r="G145">
        <v>9.5</v>
      </c>
      <c r="H145">
        <v>9.5</v>
      </c>
      <c r="I145">
        <v>9.5</v>
      </c>
    </row>
    <row r="146" spans="1:9">
      <c r="A146" t="s">
        <v>145</v>
      </c>
      <c r="B146" t="s">
        <v>608</v>
      </c>
      <c r="C146">
        <v>32</v>
      </c>
      <c r="D146">
        <v>30</v>
      </c>
      <c r="E146">
        <v>30</v>
      </c>
      <c r="F146">
        <v>30</v>
      </c>
      <c r="G146">
        <v>30</v>
      </c>
      <c r="H146">
        <v>30</v>
      </c>
      <c r="I146">
        <v>30</v>
      </c>
    </row>
    <row r="147" spans="1:9">
      <c r="A147" t="s">
        <v>146</v>
      </c>
      <c r="B147" t="s">
        <v>608</v>
      </c>
      <c r="C147">
        <v>55</v>
      </c>
      <c r="D147">
        <v>30</v>
      </c>
      <c r="E147">
        <v>30</v>
      </c>
      <c r="F147">
        <v>30</v>
      </c>
      <c r="G147">
        <v>30</v>
      </c>
      <c r="H147">
        <v>30</v>
      </c>
      <c r="I147">
        <v>30</v>
      </c>
    </row>
    <row r="148" spans="1:9">
      <c r="A148" t="s">
        <v>147</v>
      </c>
      <c r="B148" t="s">
        <v>608</v>
      </c>
      <c r="C148">
        <v>41</v>
      </c>
      <c r="D148">
        <v>30</v>
      </c>
      <c r="E148">
        <v>30</v>
      </c>
      <c r="F148">
        <v>30</v>
      </c>
      <c r="G148">
        <v>30</v>
      </c>
      <c r="H148">
        <v>30</v>
      </c>
      <c r="I148">
        <v>30</v>
      </c>
    </row>
    <row r="149" spans="1:9">
      <c r="A149" t="s">
        <v>148</v>
      </c>
      <c r="B149" t="s">
        <v>608</v>
      </c>
      <c r="C149">
        <v>60</v>
      </c>
      <c r="D149">
        <v>30</v>
      </c>
      <c r="E149">
        <v>30</v>
      </c>
      <c r="F149">
        <v>30</v>
      </c>
      <c r="G149">
        <v>30</v>
      </c>
      <c r="H149">
        <v>30</v>
      </c>
      <c r="I149">
        <v>30</v>
      </c>
    </row>
    <row r="150" spans="1:9">
      <c r="A150" t="s">
        <v>149</v>
      </c>
      <c r="B150" t="s">
        <v>608</v>
      </c>
      <c r="C150">
        <v>55</v>
      </c>
      <c r="D150">
        <v>30</v>
      </c>
      <c r="E150">
        <v>30</v>
      </c>
      <c r="F150">
        <v>30</v>
      </c>
      <c r="G150">
        <v>30</v>
      </c>
      <c r="H150">
        <v>30</v>
      </c>
      <c r="I150">
        <v>30</v>
      </c>
    </row>
    <row r="151" spans="1:9">
      <c r="A151" t="s">
        <v>150</v>
      </c>
      <c r="B151" t="s">
        <v>608</v>
      </c>
      <c r="C151">
        <v>60</v>
      </c>
      <c r="D151">
        <v>30</v>
      </c>
      <c r="E151">
        <v>30</v>
      </c>
      <c r="F151">
        <v>30</v>
      </c>
      <c r="G151">
        <v>30</v>
      </c>
      <c r="H151">
        <v>30</v>
      </c>
      <c r="I151">
        <v>30</v>
      </c>
    </row>
    <row r="152" spans="1:9">
      <c r="A152" t="s">
        <v>151</v>
      </c>
      <c r="B152" t="s">
        <v>608</v>
      </c>
      <c r="C152">
        <v>90</v>
      </c>
      <c r="D152">
        <v>27</v>
      </c>
      <c r="E152">
        <v>27</v>
      </c>
      <c r="F152">
        <v>27</v>
      </c>
      <c r="G152">
        <v>27</v>
      </c>
      <c r="H152">
        <v>27</v>
      </c>
      <c r="I152">
        <v>27</v>
      </c>
    </row>
    <row r="153" spans="1:9">
      <c r="A153" t="s">
        <v>152</v>
      </c>
      <c r="B153" t="s">
        <v>608</v>
      </c>
      <c r="C153">
        <v>60</v>
      </c>
      <c r="D153">
        <v>30</v>
      </c>
      <c r="E153">
        <v>30</v>
      </c>
      <c r="F153">
        <v>30</v>
      </c>
      <c r="G153">
        <v>30</v>
      </c>
      <c r="H153">
        <v>30</v>
      </c>
      <c r="I153">
        <v>30</v>
      </c>
    </row>
    <row r="154" spans="1:9">
      <c r="A154" t="s">
        <v>153</v>
      </c>
      <c r="B154" t="s">
        <v>608</v>
      </c>
      <c r="C154">
        <v>90</v>
      </c>
      <c r="D154">
        <v>30</v>
      </c>
      <c r="E154">
        <v>30</v>
      </c>
      <c r="F154">
        <v>30</v>
      </c>
      <c r="G154">
        <v>30</v>
      </c>
      <c r="H154">
        <v>30</v>
      </c>
      <c r="I154">
        <v>30</v>
      </c>
    </row>
    <row r="155" spans="1:9">
      <c r="A155" t="s">
        <v>154</v>
      </c>
      <c r="B155" t="s">
        <v>608</v>
      </c>
      <c r="C155">
        <v>60</v>
      </c>
      <c r="D155">
        <v>30</v>
      </c>
      <c r="E155">
        <v>30</v>
      </c>
      <c r="F155">
        <v>30</v>
      </c>
      <c r="G155">
        <v>30</v>
      </c>
      <c r="H155">
        <v>30</v>
      </c>
      <c r="I155">
        <v>30</v>
      </c>
    </row>
    <row r="156" spans="1:9">
      <c r="A156" t="s">
        <v>155</v>
      </c>
      <c r="B156" t="s">
        <v>608</v>
      </c>
      <c r="C156">
        <v>90</v>
      </c>
      <c r="D156">
        <v>30</v>
      </c>
      <c r="E156">
        <v>30</v>
      </c>
      <c r="F156">
        <v>30</v>
      </c>
      <c r="G156">
        <v>30</v>
      </c>
      <c r="H156">
        <v>30</v>
      </c>
      <c r="I156">
        <v>30</v>
      </c>
    </row>
    <row r="157" spans="1:9">
      <c r="A157" t="s">
        <v>156</v>
      </c>
      <c r="B157" t="s">
        <v>608</v>
      </c>
      <c r="C157">
        <v>90</v>
      </c>
      <c r="D157">
        <v>30</v>
      </c>
      <c r="E157">
        <v>30</v>
      </c>
      <c r="F157">
        <v>30</v>
      </c>
      <c r="G157">
        <v>30</v>
      </c>
      <c r="H157">
        <v>30</v>
      </c>
      <c r="I157">
        <v>30</v>
      </c>
    </row>
    <row r="158" spans="1:9">
      <c r="A158" t="s">
        <v>157</v>
      </c>
      <c r="B158" t="s">
        <v>608</v>
      </c>
      <c r="C158">
        <v>90</v>
      </c>
      <c r="D158">
        <v>30</v>
      </c>
      <c r="E158">
        <v>30</v>
      </c>
      <c r="F158">
        <v>30</v>
      </c>
      <c r="G158">
        <v>30</v>
      </c>
      <c r="H158">
        <v>30</v>
      </c>
      <c r="I158">
        <v>30</v>
      </c>
    </row>
    <row r="159" spans="1:9">
      <c r="A159" t="s">
        <v>158</v>
      </c>
      <c r="B159" t="s">
        <v>608</v>
      </c>
      <c r="C159">
        <v>90</v>
      </c>
      <c r="D159">
        <v>30</v>
      </c>
      <c r="E159">
        <v>30</v>
      </c>
      <c r="F159">
        <v>30</v>
      </c>
      <c r="G159">
        <v>30</v>
      </c>
      <c r="H159">
        <v>30</v>
      </c>
      <c r="I159">
        <v>30</v>
      </c>
    </row>
    <row r="160" spans="1:9">
      <c r="A160" t="s">
        <v>159</v>
      </c>
      <c r="B160" t="s">
        <v>608</v>
      </c>
      <c r="C160">
        <v>90</v>
      </c>
      <c r="D160">
        <v>30</v>
      </c>
      <c r="E160">
        <v>30</v>
      </c>
      <c r="F160">
        <v>30</v>
      </c>
      <c r="G160">
        <v>30</v>
      </c>
      <c r="H160">
        <v>30</v>
      </c>
      <c r="I160">
        <v>30</v>
      </c>
    </row>
    <row r="161" spans="1:9">
      <c r="A161" t="s">
        <v>160</v>
      </c>
      <c r="B161" t="s">
        <v>608</v>
      </c>
      <c r="C161">
        <v>90</v>
      </c>
      <c r="D161">
        <v>30</v>
      </c>
      <c r="E161">
        <v>30</v>
      </c>
      <c r="F161">
        <v>30</v>
      </c>
      <c r="G161">
        <v>30</v>
      </c>
      <c r="H161">
        <v>30</v>
      </c>
      <c r="I161">
        <v>30</v>
      </c>
    </row>
    <row r="162" spans="1:9">
      <c r="A162" t="s">
        <v>161</v>
      </c>
      <c r="B162" t="s">
        <v>608</v>
      </c>
      <c r="C162">
        <v>0</v>
      </c>
      <c r="D162">
        <v>30</v>
      </c>
      <c r="E162">
        <v>30</v>
      </c>
      <c r="F162">
        <v>30</v>
      </c>
      <c r="G162">
        <v>30</v>
      </c>
      <c r="H162">
        <v>30</v>
      </c>
      <c r="I162">
        <v>30</v>
      </c>
    </row>
    <row r="163" spans="1:9">
      <c r="A163" t="s">
        <v>162</v>
      </c>
      <c r="B163" t="s">
        <v>608</v>
      </c>
      <c r="C163">
        <v>60</v>
      </c>
      <c r="D163">
        <v>30</v>
      </c>
      <c r="E163">
        <v>30</v>
      </c>
      <c r="F163">
        <v>30</v>
      </c>
      <c r="G163">
        <v>30</v>
      </c>
      <c r="H163">
        <v>30</v>
      </c>
      <c r="I163">
        <v>30</v>
      </c>
    </row>
    <row r="164" spans="1:9">
      <c r="A164" t="s">
        <v>163</v>
      </c>
      <c r="B164" t="s">
        <v>608</v>
      </c>
      <c r="C164">
        <v>90</v>
      </c>
      <c r="D164">
        <v>30</v>
      </c>
      <c r="E164">
        <v>30</v>
      </c>
      <c r="F164">
        <v>30</v>
      </c>
      <c r="G164">
        <v>30</v>
      </c>
      <c r="H164">
        <v>30</v>
      </c>
      <c r="I164">
        <v>30</v>
      </c>
    </row>
    <row r="165" spans="1:9">
      <c r="A165" t="s">
        <v>164</v>
      </c>
      <c r="B165" t="s">
        <v>608</v>
      </c>
      <c r="C165">
        <v>60</v>
      </c>
      <c r="D165">
        <v>30</v>
      </c>
      <c r="E165">
        <v>30</v>
      </c>
      <c r="F165">
        <v>30</v>
      </c>
      <c r="G165">
        <v>30</v>
      </c>
      <c r="H165">
        <v>30</v>
      </c>
      <c r="I165">
        <v>30</v>
      </c>
    </row>
    <row r="166" spans="1:9">
      <c r="A166" t="s">
        <v>165</v>
      </c>
      <c r="B166" t="s">
        <v>608</v>
      </c>
      <c r="C166">
        <v>90</v>
      </c>
      <c r="D166">
        <v>90</v>
      </c>
      <c r="E166">
        <v>90</v>
      </c>
      <c r="F166">
        <v>90</v>
      </c>
      <c r="G166">
        <v>90</v>
      </c>
      <c r="H166">
        <v>90</v>
      </c>
      <c r="I166">
        <v>90</v>
      </c>
    </row>
    <row r="167" spans="1:9">
      <c r="A167" t="s">
        <v>166</v>
      </c>
      <c r="B167" t="s">
        <v>608</v>
      </c>
      <c r="C167">
        <v>74</v>
      </c>
      <c r="D167">
        <v>74</v>
      </c>
      <c r="E167">
        <v>74</v>
      </c>
      <c r="F167">
        <v>74</v>
      </c>
      <c r="G167">
        <v>74</v>
      </c>
      <c r="H167">
        <v>74</v>
      </c>
      <c r="I167">
        <v>74</v>
      </c>
    </row>
    <row r="168" spans="1:9">
      <c r="A168" t="s">
        <v>167</v>
      </c>
      <c r="B168" t="s">
        <v>608</v>
      </c>
      <c r="C168">
        <v>90</v>
      </c>
      <c r="D168">
        <v>90</v>
      </c>
      <c r="E168">
        <v>90</v>
      </c>
      <c r="F168">
        <v>90</v>
      </c>
      <c r="G168">
        <v>90</v>
      </c>
      <c r="H168">
        <v>90</v>
      </c>
      <c r="I168">
        <v>90</v>
      </c>
    </row>
    <row r="169" spans="1:9">
      <c r="A169" t="s">
        <v>168</v>
      </c>
      <c r="B169" t="s">
        <v>608</v>
      </c>
      <c r="C169">
        <v>90</v>
      </c>
      <c r="D169">
        <v>90</v>
      </c>
      <c r="E169">
        <v>90</v>
      </c>
      <c r="F169">
        <v>90</v>
      </c>
      <c r="G169">
        <v>90</v>
      </c>
      <c r="H169">
        <v>90</v>
      </c>
      <c r="I169">
        <v>90</v>
      </c>
    </row>
    <row r="170" spans="1:9">
      <c r="A170" t="s">
        <v>169</v>
      </c>
      <c r="B170" t="s">
        <v>608</v>
      </c>
      <c r="C170">
        <v>90</v>
      </c>
      <c r="D170">
        <v>90</v>
      </c>
      <c r="E170">
        <v>90</v>
      </c>
      <c r="F170">
        <v>90</v>
      </c>
      <c r="G170">
        <v>90</v>
      </c>
      <c r="H170">
        <v>90</v>
      </c>
      <c r="I170">
        <v>90</v>
      </c>
    </row>
    <row r="171" spans="1:9">
      <c r="A171" t="s">
        <v>170</v>
      </c>
      <c r="B171" t="s">
        <v>608</v>
      </c>
      <c r="C171">
        <v>90</v>
      </c>
      <c r="D171">
        <v>90</v>
      </c>
      <c r="E171">
        <v>90</v>
      </c>
      <c r="F171">
        <v>90</v>
      </c>
      <c r="G171">
        <v>90</v>
      </c>
      <c r="H171">
        <v>90</v>
      </c>
      <c r="I171">
        <v>90</v>
      </c>
    </row>
    <row r="172" spans="1:9">
      <c r="A172" t="s">
        <v>171</v>
      </c>
      <c r="B172" t="s">
        <v>608</v>
      </c>
      <c r="C172">
        <v>90</v>
      </c>
      <c r="D172">
        <v>90</v>
      </c>
      <c r="E172">
        <v>90</v>
      </c>
      <c r="F172">
        <v>90</v>
      </c>
      <c r="G172">
        <v>90</v>
      </c>
      <c r="H172">
        <v>90</v>
      </c>
      <c r="I172">
        <v>90</v>
      </c>
    </row>
    <row r="173" spans="1:9">
      <c r="A173" t="s">
        <v>172</v>
      </c>
      <c r="B173" t="s">
        <v>608</v>
      </c>
      <c r="C173">
        <v>90</v>
      </c>
      <c r="D173">
        <v>90</v>
      </c>
      <c r="E173">
        <v>90</v>
      </c>
      <c r="F173">
        <v>90</v>
      </c>
      <c r="G173">
        <v>90</v>
      </c>
      <c r="H173">
        <v>90</v>
      </c>
      <c r="I173">
        <v>90</v>
      </c>
    </row>
    <row r="174" spans="1:9">
      <c r="A174" t="s">
        <v>173</v>
      </c>
      <c r="B174" t="s">
        <v>608</v>
      </c>
      <c r="C174">
        <v>90</v>
      </c>
      <c r="D174">
        <v>90</v>
      </c>
      <c r="E174">
        <v>90</v>
      </c>
      <c r="F174">
        <v>90</v>
      </c>
      <c r="G174">
        <v>90</v>
      </c>
      <c r="H174">
        <v>90</v>
      </c>
      <c r="I174">
        <v>90</v>
      </c>
    </row>
    <row r="175" spans="1:9">
      <c r="A175" t="s">
        <v>174</v>
      </c>
      <c r="B175" t="s">
        <v>608</v>
      </c>
      <c r="C175">
        <v>90</v>
      </c>
      <c r="D175">
        <v>90</v>
      </c>
      <c r="E175">
        <v>90</v>
      </c>
      <c r="F175">
        <v>90</v>
      </c>
      <c r="G175">
        <v>90</v>
      </c>
      <c r="H175">
        <v>90</v>
      </c>
      <c r="I175">
        <v>90</v>
      </c>
    </row>
    <row r="176" spans="1:9">
      <c r="A176" t="s">
        <v>175</v>
      </c>
      <c r="B176" t="s">
        <v>608</v>
      </c>
      <c r="C176">
        <v>90</v>
      </c>
      <c r="D176">
        <v>90</v>
      </c>
      <c r="E176">
        <v>90</v>
      </c>
      <c r="F176">
        <v>90</v>
      </c>
      <c r="G176">
        <v>90</v>
      </c>
      <c r="H176">
        <v>90</v>
      </c>
      <c r="I176">
        <v>90</v>
      </c>
    </row>
    <row r="177" spans="1:9">
      <c r="A177" t="s">
        <v>176</v>
      </c>
      <c r="B177" t="s">
        <v>608</v>
      </c>
      <c r="C177">
        <v>90</v>
      </c>
      <c r="D177">
        <v>90</v>
      </c>
      <c r="E177">
        <v>90</v>
      </c>
      <c r="F177">
        <v>90</v>
      </c>
      <c r="G177">
        <v>90</v>
      </c>
      <c r="H177">
        <v>90</v>
      </c>
      <c r="I177">
        <v>90</v>
      </c>
    </row>
    <row r="178" spans="1:9">
      <c r="A178" t="s">
        <v>177</v>
      </c>
      <c r="B178" t="s">
        <v>608</v>
      </c>
      <c r="C178">
        <v>90</v>
      </c>
      <c r="D178">
        <v>90</v>
      </c>
      <c r="E178">
        <v>90</v>
      </c>
      <c r="F178">
        <v>90</v>
      </c>
      <c r="G178">
        <v>90</v>
      </c>
      <c r="H178">
        <v>90</v>
      </c>
      <c r="I178">
        <v>90</v>
      </c>
    </row>
    <row r="179" spans="1:9">
      <c r="A179" t="s">
        <v>178</v>
      </c>
      <c r="B179" t="s">
        <v>608</v>
      </c>
      <c r="C179">
        <v>90</v>
      </c>
      <c r="D179">
        <v>90</v>
      </c>
      <c r="E179">
        <v>90</v>
      </c>
      <c r="F179">
        <v>90</v>
      </c>
      <c r="G179">
        <v>90</v>
      </c>
      <c r="H179">
        <v>90</v>
      </c>
      <c r="I179">
        <v>90</v>
      </c>
    </row>
    <row r="180" spans="1:9">
      <c r="A180" t="s">
        <v>179</v>
      </c>
      <c r="B180" t="s">
        <v>608</v>
      </c>
      <c r="C180">
        <v>90</v>
      </c>
      <c r="D180">
        <v>90</v>
      </c>
      <c r="E180">
        <v>90</v>
      </c>
      <c r="F180">
        <v>90</v>
      </c>
      <c r="G180">
        <v>90</v>
      </c>
      <c r="H180">
        <v>90</v>
      </c>
      <c r="I180">
        <v>90</v>
      </c>
    </row>
    <row r="181" spans="1:9">
      <c r="A181" t="s">
        <v>180</v>
      </c>
      <c r="B181" t="s">
        <v>608</v>
      </c>
      <c r="C181">
        <v>90</v>
      </c>
      <c r="D181">
        <v>90</v>
      </c>
      <c r="E181">
        <v>90</v>
      </c>
      <c r="F181">
        <v>90</v>
      </c>
      <c r="G181">
        <v>90</v>
      </c>
      <c r="H181">
        <v>90</v>
      </c>
      <c r="I181">
        <v>90</v>
      </c>
    </row>
    <row r="182" spans="1:9">
      <c r="A182" t="s">
        <v>181</v>
      </c>
      <c r="B182" t="s">
        <v>608</v>
      </c>
      <c r="C182">
        <v>90</v>
      </c>
      <c r="D182">
        <v>90</v>
      </c>
      <c r="E182">
        <v>90</v>
      </c>
      <c r="F182">
        <v>90</v>
      </c>
      <c r="G182">
        <v>90</v>
      </c>
      <c r="H182">
        <v>90</v>
      </c>
      <c r="I182">
        <v>90</v>
      </c>
    </row>
    <row r="183" spans="1:9">
      <c r="A183" t="s">
        <v>182</v>
      </c>
      <c r="B183" t="s">
        <v>608</v>
      </c>
      <c r="C183">
        <v>90</v>
      </c>
      <c r="D183">
        <v>90</v>
      </c>
      <c r="E183">
        <v>90</v>
      </c>
      <c r="F183">
        <v>90</v>
      </c>
      <c r="G183">
        <v>90</v>
      </c>
      <c r="H183">
        <v>90</v>
      </c>
      <c r="I183">
        <v>90</v>
      </c>
    </row>
    <row r="184" spans="1:9">
      <c r="A184" t="s">
        <v>183</v>
      </c>
      <c r="B184" t="s">
        <v>608</v>
      </c>
      <c r="C184">
        <v>90</v>
      </c>
      <c r="D184">
        <v>90</v>
      </c>
      <c r="E184">
        <v>90</v>
      </c>
      <c r="F184">
        <v>90</v>
      </c>
      <c r="G184">
        <v>90</v>
      </c>
      <c r="H184">
        <v>90</v>
      </c>
      <c r="I184">
        <v>90</v>
      </c>
    </row>
    <row r="185" spans="1:9">
      <c r="A185" t="s">
        <v>184</v>
      </c>
      <c r="B185" t="s">
        <v>608</v>
      </c>
      <c r="C185">
        <v>90</v>
      </c>
      <c r="D185">
        <v>90</v>
      </c>
      <c r="E185">
        <v>90</v>
      </c>
      <c r="F185">
        <v>90</v>
      </c>
      <c r="G185">
        <v>90</v>
      </c>
      <c r="H185">
        <v>90</v>
      </c>
      <c r="I185">
        <v>90</v>
      </c>
    </row>
    <row r="186" spans="1:9">
      <c r="A186" t="s">
        <v>185</v>
      </c>
      <c r="B186" t="s">
        <v>608</v>
      </c>
      <c r="C186">
        <v>90</v>
      </c>
      <c r="D186">
        <v>90</v>
      </c>
      <c r="E186">
        <v>90</v>
      </c>
      <c r="F186">
        <v>90</v>
      </c>
      <c r="G186">
        <v>90</v>
      </c>
      <c r="H186">
        <v>90</v>
      </c>
      <c r="I186">
        <v>90</v>
      </c>
    </row>
    <row r="187" spans="1:9">
      <c r="A187" t="s">
        <v>186</v>
      </c>
      <c r="B187" t="s">
        <v>608</v>
      </c>
      <c r="C187">
        <v>90</v>
      </c>
      <c r="D187">
        <v>90</v>
      </c>
      <c r="E187">
        <v>90</v>
      </c>
      <c r="F187">
        <v>90</v>
      </c>
      <c r="G187">
        <v>90</v>
      </c>
      <c r="H187">
        <v>90</v>
      </c>
      <c r="I187">
        <v>90</v>
      </c>
    </row>
    <row r="188" spans="1:9">
      <c r="A188" t="s">
        <v>187</v>
      </c>
      <c r="B188" t="s">
        <v>608</v>
      </c>
      <c r="C188">
        <v>90</v>
      </c>
      <c r="D188">
        <v>90</v>
      </c>
      <c r="E188">
        <v>90</v>
      </c>
      <c r="F188">
        <v>90</v>
      </c>
      <c r="G188">
        <v>90</v>
      </c>
      <c r="H188">
        <v>90</v>
      </c>
      <c r="I188">
        <v>90</v>
      </c>
    </row>
    <row r="189" spans="1:9">
      <c r="A189" t="s">
        <v>188</v>
      </c>
      <c r="B189" t="s">
        <v>608</v>
      </c>
      <c r="C189">
        <v>90</v>
      </c>
      <c r="D189">
        <v>90</v>
      </c>
      <c r="E189">
        <v>90</v>
      </c>
      <c r="F189">
        <v>90</v>
      </c>
      <c r="G189">
        <v>90</v>
      </c>
      <c r="H189">
        <v>90</v>
      </c>
      <c r="I189">
        <v>90</v>
      </c>
    </row>
    <row r="190" spans="1:9">
      <c r="A190" t="s">
        <v>189</v>
      </c>
      <c r="B190" t="s">
        <v>608</v>
      </c>
      <c r="C190">
        <v>90</v>
      </c>
      <c r="D190">
        <v>90</v>
      </c>
      <c r="E190">
        <v>90</v>
      </c>
      <c r="F190">
        <v>90</v>
      </c>
      <c r="G190">
        <v>90</v>
      </c>
      <c r="H190">
        <v>90</v>
      </c>
      <c r="I190">
        <v>90</v>
      </c>
    </row>
    <row r="191" spans="1:9">
      <c r="A191" t="s">
        <v>190</v>
      </c>
      <c r="B191" t="s">
        <v>608</v>
      </c>
      <c r="C191">
        <v>90</v>
      </c>
      <c r="D191">
        <v>90</v>
      </c>
      <c r="E191">
        <v>90</v>
      </c>
      <c r="F191">
        <v>90</v>
      </c>
      <c r="G191">
        <v>90</v>
      </c>
      <c r="H191">
        <v>90</v>
      </c>
      <c r="I191">
        <v>90</v>
      </c>
    </row>
    <row r="192" spans="1:9">
      <c r="A192" t="s">
        <v>191</v>
      </c>
      <c r="B192" t="s">
        <v>608</v>
      </c>
      <c r="C192">
        <v>90</v>
      </c>
      <c r="D192">
        <v>90</v>
      </c>
      <c r="E192">
        <v>90</v>
      </c>
      <c r="F192">
        <v>90</v>
      </c>
      <c r="G192">
        <v>90</v>
      </c>
      <c r="H192">
        <v>90</v>
      </c>
      <c r="I192">
        <v>90</v>
      </c>
    </row>
    <row r="193" spans="1:9">
      <c r="A193" t="s">
        <v>192</v>
      </c>
      <c r="B193" t="s">
        <v>608</v>
      </c>
      <c r="C193">
        <v>90</v>
      </c>
      <c r="D193">
        <v>90</v>
      </c>
      <c r="E193">
        <v>90</v>
      </c>
      <c r="F193">
        <v>90</v>
      </c>
      <c r="G193">
        <v>90</v>
      </c>
      <c r="H193">
        <v>90</v>
      </c>
      <c r="I193">
        <v>90</v>
      </c>
    </row>
    <row r="194" spans="1:9">
      <c r="A194" t="s">
        <v>193</v>
      </c>
      <c r="B194" t="s">
        <v>608</v>
      </c>
      <c r="C194">
        <v>90</v>
      </c>
      <c r="D194">
        <v>90</v>
      </c>
      <c r="E194">
        <v>90</v>
      </c>
      <c r="F194">
        <v>90</v>
      </c>
      <c r="G194">
        <v>90</v>
      </c>
      <c r="H194">
        <v>90</v>
      </c>
      <c r="I194">
        <v>90</v>
      </c>
    </row>
    <row r="195" spans="1:9">
      <c r="A195" t="s">
        <v>194</v>
      </c>
      <c r="B195" t="s">
        <v>608</v>
      </c>
      <c r="C195">
        <v>90</v>
      </c>
      <c r="D195">
        <v>90</v>
      </c>
      <c r="E195">
        <v>90</v>
      </c>
      <c r="F195">
        <v>90</v>
      </c>
      <c r="G195">
        <v>90</v>
      </c>
      <c r="H195">
        <v>90</v>
      </c>
      <c r="I195">
        <v>90</v>
      </c>
    </row>
    <row r="196" spans="1:9">
      <c r="A196" t="s">
        <v>195</v>
      </c>
      <c r="B196" t="s">
        <v>608</v>
      </c>
      <c r="C196">
        <v>90</v>
      </c>
      <c r="D196">
        <v>90</v>
      </c>
      <c r="E196">
        <v>90</v>
      </c>
      <c r="F196">
        <v>90</v>
      </c>
      <c r="G196">
        <v>90</v>
      </c>
      <c r="H196">
        <v>90</v>
      </c>
      <c r="I196">
        <v>90</v>
      </c>
    </row>
    <row r="197" spans="1:9">
      <c r="A197" t="s">
        <v>196</v>
      </c>
      <c r="B197" t="s">
        <v>608</v>
      </c>
      <c r="C197">
        <v>90</v>
      </c>
      <c r="D197">
        <v>90</v>
      </c>
      <c r="E197">
        <v>90</v>
      </c>
      <c r="F197">
        <v>90</v>
      </c>
      <c r="G197">
        <v>90</v>
      </c>
      <c r="H197">
        <v>90</v>
      </c>
      <c r="I197">
        <v>90</v>
      </c>
    </row>
    <row r="198" spans="1:9">
      <c r="A198" t="s">
        <v>197</v>
      </c>
      <c r="B198" t="s">
        <v>608</v>
      </c>
      <c r="C198">
        <v>90</v>
      </c>
      <c r="D198">
        <v>90</v>
      </c>
      <c r="E198">
        <v>90</v>
      </c>
      <c r="F198">
        <v>90</v>
      </c>
      <c r="G198">
        <v>90</v>
      </c>
      <c r="H198">
        <v>90</v>
      </c>
      <c r="I198">
        <v>90</v>
      </c>
    </row>
    <row r="199" spans="1:9">
      <c r="A199" t="s">
        <v>198</v>
      </c>
      <c r="B199" t="s">
        <v>608</v>
      </c>
      <c r="C199">
        <v>90</v>
      </c>
      <c r="D199">
        <v>90</v>
      </c>
      <c r="E199">
        <v>90</v>
      </c>
      <c r="F199">
        <v>90</v>
      </c>
      <c r="G199">
        <v>90</v>
      </c>
      <c r="H199">
        <v>90</v>
      </c>
      <c r="I199">
        <v>90</v>
      </c>
    </row>
    <row r="200" spans="1:9">
      <c r="A200" t="s">
        <v>199</v>
      </c>
      <c r="B200" t="s">
        <v>608</v>
      </c>
      <c r="C200">
        <v>90</v>
      </c>
      <c r="D200">
        <v>90</v>
      </c>
      <c r="E200">
        <v>90</v>
      </c>
      <c r="F200">
        <v>90</v>
      </c>
      <c r="G200">
        <v>90</v>
      </c>
      <c r="H200">
        <v>90</v>
      </c>
      <c r="I200">
        <v>90</v>
      </c>
    </row>
    <row r="201" spans="1:9">
      <c r="A201" t="s">
        <v>200</v>
      </c>
      <c r="B201" t="s">
        <v>608</v>
      </c>
      <c r="C201">
        <v>90</v>
      </c>
      <c r="D201">
        <v>90</v>
      </c>
      <c r="E201">
        <v>90</v>
      </c>
      <c r="F201">
        <v>90</v>
      </c>
      <c r="G201">
        <v>90</v>
      </c>
      <c r="H201">
        <v>90</v>
      </c>
      <c r="I201">
        <v>90</v>
      </c>
    </row>
    <row r="202" spans="1:9">
      <c r="A202" t="s">
        <v>201</v>
      </c>
      <c r="B202" t="s">
        <v>608</v>
      </c>
      <c r="C202">
        <v>90</v>
      </c>
      <c r="D202">
        <v>90</v>
      </c>
      <c r="E202">
        <v>90</v>
      </c>
      <c r="F202">
        <v>90</v>
      </c>
      <c r="G202">
        <v>90</v>
      </c>
      <c r="H202">
        <v>90</v>
      </c>
      <c r="I202">
        <v>90</v>
      </c>
    </row>
    <row r="203" spans="1:9">
      <c r="A203" t="s">
        <v>202</v>
      </c>
      <c r="B203" t="s">
        <v>608</v>
      </c>
      <c r="C203">
        <v>90</v>
      </c>
      <c r="D203">
        <v>90</v>
      </c>
      <c r="E203">
        <v>90</v>
      </c>
      <c r="F203">
        <v>90</v>
      </c>
      <c r="G203">
        <v>90</v>
      </c>
      <c r="H203">
        <v>90</v>
      </c>
      <c r="I203">
        <v>90</v>
      </c>
    </row>
    <row r="204" spans="1:9">
      <c r="A204" t="s">
        <v>203</v>
      </c>
      <c r="B204" t="s">
        <v>608</v>
      </c>
      <c r="C204">
        <v>90</v>
      </c>
      <c r="D204">
        <v>90</v>
      </c>
      <c r="E204">
        <v>90</v>
      </c>
      <c r="F204">
        <v>90</v>
      </c>
      <c r="G204">
        <v>90</v>
      </c>
      <c r="H204">
        <v>90</v>
      </c>
      <c r="I204">
        <v>90</v>
      </c>
    </row>
    <row r="205" spans="1:9">
      <c r="A205" t="s">
        <v>204</v>
      </c>
      <c r="B205" t="s">
        <v>608</v>
      </c>
      <c r="C205">
        <v>90</v>
      </c>
      <c r="D205">
        <v>90</v>
      </c>
      <c r="E205">
        <v>90</v>
      </c>
      <c r="F205">
        <v>90</v>
      </c>
      <c r="G205">
        <v>90</v>
      </c>
      <c r="H205">
        <v>90</v>
      </c>
      <c r="I205">
        <v>90</v>
      </c>
    </row>
    <row r="206" spans="1:9">
      <c r="A206" t="s">
        <v>205</v>
      </c>
      <c r="B206" t="s">
        <v>608</v>
      </c>
      <c r="C206">
        <v>90</v>
      </c>
      <c r="D206">
        <v>90</v>
      </c>
      <c r="E206">
        <v>90</v>
      </c>
      <c r="F206">
        <v>90</v>
      </c>
      <c r="G206">
        <v>90</v>
      </c>
      <c r="H206">
        <v>90</v>
      </c>
      <c r="I206">
        <v>90</v>
      </c>
    </row>
    <row r="207" spans="1:9">
      <c r="A207" t="s">
        <v>206</v>
      </c>
      <c r="B207" t="s">
        <v>608</v>
      </c>
      <c r="C207">
        <v>90</v>
      </c>
      <c r="D207">
        <v>90</v>
      </c>
      <c r="E207">
        <v>90</v>
      </c>
      <c r="F207">
        <v>90</v>
      </c>
      <c r="G207">
        <v>90</v>
      </c>
      <c r="H207">
        <v>90</v>
      </c>
      <c r="I207">
        <v>90</v>
      </c>
    </row>
    <row r="208" spans="1:9">
      <c r="A208" t="s">
        <v>207</v>
      </c>
      <c r="B208" t="s">
        <v>608</v>
      </c>
      <c r="C208">
        <v>90</v>
      </c>
      <c r="D208">
        <v>90</v>
      </c>
      <c r="E208">
        <v>90</v>
      </c>
      <c r="F208">
        <v>90</v>
      </c>
      <c r="G208">
        <v>90</v>
      </c>
      <c r="H208">
        <v>90</v>
      </c>
      <c r="I208">
        <v>90</v>
      </c>
    </row>
    <row r="209" spans="1:9">
      <c r="A209" t="s">
        <v>208</v>
      </c>
      <c r="B209" t="s">
        <v>608</v>
      </c>
      <c r="C209">
        <v>90</v>
      </c>
      <c r="D209">
        <v>90</v>
      </c>
      <c r="E209">
        <v>90</v>
      </c>
      <c r="F209">
        <v>90</v>
      </c>
      <c r="G209">
        <v>90</v>
      </c>
      <c r="H209">
        <v>90</v>
      </c>
      <c r="I209">
        <v>90</v>
      </c>
    </row>
    <row r="210" spans="1:9">
      <c r="A210" t="s">
        <v>209</v>
      </c>
      <c r="B210" t="s">
        <v>608</v>
      </c>
      <c r="C210">
        <v>90</v>
      </c>
      <c r="D210">
        <v>90</v>
      </c>
      <c r="E210">
        <v>90</v>
      </c>
      <c r="F210">
        <v>90</v>
      </c>
      <c r="G210">
        <v>90</v>
      </c>
      <c r="H210">
        <v>90</v>
      </c>
      <c r="I210">
        <v>90</v>
      </c>
    </row>
    <row r="211" spans="1:9">
      <c r="A211" t="s">
        <v>210</v>
      </c>
      <c r="B211" t="s">
        <v>608</v>
      </c>
      <c r="C211">
        <v>90</v>
      </c>
      <c r="D211">
        <v>90</v>
      </c>
      <c r="E211">
        <v>90</v>
      </c>
      <c r="F211">
        <v>90</v>
      </c>
      <c r="G211">
        <v>90</v>
      </c>
      <c r="H211">
        <v>90</v>
      </c>
      <c r="I211">
        <v>90</v>
      </c>
    </row>
    <row r="212" spans="1:9">
      <c r="A212" t="s">
        <v>211</v>
      </c>
      <c r="B212" t="s">
        <v>608</v>
      </c>
      <c r="C212">
        <v>90</v>
      </c>
      <c r="D212">
        <v>90</v>
      </c>
      <c r="E212">
        <v>90</v>
      </c>
      <c r="F212">
        <v>90</v>
      </c>
      <c r="G212">
        <v>90</v>
      </c>
      <c r="H212">
        <v>90</v>
      </c>
      <c r="I212">
        <v>90</v>
      </c>
    </row>
    <row r="213" spans="1:9">
      <c r="A213" t="s">
        <v>212</v>
      </c>
      <c r="B213" t="s">
        <v>608</v>
      </c>
      <c r="C213">
        <v>90</v>
      </c>
      <c r="D213">
        <v>90</v>
      </c>
      <c r="E213">
        <v>90</v>
      </c>
      <c r="F213">
        <v>90</v>
      </c>
      <c r="G213">
        <v>90</v>
      </c>
      <c r="H213">
        <v>90</v>
      </c>
      <c r="I213">
        <v>90</v>
      </c>
    </row>
    <row r="214" spans="1:9">
      <c r="A214" t="s">
        <v>213</v>
      </c>
      <c r="B214" t="s">
        <v>608</v>
      </c>
      <c r="C214">
        <v>90</v>
      </c>
      <c r="D214">
        <v>90</v>
      </c>
      <c r="E214">
        <v>90</v>
      </c>
      <c r="F214">
        <v>90</v>
      </c>
      <c r="G214">
        <v>90</v>
      </c>
      <c r="H214">
        <v>90</v>
      </c>
      <c r="I214">
        <v>90</v>
      </c>
    </row>
    <row r="215" spans="1:9">
      <c r="A215" t="s">
        <v>214</v>
      </c>
      <c r="B215" t="s">
        <v>608</v>
      </c>
      <c r="C215">
        <v>90</v>
      </c>
      <c r="D215">
        <v>90</v>
      </c>
      <c r="E215">
        <v>90</v>
      </c>
      <c r="F215">
        <v>90</v>
      </c>
      <c r="G215">
        <v>90</v>
      </c>
      <c r="H215">
        <v>90</v>
      </c>
      <c r="I215">
        <v>90</v>
      </c>
    </row>
    <row r="216" spans="1:9">
      <c r="A216" t="s">
        <v>215</v>
      </c>
      <c r="B216" t="s">
        <v>608</v>
      </c>
      <c r="C216">
        <v>90</v>
      </c>
      <c r="D216">
        <v>90</v>
      </c>
      <c r="E216">
        <v>90</v>
      </c>
      <c r="F216">
        <v>90</v>
      </c>
      <c r="G216">
        <v>90</v>
      </c>
      <c r="H216">
        <v>90</v>
      </c>
      <c r="I216">
        <v>90</v>
      </c>
    </row>
    <row r="217" spans="1:9">
      <c r="A217" t="s">
        <v>216</v>
      </c>
      <c r="B217" t="s">
        <v>608</v>
      </c>
      <c r="C217">
        <v>90</v>
      </c>
      <c r="D217">
        <v>90</v>
      </c>
      <c r="E217">
        <v>90</v>
      </c>
      <c r="F217">
        <v>90</v>
      </c>
      <c r="G217">
        <v>90</v>
      </c>
      <c r="H217">
        <v>90</v>
      </c>
      <c r="I217">
        <v>90</v>
      </c>
    </row>
    <row r="218" spans="1:9">
      <c r="A218" t="s">
        <v>217</v>
      </c>
      <c r="B218" t="s">
        <v>608</v>
      </c>
      <c r="C218">
        <v>90</v>
      </c>
      <c r="D218">
        <v>90</v>
      </c>
      <c r="E218">
        <v>90</v>
      </c>
      <c r="F218">
        <v>90</v>
      </c>
      <c r="G218">
        <v>90</v>
      </c>
      <c r="H218">
        <v>90</v>
      </c>
      <c r="I218">
        <v>90</v>
      </c>
    </row>
    <row r="219" spans="1:9">
      <c r="A219" t="s">
        <v>218</v>
      </c>
      <c r="B219" t="s">
        <v>608</v>
      </c>
      <c r="C219">
        <v>90</v>
      </c>
      <c r="D219">
        <v>90</v>
      </c>
      <c r="E219">
        <v>90</v>
      </c>
      <c r="F219">
        <v>90</v>
      </c>
      <c r="G219">
        <v>90</v>
      </c>
      <c r="H219">
        <v>90</v>
      </c>
      <c r="I219">
        <v>90</v>
      </c>
    </row>
    <row r="220" spans="1:9">
      <c r="A220" t="s">
        <v>219</v>
      </c>
      <c r="B220" t="s">
        <v>608</v>
      </c>
      <c r="C220">
        <v>4.5</v>
      </c>
      <c r="D220">
        <v>4.5</v>
      </c>
      <c r="E220">
        <v>4.5</v>
      </c>
      <c r="F220">
        <v>4.5</v>
      </c>
      <c r="G220">
        <v>4.5</v>
      </c>
      <c r="H220">
        <v>4.5</v>
      </c>
      <c r="I220">
        <v>4.5</v>
      </c>
    </row>
    <row r="221" spans="1:9">
      <c r="A221" t="s">
        <v>220</v>
      </c>
      <c r="B221" t="s">
        <v>608</v>
      </c>
      <c r="C221">
        <v>90</v>
      </c>
      <c r="D221">
        <v>30</v>
      </c>
      <c r="E221">
        <v>30</v>
      </c>
      <c r="F221">
        <v>30</v>
      </c>
      <c r="G221">
        <v>30</v>
      </c>
      <c r="H221">
        <v>30</v>
      </c>
      <c r="I221">
        <v>30</v>
      </c>
    </row>
    <row r="222" spans="1:9">
      <c r="A222" t="s">
        <v>221</v>
      </c>
      <c r="B222" t="s">
        <v>608</v>
      </c>
      <c r="C222">
        <v>90</v>
      </c>
      <c r="D222">
        <v>90</v>
      </c>
      <c r="E222">
        <v>90</v>
      </c>
      <c r="F222">
        <v>90</v>
      </c>
      <c r="G222">
        <v>90</v>
      </c>
      <c r="H222">
        <v>90</v>
      </c>
      <c r="I222">
        <v>90</v>
      </c>
    </row>
    <row r="223" spans="1:9">
      <c r="A223" t="s">
        <v>222</v>
      </c>
      <c r="B223" t="s">
        <v>608</v>
      </c>
      <c r="C223">
        <v>90</v>
      </c>
      <c r="D223">
        <v>90</v>
      </c>
      <c r="E223">
        <v>90</v>
      </c>
      <c r="F223">
        <v>90</v>
      </c>
      <c r="G223">
        <v>90</v>
      </c>
      <c r="H223">
        <v>90</v>
      </c>
      <c r="I223">
        <v>90</v>
      </c>
    </row>
    <row r="224" spans="1:9">
      <c r="A224" t="s">
        <v>223</v>
      </c>
      <c r="B224" t="s">
        <v>608</v>
      </c>
      <c r="C224">
        <v>90</v>
      </c>
      <c r="D224">
        <v>90</v>
      </c>
      <c r="E224">
        <v>90</v>
      </c>
      <c r="F224">
        <v>90</v>
      </c>
      <c r="G224">
        <v>90</v>
      </c>
      <c r="H224">
        <v>90</v>
      </c>
      <c r="I224">
        <v>90</v>
      </c>
    </row>
    <row r="225" spans="1:9">
      <c r="A225" t="s">
        <v>224</v>
      </c>
      <c r="B225" t="s">
        <v>608</v>
      </c>
      <c r="C225">
        <v>90</v>
      </c>
      <c r="D225">
        <v>90</v>
      </c>
      <c r="E225">
        <v>90</v>
      </c>
      <c r="F225">
        <v>90</v>
      </c>
      <c r="G225">
        <v>90</v>
      </c>
      <c r="H225">
        <v>90</v>
      </c>
      <c r="I225">
        <v>90</v>
      </c>
    </row>
    <row r="226" spans="1:9">
      <c r="A226" t="s">
        <v>225</v>
      </c>
      <c r="B226" t="s">
        <v>608</v>
      </c>
      <c r="C226">
        <v>90</v>
      </c>
      <c r="D226">
        <v>90</v>
      </c>
      <c r="E226">
        <v>90</v>
      </c>
      <c r="F226">
        <v>90</v>
      </c>
      <c r="G226">
        <v>90</v>
      </c>
      <c r="H226">
        <v>90</v>
      </c>
      <c r="I226">
        <v>90</v>
      </c>
    </row>
    <row r="227" spans="1:9">
      <c r="A227" t="s">
        <v>226</v>
      </c>
      <c r="B227" t="s">
        <v>608</v>
      </c>
      <c r="C227">
        <v>90</v>
      </c>
      <c r="D227">
        <v>90</v>
      </c>
      <c r="E227">
        <v>90</v>
      </c>
      <c r="F227">
        <v>90</v>
      </c>
      <c r="G227">
        <v>90</v>
      </c>
      <c r="H227">
        <v>90</v>
      </c>
      <c r="I227">
        <v>90</v>
      </c>
    </row>
    <row r="228" spans="1:9">
      <c r="A228" t="s">
        <v>227</v>
      </c>
      <c r="B228" t="s">
        <v>608</v>
      </c>
      <c r="C228">
        <v>90</v>
      </c>
      <c r="D228">
        <v>90</v>
      </c>
      <c r="E228">
        <v>90</v>
      </c>
      <c r="F228">
        <v>90</v>
      </c>
      <c r="G228">
        <v>90</v>
      </c>
      <c r="H228">
        <v>90</v>
      </c>
      <c r="I228">
        <v>90</v>
      </c>
    </row>
    <row r="229" spans="1:9">
      <c r="A229" t="s">
        <v>228</v>
      </c>
      <c r="B229" t="s">
        <v>608</v>
      </c>
      <c r="C229">
        <v>90</v>
      </c>
      <c r="D229">
        <v>90</v>
      </c>
      <c r="E229">
        <v>90</v>
      </c>
      <c r="F229">
        <v>90</v>
      </c>
      <c r="G229">
        <v>90</v>
      </c>
      <c r="H229">
        <v>90</v>
      </c>
      <c r="I229">
        <v>90</v>
      </c>
    </row>
    <row r="230" spans="1:9">
      <c r="A230" t="s">
        <v>229</v>
      </c>
      <c r="B230" t="s">
        <v>608</v>
      </c>
      <c r="C230">
        <v>41</v>
      </c>
      <c r="D230">
        <v>41</v>
      </c>
      <c r="E230">
        <v>41</v>
      </c>
      <c r="F230">
        <v>41</v>
      </c>
      <c r="G230">
        <v>41</v>
      </c>
      <c r="H230">
        <v>41</v>
      </c>
      <c r="I230">
        <v>41</v>
      </c>
    </row>
    <row r="231" spans="1:9">
      <c r="A231" t="s">
        <v>230</v>
      </c>
      <c r="B231" t="s">
        <v>608</v>
      </c>
      <c r="C231">
        <v>8</v>
      </c>
      <c r="D231">
        <v>8</v>
      </c>
      <c r="E231">
        <v>8</v>
      </c>
      <c r="F231">
        <v>8</v>
      </c>
      <c r="G231">
        <v>8</v>
      </c>
      <c r="H231">
        <v>8</v>
      </c>
      <c r="I231">
        <v>8</v>
      </c>
    </row>
    <row r="232" spans="1:9">
      <c r="A232" t="s">
        <v>231</v>
      </c>
      <c r="B232" t="s">
        <v>608</v>
      </c>
      <c r="C232">
        <v>5</v>
      </c>
      <c r="D232">
        <v>5</v>
      </c>
      <c r="E232">
        <v>5</v>
      </c>
      <c r="F232">
        <v>5</v>
      </c>
      <c r="G232">
        <v>5</v>
      </c>
      <c r="H232">
        <v>5</v>
      </c>
      <c r="I232">
        <v>5</v>
      </c>
    </row>
    <row r="233" spans="1:9">
      <c r="A233" t="s">
        <v>232</v>
      </c>
      <c r="B233" t="s">
        <v>608</v>
      </c>
      <c r="C233">
        <v>8.8000000000000007</v>
      </c>
      <c r="D233">
        <v>8.8000000000000007</v>
      </c>
      <c r="E233">
        <v>8.8000000000000007</v>
      </c>
      <c r="F233">
        <v>8.8000000000000007</v>
      </c>
      <c r="G233">
        <v>8.8000000000000007</v>
      </c>
      <c r="H233">
        <v>8.8000000000000007</v>
      </c>
      <c r="I233">
        <v>8.8000000000000007</v>
      </c>
    </row>
    <row r="234" spans="1:9">
      <c r="A234" t="s">
        <v>233</v>
      </c>
      <c r="B234" t="s">
        <v>608</v>
      </c>
      <c r="C234">
        <v>50</v>
      </c>
      <c r="D234">
        <v>50</v>
      </c>
      <c r="E234">
        <v>50</v>
      </c>
      <c r="F234">
        <v>50</v>
      </c>
      <c r="G234">
        <v>50</v>
      </c>
      <c r="H234">
        <v>50</v>
      </c>
      <c r="I234">
        <v>50</v>
      </c>
    </row>
    <row r="235" spans="1:9">
      <c r="A235" t="s">
        <v>234</v>
      </c>
      <c r="B235" t="s">
        <v>608</v>
      </c>
      <c r="C235">
        <v>25</v>
      </c>
      <c r="D235">
        <v>25</v>
      </c>
      <c r="E235">
        <v>25</v>
      </c>
      <c r="F235">
        <v>25</v>
      </c>
      <c r="G235">
        <v>25</v>
      </c>
      <c r="H235">
        <v>25</v>
      </c>
      <c r="I235">
        <v>25</v>
      </c>
    </row>
    <row r="236" spans="1:9">
      <c r="A236" t="s">
        <v>235</v>
      </c>
      <c r="B236" t="s">
        <v>608</v>
      </c>
      <c r="C236">
        <v>27</v>
      </c>
      <c r="D236">
        <v>27</v>
      </c>
      <c r="E236">
        <v>27</v>
      </c>
      <c r="F236">
        <v>27</v>
      </c>
      <c r="G236">
        <v>27</v>
      </c>
      <c r="H236">
        <v>27</v>
      </c>
      <c r="I236">
        <v>27</v>
      </c>
    </row>
    <row r="237" spans="1:9">
      <c r="A237" t="s">
        <v>236</v>
      </c>
      <c r="B237" t="s">
        <v>608</v>
      </c>
      <c r="C237">
        <v>29</v>
      </c>
      <c r="D237">
        <v>29</v>
      </c>
      <c r="E237">
        <v>29</v>
      </c>
      <c r="F237">
        <v>29</v>
      </c>
      <c r="G237">
        <v>29</v>
      </c>
      <c r="H237">
        <v>29</v>
      </c>
      <c r="I237">
        <v>29</v>
      </c>
    </row>
    <row r="238" spans="1:9">
      <c r="A238" t="s">
        <v>237</v>
      </c>
      <c r="B238" t="s">
        <v>608</v>
      </c>
      <c r="C238">
        <v>20</v>
      </c>
      <c r="D238">
        <v>20</v>
      </c>
      <c r="E238">
        <v>20</v>
      </c>
      <c r="F238">
        <v>20</v>
      </c>
      <c r="G238">
        <v>20</v>
      </c>
      <c r="H238">
        <v>20</v>
      </c>
      <c r="I238">
        <v>20</v>
      </c>
    </row>
    <row r="239" spans="1:9">
      <c r="A239" t="s">
        <v>238</v>
      </c>
      <c r="B239" t="s">
        <v>608</v>
      </c>
      <c r="C239">
        <v>20.2</v>
      </c>
      <c r="D239">
        <v>20.2</v>
      </c>
      <c r="E239">
        <v>20.2</v>
      </c>
      <c r="F239">
        <v>20.2</v>
      </c>
      <c r="G239">
        <v>20.2</v>
      </c>
      <c r="H239">
        <v>20.2</v>
      </c>
      <c r="I239">
        <v>20.2</v>
      </c>
    </row>
    <row r="240" spans="1:9">
      <c r="A240" t="s">
        <v>239</v>
      </c>
      <c r="B240" t="s">
        <v>608</v>
      </c>
      <c r="C240">
        <v>20</v>
      </c>
      <c r="D240">
        <v>20</v>
      </c>
      <c r="E240">
        <v>20</v>
      </c>
      <c r="F240">
        <v>20</v>
      </c>
      <c r="G240">
        <v>20</v>
      </c>
      <c r="H240">
        <v>20</v>
      </c>
      <c r="I240">
        <v>20</v>
      </c>
    </row>
    <row r="241" spans="1:9">
      <c r="A241" t="s">
        <v>240</v>
      </c>
      <c r="B241" t="s">
        <v>608</v>
      </c>
      <c r="C241">
        <v>8</v>
      </c>
      <c r="D241">
        <v>8</v>
      </c>
      <c r="E241">
        <v>8</v>
      </c>
      <c r="F241">
        <v>8</v>
      </c>
      <c r="G241">
        <v>8</v>
      </c>
      <c r="H241">
        <v>8</v>
      </c>
      <c r="I241">
        <v>8</v>
      </c>
    </row>
    <row r="242" spans="1:9">
      <c r="A242" t="s">
        <v>241</v>
      </c>
      <c r="B242" t="s">
        <v>608</v>
      </c>
      <c r="C242">
        <v>8.8000000000000007</v>
      </c>
      <c r="D242">
        <v>8.8000000000000007</v>
      </c>
      <c r="E242">
        <v>8.8000000000000007</v>
      </c>
      <c r="F242">
        <v>8.8000000000000007</v>
      </c>
      <c r="G242">
        <v>8.8000000000000007</v>
      </c>
      <c r="H242">
        <v>8.8000000000000007</v>
      </c>
      <c r="I242">
        <v>8.8000000000000007</v>
      </c>
    </row>
    <row r="243" spans="1:9">
      <c r="A243" t="s">
        <v>242</v>
      </c>
      <c r="B243" t="s">
        <v>608</v>
      </c>
      <c r="C243">
        <v>10.8</v>
      </c>
      <c r="D243">
        <v>10.8</v>
      </c>
      <c r="E243">
        <v>10.8</v>
      </c>
      <c r="F243">
        <v>10.8</v>
      </c>
      <c r="G243">
        <v>10.8</v>
      </c>
      <c r="H243">
        <v>10.8</v>
      </c>
      <c r="I243">
        <v>10.8</v>
      </c>
    </row>
    <row r="244" spans="1:9">
      <c r="A244" t="s">
        <v>243</v>
      </c>
      <c r="B244" t="s">
        <v>608</v>
      </c>
      <c r="C244">
        <v>10</v>
      </c>
      <c r="D244">
        <v>10</v>
      </c>
      <c r="E244">
        <v>10</v>
      </c>
      <c r="F244">
        <v>10</v>
      </c>
      <c r="G244">
        <v>10</v>
      </c>
      <c r="H244">
        <v>10</v>
      </c>
      <c r="I244">
        <v>10</v>
      </c>
    </row>
    <row r="245" spans="1:9">
      <c r="A245" t="s">
        <v>244</v>
      </c>
      <c r="B245" t="s">
        <v>608</v>
      </c>
      <c r="C245">
        <v>15.5</v>
      </c>
      <c r="D245">
        <v>15.5</v>
      </c>
      <c r="E245">
        <v>15.5</v>
      </c>
      <c r="F245">
        <v>15.5</v>
      </c>
      <c r="G245">
        <v>15.5</v>
      </c>
      <c r="H245">
        <v>15.5</v>
      </c>
      <c r="I245">
        <v>15.5</v>
      </c>
    </row>
    <row r="246" spans="1:9">
      <c r="A246" t="s">
        <v>245</v>
      </c>
      <c r="B246" t="s">
        <v>608</v>
      </c>
      <c r="C246">
        <v>22</v>
      </c>
      <c r="D246">
        <v>22</v>
      </c>
      <c r="E246">
        <v>22</v>
      </c>
      <c r="F246">
        <v>22</v>
      </c>
      <c r="G246">
        <v>22</v>
      </c>
      <c r="H246">
        <v>22</v>
      </c>
      <c r="I246">
        <v>22</v>
      </c>
    </row>
    <row r="247" spans="1:9">
      <c r="A247" t="s">
        <v>246</v>
      </c>
      <c r="B247" t="s">
        <v>608</v>
      </c>
      <c r="C247">
        <v>25</v>
      </c>
      <c r="D247">
        <v>25</v>
      </c>
      <c r="E247">
        <v>25</v>
      </c>
      <c r="F247">
        <v>25</v>
      </c>
      <c r="G247">
        <v>25</v>
      </c>
      <c r="H247">
        <v>25</v>
      </c>
      <c r="I247">
        <v>25</v>
      </c>
    </row>
    <row r="248" spans="1:9" s="1" customFormat="1">
      <c r="A248" s="1" t="s">
        <v>247</v>
      </c>
      <c r="B248" s="1" t="s">
        <v>608</v>
      </c>
      <c r="C248" s="1">
        <v>21</v>
      </c>
      <c r="D248" s="1">
        <v>21</v>
      </c>
      <c r="E248" s="1">
        <v>21</v>
      </c>
      <c r="F248" s="1">
        <v>21</v>
      </c>
      <c r="G248" s="1">
        <v>21</v>
      </c>
      <c r="H248" s="1">
        <v>21</v>
      </c>
      <c r="I248" s="1">
        <v>21</v>
      </c>
    </row>
    <row r="249" spans="1:9" s="1" customFormat="1">
      <c r="A249" s="1" t="s">
        <v>248</v>
      </c>
      <c r="B249" s="1" t="s">
        <v>608</v>
      </c>
      <c r="C249" s="1">
        <v>6.5</v>
      </c>
      <c r="D249" s="1">
        <v>6.5</v>
      </c>
      <c r="E249" s="1">
        <v>6.5</v>
      </c>
      <c r="F249" s="1">
        <v>6.5</v>
      </c>
      <c r="G249" s="1">
        <v>6.5</v>
      </c>
      <c r="H249" s="1">
        <v>6.5</v>
      </c>
      <c r="I249" s="1">
        <v>6.5</v>
      </c>
    </row>
    <row r="250" spans="1:9" s="1" customFormat="1">
      <c r="A250" s="1" t="s">
        <v>249</v>
      </c>
      <c r="B250" s="1" t="s">
        <v>608</v>
      </c>
      <c r="C250" s="1">
        <v>24</v>
      </c>
      <c r="D250" s="1">
        <v>24</v>
      </c>
      <c r="E250" s="1">
        <v>24</v>
      </c>
      <c r="F250" s="1">
        <v>24</v>
      </c>
      <c r="G250" s="1">
        <v>24</v>
      </c>
      <c r="H250" s="1">
        <v>24</v>
      </c>
      <c r="I250" s="1">
        <v>24</v>
      </c>
    </row>
    <row r="251" spans="1:9" s="1" customFormat="1">
      <c r="A251" s="1" t="s">
        <v>250</v>
      </c>
      <c r="B251" s="1" t="s">
        <v>608</v>
      </c>
      <c r="C251" s="1">
        <v>25</v>
      </c>
      <c r="D251" s="1">
        <v>25</v>
      </c>
      <c r="E251" s="1">
        <v>25</v>
      </c>
      <c r="F251" s="1">
        <v>25</v>
      </c>
      <c r="G251" s="1">
        <v>25</v>
      </c>
      <c r="H251" s="1">
        <v>25</v>
      </c>
      <c r="I251" s="1">
        <v>25</v>
      </c>
    </row>
    <row r="252" spans="1:9" s="1" customFormat="1">
      <c r="A252" s="1" t="s">
        <v>251</v>
      </c>
      <c r="B252" s="1" t="s">
        <v>608</v>
      </c>
      <c r="C252" s="1">
        <v>12</v>
      </c>
      <c r="D252" s="1">
        <v>12</v>
      </c>
      <c r="E252" s="1">
        <v>12</v>
      </c>
      <c r="F252" s="1">
        <v>12</v>
      </c>
      <c r="G252" s="1">
        <v>12</v>
      </c>
      <c r="H252" s="1">
        <v>12</v>
      </c>
      <c r="I252" s="1">
        <v>12</v>
      </c>
    </row>
    <row r="253" spans="1:9" s="1" customFormat="1">
      <c r="A253" s="1" t="s">
        <v>252</v>
      </c>
      <c r="B253" s="1" t="s">
        <v>608</v>
      </c>
      <c r="C253" s="1">
        <v>16</v>
      </c>
      <c r="D253" s="1">
        <v>16</v>
      </c>
      <c r="E253" s="1">
        <v>16</v>
      </c>
      <c r="F253" s="1">
        <v>16</v>
      </c>
      <c r="G253" s="1">
        <v>16</v>
      </c>
      <c r="H253" s="1">
        <v>16</v>
      </c>
      <c r="I253" s="1">
        <v>16</v>
      </c>
    </row>
    <row r="254" spans="1:9" s="1" customFormat="1">
      <c r="A254" s="1" t="s">
        <v>253</v>
      </c>
      <c r="B254" s="1" t="s">
        <v>608</v>
      </c>
      <c r="C254" s="1">
        <v>47.6</v>
      </c>
      <c r="D254" s="1">
        <v>47.6</v>
      </c>
      <c r="E254" s="1">
        <v>47.6</v>
      </c>
      <c r="F254" s="1">
        <v>47.6</v>
      </c>
      <c r="G254" s="1">
        <v>47.6</v>
      </c>
      <c r="H254" s="1">
        <v>47.6</v>
      </c>
      <c r="I254" s="1">
        <v>47.6</v>
      </c>
    </row>
    <row r="255" spans="1:9" s="1" customFormat="1">
      <c r="A255" s="1" t="s">
        <v>254</v>
      </c>
      <c r="B255" s="1" t="s">
        <v>608</v>
      </c>
      <c r="C255" s="1">
        <v>41.3</v>
      </c>
      <c r="D255" s="1">
        <v>41.3</v>
      </c>
      <c r="E255" s="1">
        <v>41.3</v>
      </c>
      <c r="F255" s="1">
        <v>41.3</v>
      </c>
      <c r="G255" s="1">
        <v>41.3</v>
      </c>
      <c r="H255" s="1">
        <v>41.3</v>
      </c>
      <c r="I255" s="1">
        <v>41.3</v>
      </c>
    </row>
    <row r="256" spans="1:9" s="1" customFormat="1">
      <c r="A256" s="1" t="s">
        <v>255</v>
      </c>
      <c r="B256" s="1" t="s">
        <v>608</v>
      </c>
      <c r="C256" s="1">
        <v>43</v>
      </c>
      <c r="D256" s="1">
        <v>43</v>
      </c>
      <c r="E256" s="1">
        <v>43</v>
      </c>
      <c r="F256" s="1">
        <v>43</v>
      </c>
      <c r="G256" s="1">
        <v>43</v>
      </c>
      <c r="H256" s="1">
        <v>43</v>
      </c>
      <c r="I256" s="1">
        <v>43</v>
      </c>
    </row>
    <row r="257" spans="1:9">
      <c r="A257" t="s">
        <v>256</v>
      </c>
      <c r="B257" t="s">
        <v>608</v>
      </c>
      <c r="C257">
        <v>20</v>
      </c>
      <c r="D257">
        <v>20</v>
      </c>
      <c r="E257">
        <v>20</v>
      </c>
      <c r="F257">
        <v>20</v>
      </c>
      <c r="G257">
        <v>20</v>
      </c>
      <c r="H257">
        <v>20</v>
      </c>
      <c r="I257">
        <v>20</v>
      </c>
    </row>
    <row r="258" spans="1:9">
      <c r="A258" t="s">
        <v>257</v>
      </c>
      <c r="B258" t="s">
        <v>608</v>
      </c>
      <c r="C258">
        <v>78</v>
      </c>
      <c r="D258">
        <v>78</v>
      </c>
      <c r="E258">
        <v>78</v>
      </c>
      <c r="F258">
        <v>78</v>
      </c>
      <c r="G258">
        <v>78</v>
      </c>
      <c r="H258">
        <v>78</v>
      </c>
      <c r="I258">
        <v>78</v>
      </c>
    </row>
    <row r="259" spans="1:9">
      <c r="A259" t="s">
        <v>258</v>
      </c>
      <c r="B259" t="s">
        <v>608</v>
      </c>
      <c r="C259">
        <v>30</v>
      </c>
      <c r="D259">
        <v>30</v>
      </c>
      <c r="E259">
        <v>30</v>
      </c>
      <c r="F259">
        <v>30</v>
      </c>
      <c r="G259">
        <v>30</v>
      </c>
      <c r="H259">
        <v>30</v>
      </c>
      <c r="I259">
        <v>30</v>
      </c>
    </row>
    <row r="260" spans="1:9">
      <c r="A260" t="s">
        <v>259</v>
      </c>
      <c r="B260" t="s">
        <v>608</v>
      </c>
      <c r="C260">
        <v>160</v>
      </c>
      <c r="D260">
        <v>160</v>
      </c>
      <c r="E260">
        <v>160</v>
      </c>
      <c r="F260">
        <v>160</v>
      </c>
      <c r="G260">
        <v>160</v>
      </c>
      <c r="H260">
        <v>160</v>
      </c>
      <c r="I260">
        <v>160</v>
      </c>
    </row>
    <row r="261" spans="1:9">
      <c r="A261" t="s">
        <v>260</v>
      </c>
      <c r="B261" t="s">
        <v>608</v>
      </c>
      <c r="C261">
        <v>93</v>
      </c>
      <c r="D261">
        <v>113</v>
      </c>
      <c r="E261">
        <v>113</v>
      </c>
      <c r="F261">
        <v>113</v>
      </c>
      <c r="G261">
        <v>113</v>
      </c>
      <c r="H261">
        <v>113</v>
      </c>
      <c r="I261">
        <v>113</v>
      </c>
    </row>
    <row r="262" spans="1:9">
      <c r="A262" t="s">
        <v>261</v>
      </c>
      <c r="B262" t="s">
        <v>608</v>
      </c>
      <c r="C262">
        <v>41.62</v>
      </c>
      <c r="D262">
        <v>41.62</v>
      </c>
      <c r="E262">
        <v>41.62</v>
      </c>
      <c r="F262">
        <v>41.62</v>
      </c>
      <c r="G262">
        <v>41.62</v>
      </c>
      <c r="H262">
        <v>41.62</v>
      </c>
      <c r="I262">
        <v>41.62</v>
      </c>
    </row>
    <row r="263" spans="1:9">
      <c r="A263" t="s">
        <v>262</v>
      </c>
      <c r="B263" t="s">
        <v>608</v>
      </c>
      <c r="C263">
        <v>12</v>
      </c>
      <c r="D263">
        <v>12</v>
      </c>
      <c r="E263">
        <v>12</v>
      </c>
      <c r="F263">
        <v>12</v>
      </c>
      <c r="G263">
        <v>12</v>
      </c>
      <c r="H263">
        <v>12</v>
      </c>
      <c r="I263">
        <v>12</v>
      </c>
    </row>
    <row r="264" spans="1:9">
      <c r="A264" t="s">
        <v>263</v>
      </c>
      <c r="B264" t="s">
        <v>608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>
      <c r="A265" t="s">
        <v>264</v>
      </c>
      <c r="B265" t="s">
        <v>608</v>
      </c>
      <c r="C265">
        <v>1.7230000000000001</v>
      </c>
      <c r="D265">
        <v>1.7230000000000001</v>
      </c>
      <c r="E265">
        <v>1.7230000000000001</v>
      </c>
      <c r="F265">
        <v>1.7230000000000001</v>
      </c>
      <c r="G265">
        <v>1.7230000000000001</v>
      </c>
      <c r="H265">
        <v>1.7230000000000001</v>
      </c>
      <c r="I265">
        <v>1.7230000000000001</v>
      </c>
    </row>
    <row r="266" spans="1:9">
      <c r="A266" t="s">
        <v>265</v>
      </c>
      <c r="B266" t="s">
        <v>608</v>
      </c>
      <c r="C266">
        <v>0</v>
      </c>
      <c r="D266">
        <v>0</v>
      </c>
      <c r="E266">
        <v>0</v>
      </c>
      <c r="F266">
        <v>60</v>
      </c>
      <c r="G266">
        <v>60</v>
      </c>
      <c r="H266">
        <v>60</v>
      </c>
      <c r="I266">
        <v>60</v>
      </c>
    </row>
    <row r="267" spans="1:9">
      <c r="A267" t="s">
        <v>266</v>
      </c>
      <c r="B267" t="s">
        <v>608</v>
      </c>
      <c r="C267">
        <v>180</v>
      </c>
      <c r="D267">
        <v>180</v>
      </c>
      <c r="E267">
        <v>180</v>
      </c>
      <c r="F267">
        <v>180</v>
      </c>
      <c r="G267">
        <v>180</v>
      </c>
      <c r="H267">
        <v>180</v>
      </c>
      <c r="I267">
        <v>180</v>
      </c>
    </row>
    <row r="268" spans="1:9">
      <c r="A268" t="s">
        <v>267</v>
      </c>
      <c r="B268" t="s">
        <v>608</v>
      </c>
      <c r="C268">
        <v>0.95</v>
      </c>
      <c r="D268">
        <v>271</v>
      </c>
      <c r="E268">
        <v>271</v>
      </c>
      <c r="F268">
        <v>565</v>
      </c>
      <c r="G268">
        <v>565</v>
      </c>
      <c r="H268">
        <v>565</v>
      </c>
      <c r="I268">
        <v>565</v>
      </c>
    </row>
    <row r="269" spans="1:9">
      <c r="A269" t="s">
        <v>268</v>
      </c>
      <c r="B269" t="s">
        <v>608</v>
      </c>
      <c r="C269">
        <v>60</v>
      </c>
      <c r="D269">
        <v>60</v>
      </c>
      <c r="E269">
        <v>60</v>
      </c>
      <c r="F269">
        <v>295</v>
      </c>
      <c r="G269">
        <v>295</v>
      </c>
      <c r="H269">
        <v>295</v>
      </c>
      <c r="I269">
        <v>295</v>
      </c>
    </row>
    <row r="270" spans="1:9">
      <c r="A270" t="s">
        <v>269</v>
      </c>
      <c r="B270" t="s">
        <v>608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>
      <c r="A271" t="s">
        <v>270</v>
      </c>
      <c r="B271" t="s">
        <v>608</v>
      </c>
      <c r="C271">
        <v>146.9074</v>
      </c>
      <c r="D271">
        <v>148.19240000000002</v>
      </c>
      <c r="E271">
        <v>148.19240000000002</v>
      </c>
      <c r="F271">
        <v>385.19240000000002</v>
      </c>
      <c r="G271">
        <v>385.19240000000002</v>
      </c>
      <c r="H271">
        <v>385.19240000000002</v>
      </c>
      <c r="I271">
        <v>385.19240000000002</v>
      </c>
    </row>
    <row r="272" spans="1:9">
      <c r="A272" t="s">
        <v>271</v>
      </c>
      <c r="B272" t="s">
        <v>608</v>
      </c>
      <c r="C272">
        <v>1114.4000000000001</v>
      </c>
      <c r="D272">
        <v>1114.5</v>
      </c>
      <c r="E272">
        <v>1114.5</v>
      </c>
      <c r="F272">
        <v>1503.5</v>
      </c>
      <c r="G272">
        <v>1503.5</v>
      </c>
      <c r="H272">
        <v>1503.5</v>
      </c>
      <c r="I272">
        <v>1503.5</v>
      </c>
    </row>
    <row r="273" spans="1:9">
      <c r="A273" t="s">
        <v>272</v>
      </c>
      <c r="B273" t="s">
        <v>608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>
      <c r="A274" t="s">
        <v>273</v>
      </c>
      <c r="B274" t="s">
        <v>608</v>
      </c>
      <c r="C274">
        <v>163</v>
      </c>
      <c r="D274">
        <v>182.54</v>
      </c>
      <c r="E274">
        <v>182.54</v>
      </c>
      <c r="F274">
        <v>182.54</v>
      </c>
      <c r="G274">
        <v>182.54</v>
      </c>
      <c r="H274">
        <v>182.54</v>
      </c>
      <c r="I274">
        <v>182.54</v>
      </c>
    </row>
    <row r="275" spans="1:9">
      <c r="A275" t="s">
        <v>274</v>
      </c>
      <c r="B275" t="s">
        <v>608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>
      <c r="A276" t="s">
        <v>275</v>
      </c>
      <c r="B276" t="s">
        <v>608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>
      <c r="A277" t="s">
        <v>276</v>
      </c>
      <c r="B277" t="s">
        <v>608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>
      <c r="A278" t="s">
        <v>277</v>
      </c>
      <c r="B278" t="s">
        <v>608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>
      <c r="A279" t="s">
        <v>278</v>
      </c>
      <c r="B279" t="s">
        <v>608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>
      <c r="A280" t="s">
        <v>279</v>
      </c>
      <c r="B280" t="s">
        <v>608</v>
      </c>
      <c r="C280">
        <v>1.95E-2</v>
      </c>
      <c r="D280">
        <v>1.95E-2</v>
      </c>
      <c r="E280">
        <v>1.95E-2</v>
      </c>
      <c r="F280">
        <v>1.95E-2</v>
      </c>
      <c r="G280">
        <v>1.95E-2</v>
      </c>
      <c r="H280">
        <v>1.95E-2</v>
      </c>
      <c r="I280">
        <v>1.95E-2</v>
      </c>
    </row>
    <row r="281" spans="1:9">
      <c r="A281" t="s">
        <v>280</v>
      </c>
      <c r="B281" t="s">
        <v>608</v>
      </c>
      <c r="C281">
        <v>136</v>
      </c>
      <c r="D281">
        <v>136</v>
      </c>
      <c r="E281">
        <v>136</v>
      </c>
      <c r="F281">
        <v>136</v>
      </c>
      <c r="G281">
        <v>136</v>
      </c>
      <c r="H281">
        <v>136</v>
      </c>
      <c r="I281">
        <v>136</v>
      </c>
    </row>
    <row r="282" spans="1:9">
      <c r="A282" t="s">
        <v>281</v>
      </c>
      <c r="B282" t="s">
        <v>608</v>
      </c>
      <c r="C282">
        <v>5</v>
      </c>
      <c r="D282">
        <v>5</v>
      </c>
      <c r="E282">
        <v>5</v>
      </c>
      <c r="F282">
        <v>5</v>
      </c>
      <c r="G282">
        <v>5</v>
      </c>
      <c r="H282">
        <v>5</v>
      </c>
      <c r="I282">
        <v>5</v>
      </c>
    </row>
    <row r="283" spans="1:9">
      <c r="A283" t="s">
        <v>282</v>
      </c>
      <c r="B283" t="s">
        <v>608</v>
      </c>
      <c r="C283">
        <v>270.51400000000001</v>
      </c>
      <c r="D283">
        <v>270.51400000000001</v>
      </c>
      <c r="E283">
        <v>270.51400000000001</v>
      </c>
      <c r="F283">
        <v>270.51400000000001</v>
      </c>
      <c r="G283">
        <v>270.51400000000001</v>
      </c>
      <c r="H283">
        <v>270.51400000000001</v>
      </c>
      <c r="I283">
        <v>270.51400000000001</v>
      </c>
    </row>
    <row r="284" spans="1:9">
      <c r="A284" t="s">
        <v>283</v>
      </c>
      <c r="B284" t="s">
        <v>608</v>
      </c>
      <c r="C284">
        <v>30</v>
      </c>
      <c r="D284">
        <v>30</v>
      </c>
      <c r="E284">
        <v>30</v>
      </c>
      <c r="F284">
        <v>30</v>
      </c>
      <c r="G284">
        <v>30</v>
      </c>
      <c r="H284">
        <v>30</v>
      </c>
      <c r="I284">
        <v>30</v>
      </c>
    </row>
    <row r="285" spans="1:9">
      <c r="A285" t="s">
        <v>284</v>
      </c>
      <c r="B285" t="s">
        <v>608</v>
      </c>
      <c r="C285">
        <v>8.0000000000000002E-3</v>
      </c>
      <c r="D285">
        <v>8.0000000000000002E-3</v>
      </c>
      <c r="E285">
        <v>8.0000000000000002E-3</v>
      </c>
      <c r="F285">
        <v>8.0000000000000002E-3</v>
      </c>
      <c r="G285">
        <v>8.0000000000000002E-3</v>
      </c>
      <c r="H285">
        <v>8.0000000000000002E-3</v>
      </c>
      <c r="I285">
        <v>8.0000000000000002E-3</v>
      </c>
    </row>
    <row r="286" spans="1:9">
      <c r="A286" t="s">
        <v>285</v>
      </c>
      <c r="B286" t="s">
        <v>608</v>
      </c>
      <c r="C286">
        <v>1.26</v>
      </c>
      <c r="D286">
        <v>1.26</v>
      </c>
      <c r="E286">
        <v>1.26</v>
      </c>
      <c r="F286">
        <v>1.26</v>
      </c>
      <c r="G286">
        <v>1.26</v>
      </c>
      <c r="H286">
        <v>1.26</v>
      </c>
      <c r="I286">
        <v>1.26</v>
      </c>
    </row>
    <row r="287" spans="1:9">
      <c r="A287" t="s">
        <v>286</v>
      </c>
      <c r="B287" t="s">
        <v>608</v>
      </c>
      <c r="C287">
        <v>22.2</v>
      </c>
      <c r="D287">
        <v>22.2</v>
      </c>
      <c r="E287">
        <v>22.2</v>
      </c>
      <c r="F287">
        <v>24.52</v>
      </c>
      <c r="G287">
        <v>24.52</v>
      </c>
      <c r="H287">
        <v>24.52</v>
      </c>
      <c r="I287">
        <v>24.52</v>
      </c>
    </row>
    <row r="288" spans="1:9">
      <c r="A288" t="s">
        <v>287</v>
      </c>
      <c r="B288" t="s">
        <v>608</v>
      </c>
      <c r="C288">
        <v>16.7</v>
      </c>
      <c r="D288">
        <v>16.7</v>
      </c>
      <c r="E288">
        <v>16.7</v>
      </c>
      <c r="F288">
        <v>18.2</v>
      </c>
      <c r="G288">
        <v>18.2</v>
      </c>
      <c r="H288">
        <v>18.2</v>
      </c>
      <c r="I288">
        <v>18.2</v>
      </c>
    </row>
    <row r="289" spans="1:9">
      <c r="A289" t="s">
        <v>288</v>
      </c>
      <c r="B289" t="s">
        <v>608</v>
      </c>
      <c r="C289">
        <v>31.1</v>
      </c>
      <c r="D289">
        <v>31.1</v>
      </c>
      <c r="E289">
        <v>32.6</v>
      </c>
      <c r="F289">
        <v>32.6</v>
      </c>
      <c r="G289">
        <v>32.6</v>
      </c>
      <c r="H289">
        <v>32.6</v>
      </c>
      <c r="I289">
        <v>32.6</v>
      </c>
    </row>
    <row r="290" spans="1:9">
      <c r="A290" t="s">
        <v>289</v>
      </c>
      <c r="B290" t="s">
        <v>608</v>
      </c>
      <c r="C290">
        <v>67.319999999999993</v>
      </c>
      <c r="D290">
        <v>83.32</v>
      </c>
      <c r="E290">
        <v>95.57</v>
      </c>
      <c r="F290">
        <v>132.57</v>
      </c>
      <c r="G290">
        <v>132.57</v>
      </c>
      <c r="H290">
        <v>132.57</v>
      </c>
      <c r="I290">
        <v>132.57</v>
      </c>
    </row>
    <row r="291" spans="1:9">
      <c r="A291" t="s">
        <v>290</v>
      </c>
      <c r="B291" t="s">
        <v>608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>
      <c r="A292" t="s">
        <v>291</v>
      </c>
      <c r="B292" t="s">
        <v>608</v>
      </c>
      <c r="C292">
        <v>1.2749999999999999</v>
      </c>
      <c r="D292">
        <v>1.2749999999999999</v>
      </c>
      <c r="E292">
        <v>1.2749999999999999</v>
      </c>
      <c r="F292">
        <v>3.2799999999999994</v>
      </c>
      <c r="G292">
        <v>3.2799999999999994</v>
      </c>
      <c r="H292">
        <v>3.2799999999999994</v>
      </c>
      <c r="I292">
        <v>3.2799999999999994</v>
      </c>
    </row>
    <row r="293" spans="1:9">
      <c r="A293" t="s">
        <v>292</v>
      </c>
      <c r="B293" t="s">
        <v>608</v>
      </c>
      <c r="C293">
        <v>109.51</v>
      </c>
      <c r="D293">
        <v>113.51</v>
      </c>
      <c r="E293">
        <v>117.51</v>
      </c>
      <c r="F293">
        <v>119.76</v>
      </c>
      <c r="G293">
        <v>119.76</v>
      </c>
      <c r="H293">
        <v>119.76</v>
      </c>
      <c r="I293">
        <v>119.76</v>
      </c>
    </row>
    <row r="294" spans="1:9">
      <c r="A294" t="s">
        <v>293</v>
      </c>
      <c r="B294" t="s">
        <v>608</v>
      </c>
      <c r="C294">
        <v>136</v>
      </c>
      <c r="D294">
        <v>136</v>
      </c>
      <c r="E294">
        <v>136</v>
      </c>
      <c r="F294">
        <v>136</v>
      </c>
      <c r="G294">
        <v>136</v>
      </c>
      <c r="H294">
        <v>136</v>
      </c>
      <c r="I294">
        <v>136</v>
      </c>
    </row>
    <row r="295" spans="1:9">
      <c r="A295" t="s">
        <v>294</v>
      </c>
      <c r="B295" t="s">
        <v>608</v>
      </c>
      <c r="C295">
        <v>0.3</v>
      </c>
      <c r="D295">
        <v>0.3</v>
      </c>
      <c r="E295">
        <v>0.3</v>
      </c>
      <c r="F295">
        <v>0.3</v>
      </c>
      <c r="G295">
        <v>0.3</v>
      </c>
      <c r="H295">
        <v>0.3</v>
      </c>
      <c r="I295">
        <v>0.3</v>
      </c>
    </row>
    <row r="296" spans="1:9">
      <c r="A296" t="s">
        <v>295</v>
      </c>
      <c r="B296" t="s">
        <v>608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>
      <c r="A297" t="s">
        <v>296</v>
      </c>
      <c r="B297" t="s">
        <v>608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>
      <c r="A298" t="s">
        <v>297</v>
      </c>
      <c r="B298" t="s">
        <v>608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>
      <c r="A299" t="s">
        <v>298</v>
      </c>
      <c r="B299" t="s">
        <v>608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>
      <c r="A300" t="s">
        <v>299</v>
      </c>
      <c r="B300" t="s">
        <v>608</v>
      </c>
      <c r="C300">
        <v>8</v>
      </c>
      <c r="D300">
        <v>8</v>
      </c>
      <c r="E300">
        <v>8</v>
      </c>
      <c r="F300">
        <v>8</v>
      </c>
      <c r="G300">
        <v>8</v>
      </c>
      <c r="H300">
        <v>8</v>
      </c>
      <c r="I300">
        <v>8</v>
      </c>
    </row>
    <row r="301" spans="1:9">
      <c r="A301" t="s">
        <v>300</v>
      </c>
      <c r="B301" t="s">
        <v>608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>
      <c r="A302" t="s">
        <v>301</v>
      </c>
      <c r="B302" t="s">
        <v>608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>
      <c r="A303" t="s">
        <v>302</v>
      </c>
      <c r="B303" t="s">
        <v>608</v>
      </c>
      <c r="C303">
        <v>205</v>
      </c>
      <c r="D303">
        <v>205</v>
      </c>
      <c r="E303">
        <v>205</v>
      </c>
      <c r="F303">
        <v>205</v>
      </c>
      <c r="G303">
        <v>205</v>
      </c>
      <c r="H303">
        <v>205</v>
      </c>
      <c r="I303">
        <v>205</v>
      </c>
    </row>
    <row r="304" spans="1:9">
      <c r="A304" t="s">
        <v>303</v>
      </c>
      <c r="B304" t="s">
        <v>608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>
      <c r="A305" t="s">
        <v>304</v>
      </c>
      <c r="B305" t="s">
        <v>608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>
      <c r="A306" t="s">
        <v>305</v>
      </c>
      <c r="B306" t="s">
        <v>608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>
      <c r="A307" t="s">
        <v>306</v>
      </c>
      <c r="B307" t="s">
        <v>608</v>
      </c>
      <c r="C307">
        <v>65</v>
      </c>
      <c r="D307">
        <v>65</v>
      </c>
      <c r="E307">
        <v>65</v>
      </c>
      <c r="F307">
        <v>65</v>
      </c>
      <c r="G307">
        <v>65</v>
      </c>
      <c r="H307">
        <v>65</v>
      </c>
      <c r="I307">
        <v>65</v>
      </c>
    </row>
    <row r="308" spans="1:9">
      <c r="A308" t="s">
        <v>307</v>
      </c>
      <c r="B308" t="s">
        <v>608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>
      <c r="A309" t="s">
        <v>308</v>
      </c>
      <c r="B309" t="s">
        <v>608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>
      <c r="A310" t="s">
        <v>309</v>
      </c>
      <c r="B310" t="s">
        <v>608</v>
      </c>
      <c r="C310">
        <v>110</v>
      </c>
      <c r="D310">
        <v>110</v>
      </c>
      <c r="E310">
        <v>110</v>
      </c>
      <c r="F310">
        <v>110</v>
      </c>
      <c r="G310">
        <v>110</v>
      </c>
      <c r="H310">
        <v>110</v>
      </c>
      <c r="I310">
        <v>110</v>
      </c>
    </row>
    <row r="311" spans="1:9">
      <c r="A311" t="s">
        <v>310</v>
      </c>
      <c r="B311" t="s">
        <v>608</v>
      </c>
      <c r="C311">
        <v>110</v>
      </c>
      <c r="D311">
        <v>110</v>
      </c>
      <c r="E311">
        <v>110</v>
      </c>
      <c r="F311">
        <v>110</v>
      </c>
      <c r="G311">
        <v>110</v>
      </c>
      <c r="H311">
        <v>110</v>
      </c>
      <c r="I311">
        <v>110</v>
      </c>
    </row>
    <row r="312" spans="1:9">
      <c r="A312" t="s">
        <v>311</v>
      </c>
      <c r="B312" t="s">
        <v>608</v>
      </c>
      <c r="C312">
        <v>212</v>
      </c>
      <c r="D312">
        <v>212</v>
      </c>
      <c r="E312">
        <v>212</v>
      </c>
      <c r="F312">
        <v>212</v>
      </c>
      <c r="G312">
        <v>212</v>
      </c>
      <c r="H312">
        <v>212</v>
      </c>
      <c r="I312">
        <v>212</v>
      </c>
    </row>
    <row r="313" spans="1:9">
      <c r="A313" t="s">
        <v>312</v>
      </c>
      <c r="B313" t="s">
        <v>608</v>
      </c>
      <c r="C313">
        <v>209</v>
      </c>
      <c r="D313">
        <v>209</v>
      </c>
      <c r="E313">
        <v>209</v>
      </c>
      <c r="F313">
        <v>209</v>
      </c>
      <c r="G313">
        <v>209</v>
      </c>
      <c r="H313">
        <v>209</v>
      </c>
      <c r="I313">
        <v>209</v>
      </c>
    </row>
    <row r="314" spans="1:9">
      <c r="A314" t="s">
        <v>313</v>
      </c>
      <c r="B314" t="s">
        <v>608</v>
      </c>
      <c r="C314">
        <v>214</v>
      </c>
      <c r="D314">
        <v>214</v>
      </c>
      <c r="E314">
        <v>214</v>
      </c>
      <c r="F314">
        <v>214</v>
      </c>
      <c r="G314">
        <v>214</v>
      </c>
      <c r="H314">
        <v>214</v>
      </c>
      <c r="I314">
        <v>214</v>
      </c>
    </row>
    <row r="315" spans="1:9">
      <c r="A315" t="s">
        <v>314</v>
      </c>
      <c r="B315" t="s">
        <v>608</v>
      </c>
      <c r="C315">
        <v>100</v>
      </c>
      <c r="D315">
        <v>100</v>
      </c>
      <c r="E315">
        <v>100</v>
      </c>
      <c r="F315">
        <v>100</v>
      </c>
      <c r="G315">
        <v>100</v>
      </c>
      <c r="H315">
        <v>100</v>
      </c>
      <c r="I315">
        <v>100</v>
      </c>
    </row>
    <row r="316" spans="1:9">
      <c r="A316" t="s">
        <v>315</v>
      </c>
      <c r="B316" t="s">
        <v>608</v>
      </c>
      <c r="C316">
        <v>187</v>
      </c>
      <c r="D316">
        <v>187</v>
      </c>
      <c r="E316">
        <v>187</v>
      </c>
      <c r="F316">
        <v>187</v>
      </c>
      <c r="G316">
        <v>187</v>
      </c>
      <c r="H316">
        <v>187</v>
      </c>
      <c r="I316">
        <v>187</v>
      </c>
    </row>
    <row r="317" spans="1:9">
      <c r="A317" t="s">
        <v>316</v>
      </c>
      <c r="B317" t="s">
        <v>608</v>
      </c>
      <c r="C317">
        <v>223</v>
      </c>
      <c r="D317">
        <v>223</v>
      </c>
      <c r="E317">
        <v>223</v>
      </c>
      <c r="F317">
        <v>223</v>
      </c>
      <c r="G317">
        <v>223</v>
      </c>
      <c r="H317">
        <v>223</v>
      </c>
      <c r="I317">
        <v>223</v>
      </c>
    </row>
    <row r="318" spans="1:9" s="3" customFormat="1">
      <c r="A318" s="2" t="s">
        <v>317</v>
      </c>
      <c r="B318" s="3" t="s">
        <v>608</v>
      </c>
      <c r="C318" s="2">
        <v>158</v>
      </c>
      <c r="D318" s="2">
        <v>158</v>
      </c>
      <c r="E318" s="2">
        <v>158</v>
      </c>
      <c r="F318" s="2">
        <v>158</v>
      </c>
      <c r="G318" s="2">
        <v>158</v>
      </c>
      <c r="H318" s="2">
        <v>158</v>
      </c>
      <c r="I318" s="2">
        <v>158</v>
      </c>
    </row>
    <row r="319" spans="1:9" s="3" customFormat="1">
      <c r="A319" s="3" t="s">
        <v>318</v>
      </c>
      <c r="B319" s="3" t="s">
        <v>608</v>
      </c>
      <c r="C319" s="2">
        <v>300</v>
      </c>
      <c r="D319" s="2">
        <v>300</v>
      </c>
      <c r="E319" s="2">
        <v>300</v>
      </c>
      <c r="F319" s="2">
        <v>300</v>
      </c>
      <c r="G319" s="2">
        <v>300</v>
      </c>
      <c r="H319" s="2">
        <v>300</v>
      </c>
      <c r="I319" s="2">
        <v>300</v>
      </c>
    </row>
    <row r="320" spans="1:9" s="3" customFormat="1">
      <c r="A320" s="3" t="s">
        <v>319</v>
      </c>
      <c r="B320" s="3" t="s">
        <v>608</v>
      </c>
      <c r="C320" s="2">
        <v>520</v>
      </c>
      <c r="D320" s="2">
        <v>520</v>
      </c>
      <c r="E320" s="2">
        <v>520</v>
      </c>
      <c r="F320" s="2">
        <v>520</v>
      </c>
      <c r="G320" s="2">
        <v>520</v>
      </c>
      <c r="H320" s="2">
        <v>520</v>
      </c>
      <c r="I320" s="2">
        <v>520</v>
      </c>
    </row>
    <row r="321" spans="1:9" s="3" customFormat="1">
      <c r="A321" s="3" t="s">
        <v>320</v>
      </c>
      <c r="B321" s="3" t="s">
        <v>608</v>
      </c>
      <c r="C321" s="2">
        <v>330</v>
      </c>
      <c r="D321" s="2">
        <v>330</v>
      </c>
      <c r="E321" s="2">
        <v>330</v>
      </c>
      <c r="F321" s="2">
        <v>330</v>
      </c>
      <c r="G321" s="2">
        <v>330</v>
      </c>
      <c r="H321" s="2">
        <v>330</v>
      </c>
      <c r="I321" s="2">
        <v>330</v>
      </c>
    </row>
    <row r="322" spans="1:9" s="3" customFormat="1">
      <c r="A322" s="3" t="s">
        <v>321</v>
      </c>
      <c r="B322" s="3" t="s">
        <v>608</v>
      </c>
      <c r="C322" s="2">
        <v>418</v>
      </c>
      <c r="D322" s="2">
        <v>418</v>
      </c>
      <c r="E322" s="2">
        <v>418</v>
      </c>
      <c r="F322" s="2">
        <v>418</v>
      </c>
      <c r="G322" s="2">
        <v>418</v>
      </c>
      <c r="H322" s="2">
        <v>418</v>
      </c>
      <c r="I322" s="2">
        <v>418</v>
      </c>
    </row>
    <row r="323" spans="1:9" s="3" customFormat="1">
      <c r="A323" s="3" t="s">
        <v>322</v>
      </c>
      <c r="B323" s="3" t="s">
        <v>608</v>
      </c>
      <c r="C323" s="2">
        <v>7</v>
      </c>
      <c r="D323" s="2">
        <v>7</v>
      </c>
      <c r="E323" s="2">
        <v>7</v>
      </c>
      <c r="F323" s="2">
        <v>7</v>
      </c>
      <c r="G323" s="2">
        <v>7</v>
      </c>
      <c r="H323" s="2">
        <v>7</v>
      </c>
      <c r="I323" s="2">
        <v>7</v>
      </c>
    </row>
    <row r="324" spans="1:9" s="3" customFormat="1">
      <c r="A324" s="3" t="s">
        <v>323</v>
      </c>
      <c r="B324" s="3" t="s">
        <v>608</v>
      </c>
      <c r="C324" s="2">
        <v>40</v>
      </c>
      <c r="D324" s="2">
        <v>40</v>
      </c>
      <c r="E324" s="2">
        <v>40</v>
      </c>
      <c r="F324" s="2">
        <v>40</v>
      </c>
      <c r="G324" s="2">
        <v>40</v>
      </c>
      <c r="H324" s="2">
        <v>40</v>
      </c>
      <c r="I324" s="2">
        <v>40</v>
      </c>
    </row>
    <row r="325" spans="1:9" s="3" customFormat="1">
      <c r="A325" s="3" t="s">
        <v>324</v>
      </c>
      <c r="B325" s="3" t="s">
        <v>608</v>
      </c>
      <c r="C325" s="2">
        <v>30</v>
      </c>
      <c r="D325" s="2">
        <v>30</v>
      </c>
      <c r="E325" s="2">
        <v>30</v>
      </c>
      <c r="F325" s="2">
        <v>30</v>
      </c>
      <c r="G325" s="2">
        <v>30</v>
      </c>
      <c r="H325" s="2">
        <v>30</v>
      </c>
      <c r="I325" s="2">
        <v>30</v>
      </c>
    </row>
    <row r="326" spans="1:9" s="3" customFormat="1">
      <c r="A326" s="3" t="s">
        <v>325</v>
      </c>
      <c r="B326" s="3" t="s">
        <v>608</v>
      </c>
      <c r="C326" s="2">
        <v>240</v>
      </c>
      <c r="D326" s="2">
        <v>240</v>
      </c>
      <c r="E326" s="2">
        <v>240</v>
      </c>
      <c r="F326" s="2">
        <v>240</v>
      </c>
      <c r="G326" s="2">
        <v>240</v>
      </c>
      <c r="H326" s="2">
        <v>240</v>
      </c>
      <c r="I326" s="2">
        <v>240</v>
      </c>
    </row>
    <row r="327" spans="1:9" s="3" customFormat="1">
      <c r="A327" s="3" t="s">
        <v>326</v>
      </c>
      <c r="B327" s="3" t="s">
        <v>608</v>
      </c>
      <c r="C327" s="2">
        <v>140</v>
      </c>
      <c r="D327" s="2">
        <v>140</v>
      </c>
      <c r="E327" s="2">
        <v>140</v>
      </c>
      <c r="F327" s="2">
        <v>140</v>
      </c>
      <c r="G327" s="2">
        <v>140</v>
      </c>
      <c r="H327" s="2">
        <v>140</v>
      </c>
      <c r="I327" s="2">
        <v>140</v>
      </c>
    </row>
    <row r="328" spans="1:9" s="3" customFormat="1">
      <c r="A328" s="3" t="s">
        <v>327</v>
      </c>
      <c r="B328" s="3" t="s">
        <v>608</v>
      </c>
      <c r="C328" s="2">
        <v>300</v>
      </c>
      <c r="D328" s="2">
        <v>300</v>
      </c>
      <c r="E328" s="2">
        <v>300</v>
      </c>
      <c r="F328" s="2">
        <v>300</v>
      </c>
      <c r="G328" s="2">
        <v>300</v>
      </c>
      <c r="H328" s="2">
        <v>300</v>
      </c>
      <c r="I328" s="2">
        <v>300</v>
      </c>
    </row>
    <row r="329" spans="1:9" s="3" customFormat="1">
      <c r="A329" s="3" t="s">
        <v>328</v>
      </c>
      <c r="B329" s="3" t="s">
        <v>608</v>
      </c>
      <c r="C329" s="2">
        <v>380</v>
      </c>
      <c r="D329" s="2">
        <v>380</v>
      </c>
      <c r="E329" s="2">
        <v>380</v>
      </c>
      <c r="F329" s="2">
        <v>380</v>
      </c>
      <c r="G329" s="2">
        <v>380</v>
      </c>
      <c r="H329" s="2">
        <v>380</v>
      </c>
      <c r="I329" s="2">
        <v>380</v>
      </c>
    </row>
    <row r="330" spans="1:9" s="3" customFormat="1">
      <c r="A330" s="3" t="s">
        <v>329</v>
      </c>
      <c r="B330" s="3" t="s">
        <v>608</v>
      </c>
      <c r="C330" s="2">
        <v>900</v>
      </c>
      <c r="D330" s="2">
        <v>900</v>
      </c>
      <c r="E330" s="2">
        <v>900</v>
      </c>
      <c r="F330" s="2">
        <v>900</v>
      </c>
      <c r="G330" s="2">
        <v>900</v>
      </c>
      <c r="H330" s="2">
        <v>900</v>
      </c>
      <c r="I330" s="2">
        <v>900</v>
      </c>
    </row>
    <row r="331" spans="1:9" s="3" customFormat="1">
      <c r="A331" s="3" t="s">
        <v>330</v>
      </c>
      <c r="B331" s="3" t="s">
        <v>608</v>
      </c>
      <c r="C331" s="2">
        <v>550</v>
      </c>
      <c r="D331" s="2">
        <v>550</v>
      </c>
      <c r="E331" s="2">
        <v>550</v>
      </c>
      <c r="F331" s="2">
        <v>550</v>
      </c>
      <c r="G331" s="2">
        <v>550</v>
      </c>
      <c r="H331" s="2">
        <v>550</v>
      </c>
      <c r="I331" s="2">
        <v>550</v>
      </c>
    </row>
    <row r="332" spans="1:9" s="3" customFormat="1">
      <c r="A332" s="3" t="s">
        <v>331</v>
      </c>
      <c r="B332" s="3" t="s">
        <v>608</v>
      </c>
      <c r="C332" s="2">
        <v>770</v>
      </c>
      <c r="D332" s="2">
        <v>770</v>
      </c>
      <c r="E332" s="2">
        <v>770</v>
      </c>
      <c r="F332" s="2">
        <v>770</v>
      </c>
      <c r="G332" s="2">
        <v>770</v>
      </c>
      <c r="H332" s="2">
        <v>770</v>
      </c>
      <c r="I332" s="2">
        <v>770</v>
      </c>
    </row>
    <row r="333" spans="1:9" s="3" customFormat="1">
      <c r="A333" s="3" t="s">
        <v>332</v>
      </c>
      <c r="B333" s="3" t="s">
        <v>608</v>
      </c>
      <c r="C333" s="2">
        <v>770</v>
      </c>
      <c r="D333" s="2">
        <v>770</v>
      </c>
      <c r="E333" s="2">
        <v>770</v>
      </c>
      <c r="F333" s="2">
        <v>770</v>
      </c>
      <c r="G333" s="2">
        <v>770</v>
      </c>
      <c r="H333" s="2">
        <v>770</v>
      </c>
      <c r="I333" s="2">
        <v>770</v>
      </c>
    </row>
    <row r="334" spans="1:9" s="3" customFormat="1">
      <c r="A334" s="3" t="s">
        <v>333</v>
      </c>
      <c r="B334" s="3" t="s">
        <v>608</v>
      </c>
      <c r="C334" s="2">
        <v>420</v>
      </c>
      <c r="D334" s="2">
        <v>420</v>
      </c>
      <c r="E334" s="2">
        <v>420</v>
      </c>
      <c r="F334" s="2">
        <v>420</v>
      </c>
      <c r="G334" s="2">
        <v>420</v>
      </c>
      <c r="H334" s="2">
        <v>420</v>
      </c>
      <c r="I334" s="2">
        <v>420</v>
      </c>
    </row>
    <row r="335" spans="1:9" s="3" customFormat="1">
      <c r="A335" s="3" t="s">
        <v>334</v>
      </c>
      <c r="B335" s="3" t="s">
        <v>608</v>
      </c>
      <c r="C335" s="2">
        <v>990</v>
      </c>
      <c r="D335" s="2">
        <v>990</v>
      </c>
      <c r="E335" s="2">
        <v>990</v>
      </c>
      <c r="F335" s="2">
        <v>990</v>
      </c>
      <c r="G335" s="2">
        <v>990</v>
      </c>
      <c r="H335" s="2">
        <v>990</v>
      </c>
      <c r="I335" s="2">
        <v>990</v>
      </c>
    </row>
    <row r="336" spans="1:9" s="3" customFormat="1">
      <c r="A336" s="3" t="s">
        <v>335</v>
      </c>
      <c r="B336" s="3" t="s">
        <v>608</v>
      </c>
      <c r="C336" s="2">
        <v>900</v>
      </c>
      <c r="D336" s="2">
        <v>900</v>
      </c>
      <c r="E336" s="2">
        <v>900</v>
      </c>
      <c r="F336" s="2">
        <v>900</v>
      </c>
      <c r="G336" s="2">
        <v>900</v>
      </c>
      <c r="H336" s="2">
        <v>900</v>
      </c>
      <c r="I336" s="2">
        <v>900</v>
      </c>
    </row>
    <row r="337" spans="1:9" s="3" customFormat="1">
      <c r="A337" s="3" t="s">
        <v>336</v>
      </c>
      <c r="B337" s="3" t="s">
        <v>608</v>
      </c>
      <c r="C337" s="2">
        <v>528</v>
      </c>
      <c r="D337" s="2">
        <v>528</v>
      </c>
      <c r="E337" s="2">
        <v>528</v>
      </c>
      <c r="F337" s="2">
        <v>528</v>
      </c>
      <c r="G337" s="2">
        <v>528</v>
      </c>
      <c r="H337" s="2">
        <v>528</v>
      </c>
      <c r="I337" s="2">
        <v>528</v>
      </c>
    </row>
    <row r="338" spans="1:9" s="3" customFormat="1">
      <c r="A338" s="3" t="s">
        <v>337</v>
      </c>
      <c r="B338" s="3" t="s">
        <v>608</v>
      </c>
      <c r="C338" s="2">
        <v>540</v>
      </c>
      <c r="D338" s="2">
        <v>540</v>
      </c>
      <c r="E338" s="2">
        <v>540</v>
      </c>
      <c r="F338" s="2">
        <v>540</v>
      </c>
      <c r="G338" s="2">
        <v>540</v>
      </c>
      <c r="H338" s="2">
        <v>540</v>
      </c>
      <c r="I338" s="2">
        <v>540</v>
      </c>
    </row>
    <row r="339" spans="1:9" s="3" customFormat="1">
      <c r="A339" s="3" t="s">
        <v>338</v>
      </c>
      <c r="B339" s="3" t="s">
        <v>608</v>
      </c>
      <c r="C339" s="2">
        <v>165</v>
      </c>
      <c r="D339" s="2">
        <v>165</v>
      </c>
      <c r="E339" s="2">
        <v>165</v>
      </c>
      <c r="F339" s="2">
        <v>165</v>
      </c>
      <c r="G339" s="2">
        <v>165</v>
      </c>
      <c r="H339" s="2">
        <v>165</v>
      </c>
      <c r="I339" s="2">
        <v>165</v>
      </c>
    </row>
    <row r="340" spans="1:9" s="3" customFormat="1">
      <c r="A340" s="3" t="s">
        <v>339</v>
      </c>
      <c r="B340" s="3" t="s">
        <v>608</v>
      </c>
      <c r="C340" s="2">
        <v>275</v>
      </c>
      <c r="D340" s="2">
        <v>275</v>
      </c>
      <c r="E340" s="2">
        <v>275</v>
      </c>
      <c r="F340" s="2">
        <v>275</v>
      </c>
      <c r="G340" s="2">
        <v>275</v>
      </c>
      <c r="H340" s="2">
        <v>275</v>
      </c>
      <c r="I340" s="2">
        <v>275</v>
      </c>
    </row>
    <row r="341" spans="1:9" s="3" customFormat="1">
      <c r="A341" s="3" t="s">
        <v>340</v>
      </c>
      <c r="B341" s="3" t="s">
        <v>608</v>
      </c>
      <c r="C341" s="2">
        <v>50</v>
      </c>
      <c r="D341" s="2">
        <v>50</v>
      </c>
      <c r="E341" s="2">
        <v>50</v>
      </c>
      <c r="F341" s="2">
        <v>50</v>
      </c>
      <c r="G341" s="2">
        <v>50</v>
      </c>
      <c r="H341" s="2">
        <v>50</v>
      </c>
      <c r="I341" s="2">
        <v>50</v>
      </c>
    </row>
    <row r="342" spans="1:9" s="3" customFormat="1">
      <c r="A342" s="3" t="s">
        <v>341</v>
      </c>
      <c r="B342" s="3" t="s">
        <v>608</v>
      </c>
      <c r="C342" s="2">
        <v>40</v>
      </c>
      <c r="D342" s="2">
        <v>40</v>
      </c>
      <c r="E342" s="2">
        <v>40</v>
      </c>
      <c r="F342" s="2">
        <v>40</v>
      </c>
      <c r="G342" s="2">
        <v>40</v>
      </c>
      <c r="H342" s="2">
        <v>40</v>
      </c>
      <c r="I342" s="2">
        <v>40</v>
      </c>
    </row>
    <row r="343" spans="1:9" s="3" customFormat="1">
      <c r="A343" s="3" t="s">
        <v>342</v>
      </c>
      <c r="B343" s="3" t="s">
        <v>608</v>
      </c>
      <c r="C343" s="2">
        <v>250</v>
      </c>
      <c r="D343" s="2">
        <v>250</v>
      </c>
      <c r="E343" s="2">
        <v>250</v>
      </c>
      <c r="F343" s="2">
        <v>250</v>
      </c>
      <c r="G343" s="2">
        <v>250</v>
      </c>
      <c r="H343" s="2">
        <v>250</v>
      </c>
      <c r="I343" s="2">
        <v>250</v>
      </c>
    </row>
    <row r="344" spans="1:9" s="3" customFormat="1">
      <c r="A344" s="3" t="s">
        <v>343</v>
      </c>
      <c r="B344" s="3" t="s">
        <v>608</v>
      </c>
      <c r="C344" s="2">
        <v>165</v>
      </c>
      <c r="D344" s="2">
        <v>165</v>
      </c>
      <c r="E344" s="2">
        <v>165</v>
      </c>
      <c r="F344" s="2">
        <v>165</v>
      </c>
      <c r="G344" s="2">
        <v>165</v>
      </c>
      <c r="H344" s="2">
        <v>165</v>
      </c>
      <c r="I344" s="2">
        <v>165</v>
      </c>
    </row>
    <row r="345" spans="1:9" s="3" customFormat="1">
      <c r="A345" s="3" t="s">
        <v>344</v>
      </c>
      <c r="B345" s="3" t="s">
        <v>608</v>
      </c>
      <c r="C345" s="2">
        <v>165</v>
      </c>
      <c r="D345" s="2">
        <v>165</v>
      </c>
      <c r="E345" s="2">
        <v>165</v>
      </c>
      <c r="F345" s="2">
        <v>165</v>
      </c>
      <c r="G345" s="2">
        <v>165</v>
      </c>
      <c r="H345" s="2">
        <v>165</v>
      </c>
      <c r="I345" s="2">
        <v>165</v>
      </c>
    </row>
    <row r="346" spans="1:9" s="3" customFormat="1">
      <c r="A346" s="2" t="s">
        <v>345</v>
      </c>
      <c r="B346" s="3" t="s">
        <v>608</v>
      </c>
      <c r="C346" s="2">
        <v>24</v>
      </c>
      <c r="D346" s="2">
        <v>24</v>
      </c>
      <c r="E346" s="2">
        <v>24</v>
      </c>
      <c r="F346" s="2">
        <v>24</v>
      </c>
      <c r="G346" s="2">
        <v>24</v>
      </c>
      <c r="H346" s="2">
        <v>24</v>
      </c>
      <c r="I346" s="2">
        <v>24</v>
      </c>
    </row>
    <row r="347" spans="1:9" s="3" customFormat="1">
      <c r="A347" s="2" t="s">
        <v>346</v>
      </c>
      <c r="B347" s="3" t="s">
        <v>608</v>
      </c>
      <c r="C347" s="2">
        <v>45</v>
      </c>
      <c r="D347" s="2">
        <v>45</v>
      </c>
      <c r="E347" s="2">
        <v>45</v>
      </c>
      <c r="F347" s="2">
        <v>45</v>
      </c>
      <c r="G347" s="2">
        <v>45</v>
      </c>
      <c r="H347" s="2">
        <v>45</v>
      </c>
      <c r="I347" s="2">
        <v>45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324b1c-0e91-4dc1-9a85-240b3fd4bfb8" xsi:nil="true"/>
    <lcf76f155ced4ddcb4097134ff3c332f xmlns="f83cb08f-ea5c-47c3-9380-eb2db357add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A39985C21E9E429B9EDAC03E18205D" ma:contentTypeVersion="16" ma:contentTypeDescription="Create a new document." ma:contentTypeScope="" ma:versionID="174b82669a0f147ff8c16596a4ab2d87">
  <xsd:schema xmlns:xsd="http://www.w3.org/2001/XMLSchema" xmlns:xs="http://www.w3.org/2001/XMLSchema" xmlns:p="http://schemas.microsoft.com/office/2006/metadata/properties" xmlns:ns2="f83cb08f-ea5c-47c3-9380-eb2db357adda" xmlns:ns3="d9324b1c-0e91-4dc1-9a85-240b3fd4bfb8" targetNamespace="http://schemas.microsoft.com/office/2006/metadata/properties" ma:root="true" ma:fieldsID="adf65c31a98730755ea3079c7f851e33" ns2:_="" ns3:_="">
    <xsd:import namespace="f83cb08f-ea5c-47c3-9380-eb2db357adda"/>
    <xsd:import namespace="d9324b1c-0e91-4dc1-9a85-240b3fd4bf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3cb08f-ea5c-47c3-9380-eb2db357ad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d526fdd-4fbb-498d-9b31-2529bed143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324b1c-0e91-4dc1-9a85-240b3fd4bfb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1448538-55f4-48eb-914a-c1ec89540f3a}" ma:internalName="TaxCatchAll" ma:showField="CatchAllData" ma:web="d9324b1c-0e91-4dc1-9a85-240b3fd4b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D784A4-BF80-4DA3-B36C-695A158BF262}">
  <ds:schemaRefs>
    <ds:schemaRef ds:uri="f83cb08f-ea5c-47c3-9380-eb2db357adda"/>
    <ds:schemaRef ds:uri="d9324b1c-0e91-4dc1-9a85-240b3fd4bfb8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8F3BEB9-9761-49D9-BB98-69025EE1AF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A4ADF1-039D-4AD6-AD85-18A6E2D9F2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3cb08f-ea5c-47c3-9380-eb2db357adda"/>
    <ds:schemaRef ds:uri="d9324b1c-0e91-4dc1-9a85-240b3fd4b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PLEXOScat_idx</vt:lpstr>
      <vt:lpstr>idxFuel</vt:lpstr>
      <vt:lpstr>CapBuildout_analysis</vt:lpstr>
      <vt:lpstr>AllGenerators</vt:lpstr>
      <vt:lpstr>Validation2021</vt:lpstr>
      <vt:lpstr>VRE</vt:lpstr>
      <vt:lpstr>CapInput</vt:lpstr>
      <vt:lpstr>Units_Allyear</vt:lpstr>
      <vt:lpstr>MaxCapacity_AllYear</vt:lpstr>
      <vt:lpstr>UncommitedUnits</vt:lpstr>
      <vt:lpstr>Sheet1</vt:lpstr>
      <vt:lpstr>VSPPUnits_AllYear</vt:lpstr>
    </vt:vector>
  </TitlesOfParts>
  <Company>International Energy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 Craig, IEA/EMS/RISE</dc:creator>
  <cp:lastModifiedBy>HART Craig, IEA/EMS/RISE</cp:lastModifiedBy>
  <dcterms:created xsi:type="dcterms:W3CDTF">2022-05-25T14:57:56Z</dcterms:created>
  <dcterms:modified xsi:type="dcterms:W3CDTF">2023-06-21T08:39:23Z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0x010100A4A39985C21E9E429B9EDAC03E18205D</vt:lpwstr>
  </property>
  <property fmtid="{D5CDD505-2E9C-101B-9397-08002B2CF9AE}" pid="3" name="MediaServiceImageTags">
    <vt:lpwstr/>
  </property>
</Properties>
</file>