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ropbox\electsolve\TLA\"/>
    </mc:Choice>
  </mc:AlternateContent>
  <xr:revisionPtr revIDLastSave="0" documentId="13_ncr:1_{F8B0A4BB-8B2A-4FBE-B120-C03599ADF85A}" xr6:coauthVersionLast="32" xr6:coauthVersionMax="32" xr10:uidLastSave="{00000000-0000-0000-0000-000000000000}"/>
  <bookViews>
    <workbookView xWindow="0" yWindow="0" windowWidth="28800" windowHeight="12135" activeTab="1" xr2:uid="{00000000-000D-0000-FFFF-FFFF00000000}"/>
  </bookViews>
  <sheets>
    <sheet name="scope" sheetId="7" r:id="rId1"/>
    <sheet name="SampleUI-OH65568040003" sheetId="9" r:id="rId2"/>
    <sheet name="Quick Summary Page" sheetId="15" r:id="rId3"/>
    <sheet name="OverSized-Example-OH65575815002" sheetId="14" r:id="rId4"/>
    <sheet name="3 Durations-OH63572927003" sheetId="11" r:id="rId5"/>
    <sheet name="2 Durations-OH64564397005" sheetId="10" r:id="rId6"/>
    <sheet name="1 Duration-OH64566256012" sheetId="12" r:id="rId7"/>
    <sheet name="Oversize-Tx OH65572927002" sheetId="13" r:id="rId8"/>
    <sheet name="OH65566592004-A" sheetId="1" r:id="rId9"/>
    <sheet name="OH65566592004-B" sheetId="3" r:id="rId10"/>
    <sheet name="OH65567491004" sheetId="2" r:id="rId11"/>
    <sheet name="OH64566256012" sheetId="4" r:id="rId12"/>
    <sheet name="OH63572837010" sheetId="5" r:id="rId13"/>
    <sheet name="OH66569034003" sheetId="6" r:id="rId14"/>
  </sheets>
  <calcPr calcId="179017"/>
</workbook>
</file>

<file path=xl/calcChain.xml><?xml version="1.0" encoding="utf-8"?>
<calcChain xmlns="http://schemas.openxmlformats.org/spreadsheetml/2006/main">
  <c r="AF83" i="9" l="1"/>
  <c r="AF86" i="9"/>
  <c r="G55" i="9"/>
  <c r="G54" i="9"/>
  <c r="G51" i="9"/>
  <c r="G50" i="9"/>
  <c r="G48" i="9"/>
  <c r="G45" i="9"/>
  <c r="G43" i="9"/>
  <c r="G42" i="9"/>
  <c r="G40" i="9"/>
  <c r="G39" i="9"/>
  <c r="G38" i="9"/>
  <c r="G35" i="9"/>
  <c r="G34" i="9"/>
  <c r="G29" i="9"/>
  <c r="G28" i="9"/>
  <c r="G27" i="9"/>
  <c r="G26" i="9"/>
  <c r="G56" i="9"/>
  <c r="G53" i="9"/>
  <c r="G52" i="9"/>
  <c r="G49" i="9"/>
  <c r="G47" i="9"/>
  <c r="G46" i="9"/>
  <c r="G44" i="9"/>
  <c r="G41" i="9"/>
  <c r="G37" i="9"/>
  <c r="G36" i="9"/>
  <c r="G33" i="9"/>
  <c r="G32" i="9"/>
  <c r="G31" i="9"/>
  <c r="G30" i="9"/>
  <c r="G25" i="9"/>
  <c r="B73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2" i="2"/>
  <c r="B71" i="1"/>
  <c r="D44" i="1"/>
  <c r="R53" i="6"/>
  <c r="D33" i="4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37" i="6"/>
  <c r="B62" i="4" l="1"/>
  <c r="B61" i="4"/>
  <c r="B60" i="4"/>
  <c r="D34" i="4"/>
  <c r="D36" i="4" s="1"/>
  <c r="D31" i="4"/>
  <c r="B74" i="2"/>
  <c r="D46" i="2"/>
  <c r="D45" i="2"/>
  <c r="D43" i="2"/>
  <c r="B64" i="3"/>
  <c r="B63" i="3"/>
  <c r="D36" i="3"/>
  <c r="D38" i="3" s="1"/>
  <c r="D35" i="3"/>
  <c r="D33" i="3"/>
  <c r="B72" i="1"/>
  <c r="D46" i="1"/>
  <c r="D43" i="1"/>
  <c r="D41" i="1"/>
  <c r="F37" i="1"/>
  <c r="D48" i="2" l="1"/>
</calcChain>
</file>

<file path=xl/sharedStrings.xml><?xml version="1.0" encoding="utf-8"?>
<sst xmlns="http://schemas.openxmlformats.org/spreadsheetml/2006/main" count="1159" uniqueCount="197">
  <si>
    <t>kVAReadValue</t>
  </si>
  <si>
    <t>ReadDate</t>
  </si>
  <si>
    <t>kWValue</t>
  </si>
  <si>
    <t>KVARating</t>
  </si>
  <si>
    <t>kVaSqaured</t>
  </si>
  <si>
    <t>ActualLoadPercentage</t>
  </si>
  <si>
    <t>OverRating</t>
  </si>
  <si>
    <t>11 Hours Above the kVa Rating so this equates to 12 hours</t>
  </si>
  <si>
    <t>Actual Loading Percentage</t>
  </si>
  <si>
    <t>Equivalent Pre Loading Calculation</t>
  </si>
  <si>
    <t>Equivalent Post Loading Calculation</t>
  </si>
  <si>
    <t>Pre Loading Condition Test Value</t>
  </si>
  <si>
    <t>75 Percent</t>
  </si>
  <si>
    <t>Ambient TempF</t>
  </si>
  <si>
    <t>DurationHrs</t>
  </si>
  <si>
    <t>Fifty</t>
  </si>
  <si>
    <t>SeventyFive</t>
  </si>
  <si>
    <t>Ninety</t>
  </si>
  <si>
    <t>Ambient TempC</t>
  </si>
  <si>
    <t>Actual Loading Precentage  &gt;  Equivalent Continous Pre-Load</t>
  </si>
  <si>
    <t>We are undersized</t>
  </si>
  <si>
    <t>No Temperature Data Available set to 86 as default</t>
  </si>
  <si>
    <t>What's the next size?</t>
  </si>
  <si>
    <t>Transformer Ratings (kVA)</t>
  </si>
  <si>
    <t>Single Phase</t>
  </si>
  <si>
    <t>Three Phase</t>
  </si>
  <si>
    <t>500 kVa</t>
  </si>
  <si>
    <t>300 kVa</t>
  </si>
  <si>
    <t xml:space="preserve"> Still too high, over 119%</t>
  </si>
  <si>
    <t>Just right</t>
  </si>
  <si>
    <t>Yeilds</t>
  </si>
  <si>
    <t>Allowable Loading Matrix</t>
  </si>
  <si>
    <t>90 Percent</t>
  </si>
  <si>
    <t>??????</t>
  </si>
  <si>
    <t>ReadLogDate</t>
  </si>
  <si>
    <t>50 Percent</t>
  </si>
  <si>
    <t>13 Hours Above the kVa Rating so this equates to 12 or 16 Hours???? hours</t>
  </si>
  <si>
    <t>Customer eed 500 kVA transformer here</t>
  </si>
  <si>
    <t>Reviewing to see if pre and post load duration makes a different if I move 12 hours in both directions from the highest peak instead of the peak load shape</t>
  </si>
  <si>
    <t>150 kVa</t>
  </si>
  <si>
    <t>225 kVa</t>
  </si>
  <si>
    <t>Actual Loading Precentage  &lt;  Equivalent Continous Pre-Load</t>
  </si>
  <si>
    <t>We are fine</t>
  </si>
  <si>
    <t>TransformerName</t>
  </si>
  <si>
    <t>Actual Loading Precentage  &gt; Allowable Loading Matrix[]</t>
  </si>
  <si>
    <t>Step</t>
  </si>
  <si>
    <t>Goal</t>
  </si>
  <si>
    <t>Develop a process which examines each transformers kW or kVA load for the max peak</t>
  </si>
  <si>
    <t>and determines if the transformer is oversized or undersived.</t>
  </si>
  <si>
    <t>Determine the variables needed to make each calculation;</t>
  </si>
  <si>
    <t>TransformerId</t>
  </si>
  <si>
    <t>PowerFactor - From Config File passed as input or stored in database table.</t>
  </si>
  <si>
    <t>TransformerName or TransformerId - MDMTLA.dbo.Transformer or MDM.dbo.Transformer</t>
  </si>
  <si>
    <t>timeInstervalHours - block for calculating the hump and RMS (Root Mean Square)</t>
  </si>
  <si>
    <t>conversion of Fairenhight to Celcius</t>
  </si>
  <si>
    <t>calculate temp below 30 multiplier for allowable load matrix</t>
  </si>
  <si>
    <t>calculate temp above 30 multiplier fro allowable load matrix</t>
  </si>
  <si>
    <t>build allowable load table</t>
  </si>
  <si>
    <t>Alter the table values to show the adjusted values</t>
  </si>
  <si>
    <t>Find the peaks for a transformer or transformers</t>
  </si>
  <si>
    <t>Data to Keep</t>
  </si>
  <si>
    <t>TransformerId, TransformerName, kVA Peak, Read Date of the Peak</t>
  </si>
  <si>
    <t>Make sure the peak date, the Read date is the most recent date since the peak</t>
  </si>
  <si>
    <t>can be the same value for multiple hours, or days.</t>
  </si>
  <si>
    <t>We are interested in the most recent peak.</t>
  </si>
  <si>
    <t>Change to the App which runs ever day….</t>
  </si>
  <si>
    <t>Check if the value we just received is higher than the max peak we already have.</t>
  </si>
  <si>
    <t>And save event to re-run the process for a new Unexepected Event</t>
  </si>
  <si>
    <t>Get the data for 24 hours around the peak.</t>
  </si>
  <si>
    <t>sqaure the kVA values</t>
  </si>
  <si>
    <t>Create a flag to indicate is the kVA value is &gt; kVARating, this will let me to find the hump or the actual load duration for the peak load if one exists</t>
  </si>
  <si>
    <t>Note, it is possible to have breaks in the load duration and querying for the flag for OverDuration</t>
  </si>
  <si>
    <t>Once we have this data we need to find the edges of the load duration and get the 12 hours of this data so we can calculate the RMS</t>
  </si>
  <si>
    <t>Under Rated Steps</t>
  </si>
  <si>
    <t>Table of Results</t>
  </si>
  <si>
    <t>TemperatureF</t>
  </si>
  <si>
    <t>TemperatureC</t>
  </si>
  <si>
    <t>DateMin</t>
  </si>
  <si>
    <t>DateMax</t>
  </si>
  <si>
    <t>We can not use the TLAReadingHeaderID because of duplicate data, and we have to attempt to remove duplicate data.</t>
  </si>
  <si>
    <t>EquiliventLoadPercentage</t>
  </si>
  <si>
    <t>PreConditionLoadingMax</t>
  </si>
  <si>
    <t>AllowableLoadColumn</t>
  </si>
  <si>
    <t>DurationHours of the Load</t>
  </si>
  <si>
    <t>Results of the DurationHours and AllowableLoadColumn</t>
  </si>
  <si>
    <t>EquivalentPostLoadingCalculation</t>
  </si>
  <si>
    <t>How can we use the summary results to rebuild the query….</t>
  </si>
  <si>
    <t>The main goal would be to show the load prife</t>
  </si>
  <si>
    <t>Proposed Charts</t>
  </si>
  <si>
    <t>System Wide Results, Date of Analysis, # of Transformers, and number of locations in total.  Total kW load peak. To see the distributions.</t>
  </si>
  <si>
    <t>3 Charts with counts.</t>
  </si>
  <si>
    <t>Histogram of overside</t>
  </si>
  <si>
    <t>Histogram of correct size</t>
  </si>
  <si>
    <t>Histogram of undersized</t>
  </si>
  <si>
    <t>When loading the chart, have the temperature in F and disabled, the temperature curve is a distraction</t>
  </si>
  <si>
    <t>from the data we wish to review</t>
  </si>
  <si>
    <t>Highlight the max peak with special dot or color to make it stand out</t>
  </si>
  <si>
    <t>Max could be max over lifetime, or max in the duration we just queried.</t>
  </si>
  <si>
    <t>Both should be displayed, knowing the max shown for a timeframe and knowing</t>
  </si>
  <si>
    <t>the max for the life time is good to know.</t>
  </si>
  <si>
    <t>kVAmaxDate</t>
  </si>
  <si>
    <t>kVAmax</t>
  </si>
  <si>
    <t>kVAmin</t>
  </si>
  <si>
    <t>KVAavg</t>
  </si>
  <si>
    <t>kVAmedian</t>
  </si>
  <si>
    <t xml:space="preserve"> Good to have min, max, mean, median displayed as well to tell us about the data.</t>
  </si>
  <si>
    <t>we can go fetch the date if needed</t>
  </si>
  <si>
    <t>sql can't do this without some heavy code work arounds</t>
  </si>
  <si>
    <t>Issues with current TLA App</t>
  </si>
  <si>
    <t>Database contins post calculated values</t>
  </si>
  <si>
    <t>kVA = kW/powerfactor</t>
  </si>
  <si>
    <t>Home</t>
  </si>
  <si>
    <t>Top Overrated prior 30 days.</t>
  </si>
  <si>
    <t>overated in the terms we now have means the transformer is too large, and never acheives or maxes over the kVA rating</t>
  </si>
  <si>
    <t xml:space="preserve">What is Age about?   </t>
  </si>
  <si>
    <t>Plot</t>
  </si>
  <si>
    <t>Transformer Over Load History for the Last 30 Days - Loaded 120% more than 0%?????? Of time.</t>
  </si>
  <si>
    <t xml:space="preserve">Plot shows Overrated on the Tool Tip, it should say over loaded, need to verify with the IEEE specification to use proper terminology </t>
  </si>
  <si>
    <t>Clicking on on bar takes us to the EventReport</t>
  </si>
  <si>
    <t>I clicked Feb 22nd</t>
  </si>
  <si>
    <t># Events shows 48</t>
  </si>
  <si>
    <t>The data is duplicated, so we either need to de-dupe on data loads or de-dupe when pulling the data.</t>
  </si>
  <si>
    <t>Also, what is an event.  Code describes the events as just the count of the intervals in the day.</t>
  </si>
  <si>
    <t>Maybe the event should just be when kVA &gt; KVARating</t>
  </si>
  <si>
    <t>Percentage</t>
  </si>
  <si>
    <t>This chart</t>
  </si>
  <si>
    <t>replicates what we</t>
  </si>
  <si>
    <t>see in the IEEE document</t>
  </si>
  <si>
    <t>Initial Load around 96%</t>
  </si>
  <si>
    <t>Peak at 160</t>
  </si>
  <si>
    <t>Things we need to display</t>
  </si>
  <si>
    <t>Dashed Line should represent the</t>
  </si>
  <si>
    <t xml:space="preserve">equivalent load cycle generated </t>
  </si>
  <si>
    <t>from the action load cycle</t>
  </si>
  <si>
    <t>EqLoadCycle</t>
  </si>
  <si>
    <t>This seems wrong here based on</t>
  </si>
  <si>
    <t>the IEEE Document statements</t>
  </si>
  <si>
    <t>what did I do wrong or interpret incorrectly???</t>
  </si>
  <si>
    <t>percent</t>
  </si>
  <si>
    <t>line</t>
  </si>
  <si>
    <t>LoadDuration</t>
  </si>
  <si>
    <t>Transformer is Over Loaded (undersized)</t>
  </si>
  <si>
    <t>Actual Loading Percentage of 145.9518 is over the Allowable Loading Matrix for 16 hours and 50% value of 117%.</t>
  </si>
  <si>
    <t>Calculations</t>
  </si>
  <si>
    <t>TransformerIDentifier</t>
  </si>
  <si>
    <t>LocationNumber</t>
  </si>
  <si>
    <t>SubstationName</t>
  </si>
  <si>
    <t>FeederName</t>
  </si>
  <si>
    <t>OH65568040003</t>
  </si>
  <si>
    <t>Sub 1</t>
  </si>
  <si>
    <t>DiffToNextValue</t>
  </si>
  <si>
    <t>kVAavg</t>
  </si>
  <si>
    <t>kVARating</t>
  </si>
  <si>
    <t>EquivalentContinuousPriorLoad</t>
  </si>
  <si>
    <t>EquivalentContinuousPriorLoadIntervalCount</t>
  </si>
  <si>
    <t>EquivalentContinuousPostLoad</t>
  </si>
  <si>
    <t>EquivalentContinuousPostLoadIntervalCount</t>
  </si>
  <si>
    <t>EquivalentContinuousMaxLoad</t>
  </si>
  <si>
    <t>AmbientAvgTemperatureF</t>
  </si>
  <si>
    <t>AmbientAvgTemperatureC</t>
  </si>
  <si>
    <t>TemperatureBelowThirtyMultiplier</t>
  </si>
  <si>
    <t>TemperatureAboveThirtyMultiplier</t>
  </si>
  <si>
    <t>DateMaxLoadDuration</t>
  </si>
  <si>
    <t>DateMinLoadDuration</t>
  </si>
  <si>
    <t>LoadDurationHours</t>
  </si>
  <si>
    <t>AllowableLoadingPercentageColumn</t>
  </si>
  <si>
    <t>AllowableLoadingPercentage</t>
  </si>
  <si>
    <t>ActualLoadingPercentage</t>
  </si>
  <si>
    <t>TransformerRatingPredictedLoadingPercentage</t>
  </si>
  <si>
    <t>PercentLoad</t>
  </si>
  <si>
    <t>Percent</t>
  </si>
  <si>
    <t>TransformerRatingPredictedChoice</t>
  </si>
  <si>
    <t>50 kVA</t>
  </si>
  <si>
    <t>37.5 kVA</t>
  </si>
  <si>
    <t>Transformer OH65568040003 is over loaded.</t>
  </si>
  <si>
    <t>TransformerID</t>
  </si>
  <si>
    <t>OH64564397005</t>
  </si>
  <si>
    <t>Sub 2</t>
  </si>
  <si>
    <t>AmbientTemperatureF</t>
  </si>
  <si>
    <t>AmbientTemperatureC</t>
  </si>
  <si>
    <t>CreatedDate</t>
  </si>
  <si>
    <t>NULL</t>
  </si>
  <si>
    <t>OH63572927003</t>
  </si>
  <si>
    <t>transformer is over loaded</t>
  </si>
  <si>
    <t xml:space="preserve"> transformer is over loaded</t>
  </si>
  <si>
    <t>OH64566256012</t>
  </si>
  <si>
    <t>TransformerRatingUpSized</t>
  </si>
  <si>
    <t>CreateDate</t>
  </si>
  <si>
    <t>Transformer is good to go… we are not over loaded.</t>
  </si>
  <si>
    <t>OH65572927002</t>
  </si>
  <si>
    <t>Transformer is overloaded - math assumes one 22 hour load duration….. But it is really 3 with a break 2x a day</t>
  </si>
  <si>
    <t xml:space="preserve">Transformer is overloaded by contains one value in load duration which is included in the load duration, but below the kVARating.  Intersting…. </t>
  </si>
  <si>
    <t>Results</t>
  </si>
  <si>
    <t>OH65575815002</t>
  </si>
  <si>
    <t>THIS TRANSFORMER IS OVERSIZED BASED ON LATEST MAX PEAK</t>
  </si>
  <si>
    <t>Note, now peak ever occurs over 100%</t>
  </si>
  <si>
    <t>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</si>
</sst>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7F7F7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9" fontId="5" fillId="0" borderId="0" applyFont="0" applyFill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7" borderId="2" applyNumberFormat="0" applyAlignment="0" applyProtection="0"/>
    <xf numFmtId="0" fontId="10" fillId="8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50">
    <xf numFmtId="0" fontId="0" fillId="0" borderId="0" xfId="0"/>
    <xf numFmtId="47" fontId="0" fillId="0" borderId="0" xfId="0" applyNumberFormat="1"/>
    <xf numFmtId="164" fontId="0" fillId="0" borderId="0" xfId="0" applyNumberFormat="1"/>
    <xf numFmtId="0" fontId="0" fillId="3" borderId="0" xfId="0" applyFill="1"/>
    <xf numFmtId="1" fontId="0" fillId="0" borderId="0" xfId="0" applyNumberFormat="1"/>
    <xf numFmtId="1" fontId="0" fillId="3" borderId="0" xfId="0" applyNumberFormat="1" applyFill="1"/>
    <xf numFmtId="1" fontId="0" fillId="0" borderId="0" xfId="0" applyNumberFormat="1" applyFill="1"/>
    <xf numFmtId="1" fontId="0" fillId="4" borderId="0" xfId="0" applyNumberFormat="1" applyFill="1"/>
    <xf numFmtId="10" fontId="0" fillId="0" borderId="0" xfId="0" applyNumberFormat="1"/>
    <xf numFmtId="0" fontId="0" fillId="0" borderId="0" xfId="0" applyAlignment="1">
      <alignment horizontal="left" indent="2"/>
    </xf>
    <xf numFmtId="0" fontId="2" fillId="0" borderId="0" xfId="0" applyFont="1"/>
    <xf numFmtId="165" fontId="0" fillId="0" borderId="0" xfId="0" applyNumberFormat="1"/>
    <xf numFmtId="0" fontId="1" fillId="2" borderId="0" xfId="1"/>
    <xf numFmtId="1" fontId="1" fillId="2" borderId="0" xfId="1" applyNumberFormat="1"/>
    <xf numFmtId="0" fontId="3" fillId="0" borderId="0" xfId="0" applyFont="1"/>
    <xf numFmtId="164" fontId="0" fillId="3" borderId="0" xfId="0" applyNumberFormat="1" applyFill="1"/>
    <xf numFmtId="0" fontId="1" fillId="0" borderId="0" xfId="1" applyFill="1"/>
    <xf numFmtId="165" fontId="0" fillId="3" borderId="0" xfId="0" applyNumberFormat="1" applyFill="1"/>
    <xf numFmtId="165" fontId="2" fillId="3" borderId="0" xfId="0" applyNumberFormat="1" applyFont="1" applyFill="1"/>
    <xf numFmtId="10" fontId="0" fillId="3" borderId="0" xfId="0" applyNumberFormat="1" applyFill="1"/>
    <xf numFmtId="0" fontId="0" fillId="0" borderId="0" xfId="0" applyFill="1"/>
    <xf numFmtId="1" fontId="1" fillId="0" borderId="0" xfId="1" applyNumberFormat="1" applyFill="1"/>
    <xf numFmtId="0" fontId="1" fillId="4" borderId="0" xfId="1" applyFill="1"/>
    <xf numFmtId="1" fontId="1" fillId="4" borderId="0" xfId="1" applyNumberFormat="1" applyFill="1"/>
    <xf numFmtId="1" fontId="4" fillId="4" borderId="0" xfId="0" applyNumberFormat="1" applyFont="1" applyFill="1"/>
    <xf numFmtId="0" fontId="0" fillId="0" borderId="0" xfId="0" applyAlignment="1">
      <alignment horizontal="right"/>
    </xf>
    <xf numFmtId="4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9" fontId="0" fillId="0" borderId="0" xfId="2" applyFont="1"/>
    <xf numFmtId="0" fontId="6" fillId="5" borderId="0" xfId="3"/>
    <xf numFmtId="0" fontId="6" fillId="5" borderId="0" xfId="3" applyAlignment="1">
      <alignment horizontal="right"/>
    </xf>
    <xf numFmtId="0" fontId="9" fillId="0" borderId="0" xfId="0" applyFont="1" applyAlignment="1">
      <alignment horizontal="left" wrapText="1"/>
    </xf>
    <xf numFmtId="0" fontId="7" fillId="6" borderId="1" xfId="4"/>
    <xf numFmtId="0" fontId="7" fillId="6" borderId="1" xfId="4" applyAlignment="1">
      <alignment horizontal="right"/>
    </xf>
    <xf numFmtId="0" fontId="8" fillId="7" borderId="2" xfId="5"/>
    <xf numFmtId="0" fontId="8" fillId="7" borderId="2" xfId="5" applyAlignment="1">
      <alignment horizontal="right"/>
    </xf>
    <xf numFmtId="164" fontId="2" fillId="0" borderId="0" xfId="0" applyNumberFormat="1" applyFont="1" applyAlignment="1">
      <alignment horizontal="right"/>
    </xf>
    <xf numFmtId="0" fontId="0" fillId="3" borderId="0" xfId="0" applyFill="1" applyAlignment="1">
      <alignment horizontal="right"/>
    </xf>
    <xf numFmtId="0" fontId="10" fillId="8" borderId="0" xfId="6" applyAlignment="1">
      <alignment horizontal="right"/>
    </xf>
    <xf numFmtId="0" fontId="10" fillId="8" borderId="0" xfId="6"/>
    <xf numFmtId="11" fontId="0" fillId="0" borderId="0" xfId="0" applyNumberFormat="1"/>
    <xf numFmtId="0" fontId="12" fillId="0" borderId="0" xfId="7" applyFont="1" applyAlignment="1">
      <alignment horizontal="right"/>
    </xf>
    <xf numFmtId="47" fontId="12" fillId="0" borderId="0" xfId="7" applyNumberFormat="1" applyFont="1" applyAlignment="1">
      <alignment horizontal="right"/>
    </xf>
    <xf numFmtId="0" fontId="12" fillId="5" borderId="0" xfId="7" applyFont="1" applyFill="1" applyAlignment="1">
      <alignment horizontal="right"/>
    </xf>
    <xf numFmtId="164" fontId="1" fillId="2" borderId="0" xfId="1" applyNumberFormat="1"/>
    <xf numFmtId="47" fontId="0" fillId="3" borderId="0" xfId="0" applyNumberFormat="1" applyFill="1"/>
    <xf numFmtId="9" fontId="0" fillId="0" borderId="0" xfId="2" applyFont="1" applyAlignment="1">
      <alignment horizontal="right"/>
    </xf>
    <xf numFmtId="9" fontId="6" fillId="5" borderId="0" xfId="3" applyNumberFormat="1" applyAlignment="1">
      <alignment horizontal="right"/>
    </xf>
    <xf numFmtId="0" fontId="9" fillId="0" borderId="0" xfId="0" applyFont="1" applyAlignment="1">
      <alignment horizontal="left" wrapText="1"/>
    </xf>
  </cellXfs>
  <cellStyles count="8">
    <cellStyle name="Bad" xfId="6" builtinId="27"/>
    <cellStyle name="Check Cell" xfId="5" builtinId="23"/>
    <cellStyle name="Explanatory Text" xfId="7" builtinId="53"/>
    <cellStyle name="Good" xfId="3" builtinId="26"/>
    <cellStyle name="Input" xfId="4" builtinId="20"/>
    <cellStyle name="Neutral" xfId="1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Load</a:t>
            </a:r>
            <a:r>
              <a:rPr lang="en-US" baseline="0"/>
              <a:t> ( kVA / kVA Rating)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'SampleUI-OH65568040003'!$G$24</c:f>
              <c:strCache>
                <c:ptCount val="1"/>
                <c:pt idx="0">
                  <c:v>PercentLoad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'SampleUI-OH65568040003'!$A$25:$A$56</c:f>
              <c:numCache>
                <c:formatCode>m/d/yy\ h:mm;@</c:formatCode>
                <c:ptCount val="32"/>
                <c:pt idx="0">
                  <c:v>43144.291666666664</c:v>
                </c:pt>
                <c:pt idx="1">
                  <c:v>43144.333333333336</c:v>
                </c:pt>
                <c:pt idx="2">
                  <c:v>43144.375</c:v>
                </c:pt>
                <c:pt idx="3">
                  <c:v>43144.416666666664</c:v>
                </c:pt>
                <c:pt idx="4">
                  <c:v>43144.458333333336</c:v>
                </c:pt>
                <c:pt idx="5">
                  <c:v>43144.5</c:v>
                </c:pt>
                <c:pt idx="6">
                  <c:v>43144.541666666664</c:v>
                </c:pt>
                <c:pt idx="7">
                  <c:v>43144.583333333336</c:v>
                </c:pt>
                <c:pt idx="8">
                  <c:v>43144.625</c:v>
                </c:pt>
                <c:pt idx="9">
                  <c:v>43144.666666666664</c:v>
                </c:pt>
                <c:pt idx="10">
                  <c:v>43144.708333333336</c:v>
                </c:pt>
                <c:pt idx="11">
                  <c:v>43144.75</c:v>
                </c:pt>
                <c:pt idx="12">
                  <c:v>43144.791666666664</c:v>
                </c:pt>
                <c:pt idx="13">
                  <c:v>43144.833333333336</c:v>
                </c:pt>
                <c:pt idx="14">
                  <c:v>43144.875</c:v>
                </c:pt>
                <c:pt idx="15">
                  <c:v>43144.916666666664</c:v>
                </c:pt>
                <c:pt idx="16">
                  <c:v>43144.958333333336</c:v>
                </c:pt>
                <c:pt idx="17">
                  <c:v>43145</c:v>
                </c:pt>
                <c:pt idx="18">
                  <c:v>43145.041666666664</c:v>
                </c:pt>
                <c:pt idx="19">
                  <c:v>43145.083333333336</c:v>
                </c:pt>
                <c:pt idx="20">
                  <c:v>43145.125</c:v>
                </c:pt>
                <c:pt idx="21">
                  <c:v>43145.166666666664</c:v>
                </c:pt>
                <c:pt idx="22">
                  <c:v>43145.208333333336</c:v>
                </c:pt>
                <c:pt idx="23">
                  <c:v>43145.25</c:v>
                </c:pt>
                <c:pt idx="24">
                  <c:v>43145.291666666664</c:v>
                </c:pt>
                <c:pt idx="25">
                  <c:v>43145.333333333336</c:v>
                </c:pt>
                <c:pt idx="26">
                  <c:v>43145.375</c:v>
                </c:pt>
                <c:pt idx="27">
                  <c:v>43145.416666666664</c:v>
                </c:pt>
                <c:pt idx="28">
                  <c:v>43145.458333333336</c:v>
                </c:pt>
                <c:pt idx="29">
                  <c:v>43145.5</c:v>
                </c:pt>
                <c:pt idx="30">
                  <c:v>43145.541666666664</c:v>
                </c:pt>
                <c:pt idx="31">
                  <c:v>43145.583333333336</c:v>
                </c:pt>
              </c:numCache>
            </c:numRef>
          </c:xVal>
          <c:yVal>
            <c:numRef>
              <c:f>'SampleUI-OH65568040003'!$G$25:$G$56</c:f>
              <c:numCache>
                <c:formatCode>0.00%</c:formatCode>
                <c:ptCount val="32"/>
                <c:pt idx="0">
                  <c:v>0.62612000000000001</c:v>
                </c:pt>
                <c:pt idx="1">
                  <c:v>0.58719999999999994</c:v>
                </c:pt>
                <c:pt idx="2">
                  <c:v>0.82879999999999998</c:v>
                </c:pt>
                <c:pt idx="3">
                  <c:v>0.88263999999999998</c:v>
                </c:pt>
                <c:pt idx="4">
                  <c:v>0.92691999999999997</c:v>
                </c:pt>
                <c:pt idx="5">
                  <c:v>0.87304000000000004</c:v>
                </c:pt>
                <c:pt idx="6">
                  <c:v>0.92319999999999991</c:v>
                </c:pt>
                <c:pt idx="7">
                  <c:v>0.84799999999999998</c:v>
                </c:pt>
                <c:pt idx="8">
                  <c:v>0.87680000000000002</c:v>
                </c:pt>
                <c:pt idx="9">
                  <c:v>0.94023999999999996</c:v>
                </c:pt>
                <c:pt idx="10">
                  <c:v>0.95891999999999999</c:v>
                </c:pt>
                <c:pt idx="11">
                  <c:v>0.95040000000000002</c:v>
                </c:pt>
                <c:pt idx="12">
                  <c:v>1.61704</c:v>
                </c:pt>
                <c:pt idx="13">
                  <c:v>1.5578399999999999</c:v>
                </c:pt>
                <c:pt idx="14">
                  <c:v>1.5903999999999998</c:v>
                </c:pt>
                <c:pt idx="15">
                  <c:v>1.544</c:v>
                </c:pt>
                <c:pt idx="16">
                  <c:v>1.4672000000000001</c:v>
                </c:pt>
                <c:pt idx="17">
                  <c:v>1.3936000000000002</c:v>
                </c:pt>
                <c:pt idx="18">
                  <c:v>1.3402400000000001</c:v>
                </c:pt>
                <c:pt idx="19">
                  <c:v>1.2991999999999999</c:v>
                </c:pt>
                <c:pt idx="20">
                  <c:v>0.66504000000000008</c:v>
                </c:pt>
                <c:pt idx="21">
                  <c:v>0.53280000000000005</c:v>
                </c:pt>
                <c:pt idx="22">
                  <c:v>0.59520000000000006</c:v>
                </c:pt>
                <c:pt idx="23">
                  <c:v>0.54183999999999999</c:v>
                </c:pt>
                <c:pt idx="24">
                  <c:v>0.56531999999999993</c:v>
                </c:pt>
                <c:pt idx="25">
                  <c:v>0.44744</c:v>
                </c:pt>
                <c:pt idx="26">
                  <c:v>0.81811999999999996</c:v>
                </c:pt>
                <c:pt idx="27">
                  <c:v>0.75572000000000006</c:v>
                </c:pt>
                <c:pt idx="28">
                  <c:v>0.88639999999999997</c:v>
                </c:pt>
                <c:pt idx="29">
                  <c:v>0.83360000000000001</c:v>
                </c:pt>
                <c:pt idx="30">
                  <c:v>0.83304</c:v>
                </c:pt>
                <c:pt idx="31">
                  <c:v>0.97760000000000002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C7-402E-B73C-19EEC0AA2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06464"/>
        <c:axId val="666703512"/>
      </c:scatterChart>
      <c:valAx>
        <c:axId val="66670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Hourly</a:t>
                </a:r>
                <a:r>
                  <a:rPr lang="en-US" baseline="0"/>
                  <a:t> Intervals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03512"/>
        <c:crosses val="autoZero"/>
        <c:crossBetween val="midCat"/>
      </c:valAx>
      <c:valAx>
        <c:axId val="66670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Load in Percent of Transformer Rating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0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Transformer XYZ</a:t>
            </a:r>
            <a:r>
              <a:rPr lang="en-US" baseline="0"/>
              <a:t> (kVA 112) Max Peak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40021951032812"/>
          <c:y val="0.10438697750610586"/>
          <c:w val="0.85883338056800174"/>
          <c:h val="0.63435005831302804"/>
        </c:manualLayout>
      </c:layout>
      <c:scatterChart>
        <c:scatterStyle val="smoothMarker"/>
        <c:varyColors val="0"/>
        <c:ser>
          <c:idx val="7"/>
          <c:order val="0"/>
          <c:tx>
            <c:strRef>
              <c:f>OH65567491004!$I$1</c:f>
              <c:strCache>
                <c:ptCount val="1"/>
                <c:pt idx="0">
                  <c:v>percent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OH65567491004!$A$2:$A$38</c:f>
              <c:numCache>
                <c:formatCode>m/d/yy\ h:mm;@</c:formatCode>
                <c:ptCount val="37"/>
                <c:pt idx="0">
                  <c:v>43152.75</c:v>
                </c:pt>
                <c:pt idx="1">
                  <c:v>43152.791666666664</c:v>
                </c:pt>
                <c:pt idx="2">
                  <c:v>43152.833333333336</c:v>
                </c:pt>
                <c:pt idx="3">
                  <c:v>43152.875</c:v>
                </c:pt>
                <c:pt idx="4">
                  <c:v>43152.916666666664</c:v>
                </c:pt>
                <c:pt idx="5">
                  <c:v>43152.958333333336</c:v>
                </c:pt>
                <c:pt idx="6">
                  <c:v>43153</c:v>
                </c:pt>
                <c:pt idx="7">
                  <c:v>43153.041666666664</c:v>
                </c:pt>
                <c:pt idx="8">
                  <c:v>43153.083333333336</c:v>
                </c:pt>
                <c:pt idx="9">
                  <c:v>43153.125</c:v>
                </c:pt>
                <c:pt idx="10">
                  <c:v>43153.166666666664</c:v>
                </c:pt>
                <c:pt idx="11">
                  <c:v>43153.208333333336</c:v>
                </c:pt>
                <c:pt idx="12">
                  <c:v>43153.25</c:v>
                </c:pt>
                <c:pt idx="13">
                  <c:v>43153.291666666664</c:v>
                </c:pt>
                <c:pt idx="14">
                  <c:v>43153.333333333336</c:v>
                </c:pt>
                <c:pt idx="15">
                  <c:v>43153.375</c:v>
                </c:pt>
                <c:pt idx="16">
                  <c:v>43153.416666666664</c:v>
                </c:pt>
                <c:pt idx="17">
                  <c:v>43153.458333333336</c:v>
                </c:pt>
                <c:pt idx="18">
                  <c:v>43153.5</c:v>
                </c:pt>
                <c:pt idx="19">
                  <c:v>43153.541666666664</c:v>
                </c:pt>
                <c:pt idx="20">
                  <c:v>43153.583333333336</c:v>
                </c:pt>
                <c:pt idx="21">
                  <c:v>43153.625</c:v>
                </c:pt>
                <c:pt idx="22">
                  <c:v>43153.666666666664</c:v>
                </c:pt>
                <c:pt idx="23">
                  <c:v>43153.708333333336</c:v>
                </c:pt>
                <c:pt idx="24">
                  <c:v>43153.75</c:v>
                </c:pt>
                <c:pt idx="25">
                  <c:v>43153.791666666664</c:v>
                </c:pt>
                <c:pt idx="26">
                  <c:v>43153.833333333336</c:v>
                </c:pt>
                <c:pt idx="27">
                  <c:v>43153.875</c:v>
                </c:pt>
                <c:pt idx="28">
                  <c:v>43153.916666666664</c:v>
                </c:pt>
                <c:pt idx="29">
                  <c:v>43153.958333333336</c:v>
                </c:pt>
                <c:pt idx="30">
                  <c:v>43154</c:v>
                </c:pt>
                <c:pt idx="31">
                  <c:v>43154.041666666664</c:v>
                </c:pt>
                <c:pt idx="32">
                  <c:v>43154.083333333336</c:v>
                </c:pt>
                <c:pt idx="33">
                  <c:v>43154.125</c:v>
                </c:pt>
                <c:pt idx="34">
                  <c:v>43154.166666666664</c:v>
                </c:pt>
                <c:pt idx="35">
                  <c:v>43154.208333333336</c:v>
                </c:pt>
                <c:pt idx="36">
                  <c:v>43154.25</c:v>
                </c:pt>
              </c:numCache>
            </c:numRef>
          </c:xVal>
          <c:yVal>
            <c:numRef>
              <c:f>OH65567491004!$I$2:$I$38</c:f>
              <c:numCache>
                <c:formatCode>0.00%</c:formatCode>
                <c:ptCount val="37"/>
                <c:pt idx="0">
                  <c:v>1.2898750000000001</c:v>
                </c:pt>
                <c:pt idx="1">
                  <c:v>0.95594642857142864</c:v>
                </c:pt>
                <c:pt idx="2">
                  <c:v>0.86487499999999995</c:v>
                </c:pt>
                <c:pt idx="3">
                  <c:v>0.81368750000000001</c:v>
                </c:pt>
                <c:pt idx="4">
                  <c:v>0.78035714285714286</c:v>
                </c:pt>
                <c:pt idx="5">
                  <c:v>0.80178571428571421</c:v>
                </c:pt>
                <c:pt idx="6">
                  <c:v>0.8315446428571428</c:v>
                </c:pt>
                <c:pt idx="7">
                  <c:v>0.53273214285714288</c:v>
                </c:pt>
                <c:pt idx="8">
                  <c:v>0.55475892857142861</c:v>
                </c:pt>
                <c:pt idx="9">
                  <c:v>0.46964285714285714</c:v>
                </c:pt>
                <c:pt idx="10">
                  <c:v>0.43690178571428573</c:v>
                </c:pt>
                <c:pt idx="11">
                  <c:v>0.65594642857142849</c:v>
                </c:pt>
                <c:pt idx="12">
                  <c:v>1.0505892857142858</c:v>
                </c:pt>
                <c:pt idx="13">
                  <c:v>1.1988035714285714</c:v>
                </c:pt>
                <c:pt idx="14">
                  <c:v>1.2184464285714287</c:v>
                </c:pt>
                <c:pt idx="15">
                  <c:v>1.2142857142857142</c:v>
                </c:pt>
                <c:pt idx="16">
                  <c:v>1.2220178571428573</c:v>
                </c:pt>
                <c:pt idx="17">
                  <c:v>1.2291607142857142</c:v>
                </c:pt>
                <c:pt idx="18">
                  <c:v>1.2672589285714284</c:v>
                </c:pt>
                <c:pt idx="19">
                  <c:v>1.2964285714285713</c:v>
                </c:pt>
                <c:pt idx="20">
                  <c:v>1.320830357142857</c:v>
                </c:pt>
                <c:pt idx="21">
                  <c:v>1.4309464285714284</c:v>
                </c:pt>
                <c:pt idx="22">
                  <c:v>1.4535714285714287</c:v>
                </c:pt>
                <c:pt idx="23">
                  <c:v>1.4595178571428573</c:v>
                </c:pt>
                <c:pt idx="24">
                  <c:v>1.4297589285714287</c:v>
                </c:pt>
                <c:pt idx="25">
                  <c:v>0.95297321428571435</c:v>
                </c:pt>
                <c:pt idx="26">
                  <c:v>0.73749999999999993</c:v>
                </c:pt>
                <c:pt idx="27">
                  <c:v>0.82321428571428579</c:v>
                </c:pt>
                <c:pt idx="28">
                  <c:v>0.68808928571428574</c:v>
                </c:pt>
                <c:pt idx="29">
                  <c:v>0.86071428571428577</c:v>
                </c:pt>
                <c:pt idx="30">
                  <c:v>0.64761607142857147</c:v>
                </c:pt>
                <c:pt idx="31">
                  <c:v>0.57737499999999997</c:v>
                </c:pt>
                <c:pt idx="32">
                  <c:v>0.54523214285714283</c:v>
                </c:pt>
                <c:pt idx="33">
                  <c:v>0.53808928571428571</c:v>
                </c:pt>
                <c:pt idx="34">
                  <c:v>0.43571428571428567</c:v>
                </c:pt>
                <c:pt idx="35">
                  <c:v>0.66725892857142866</c:v>
                </c:pt>
                <c:pt idx="36">
                  <c:v>1.0476160714285714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398-4DA5-9A77-E2C05FF0FCF9}"/>
            </c:ext>
          </c:extLst>
        </c:ser>
        <c:ser>
          <c:idx val="8"/>
          <c:order val="1"/>
          <c:tx>
            <c:strRef>
              <c:f>OH65567491004!$J$1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OH65567491004!$A$2:$A$38</c:f>
              <c:numCache>
                <c:formatCode>m/d/yy\ h:mm;@</c:formatCode>
                <c:ptCount val="37"/>
                <c:pt idx="0">
                  <c:v>43152.75</c:v>
                </c:pt>
                <c:pt idx="1">
                  <c:v>43152.791666666664</c:v>
                </c:pt>
                <c:pt idx="2">
                  <c:v>43152.833333333336</c:v>
                </c:pt>
                <c:pt idx="3">
                  <c:v>43152.875</c:v>
                </c:pt>
                <c:pt idx="4">
                  <c:v>43152.916666666664</c:v>
                </c:pt>
                <c:pt idx="5">
                  <c:v>43152.958333333336</c:v>
                </c:pt>
                <c:pt idx="6">
                  <c:v>43153</c:v>
                </c:pt>
                <c:pt idx="7">
                  <c:v>43153.041666666664</c:v>
                </c:pt>
                <c:pt idx="8">
                  <c:v>43153.083333333336</c:v>
                </c:pt>
                <c:pt idx="9">
                  <c:v>43153.125</c:v>
                </c:pt>
                <c:pt idx="10">
                  <c:v>43153.166666666664</c:v>
                </c:pt>
                <c:pt idx="11">
                  <c:v>43153.208333333336</c:v>
                </c:pt>
                <c:pt idx="12">
                  <c:v>43153.25</c:v>
                </c:pt>
                <c:pt idx="13">
                  <c:v>43153.291666666664</c:v>
                </c:pt>
                <c:pt idx="14">
                  <c:v>43153.333333333336</c:v>
                </c:pt>
                <c:pt idx="15">
                  <c:v>43153.375</c:v>
                </c:pt>
                <c:pt idx="16">
                  <c:v>43153.416666666664</c:v>
                </c:pt>
                <c:pt idx="17">
                  <c:v>43153.458333333336</c:v>
                </c:pt>
                <c:pt idx="18">
                  <c:v>43153.5</c:v>
                </c:pt>
                <c:pt idx="19">
                  <c:v>43153.541666666664</c:v>
                </c:pt>
                <c:pt idx="20">
                  <c:v>43153.583333333336</c:v>
                </c:pt>
                <c:pt idx="21">
                  <c:v>43153.625</c:v>
                </c:pt>
                <c:pt idx="22">
                  <c:v>43153.666666666664</c:v>
                </c:pt>
                <c:pt idx="23">
                  <c:v>43153.708333333336</c:v>
                </c:pt>
                <c:pt idx="24">
                  <c:v>43153.75</c:v>
                </c:pt>
                <c:pt idx="25">
                  <c:v>43153.791666666664</c:v>
                </c:pt>
                <c:pt idx="26">
                  <c:v>43153.833333333336</c:v>
                </c:pt>
                <c:pt idx="27">
                  <c:v>43153.875</c:v>
                </c:pt>
                <c:pt idx="28">
                  <c:v>43153.916666666664</c:v>
                </c:pt>
                <c:pt idx="29">
                  <c:v>43153.958333333336</c:v>
                </c:pt>
                <c:pt idx="30">
                  <c:v>43154</c:v>
                </c:pt>
                <c:pt idx="31">
                  <c:v>43154.041666666664</c:v>
                </c:pt>
                <c:pt idx="32">
                  <c:v>43154.083333333336</c:v>
                </c:pt>
                <c:pt idx="33">
                  <c:v>43154.125</c:v>
                </c:pt>
                <c:pt idx="34">
                  <c:v>43154.166666666664</c:v>
                </c:pt>
                <c:pt idx="35">
                  <c:v>43154.208333333336</c:v>
                </c:pt>
                <c:pt idx="36">
                  <c:v>43154.25</c:v>
                </c:pt>
              </c:numCache>
            </c:numRef>
          </c:xVal>
          <c:yVal>
            <c:numRef>
              <c:f>OH65567491004!$J$2:$J$38</c:f>
              <c:numCache>
                <c:formatCode>0.00%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398-4DA5-9A77-E2C05FF0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27416"/>
        <c:axId val="658921184"/>
      </c:scatterChart>
      <c:valAx>
        <c:axId val="65892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</a:t>
                </a:r>
                <a:r>
                  <a:rPr lang="en-US" baseline="0"/>
                  <a:t> Date (hr)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781599533303556"/>
              <c:y val="0.92316553764377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21184"/>
        <c:crosses val="autoZero"/>
        <c:crossBetween val="midCat"/>
      </c:valAx>
      <c:valAx>
        <c:axId val="6589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Percent of Transformer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2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OH64566256012!$B$1</c:f>
              <c:strCache>
                <c:ptCount val="1"/>
                <c:pt idx="0">
                  <c:v>kVAReadValue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OH64566256012!$A$2:$A$26</c:f>
              <c:numCache>
                <c:formatCode>m/d/yy\ h:mm;@</c:formatCode>
                <c:ptCount val="25"/>
                <c:pt idx="0">
                  <c:v>43131.291666666664</c:v>
                </c:pt>
                <c:pt idx="1">
                  <c:v>43131.333333333336</c:v>
                </c:pt>
                <c:pt idx="2">
                  <c:v>43131.375</c:v>
                </c:pt>
                <c:pt idx="3">
                  <c:v>43131.416666666664</c:v>
                </c:pt>
                <c:pt idx="4">
                  <c:v>43131.458333333336</c:v>
                </c:pt>
                <c:pt idx="5">
                  <c:v>43131.5</c:v>
                </c:pt>
                <c:pt idx="6">
                  <c:v>43131.541666666664</c:v>
                </c:pt>
                <c:pt idx="7">
                  <c:v>43131.583333333336</c:v>
                </c:pt>
                <c:pt idx="8">
                  <c:v>43131.625</c:v>
                </c:pt>
                <c:pt idx="9">
                  <c:v>43131.666666666664</c:v>
                </c:pt>
                <c:pt idx="10">
                  <c:v>43131.708333333336</c:v>
                </c:pt>
                <c:pt idx="11">
                  <c:v>43131.75</c:v>
                </c:pt>
                <c:pt idx="12">
                  <c:v>43131.791666666664</c:v>
                </c:pt>
                <c:pt idx="13">
                  <c:v>43131.833333333336</c:v>
                </c:pt>
                <c:pt idx="14">
                  <c:v>43131.875</c:v>
                </c:pt>
                <c:pt idx="15">
                  <c:v>43131.916666666664</c:v>
                </c:pt>
                <c:pt idx="16">
                  <c:v>43131.958333333336</c:v>
                </c:pt>
                <c:pt idx="17">
                  <c:v>43132</c:v>
                </c:pt>
                <c:pt idx="18">
                  <c:v>43132.041666666664</c:v>
                </c:pt>
                <c:pt idx="19">
                  <c:v>43132.083333333336</c:v>
                </c:pt>
                <c:pt idx="20">
                  <c:v>43132.125</c:v>
                </c:pt>
                <c:pt idx="21">
                  <c:v>43132.166666666664</c:v>
                </c:pt>
                <c:pt idx="22">
                  <c:v>43132.208333333336</c:v>
                </c:pt>
                <c:pt idx="23">
                  <c:v>43132.25</c:v>
                </c:pt>
                <c:pt idx="24">
                  <c:v>43132.291666666664</c:v>
                </c:pt>
              </c:numCache>
            </c:numRef>
          </c:xVal>
          <c:yVal>
            <c:numRef>
              <c:f>OH64566256012!$B$2:$B$26</c:f>
              <c:numCache>
                <c:formatCode>General</c:formatCode>
                <c:ptCount val="25"/>
                <c:pt idx="0">
                  <c:v>1.871</c:v>
                </c:pt>
                <c:pt idx="1">
                  <c:v>4.8769999999999998</c:v>
                </c:pt>
                <c:pt idx="2">
                  <c:v>5.2350000000000003</c:v>
                </c:pt>
                <c:pt idx="3">
                  <c:v>1.726</c:v>
                </c:pt>
                <c:pt idx="4">
                  <c:v>1.1859999999999999</c:v>
                </c:pt>
                <c:pt idx="5">
                  <c:v>1.1200000000000001</c:v>
                </c:pt>
                <c:pt idx="6">
                  <c:v>1.2549999999999999</c:v>
                </c:pt>
                <c:pt idx="7">
                  <c:v>1.7709999999999999</c:v>
                </c:pt>
                <c:pt idx="8">
                  <c:v>5.3019999999999996</c:v>
                </c:pt>
                <c:pt idx="9">
                  <c:v>3.746</c:v>
                </c:pt>
                <c:pt idx="10">
                  <c:v>1.6879999999999999</c:v>
                </c:pt>
                <c:pt idx="11">
                  <c:v>6.04</c:v>
                </c:pt>
                <c:pt idx="12">
                  <c:v>10.182</c:v>
                </c:pt>
                <c:pt idx="13">
                  <c:v>4.7350000000000003</c:v>
                </c:pt>
                <c:pt idx="14">
                  <c:v>5.4859999999999998</c:v>
                </c:pt>
                <c:pt idx="15">
                  <c:v>2.1019999999999999</c:v>
                </c:pt>
                <c:pt idx="16">
                  <c:v>2.0750000000000002</c:v>
                </c:pt>
                <c:pt idx="17">
                  <c:v>1.7130000000000001</c:v>
                </c:pt>
                <c:pt idx="18">
                  <c:v>2.073</c:v>
                </c:pt>
                <c:pt idx="19">
                  <c:v>1.468</c:v>
                </c:pt>
                <c:pt idx="20">
                  <c:v>1.415</c:v>
                </c:pt>
                <c:pt idx="21">
                  <c:v>1.4530000000000001</c:v>
                </c:pt>
                <c:pt idx="22">
                  <c:v>1.4059999999999999</c:v>
                </c:pt>
                <c:pt idx="23">
                  <c:v>1.88</c:v>
                </c:pt>
                <c:pt idx="24">
                  <c:v>1.8819999999999999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C7-446C-9949-5BFCE20E1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01120"/>
        <c:axId val="513601448"/>
      </c:scatterChart>
      <c:valAx>
        <c:axId val="51360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01448"/>
        <c:crosses val="autoZero"/>
        <c:crossBetween val="midCat"/>
      </c:valAx>
      <c:valAx>
        <c:axId val="51360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0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OH63572837010!$B$1</c:f>
              <c:strCache>
                <c:ptCount val="1"/>
                <c:pt idx="0">
                  <c:v>kVAReadValue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OH63572837010!$A$2:$A$27</c:f>
              <c:numCache>
                <c:formatCode>m/d/yy\ h:mm;@</c:formatCode>
                <c:ptCount val="26"/>
                <c:pt idx="0">
                  <c:v>43124.791666666664</c:v>
                </c:pt>
                <c:pt idx="1">
                  <c:v>43124.833333333336</c:v>
                </c:pt>
                <c:pt idx="2">
                  <c:v>43124.875</c:v>
                </c:pt>
                <c:pt idx="3">
                  <c:v>43124.916666666664</c:v>
                </c:pt>
                <c:pt idx="4">
                  <c:v>43124.958333333336</c:v>
                </c:pt>
                <c:pt idx="5">
                  <c:v>43125</c:v>
                </c:pt>
                <c:pt idx="6">
                  <c:v>43125.041666666664</c:v>
                </c:pt>
                <c:pt idx="7">
                  <c:v>43125.083333333336</c:v>
                </c:pt>
                <c:pt idx="8">
                  <c:v>43125.125</c:v>
                </c:pt>
                <c:pt idx="9">
                  <c:v>43125.166666666664</c:v>
                </c:pt>
                <c:pt idx="10">
                  <c:v>43125.208333333336</c:v>
                </c:pt>
                <c:pt idx="11">
                  <c:v>43125.25</c:v>
                </c:pt>
                <c:pt idx="12">
                  <c:v>43125.291666666664</c:v>
                </c:pt>
                <c:pt idx="13">
                  <c:v>43125.333333333336</c:v>
                </c:pt>
                <c:pt idx="14">
                  <c:v>43125.375</c:v>
                </c:pt>
                <c:pt idx="15">
                  <c:v>43125.416666666664</c:v>
                </c:pt>
                <c:pt idx="16">
                  <c:v>43125.458333333336</c:v>
                </c:pt>
                <c:pt idx="17">
                  <c:v>43125.5</c:v>
                </c:pt>
                <c:pt idx="18">
                  <c:v>43125.541666666664</c:v>
                </c:pt>
                <c:pt idx="19">
                  <c:v>43125.583333333336</c:v>
                </c:pt>
                <c:pt idx="20">
                  <c:v>43125.625</c:v>
                </c:pt>
                <c:pt idx="21">
                  <c:v>43125.666666666664</c:v>
                </c:pt>
                <c:pt idx="22">
                  <c:v>43125.708333333336</c:v>
                </c:pt>
                <c:pt idx="23">
                  <c:v>43125.75</c:v>
                </c:pt>
                <c:pt idx="24">
                  <c:v>43125.791666666664</c:v>
                </c:pt>
                <c:pt idx="25">
                  <c:v>43125.833333333336</c:v>
                </c:pt>
              </c:numCache>
            </c:numRef>
          </c:xVal>
          <c:yVal>
            <c:numRef>
              <c:f>OH63572837010!$B$2:$B$27</c:f>
              <c:numCache>
                <c:formatCode>General</c:formatCode>
                <c:ptCount val="26"/>
                <c:pt idx="0">
                  <c:v>3.448</c:v>
                </c:pt>
                <c:pt idx="1">
                  <c:v>2.74</c:v>
                </c:pt>
                <c:pt idx="2">
                  <c:v>3.7959999999999998</c:v>
                </c:pt>
                <c:pt idx="3">
                  <c:v>2.76</c:v>
                </c:pt>
                <c:pt idx="4">
                  <c:v>3.4</c:v>
                </c:pt>
                <c:pt idx="5">
                  <c:v>3.016</c:v>
                </c:pt>
                <c:pt idx="6">
                  <c:v>3.1120000000000001</c:v>
                </c:pt>
                <c:pt idx="7">
                  <c:v>3.3959999999999999</c:v>
                </c:pt>
                <c:pt idx="8">
                  <c:v>2.988</c:v>
                </c:pt>
                <c:pt idx="9">
                  <c:v>3.16</c:v>
                </c:pt>
                <c:pt idx="10">
                  <c:v>2.996</c:v>
                </c:pt>
                <c:pt idx="11">
                  <c:v>3.1360000000000001</c:v>
                </c:pt>
                <c:pt idx="12">
                  <c:v>125.252</c:v>
                </c:pt>
                <c:pt idx="13">
                  <c:v>119.2</c:v>
                </c:pt>
                <c:pt idx="14">
                  <c:v>5.9610000000000003</c:v>
                </c:pt>
                <c:pt idx="15">
                  <c:v>1.3919999999999999</c:v>
                </c:pt>
                <c:pt idx="16">
                  <c:v>1.6279999999999999</c:v>
                </c:pt>
                <c:pt idx="17">
                  <c:v>1.24</c:v>
                </c:pt>
                <c:pt idx="18">
                  <c:v>1.3959999999999999</c:v>
                </c:pt>
                <c:pt idx="19">
                  <c:v>1.288</c:v>
                </c:pt>
                <c:pt idx="20">
                  <c:v>1.3520000000000001</c:v>
                </c:pt>
                <c:pt idx="21">
                  <c:v>1.3959999999999999</c:v>
                </c:pt>
                <c:pt idx="22">
                  <c:v>3.52</c:v>
                </c:pt>
                <c:pt idx="23">
                  <c:v>2.964</c:v>
                </c:pt>
                <c:pt idx="24">
                  <c:v>3.1960000000000002</c:v>
                </c:pt>
                <c:pt idx="25">
                  <c:v>3.2080000000000002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9-47CC-9FE8-46BA707E1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51096"/>
        <c:axId val="514252408"/>
      </c:scatterChart>
      <c:valAx>
        <c:axId val="51425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52408"/>
        <c:crosses val="autoZero"/>
        <c:crossBetween val="midCat"/>
      </c:valAx>
      <c:valAx>
        <c:axId val="51425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5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OH66569034003!$B$1</c:f>
              <c:strCache>
                <c:ptCount val="1"/>
                <c:pt idx="0">
                  <c:v>kVAReadValue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OH66569034003!$A$2:$A$33</c:f>
              <c:numCache>
                <c:formatCode>m/d/yy\ h:mm;@</c:formatCode>
                <c:ptCount val="32"/>
                <c:pt idx="0">
                  <c:v>43144.291666666664</c:v>
                </c:pt>
                <c:pt idx="1">
                  <c:v>43144.333333333336</c:v>
                </c:pt>
                <c:pt idx="2">
                  <c:v>43144.375</c:v>
                </c:pt>
                <c:pt idx="3">
                  <c:v>43144.416666666664</c:v>
                </c:pt>
                <c:pt idx="4">
                  <c:v>43144.458333333336</c:v>
                </c:pt>
                <c:pt idx="5">
                  <c:v>43144.5</c:v>
                </c:pt>
                <c:pt idx="6">
                  <c:v>43144.541666666664</c:v>
                </c:pt>
                <c:pt idx="7">
                  <c:v>43144.583333333336</c:v>
                </c:pt>
                <c:pt idx="8">
                  <c:v>43144.625</c:v>
                </c:pt>
                <c:pt idx="9">
                  <c:v>43144.666666666664</c:v>
                </c:pt>
                <c:pt idx="10">
                  <c:v>43144.708333333336</c:v>
                </c:pt>
                <c:pt idx="11">
                  <c:v>43144.75</c:v>
                </c:pt>
                <c:pt idx="12">
                  <c:v>43144.791666666664</c:v>
                </c:pt>
                <c:pt idx="13">
                  <c:v>43144.833333333336</c:v>
                </c:pt>
                <c:pt idx="14">
                  <c:v>43144.875</c:v>
                </c:pt>
                <c:pt idx="15">
                  <c:v>43144.916666666664</c:v>
                </c:pt>
                <c:pt idx="16">
                  <c:v>43144.958333333336</c:v>
                </c:pt>
                <c:pt idx="17">
                  <c:v>43145</c:v>
                </c:pt>
                <c:pt idx="18">
                  <c:v>43145.041666666664</c:v>
                </c:pt>
                <c:pt idx="19">
                  <c:v>43145.083333333336</c:v>
                </c:pt>
                <c:pt idx="20">
                  <c:v>43145.125</c:v>
                </c:pt>
                <c:pt idx="21">
                  <c:v>43145.166666666664</c:v>
                </c:pt>
                <c:pt idx="22">
                  <c:v>43145.208333333336</c:v>
                </c:pt>
                <c:pt idx="23">
                  <c:v>43145.25</c:v>
                </c:pt>
                <c:pt idx="24">
                  <c:v>43145.291666666664</c:v>
                </c:pt>
                <c:pt idx="25">
                  <c:v>43145.333333333336</c:v>
                </c:pt>
                <c:pt idx="26">
                  <c:v>43145.375</c:v>
                </c:pt>
                <c:pt idx="27">
                  <c:v>43145.416666666664</c:v>
                </c:pt>
                <c:pt idx="28">
                  <c:v>43145.458333333336</c:v>
                </c:pt>
                <c:pt idx="29">
                  <c:v>43145.5</c:v>
                </c:pt>
                <c:pt idx="30">
                  <c:v>43145.541666666664</c:v>
                </c:pt>
                <c:pt idx="31">
                  <c:v>43145.583333333336</c:v>
                </c:pt>
              </c:numCache>
            </c:numRef>
          </c:xVal>
          <c:yVal>
            <c:numRef>
              <c:f>OH66569034003!$B$2:$B$33</c:f>
              <c:numCache>
                <c:formatCode>General</c:formatCode>
                <c:ptCount val="32"/>
                <c:pt idx="0">
                  <c:v>15.653</c:v>
                </c:pt>
                <c:pt idx="1">
                  <c:v>14.68</c:v>
                </c:pt>
                <c:pt idx="2">
                  <c:v>20.72</c:v>
                </c:pt>
                <c:pt idx="3">
                  <c:v>22.065999999999999</c:v>
                </c:pt>
                <c:pt idx="4">
                  <c:v>23.172999999999998</c:v>
                </c:pt>
                <c:pt idx="5">
                  <c:v>21.826000000000001</c:v>
                </c:pt>
                <c:pt idx="6">
                  <c:v>23.08</c:v>
                </c:pt>
                <c:pt idx="7">
                  <c:v>21.2</c:v>
                </c:pt>
                <c:pt idx="8">
                  <c:v>21.92</c:v>
                </c:pt>
                <c:pt idx="9">
                  <c:v>23.506</c:v>
                </c:pt>
                <c:pt idx="10">
                  <c:v>23.972999999999999</c:v>
                </c:pt>
                <c:pt idx="11">
                  <c:v>23.76</c:v>
                </c:pt>
                <c:pt idx="12">
                  <c:v>40.426000000000002</c:v>
                </c:pt>
                <c:pt idx="13">
                  <c:v>38.945999999999998</c:v>
                </c:pt>
                <c:pt idx="14">
                  <c:v>39.76</c:v>
                </c:pt>
                <c:pt idx="15">
                  <c:v>38.6</c:v>
                </c:pt>
                <c:pt idx="16">
                  <c:v>36.68</c:v>
                </c:pt>
                <c:pt idx="17">
                  <c:v>34.840000000000003</c:v>
                </c:pt>
                <c:pt idx="18">
                  <c:v>33.506</c:v>
                </c:pt>
                <c:pt idx="19">
                  <c:v>32.479999999999997</c:v>
                </c:pt>
                <c:pt idx="20">
                  <c:v>16.626000000000001</c:v>
                </c:pt>
                <c:pt idx="21">
                  <c:v>13.32</c:v>
                </c:pt>
                <c:pt idx="22">
                  <c:v>14.88</c:v>
                </c:pt>
                <c:pt idx="23">
                  <c:v>13.545999999999999</c:v>
                </c:pt>
                <c:pt idx="24">
                  <c:v>14.132999999999999</c:v>
                </c:pt>
                <c:pt idx="25">
                  <c:v>11.186</c:v>
                </c:pt>
                <c:pt idx="26">
                  <c:v>20.452999999999999</c:v>
                </c:pt>
                <c:pt idx="27">
                  <c:v>18.893000000000001</c:v>
                </c:pt>
                <c:pt idx="28">
                  <c:v>22.16</c:v>
                </c:pt>
                <c:pt idx="29">
                  <c:v>20.84</c:v>
                </c:pt>
                <c:pt idx="30">
                  <c:v>20.826000000000001</c:v>
                </c:pt>
                <c:pt idx="31">
                  <c:v>24.44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21-4958-865E-C42A7B0BF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55800"/>
        <c:axId val="648256128"/>
      </c:scatterChart>
      <c:valAx>
        <c:axId val="64825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56128"/>
        <c:crosses val="autoZero"/>
        <c:crossBetween val="midCat"/>
      </c:valAx>
      <c:valAx>
        <c:axId val="6482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5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88690133975814"/>
          <c:y val="5.6547942881881835E-2"/>
          <c:w val="0.83423051265105685"/>
          <c:h val="0.7821402825137152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OH66569034003!$C$36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6148853989469546E-3"/>
                  <c:y val="-7.09251040500031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OH66569034003!$A$37:$A$68</c:f>
              <c:numCache>
                <c:formatCode>m/d/yy\ h:mm;@</c:formatCode>
                <c:ptCount val="32"/>
                <c:pt idx="0">
                  <c:v>43144.291666666664</c:v>
                </c:pt>
                <c:pt idx="1">
                  <c:v>43144.333333333336</c:v>
                </c:pt>
                <c:pt idx="2">
                  <c:v>43144.375</c:v>
                </c:pt>
                <c:pt idx="3">
                  <c:v>43144.416666666664</c:v>
                </c:pt>
                <c:pt idx="4">
                  <c:v>43144.458333333336</c:v>
                </c:pt>
                <c:pt idx="5">
                  <c:v>43144.5</c:v>
                </c:pt>
                <c:pt idx="6">
                  <c:v>43144.541666666664</c:v>
                </c:pt>
                <c:pt idx="7">
                  <c:v>43144.583333333336</c:v>
                </c:pt>
                <c:pt idx="8">
                  <c:v>43144.625</c:v>
                </c:pt>
                <c:pt idx="9">
                  <c:v>43144.666666666664</c:v>
                </c:pt>
                <c:pt idx="10">
                  <c:v>43144.708333333336</c:v>
                </c:pt>
                <c:pt idx="11">
                  <c:v>43144.75</c:v>
                </c:pt>
                <c:pt idx="12">
                  <c:v>43144.791666666664</c:v>
                </c:pt>
                <c:pt idx="13">
                  <c:v>43144.833333333336</c:v>
                </c:pt>
                <c:pt idx="14">
                  <c:v>43144.875</c:v>
                </c:pt>
                <c:pt idx="15">
                  <c:v>43144.916666666664</c:v>
                </c:pt>
                <c:pt idx="16">
                  <c:v>43144.958333333336</c:v>
                </c:pt>
                <c:pt idx="17">
                  <c:v>43145</c:v>
                </c:pt>
                <c:pt idx="18">
                  <c:v>43145.041666666664</c:v>
                </c:pt>
                <c:pt idx="19">
                  <c:v>43145.083333333336</c:v>
                </c:pt>
                <c:pt idx="20">
                  <c:v>43145.125</c:v>
                </c:pt>
                <c:pt idx="21">
                  <c:v>43145.166666666664</c:v>
                </c:pt>
                <c:pt idx="22">
                  <c:v>43145.208333333336</c:v>
                </c:pt>
                <c:pt idx="23">
                  <c:v>43145.25</c:v>
                </c:pt>
                <c:pt idx="24">
                  <c:v>43145.291666666664</c:v>
                </c:pt>
                <c:pt idx="25">
                  <c:v>43145.333333333336</c:v>
                </c:pt>
                <c:pt idx="26">
                  <c:v>43145.375</c:v>
                </c:pt>
                <c:pt idx="27">
                  <c:v>43145.416666666664</c:v>
                </c:pt>
                <c:pt idx="28">
                  <c:v>43145.458333333336</c:v>
                </c:pt>
                <c:pt idx="29">
                  <c:v>43145.5</c:v>
                </c:pt>
                <c:pt idx="30">
                  <c:v>43145.541666666664</c:v>
                </c:pt>
                <c:pt idx="31">
                  <c:v>43145.583333333336</c:v>
                </c:pt>
              </c:numCache>
            </c:numRef>
          </c:xVal>
          <c:yVal>
            <c:numRef>
              <c:f>OH66569034003!$C$37:$C$68</c:f>
              <c:numCache>
                <c:formatCode>0.00%</c:formatCode>
                <c:ptCount val="32"/>
                <c:pt idx="0">
                  <c:v>0.62612000000000001</c:v>
                </c:pt>
                <c:pt idx="1">
                  <c:v>0.58719999999999994</c:v>
                </c:pt>
                <c:pt idx="2">
                  <c:v>0.82879999999999998</c:v>
                </c:pt>
                <c:pt idx="3">
                  <c:v>0.88263999999999998</c:v>
                </c:pt>
                <c:pt idx="4">
                  <c:v>0.92691999999999997</c:v>
                </c:pt>
                <c:pt idx="5">
                  <c:v>0.87304000000000004</c:v>
                </c:pt>
                <c:pt idx="6">
                  <c:v>0.92319999999999991</c:v>
                </c:pt>
                <c:pt idx="7">
                  <c:v>0.84799999999999998</c:v>
                </c:pt>
                <c:pt idx="8">
                  <c:v>0.87680000000000002</c:v>
                </c:pt>
                <c:pt idx="9">
                  <c:v>0.94023999999999996</c:v>
                </c:pt>
                <c:pt idx="10">
                  <c:v>0.95891999999999999</c:v>
                </c:pt>
                <c:pt idx="11">
                  <c:v>0.95040000000000002</c:v>
                </c:pt>
                <c:pt idx="12">
                  <c:v>1.61704</c:v>
                </c:pt>
                <c:pt idx="13">
                  <c:v>1.5578399999999999</c:v>
                </c:pt>
                <c:pt idx="14">
                  <c:v>1.5903999999999998</c:v>
                </c:pt>
                <c:pt idx="15">
                  <c:v>1.544</c:v>
                </c:pt>
                <c:pt idx="16">
                  <c:v>1.4672000000000001</c:v>
                </c:pt>
                <c:pt idx="17">
                  <c:v>1.3936000000000002</c:v>
                </c:pt>
                <c:pt idx="18">
                  <c:v>1.3402400000000001</c:v>
                </c:pt>
                <c:pt idx="19">
                  <c:v>1.2991999999999999</c:v>
                </c:pt>
                <c:pt idx="20">
                  <c:v>0.66504000000000008</c:v>
                </c:pt>
                <c:pt idx="21">
                  <c:v>0.53280000000000005</c:v>
                </c:pt>
                <c:pt idx="22">
                  <c:v>0.59520000000000006</c:v>
                </c:pt>
                <c:pt idx="23">
                  <c:v>0.54183999999999999</c:v>
                </c:pt>
                <c:pt idx="24">
                  <c:v>0.56531999999999993</c:v>
                </c:pt>
                <c:pt idx="25">
                  <c:v>0.44744</c:v>
                </c:pt>
                <c:pt idx="26">
                  <c:v>0.81811999999999996</c:v>
                </c:pt>
                <c:pt idx="27">
                  <c:v>0.75572000000000006</c:v>
                </c:pt>
                <c:pt idx="28">
                  <c:v>0.88639999999999997</c:v>
                </c:pt>
                <c:pt idx="29">
                  <c:v>0.83360000000000001</c:v>
                </c:pt>
                <c:pt idx="30">
                  <c:v>0.83304</c:v>
                </c:pt>
                <c:pt idx="31">
                  <c:v>0.97760000000000002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E3-40D5-AC65-6D2475F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536704"/>
        <c:axId val="671528176"/>
      </c:scatterChart>
      <c:valAx>
        <c:axId val="67153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Load Cycle Interval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28176"/>
        <c:crosses val="autoZero"/>
        <c:crossBetween val="midCat"/>
      </c:valAx>
      <c:valAx>
        <c:axId val="6715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in</a:t>
                </a:r>
                <a:r>
                  <a:rPr lang="en-US" baseline="0"/>
                  <a:t> Percent of Transformer Rating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3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911191269179334"/>
          <c:y val="0.11102392566584282"/>
          <c:w val="0.3334897183885529"/>
          <c:h val="3.5225294020769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'Quick Summary Page'!$B$19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'Quick Summary Page'!$A$18:$B$18</c15:sqref>
                  </c15:fullRef>
                </c:ext>
              </c:extLst>
              <c:f>'Quick Summary Page'!$A$18</c:f>
              <c:strCache>
                <c:ptCount val="1"/>
                <c:pt idx="0">
                  <c:v>cnt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'Quick Summary Page'!$A$19:$B$19</c15:sqref>
                  </c15:fullRef>
                </c:ext>
              </c:extLst>
              <c:f>'Quick Summary Page'!$A$19</c:f>
              <c:numCache>
                <c:formatCode>General</c:formatCode>
                <c:ptCount val="1"/>
                <c:pt idx="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B-47DB-B53E-85FA6ACD0940}"/>
            </c:ext>
          </c:extLst>
        </c:ser>
        <c:ser>
          <c:idx val="1"/>
          <c:order val="1"/>
          <c:tx>
            <c:strRef>
              <c:f>'Quick Summary Page'!$B$20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'Quick Summary Page'!$A$18:$B$18</c15:sqref>
                  </c15:fullRef>
                </c:ext>
              </c:extLst>
              <c:f>'Quick Summary Page'!$A$18</c:f>
              <c:strCache>
                <c:ptCount val="1"/>
                <c:pt idx="0">
                  <c:v>cnt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'Quick Summary Page'!$A$20:$B$20</c15:sqref>
                  </c15:fullRef>
                </c:ext>
              </c:extLst>
              <c:f>'Quick Summary Page'!$A$20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B-47DB-B53E-85FA6ACD0940}"/>
            </c:ext>
          </c:extLst>
        </c:ser>
        <c:ser>
          <c:idx val="2"/>
          <c:order val="2"/>
          <c:tx>
            <c:strRef>
              <c:f>'Quick Summary Page'!$B$21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'Quick Summary Page'!$A$18:$B$18</c15:sqref>
                  </c15:fullRef>
                </c:ext>
              </c:extLst>
              <c:f>'Quick Summary Page'!$A$18</c:f>
              <c:strCache>
                <c:ptCount val="1"/>
                <c:pt idx="0">
                  <c:v>cnt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'Quick Summary Page'!$A$21:$B$21</c15:sqref>
                  </c15:fullRef>
                </c:ext>
              </c:extLst>
              <c:f>'Quick Summary Page'!$A$21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0B-47DB-B53E-85FA6ACD0940}"/>
            </c:ext>
          </c:extLst>
        </c:ser>
        <c:ser>
          <c:idx val="3"/>
          <c:order val="3"/>
          <c:tx>
            <c:strRef>
              <c:f>'Quick Summary Page'!$B$22</c:f>
              <c:strCache>
                <c:ptCount val="1"/>
                <c:pt idx="0">
                  <c:v>37.5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'Quick Summary Page'!$A$18:$B$18</c15:sqref>
                  </c15:fullRef>
                </c:ext>
              </c:extLst>
              <c:f>'Quick Summary Page'!$A$18</c:f>
              <c:strCache>
                <c:ptCount val="1"/>
                <c:pt idx="0">
                  <c:v>cnt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'Quick Summary Page'!$A$22:$B$22</c15:sqref>
                  </c15:fullRef>
                </c:ext>
              </c:extLst>
              <c:f>'Quick Summary Page'!$A$22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0B-47DB-B53E-85FA6ACD0940}"/>
            </c:ext>
          </c:extLst>
        </c:ser>
        <c:ser>
          <c:idx val="4"/>
          <c:order val="4"/>
          <c:tx>
            <c:strRef>
              <c:f>'Quick Summary Page'!$B$23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'Quick Summary Page'!$A$18:$B$18</c15:sqref>
                  </c15:fullRef>
                </c:ext>
              </c:extLst>
              <c:f>'Quick Summary Page'!$A$18</c:f>
              <c:strCache>
                <c:ptCount val="1"/>
                <c:pt idx="0">
                  <c:v>cnt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'Quick Summary Page'!$A$23:$B$23</c15:sqref>
                  </c15:fullRef>
                </c:ext>
              </c:extLst>
              <c:f>'Quick Summary Page'!$A$23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0B-47DB-B53E-85FA6ACD0940}"/>
            </c:ext>
          </c:extLst>
        </c:ser>
        <c:ser>
          <c:idx val="5"/>
          <c:order val="5"/>
          <c:tx>
            <c:strRef>
              <c:f>'Quick Summary Page'!$B$24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'Quick Summary Page'!$A$18:$B$18</c15:sqref>
                  </c15:fullRef>
                </c:ext>
              </c:extLst>
              <c:f>'Quick Summary Page'!$A$18</c:f>
              <c:strCache>
                <c:ptCount val="1"/>
                <c:pt idx="0">
                  <c:v>cnt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'Quick Summary Page'!$A$24:$B$24</c15:sqref>
                  </c15:fullRef>
                </c:ext>
              </c:extLst>
              <c:f>'Quick Summary Page'!$A$24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0B-47DB-B53E-85FA6ACD0940}"/>
            </c:ext>
          </c:extLst>
        </c:ser>
        <c:ser>
          <c:idx val="6"/>
          <c:order val="6"/>
          <c:tx>
            <c:strRef>
              <c:f>'Quick Summary Page'!$B$25</c:f>
              <c:strCache>
                <c:ptCount val="1"/>
                <c:pt idx="0">
                  <c:v>112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'Quick Summary Page'!$A$18:$B$18</c15:sqref>
                  </c15:fullRef>
                </c:ext>
              </c:extLst>
              <c:f>'Quick Summary Page'!$A$18</c:f>
              <c:strCache>
                <c:ptCount val="1"/>
                <c:pt idx="0">
                  <c:v>cnt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'Quick Summary Page'!$A$25:$B$25</c15:sqref>
                  </c15:fullRef>
                </c:ext>
              </c:extLst>
              <c:f>'Quick Summary Page'!$A$25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0B-47DB-B53E-85FA6ACD0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975792"/>
        <c:axId val="709967264"/>
      </c:barChart>
      <c:catAx>
        <c:axId val="7099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67264"/>
        <c:crosses val="autoZero"/>
        <c:auto val="1"/>
        <c:lblAlgn val="ctr"/>
        <c:lblOffset val="100"/>
        <c:noMultiLvlLbl val="0"/>
      </c:catAx>
      <c:valAx>
        <c:axId val="7099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'Quick Summary Page'!$K$18</c:f>
              <c:strCache>
                <c:ptCount val="1"/>
                <c:pt idx="0">
                  <c:v>cnt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'Quick Summary Page'!$J$19:$J$27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112</c:v>
                </c:pt>
                <c:pt idx="7">
                  <c:v>37.5</c:v>
                </c:pt>
                <c:pt idx="8">
                  <c:v>225</c:v>
                </c:pt>
              </c:numCache>
            </c:numRef>
          </c:cat>
          <c:val>
            <c:numRef>
              <c:f>'Quick Summary Page'!$K$19:$K$27</c:f>
              <c:numCache>
                <c:formatCode>General</c:formatCode>
                <c:ptCount val="9"/>
                <c:pt idx="0">
                  <c:v>138</c:v>
                </c:pt>
                <c:pt idx="1">
                  <c:v>34</c:v>
                </c:pt>
                <c:pt idx="2">
                  <c:v>15</c:v>
                </c:pt>
                <c:pt idx="3">
                  <c:v>11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4-4E17-B7EF-FE31E0E96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5912120"/>
        <c:axId val="715903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'Quick Summary Page'!$J$18</c15:sqref>
                        </c15:formulaRef>
                      </c:ext>
                    </c:extLst>
                    <c:strCache>
                      <c:ptCount val="1"/>
                      <c:pt idx="0">
                        <c:v>kVARating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'Quick Summary Page'!$J$19:$J$27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75</c:v>
                      </c:pt>
                      <c:pt idx="6">
                        <c:v>112</c:v>
                      </c:pt>
                      <c:pt idx="7">
                        <c:v>37.5</c:v>
                      </c:pt>
                      <c:pt idx="8">
                        <c:v>225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'Quick Summary Page'!$J$19:$J$27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25</c:v>
                      </c:pt>
                      <c:pt idx="4">
                        <c:v>50</c:v>
                      </c:pt>
                      <c:pt idx="5">
                        <c:v>75</c:v>
                      </c:pt>
                      <c:pt idx="6">
                        <c:v>112</c:v>
                      </c:pt>
                      <c:pt idx="7">
                        <c:v>37.5</c:v>
                      </c:pt>
                      <c:pt idx="8">
                        <c:v>225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164-4E17-B7EF-FE31E0E965C0}"/>
                  </c:ext>
                </c:extLst>
              </c15:ser>
            </c15:filteredBarSeries>
          </c:ext>
        </c:extLst>
      </c:barChart>
      <c:catAx>
        <c:axId val="71591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03920"/>
        <c:crosses val="autoZero"/>
        <c:auto val="1"/>
        <c:lblAlgn val="ctr"/>
        <c:lblOffset val="100"/>
        <c:noMultiLvlLbl val="0"/>
      </c:catAx>
      <c:valAx>
        <c:axId val="7159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1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 Load ( kVA / kVA Rating)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'OverSized-Example-OH65575815002'!$N$24</c:f>
              <c:strCache>
                <c:ptCount val="1"/>
                <c:pt idx="0">
                  <c:v>PercentLoad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'OverSized-Example-OH65575815002'!$G$25:$G$51</c:f>
              <c:numCache>
                <c:formatCode>mm:ss.0</c:formatCode>
                <c:ptCount val="27"/>
                <c:pt idx="0">
                  <c:v>43157.25</c:v>
                </c:pt>
                <c:pt idx="1">
                  <c:v>43157.291666666664</c:v>
                </c:pt>
                <c:pt idx="2">
                  <c:v>43157.333333333336</c:v>
                </c:pt>
                <c:pt idx="3">
                  <c:v>43157.375</c:v>
                </c:pt>
                <c:pt idx="4">
                  <c:v>43157.416666666664</c:v>
                </c:pt>
                <c:pt idx="5">
                  <c:v>43157.458333333336</c:v>
                </c:pt>
                <c:pt idx="6">
                  <c:v>43157.5</c:v>
                </c:pt>
                <c:pt idx="7">
                  <c:v>43157.541666666664</c:v>
                </c:pt>
                <c:pt idx="8">
                  <c:v>43157.583333333336</c:v>
                </c:pt>
                <c:pt idx="9">
                  <c:v>43157.625</c:v>
                </c:pt>
                <c:pt idx="10">
                  <c:v>43157.666666666664</c:v>
                </c:pt>
                <c:pt idx="11">
                  <c:v>43157.708333333336</c:v>
                </c:pt>
                <c:pt idx="12">
                  <c:v>43157.75</c:v>
                </c:pt>
                <c:pt idx="13">
                  <c:v>43157.791666666664</c:v>
                </c:pt>
                <c:pt idx="14">
                  <c:v>43157.833333333336</c:v>
                </c:pt>
                <c:pt idx="15">
                  <c:v>43157.875</c:v>
                </c:pt>
                <c:pt idx="16">
                  <c:v>43157.916666666664</c:v>
                </c:pt>
                <c:pt idx="17">
                  <c:v>43157.958333333336</c:v>
                </c:pt>
                <c:pt idx="18">
                  <c:v>43158</c:v>
                </c:pt>
                <c:pt idx="19">
                  <c:v>43158.041666666664</c:v>
                </c:pt>
                <c:pt idx="20">
                  <c:v>43158.083333333336</c:v>
                </c:pt>
                <c:pt idx="21">
                  <c:v>43158.125</c:v>
                </c:pt>
                <c:pt idx="22">
                  <c:v>43158.166666666664</c:v>
                </c:pt>
                <c:pt idx="23">
                  <c:v>43158.208333333336</c:v>
                </c:pt>
                <c:pt idx="24">
                  <c:v>43158.25</c:v>
                </c:pt>
                <c:pt idx="25">
                  <c:v>43158.291666666664</c:v>
                </c:pt>
                <c:pt idx="26">
                  <c:v>43158.333333333336</c:v>
                </c:pt>
              </c:numCache>
            </c:numRef>
          </c:xVal>
          <c:yVal>
            <c:numRef>
              <c:f>'OverSized-Example-OH65575815002'!$N$25:$N$51</c:f>
              <c:numCache>
                <c:formatCode>0.00%</c:formatCode>
                <c:ptCount val="27"/>
                <c:pt idx="0">
                  <c:v>0.55475892857099995</c:v>
                </c:pt>
                <c:pt idx="1">
                  <c:v>0.55118750000000005</c:v>
                </c:pt>
                <c:pt idx="2">
                  <c:v>0.57023214285699997</c:v>
                </c:pt>
                <c:pt idx="3">
                  <c:v>0.63094642857100003</c:v>
                </c:pt>
                <c:pt idx="4">
                  <c:v>0.62023214285700001</c:v>
                </c:pt>
                <c:pt idx="5">
                  <c:v>0.54404464285700005</c:v>
                </c:pt>
                <c:pt idx="6">
                  <c:v>0.56308928571399997</c:v>
                </c:pt>
                <c:pt idx="7">
                  <c:v>0.64880357142800005</c:v>
                </c:pt>
                <c:pt idx="8">
                  <c:v>0.75237500000000002</c:v>
                </c:pt>
                <c:pt idx="9">
                  <c:v>0.82380357142799998</c:v>
                </c:pt>
                <c:pt idx="10">
                  <c:v>0.64285714285700002</c:v>
                </c:pt>
                <c:pt idx="11">
                  <c:v>0.68333035714199997</c:v>
                </c:pt>
                <c:pt idx="12">
                  <c:v>0.68571428571399995</c:v>
                </c:pt>
                <c:pt idx="13">
                  <c:v>0.90833035714200006</c:v>
                </c:pt>
                <c:pt idx="14">
                  <c:v>0.75714285714200003</c:v>
                </c:pt>
                <c:pt idx="15">
                  <c:v>0.69166071428499998</c:v>
                </c:pt>
                <c:pt idx="16">
                  <c:v>0.73571428571399999</c:v>
                </c:pt>
                <c:pt idx="17">
                  <c:v>0.64285714285700002</c:v>
                </c:pt>
                <c:pt idx="18">
                  <c:v>0.607142857142</c:v>
                </c:pt>
                <c:pt idx="19">
                  <c:v>0.59404464285699998</c:v>
                </c:pt>
                <c:pt idx="20">
                  <c:v>0.54761607142799995</c:v>
                </c:pt>
                <c:pt idx="21">
                  <c:v>0.55714285714199996</c:v>
                </c:pt>
                <c:pt idx="22">
                  <c:v>0.56666071428499998</c:v>
                </c:pt>
                <c:pt idx="23">
                  <c:v>0.53808928571400005</c:v>
                </c:pt>
                <c:pt idx="24">
                  <c:v>0.54523214285699995</c:v>
                </c:pt>
                <c:pt idx="25">
                  <c:v>0.72618749999999999</c:v>
                </c:pt>
                <c:pt idx="26">
                  <c:v>0.72142857142799999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58-4230-B2AB-C593C6A6E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709888"/>
        <c:axId val="671410832"/>
      </c:scatterChart>
      <c:valAx>
        <c:axId val="4237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10832"/>
        <c:crosses val="autoZero"/>
        <c:crossBetween val="midCat"/>
      </c:valAx>
      <c:valAx>
        <c:axId val="6714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0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 Load ( kVA / kVA Rating)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179664209305564E-2"/>
          <c:y val="0.15322863599932579"/>
          <c:w val="0.92036066280357631"/>
          <c:h val="0.780520574270208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'3 Durations-OH63572927003'!$N$25</c:f>
              <c:strCache>
                <c:ptCount val="1"/>
                <c:pt idx="0">
                  <c:v>PercentLoad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Durations-OH63572927003'!$G$26:$G$71</c:f>
              <c:numCache>
                <c:formatCode>m/d/yy\ h:mm;@</c:formatCode>
                <c:ptCount val="46"/>
                <c:pt idx="0">
                  <c:v>43165.75</c:v>
                </c:pt>
                <c:pt idx="1">
                  <c:v>43165.791666666664</c:v>
                </c:pt>
                <c:pt idx="2">
                  <c:v>43165.833333333336</c:v>
                </c:pt>
                <c:pt idx="3">
                  <c:v>43165.875</c:v>
                </c:pt>
                <c:pt idx="4">
                  <c:v>43165.916666666664</c:v>
                </c:pt>
                <c:pt idx="5">
                  <c:v>43165.958333333336</c:v>
                </c:pt>
                <c:pt idx="6">
                  <c:v>43166</c:v>
                </c:pt>
                <c:pt idx="7">
                  <c:v>43166.041666666664</c:v>
                </c:pt>
                <c:pt idx="8">
                  <c:v>43166.083333333336</c:v>
                </c:pt>
                <c:pt idx="9">
                  <c:v>43166.125</c:v>
                </c:pt>
                <c:pt idx="10">
                  <c:v>43166.166666666664</c:v>
                </c:pt>
                <c:pt idx="11">
                  <c:v>43166.208333333336</c:v>
                </c:pt>
                <c:pt idx="12">
                  <c:v>43166.25</c:v>
                </c:pt>
                <c:pt idx="13">
                  <c:v>43166.291666666664</c:v>
                </c:pt>
                <c:pt idx="14">
                  <c:v>43166.333333333336</c:v>
                </c:pt>
                <c:pt idx="15">
                  <c:v>43166.375</c:v>
                </c:pt>
                <c:pt idx="16">
                  <c:v>43166.416666666664</c:v>
                </c:pt>
                <c:pt idx="17">
                  <c:v>43166.458333333336</c:v>
                </c:pt>
                <c:pt idx="18">
                  <c:v>43166.5</c:v>
                </c:pt>
                <c:pt idx="19">
                  <c:v>43166.541666666664</c:v>
                </c:pt>
                <c:pt idx="20">
                  <c:v>43166.583333333336</c:v>
                </c:pt>
                <c:pt idx="21">
                  <c:v>43166.625</c:v>
                </c:pt>
                <c:pt idx="22">
                  <c:v>43166.666666666664</c:v>
                </c:pt>
                <c:pt idx="23">
                  <c:v>43166.708333333336</c:v>
                </c:pt>
                <c:pt idx="24">
                  <c:v>43166.75</c:v>
                </c:pt>
                <c:pt idx="25">
                  <c:v>43166.791666666664</c:v>
                </c:pt>
                <c:pt idx="26">
                  <c:v>43166.833333333336</c:v>
                </c:pt>
                <c:pt idx="27">
                  <c:v>43166.875</c:v>
                </c:pt>
                <c:pt idx="28">
                  <c:v>43166.916666666664</c:v>
                </c:pt>
                <c:pt idx="29">
                  <c:v>43166.958333333336</c:v>
                </c:pt>
                <c:pt idx="30">
                  <c:v>43167</c:v>
                </c:pt>
                <c:pt idx="31">
                  <c:v>43167.041666666664</c:v>
                </c:pt>
                <c:pt idx="32">
                  <c:v>43167.083333333336</c:v>
                </c:pt>
                <c:pt idx="33">
                  <c:v>43167.125</c:v>
                </c:pt>
                <c:pt idx="34">
                  <c:v>43167.166666666664</c:v>
                </c:pt>
                <c:pt idx="35">
                  <c:v>43167.208333333336</c:v>
                </c:pt>
                <c:pt idx="36">
                  <c:v>43167.25</c:v>
                </c:pt>
                <c:pt idx="37">
                  <c:v>43167.291666666664</c:v>
                </c:pt>
                <c:pt idx="38">
                  <c:v>43167.333333333336</c:v>
                </c:pt>
                <c:pt idx="39">
                  <c:v>43167.375</c:v>
                </c:pt>
                <c:pt idx="40">
                  <c:v>43167.416666666664</c:v>
                </c:pt>
                <c:pt idx="41">
                  <c:v>43167.458333333336</c:v>
                </c:pt>
                <c:pt idx="42">
                  <c:v>43167.5</c:v>
                </c:pt>
                <c:pt idx="43">
                  <c:v>43167.541666666664</c:v>
                </c:pt>
                <c:pt idx="44">
                  <c:v>43167.583333333336</c:v>
                </c:pt>
                <c:pt idx="45">
                  <c:v>43167.625</c:v>
                </c:pt>
              </c:numCache>
            </c:numRef>
          </c:xVal>
          <c:yVal>
            <c:numRef>
              <c:f>'3 Durations-OH63572927003'!$N$26:$N$71</c:f>
              <c:numCache>
                <c:formatCode>General</c:formatCode>
                <c:ptCount val="46"/>
                <c:pt idx="0">
                  <c:v>1.8048</c:v>
                </c:pt>
                <c:pt idx="1">
                  <c:v>1.9104000000000001</c:v>
                </c:pt>
                <c:pt idx="2">
                  <c:v>2.0144000000000002</c:v>
                </c:pt>
                <c:pt idx="3">
                  <c:v>1.9552</c:v>
                </c:pt>
                <c:pt idx="4">
                  <c:v>1.9392</c:v>
                </c:pt>
                <c:pt idx="5">
                  <c:v>2.1103999999999998</c:v>
                </c:pt>
                <c:pt idx="6">
                  <c:v>2.2143999999999999</c:v>
                </c:pt>
                <c:pt idx="7">
                  <c:v>2.2031999999999998</c:v>
                </c:pt>
                <c:pt idx="8">
                  <c:v>2.1232000000000002</c:v>
                </c:pt>
                <c:pt idx="9">
                  <c:v>1.2143999999999999</c:v>
                </c:pt>
                <c:pt idx="10">
                  <c:v>0.32479999999999998</c:v>
                </c:pt>
                <c:pt idx="11">
                  <c:v>0.34079999999999999</c:v>
                </c:pt>
                <c:pt idx="12">
                  <c:v>1.3008</c:v>
                </c:pt>
                <c:pt idx="13">
                  <c:v>2.1456</c:v>
                </c:pt>
                <c:pt idx="14">
                  <c:v>2.2271999999999998</c:v>
                </c:pt>
                <c:pt idx="15">
                  <c:v>2.2464</c:v>
                </c:pt>
                <c:pt idx="16">
                  <c:v>2.2879999999999998</c:v>
                </c:pt>
                <c:pt idx="17">
                  <c:v>2.3168000000000002</c:v>
                </c:pt>
                <c:pt idx="18">
                  <c:v>2.3264</c:v>
                </c:pt>
                <c:pt idx="19">
                  <c:v>2.1888000000000001</c:v>
                </c:pt>
                <c:pt idx="20">
                  <c:v>2.3691599999999999</c:v>
                </c:pt>
                <c:pt idx="21">
                  <c:v>2.28512</c:v>
                </c:pt>
                <c:pt idx="22">
                  <c:v>2.4964</c:v>
                </c:pt>
                <c:pt idx="23">
                  <c:v>1.8912</c:v>
                </c:pt>
                <c:pt idx="24">
                  <c:v>1.8944000000000001</c:v>
                </c:pt>
                <c:pt idx="25">
                  <c:v>1.9903999999999999</c:v>
                </c:pt>
                <c:pt idx="26">
                  <c:v>2.0415999999999999</c:v>
                </c:pt>
                <c:pt idx="27">
                  <c:v>2.2431999999999999</c:v>
                </c:pt>
                <c:pt idx="28">
                  <c:v>2.2191999999999998</c:v>
                </c:pt>
                <c:pt idx="29">
                  <c:v>2.1616</c:v>
                </c:pt>
                <c:pt idx="30">
                  <c:v>2.1711999999999998</c:v>
                </c:pt>
                <c:pt idx="31">
                  <c:v>2.2111999999999998</c:v>
                </c:pt>
                <c:pt idx="32">
                  <c:v>2.1871999999999998</c:v>
                </c:pt>
                <c:pt idx="33">
                  <c:v>1.0096000000000001</c:v>
                </c:pt>
                <c:pt idx="34">
                  <c:v>0.34239999999999998</c:v>
                </c:pt>
                <c:pt idx="35">
                  <c:v>0.35199999999999998</c:v>
                </c:pt>
                <c:pt idx="36">
                  <c:v>1.3071999999999999</c:v>
                </c:pt>
                <c:pt idx="37">
                  <c:v>2.1808000000000001</c:v>
                </c:pt>
                <c:pt idx="38">
                  <c:v>2.2591999999999999</c:v>
                </c:pt>
                <c:pt idx="39">
                  <c:v>2.2784</c:v>
                </c:pt>
                <c:pt idx="40">
                  <c:v>2.3216000000000001</c:v>
                </c:pt>
                <c:pt idx="41">
                  <c:v>2.3584000000000001</c:v>
                </c:pt>
                <c:pt idx="42">
                  <c:v>2.3904000000000001</c:v>
                </c:pt>
                <c:pt idx="43">
                  <c:v>2.2496</c:v>
                </c:pt>
                <c:pt idx="44">
                  <c:v>2.3104</c:v>
                </c:pt>
                <c:pt idx="45">
                  <c:v>2.3824000000000001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6-41B5-A485-8F5B4BC3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75072"/>
        <c:axId val="479981632"/>
      </c:scatterChart>
      <c:valAx>
        <c:axId val="47997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81632"/>
        <c:crosses val="autoZero"/>
        <c:crossBetween val="midCat"/>
      </c:valAx>
      <c:valAx>
        <c:axId val="4799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7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 Load ( kVA / kVA Rating)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Durations-OH64564397005'!$N$27</c:f>
              <c:strCache>
                <c:ptCount val="1"/>
                <c:pt idx="0">
                  <c:v>PercentLoad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Durations-OH64564397005'!$G$28:$G$59</c:f>
              <c:numCache>
                <c:formatCode>m/d/yy\ h:mm;@</c:formatCode>
                <c:ptCount val="32"/>
                <c:pt idx="0">
                  <c:v>43168</c:v>
                </c:pt>
                <c:pt idx="1">
                  <c:v>43168.041666666664</c:v>
                </c:pt>
                <c:pt idx="2">
                  <c:v>43168.083333333336</c:v>
                </c:pt>
                <c:pt idx="3">
                  <c:v>43168.125</c:v>
                </c:pt>
                <c:pt idx="4">
                  <c:v>43168.166666666664</c:v>
                </c:pt>
                <c:pt idx="5">
                  <c:v>43168.208333333336</c:v>
                </c:pt>
                <c:pt idx="6">
                  <c:v>43168.25</c:v>
                </c:pt>
                <c:pt idx="7">
                  <c:v>43168.291666666664</c:v>
                </c:pt>
                <c:pt idx="8">
                  <c:v>43168.333333333336</c:v>
                </c:pt>
                <c:pt idx="9">
                  <c:v>43168.375</c:v>
                </c:pt>
                <c:pt idx="10">
                  <c:v>43168.416666666664</c:v>
                </c:pt>
                <c:pt idx="11">
                  <c:v>43168.458333333336</c:v>
                </c:pt>
                <c:pt idx="12">
                  <c:v>43168.5</c:v>
                </c:pt>
                <c:pt idx="13">
                  <c:v>43168.541666666664</c:v>
                </c:pt>
                <c:pt idx="14">
                  <c:v>43168.583333333336</c:v>
                </c:pt>
                <c:pt idx="15">
                  <c:v>43168.625</c:v>
                </c:pt>
                <c:pt idx="16">
                  <c:v>43168.666666666664</c:v>
                </c:pt>
                <c:pt idx="17">
                  <c:v>43168.708333333336</c:v>
                </c:pt>
                <c:pt idx="18">
                  <c:v>43168.75</c:v>
                </c:pt>
                <c:pt idx="19">
                  <c:v>43168.791666666664</c:v>
                </c:pt>
                <c:pt idx="20">
                  <c:v>43168.833333333336</c:v>
                </c:pt>
                <c:pt idx="21">
                  <c:v>43168.875</c:v>
                </c:pt>
                <c:pt idx="22">
                  <c:v>43168.916666666664</c:v>
                </c:pt>
                <c:pt idx="23">
                  <c:v>43168.958333333336</c:v>
                </c:pt>
                <c:pt idx="24">
                  <c:v>43169</c:v>
                </c:pt>
                <c:pt idx="25">
                  <c:v>43169.041666666664</c:v>
                </c:pt>
                <c:pt idx="26">
                  <c:v>43169.083333333336</c:v>
                </c:pt>
                <c:pt idx="27">
                  <c:v>43169.125</c:v>
                </c:pt>
                <c:pt idx="28">
                  <c:v>43169.166666666664</c:v>
                </c:pt>
                <c:pt idx="29">
                  <c:v>43169.208333333336</c:v>
                </c:pt>
                <c:pt idx="30">
                  <c:v>43169.25</c:v>
                </c:pt>
                <c:pt idx="31">
                  <c:v>43169.291666666664</c:v>
                </c:pt>
              </c:numCache>
            </c:numRef>
          </c:xVal>
          <c:yVal>
            <c:numRef>
              <c:f>'2 Durations-OH64564397005'!$N$28:$N$59</c:f>
              <c:numCache>
                <c:formatCode>General</c:formatCode>
                <c:ptCount val="32"/>
                <c:pt idx="0">
                  <c:v>0.253</c:v>
                </c:pt>
                <c:pt idx="1">
                  <c:v>0.255</c:v>
                </c:pt>
                <c:pt idx="2">
                  <c:v>0.251</c:v>
                </c:pt>
                <c:pt idx="3">
                  <c:v>0.253</c:v>
                </c:pt>
                <c:pt idx="4">
                  <c:v>0.253</c:v>
                </c:pt>
                <c:pt idx="5">
                  <c:v>0.251</c:v>
                </c:pt>
                <c:pt idx="6">
                  <c:v>0.253</c:v>
                </c:pt>
                <c:pt idx="7">
                  <c:v>0.255</c:v>
                </c:pt>
                <c:pt idx="8">
                  <c:v>0.255</c:v>
                </c:pt>
                <c:pt idx="9">
                  <c:v>0.251</c:v>
                </c:pt>
                <c:pt idx="10">
                  <c:v>0.253</c:v>
                </c:pt>
                <c:pt idx="11">
                  <c:v>0.44600000000000001</c:v>
                </c:pt>
                <c:pt idx="12">
                  <c:v>1.4770000000000001</c:v>
                </c:pt>
                <c:pt idx="13">
                  <c:v>1.2569999999999999</c:v>
                </c:pt>
                <c:pt idx="14">
                  <c:v>1.173</c:v>
                </c:pt>
                <c:pt idx="15">
                  <c:v>1.22</c:v>
                </c:pt>
                <c:pt idx="16">
                  <c:v>1.222</c:v>
                </c:pt>
                <c:pt idx="17">
                  <c:v>0.96799999999999997</c:v>
                </c:pt>
                <c:pt idx="18">
                  <c:v>1.593</c:v>
                </c:pt>
                <c:pt idx="19">
                  <c:v>1.24</c:v>
                </c:pt>
                <c:pt idx="20">
                  <c:v>0.72399999999999998</c:v>
                </c:pt>
                <c:pt idx="21">
                  <c:v>0.74</c:v>
                </c:pt>
                <c:pt idx="22">
                  <c:v>0.746</c:v>
                </c:pt>
                <c:pt idx="23">
                  <c:v>0.73699999999999999</c:v>
                </c:pt>
                <c:pt idx="24">
                  <c:v>0.74199999999999999</c:v>
                </c:pt>
                <c:pt idx="25">
                  <c:v>0.74</c:v>
                </c:pt>
                <c:pt idx="26">
                  <c:v>0.748</c:v>
                </c:pt>
                <c:pt idx="27">
                  <c:v>0.74199999999999999</c:v>
                </c:pt>
                <c:pt idx="28">
                  <c:v>0.74</c:v>
                </c:pt>
                <c:pt idx="29">
                  <c:v>0.74199999999999999</c:v>
                </c:pt>
                <c:pt idx="30">
                  <c:v>0.68</c:v>
                </c:pt>
                <c:pt idx="31">
                  <c:v>0.73699999999999999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B-4A5A-B755-9198FBD9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82288"/>
        <c:axId val="479974744"/>
      </c:scatterChart>
      <c:valAx>
        <c:axId val="47998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74744"/>
        <c:crosses val="autoZero"/>
        <c:crossBetween val="midCat"/>
      </c:valAx>
      <c:valAx>
        <c:axId val="47997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8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 Duration-OH64566256012'!$N$24</c:f>
              <c:strCache>
                <c:ptCount val="1"/>
                <c:pt idx="0">
                  <c:v>PercentLoad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Duration-OH64566256012'!$G$25:$G$49</c:f>
              <c:numCache>
                <c:formatCode>mm:ss.0</c:formatCode>
                <c:ptCount val="25"/>
                <c:pt idx="0">
                  <c:v>43131.291666666664</c:v>
                </c:pt>
                <c:pt idx="1">
                  <c:v>43131.333333333336</c:v>
                </c:pt>
                <c:pt idx="2">
                  <c:v>43131.375</c:v>
                </c:pt>
                <c:pt idx="3">
                  <c:v>43131.416666666664</c:v>
                </c:pt>
                <c:pt idx="4">
                  <c:v>43131.458333333336</c:v>
                </c:pt>
                <c:pt idx="5">
                  <c:v>43131.5</c:v>
                </c:pt>
                <c:pt idx="6">
                  <c:v>43131.541666666664</c:v>
                </c:pt>
                <c:pt idx="7">
                  <c:v>43131.583333333336</c:v>
                </c:pt>
                <c:pt idx="8">
                  <c:v>43131.625</c:v>
                </c:pt>
                <c:pt idx="9">
                  <c:v>43131.666666666664</c:v>
                </c:pt>
                <c:pt idx="10">
                  <c:v>43131.708333333336</c:v>
                </c:pt>
                <c:pt idx="11">
                  <c:v>43131.75</c:v>
                </c:pt>
                <c:pt idx="12">
                  <c:v>43131.791666666664</c:v>
                </c:pt>
                <c:pt idx="13">
                  <c:v>43131.833333333336</c:v>
                </c:pt>
                <c:pt idx="14">
                  <c:v>43131.875</c:v>
                </c:pt>
                <c:pt idx="15">
                  <c:v>43131.916666666664</c:v>
                </c:pt>
                <c:pt idx="16">
                  <c:v>43131.958333333336</c:v>
                </c:pt>
                <c:pt idx="17">
                  <c:v>43132</c:v>
                </c:pt>
                <c:pt idx="18">
                  <c:v>43132.041666666664</c:v>
                </c:pt>
                <c:pt idx="19">
                  <c:v>43132.083333333336</c:v>
                </c:pt>
                <c:pt idx="20">
                  <c:v>43132.125</c:v>
                </c:pt>
                <c:pt idx="21">
                  <c:v>43132.166666666664</c:v>
                </c:pt>
                <c:pt idx="22">
                  <c:v>43132.208333333336</c:v>
                </c:pt>
                <c:pt idx="23">
                  <c:v>43132.25</c:v>
                </c:pt>
                <c:pt idx="24">
                  <c:v>43132.291666666664</c:v>
                </c:pt>
              </c:numCache>
            </c:numRef>
          </c:xVal>
          <c:yVal>
            <c:numRef>
              <c:f>'1 Duration-OH64566256012'!$N$25:$N$49</c:f>
              <c:numCache>
                <c:formatCode>General</c:formatCode>
                <c:ptCount val="25"/>
                <c:pt idx="0">
                  <c:v>0.18709999999999999</c:v>
                </c:pt>
                <c:pt idx="1">
                  <c:v>0.48770000000000002</c:v>
                </c:pt>
                <c:pt idx="2">
                  <c:v>0.52349999999999997</c:v>
                </c:pt>
                <c:pt idx="3">
                  <c:v>0.1726</c:v>
                </c:pt>
                <c:pt idx="4">
                  <c:v>0.1186</c:v>
                </c:pt>
                <c:pt idx="5">
                  <c:v>0.112</c:v>
                </c:pt>
                <c:pt idx="6">
                  <c:v>0.1255</c:v>
                </c:pt>
                <c:pt idx="7">
                  <c:v>0.17710000000000001</c:v>
                </c:pt>
                <c:pt idx="8">
                  <c:v>0.5302</c:v>
                </c:pt>
                <c:pt idx="9">
                  <c:v>0.37459999999999999</c:v>
                </c:pt>
                <c:pt idx="10">
                  <c:v>0.16880000000000001</c:v>
                </c:pt>
                <c:pt idx="11">
                  <c:v>0.60399999999999998</c:v>
                </c:pt>
                <c:pt idx="12">
                  <c:v>1.0182</c:v>
                </c:pt>
                <c:pt idx="13">
                  <c:v>0.47349999999999998</c:v>
                </c:pt>
                <c:pt idx="14">
                  <c:v>0.54859999999999998</c:v>
                </c:pt>
                <c:pt idx="15">
                  <c:v>0.2102</c:v>
                </c:pt>
                <c:pt idx="16">
                  <c:v>0.20749999999999999</c:v>
                </c:pt>
                <c:pt idx="17">
                  <c:v>0.17130000000000001</c:v>
                </c:pt>
                <c:pt idx="18">
                  <c:v>0.20730000000000001</c:v>
                </c:pt>
                <c:pt idx="19">
                  <c:v>0.14680000000000001</c:v>
                </c:pt>
                <c:pt idx="20">
                  <c:v>0.14149999999999999</c:v>
                </c:pt>
                <c:pt idx="21">
                  <c:v>0.14530000000000001</c:v>
                </c:pt>
                <c:pt idx="22">
                  <c:v>0.1406</c:v>
                </c:pt>
                <c:pt idx="23">
                  <c:v>0.188</c:v>
                </c:pt>
                <c:pt idx="24">
                  <c:v>0.18820000000000001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F-4ED8-9774-72242904D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223624"/>
        <c:axId val="682227560"/>
      </c:scatterChart>
      <c:valAx>
        <c:axId val="68222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27560"/>
        <c:crosses val="autoZero"/>
        <c:crossBetween val="midCat"/>
      </c:valAx>
      <c:valAx>
        <c:axId val="68222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2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'Oversize-Tx OH65572927002'!$N$23</c:f>
              <c:strCache>
                <c:ptCount val="1"/>
                <c:pt idx="0">
                  <c:v>PercentLoad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'Oversize-Tx OH65572927002'!$G$24:$G$50</c:f>
              <c:numCache>
                <c:formatCode>mm:ss.0</c:formatCode>
                <c:ptCount val="27"/>
                <c:pt idx="0">
                  <c:v>43132.791666666664</c:v>
                </c:pt>
                <c:pt idx="1">
                  <c:v>43132.833333333336</c:v>
                </c:pt>
                <c:pt idx="2">
                  <c:v>43132.875</c:v>
                </c:pt>
                <c:pt idx="3">
                  <c:v>43132.916666666664</c:v>
                </c:pt>
                <c:pt idx="4">
                  <c:v>43132.958333333336</c:v>
                </c:pt>
                <c:pt idx="5">
                  <c:v>43133</c:v>
                </c:pt>
                <c:pt idx="6">
                  <c:v>43133.041666666664</c:v>
                </c:pt>
                <c:pt idx="7">
                  <c:v>43133.083333333336</c:v>
                </c:pt>
                <c:pt idx="8">
                  <c:v>43133.125</c:v>
                </c:pt>
                <c:pt idx="9">
                  <c:v>43133.166666666664</c:v>
                </c:pt>
                <c:pt idx="10">
                  <c:v>43133.208333333336</c:v>
                </c:pt>
                <c:pt idx="11">
                  <c:v>43133.25</c:v>
                </c:pt>
                <c:pt idx="12">
                  <c:v>43133.291666666664</c:v>
                </c:pt>
                <c:pt idx="13">
                  <c:v>43133.333333333336</c:v>
                </c:pt>
                <c:pt idx="14">
                  <c:v>43133.375</c:v>
                </c:pt>
                <c:pt idx="15">
                  <c:v>43133.416666666664</c:v>
                </c:pt>
                <c:pt idx="16">
                  <c:v>43133.458333333336</c:v>
                </c:pt>
                <c:pt idx="17">
                  <c:v>43133.5</c:v>
                </c:pt>
                <c:pt idx="18">
                  <c:v>43133.541666666664</c:v>
                </c:pt>
                <c:pt idx="19">
                  <c:v>43133.583333333336</c:v>
                </c:pt>
                <c:pt idx="20">
                  <c:v>43133.625</c:v>
                </c:pt>
                <c:pt idx="21">
                  <c:v>43133.666666666664</c:v>
                </c:pt>
                <c:pt idx="22">
                  <c:v>43133.708333333336</c:v>
                </c:pt>
                <c:pt idx="23">
                  <c:v>43133.75</c:v>
                </c:pt>
                <c:pt idx="24">
                  <c:v>43133.791666666664</c:v>
                </c:pt>
                <c:pt idx="25">
                  <c:v>43133.833333333336</c:v>
                </c:pt>
                <c:pt idx="26">
                  <c:v>43133.875</c:v>
                </c:pt>
              </c:numCache>
            </c:numRef>
          </c:xVal>
          <c:yVal>
            <c:numRef>
              <c:f>'Oversize-Tx OH65572927002'!$N$24:$N$50</c:f>
              <c:numCache>
                <c:formatCode>General</c:formatCode>
                <c:ptCount val="27"/>
                <c:pt idx="0">
                  <c:v>8.0000000000000002E-3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0.01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0.01</c:v>
                </c:pt>
                <c:pt idx="13">
                  <c:v>7.6999999999999999E-2</c:v>
                </c:pt>
                <c:pt idx="14">
                  <c:v>8.0000000000000002E-3</c:v>
                </c:pt>
                <c:pt idx="15">
                  <c:v>0.01</c:v>
                </c:pt>
                <c:pt idx="16">
                  <c:v>8.0000000000000002E-3</c:v>
                </c:pt>
                <c:pt idx="17">
                  <c:v>2.1000000000000001E-2</c:v>
                </c:pt>
                <c:pt idx="18">
                  <c:v>0.01</c:v>
                </c:pt>
                <c:pt idx="19">
                  <c:v>8.0000000000000002E-3</c:v>
                </c:pt>
                <c:pt idx="20">
                  <c:v>0.01</c:v>
                </c:pt>
                <c:pt idx="21">
                  <c:v>0.01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1.6E-2</c:v>
                </c:pt>
                <c:pt idx="25">
                  <c:v>8.0000000000000002E-3</c:v>
                </c:pt>
                <c:pt idx="26">
                  <c:v>2.1000000000000001E-2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D-400D-ACE7-96CCE7A57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71016"/>
        <c:axId val="472171672"/>
      </c:scatterChart>
      <c:valAx>
        <c:axId val="47217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71672"/>
        <c:crosses val="autoZero"/>
        <c:crossBetween val="midCat"/>
      </c:valAx>
      <c:valAx>
        <c:axId val="47217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7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562929966346988E-2"/>
          <c:y val="1.2099725117419632E-2"/>
          <c:w val="0.90467514821170725"/>
          <c:h val="0.867188192486149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'OH65566592004-A'!$C$1</c:f>
              <c:strCache>
                <c:ptCount val="1"/>
                <c:pt idx="0">
                  <c:v>kVAReadValue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'OH65566592004-A'!$B$2:$B$37</c:f>
              <c:numCache>
                <c:formatCode>m/d/yy\ h:mm;@</c:formatCode>
                <c:ptCount val="36"/>
                <c:pt idx="0">
                  <c:v>43143.791666666664</c:v>
                </c:pt>
                <c:pt idx="1">
                  <c:v>43143.833333333336</c:v>
                </c:pt>
                <c:pt idx="2">
                  <c:v>43143.875</c:v>
                </c:pt>
                <c:pt idx="3">
                  <c:v>43143.916666666664</c:v>
                </c:pt>
                <c:pt idx="4">
                  <c:v>43143.958333333336</c:v>
                </c:pt>
                <c:pt idx="5">
                  <c:v>43144</c:v>
                </c:pt>
                <c:pt idx="6">
                  <c:v>43144.041666666664</c:v>
                </c:pt>
                <c:pt idx="7">
                  <c:v>43144.083333333336</c:v>
                </c:pt>
                <c:pt idx="8">
                  <c:v>43144.125</c:v>
                </c:pt>
                <c:pt idx="9">
                  <c:v>43144.166666666664</c:v>
                </c:pt>
                <c:pt idx="10">
                  <c:v>43144.208333333336</c:v>
                </c:pt>
                <c:pt idx="11">
                  <c:v>43144.25</c:v>
                </c:pt>
                <c:pt idx="12">
                  <c:v>43144.291666666664</c:v>
                </c:pt>
                <c:pt idx="13">
                  <c:v>43144.333333333336</c:v>
                </c:pt>
                <c:pt idx="14">
                  <c:v>43144.375</c:v>
                </c:pt>
                <c:pt idx="15">
                  <c:v>43144.416666666664</c:v>
                </c:pt>
                <c:pt idx="16">
                  <c:v>43144.458333333336</c:v>
                </c:pt>
                <c:pt idx="17">
                  <c:v>43144.5</c:v>
                </c:pt>
                <c:pt idx="18">
                  <c:v>43144.541666666664</c:v>
                </c:pt>
                <c:pt idx="19">
                  <c:v>43144.583333333336</c:v>
                </c:pt>
                <c:pt idx="20">
                  <c:v>43144.625</c:v>
                </c:pt>
                <c:pt idx="21">
                  <c:v>43144.666666666664</c:v>
                </c:pt>
                <c:pt idx="22">
                  <c:v>43144.708333333336</c:v>
                </c:pt>
                <c:pt idx="23">
                  <c:v>43144.75</c:v>
                </c:pt>
                <c:pt idx="24">
                  <c:v>43144.791666666664</c:v>
                </c:pt>
                <c:pt idx="25">
                  <c:v>43144.833333333336</c:v>
                </c:pt>
                <c:pt idx="26">
                  <c:v>43144.875</c:v>
                </c:pt>
                <c:pt idx="27">
                  <c:v>43144.916666666664</c:v>
                </c:pt>
                <c:pt idx="28">
                  <c:v>43144.958333333336</c:v>
                </c:pt>
                <c:pt idx="29">
                  <c:v>43145</c:v>
                </c:pt>
                <c:pt idx="30">
                  <c:v>43145.041666666664</c:v>
                </c:pt>
                <c:pt idx="31">
                  <c:v>43145.083333333336</c:v>
                </c:pt>
                <c:pt idx="32">
                  <c:v>43145.125</c:v>
                </c:pt>
                <c:pt idx="33">
                  <c:v>43145.166666666664</c:v>
                </c:pt>
                <c:pt idx="34">
                  <c:v>43145.208333333336</c:v>
                </c:pt>
              </c:numCache>
            </c:numRef>
          </c:xVal>
          <c:yVal>
            <c:numRef>
              <c:f>'OH65566592004-A'!$C$2:$C$37</c:f>
              <c:numCache>
                <c:formatCode>General</c:formatCode>
                <c:ptCount val="36"/>
                <c:pt idx="0">
                  <c:v>110.666</c:v>
                </c:pt>
                <c:pt idx="1">
                  <c:v>97.066000000000003</c:v>
                </c:pt>
                <c:pt idx="2">
                  <c:v>104</c:v>
                </c:pt>
                <c:pt idx="3">
                  <c:v>104.8</c:v>
                </c:pt>
                <c:pt idx="4">
                  <c:v>132.53299999999999</c:v>
                </c:pt>
                <c:pt idx="5">
                  <c:v>110.133</c:v>
                </c:pt>
                <c:pt idx="6">
                  <c:v>112.26600000000001</c:v>
                </c:pt>
                <c:pt idx="7">
                  <c:v>108.26600000000001</c:v>
                </c:pt>
                <c:pt idx="8">
                  <c:v>128.80000000000001</c:v>
                </c:pt>
                <c:pt idx="9">
                  <c:v>119.2</c:v>
                </c:pt>
                <c:pt idx="10">
                  <c:v>134.13300000000001</c:v>
                </c:pt>
                <c:pt idx="11">
                  <c:v>165.6</c:v>
                </c:pt>
                <c:pt idx="12">
                  <c:v>454.93299999999999</c:v>
                </c:pt>
                <c:pt idx="13">
                  <c:v>453.33300000000003</c:v>
                </c:pt>
                <c:pt idx="14">
                  <c:v>439.2</c:v>
                </c:pt>
                <c:pt idx="15">
                  <c:v>326.93299999999999</c:v>
                </c:pt>
                <c:pt idx="16">
                  <c:v>285.86599999999999</c:v>
                </c:pt>
                <c:pt idx="17">
                  <c:v>290.13299999999998</c:v>
                </c:pt>
                <c:pt idx="18">
                  <c:v>288.26600000000002</c:v>
                </c:pt>
                <c:pt idx="19">
                  <c:v>292.8</c:v>
                </c:pt>
                <c:pt idx="20">
                  <c:v>289.86599999999999</c:v>
                </c:pt>
                <c:pt idx="21">
                  <c:v>268</c:v>
                </c:pt>
                <c:pt idx="22">
                  <c:v>268.26600000000002</c:v>
                </c:pt>
                <c:pt idx="23">
                  <c:v>152.80000000000001</c:v>
                </c:pt>
                <c:pt idx="24">
                  <c:v>166.666</c:v>
                </c:pt>
                <c:pt idx="25">
                  <c:v>165.6</c:v>
                </c:pt>
                <c:pt idx="26">
                  <c:v>118.93300000000001</c:v>
                </c:pt>
                <c:pt idx="27">
                  <c:v>105.066</c:v>
                </c:pt>
                <c:pt idx="28">
                  <c:v>112.8</c:v>
                </c:pt>
                <c:pt idx="29">
                  <c:v>97.066000000000003</c:v>
                </c:pt>
                <c:pt idx="30">
                  <c:v>103.733</c:v>
                </c:pt>
                <c:pt idx="31">
                  <c:v>102.133</c:v>
                </c:pt>
                <c:pt idx="32">
                  <c:v>101.333</c:v>
                </c:pt>
                <c:pt idx="33">
                  <c:v>99.2</c:v>
                </c:pt>
                <c:pt idx="34">
                  <c:v>122.666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C-4121-99AC-3F38CD46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62576"/>
        <c:axId val="514263888"/>
      </c:scatterChart>
      <c:valAx>
        <c:axId val="51426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63888"/>
        <c:crosses val="autoZero"/>
        <c:crossBetween val="midCat"/>
      </c:valAx>
      <c:valAx>
        <c:axId val="514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42862</xdr:rowOff>
    </xdr:from>
    <xdr:to>
      <xdr:col>10</xdr:col>
      <xdr:colOff>9525</xdr:colOff>
      <xdr:row>22</xdr:row>
      <xdr:rowOff>76198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9E63C-6AF4-4D2B-8A54-89DABD7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273842</xdr:colOff>
      <xdr:row>0</xdr:row>
      <xdr:rowOff>135731</xdr:rowOff>
    </xdr:from>
    <xdr:to>
      <xdr:col>25</xdr:col>
      <xdr:colOff>366712</xdr:colOff>
      <xdr:row>30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B3B5C-3A2D-4995-A33A-C6E9C6140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423863</xdr:colOff>
      <xdr:row>0</xdr:row>
      <xdr:rowOff>161924</xdr:rowOff>
    </xdr:from>
    <xdr:to>
      <xdr:col>23</xdr:col>
      <xdr:colOff>261937</xdr:colOff>
      <xdr:row>25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22858-2C7A-4167-AF16-A3AEB1686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519112</xdr:colOff>
      <xdr:row>0</xdr:row>
      <xdr:rowOff>145255</xdr:rowOff>
    </xdr:from>
    <xdr:to>
      <xdr:col>22</xdr:col>
      <xdr:colOff>390524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BACBBB-38FE-4B75-AE1E-A0B3B8466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192879</xdr:colOff>
      <xdr:row>34</xdr:row>
      <xdr:rowOff>73819</xdr:rowOff>
    </xdr:from>
    <xdr:to>
      <xdr:col>16</xdr:col>
      <xdr:colOff>447674</xdr:colOff>
      <xdr:row>68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5BBB4-BD71-4432-BC4A-01E05CBBD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121443</xdr:rowOff>
    </xdr:from>
    <xdr:to>
      <xdr:col>7</xdr:col>
      <xdr:colOff>180975</xdr:colOff>
      <xdr:row>15</xdr:row>
      <xdr:rowOff>150018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48341E-3C80-46B2-B041-655FC5953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309563</xdr:colOff>
      <xdr:row>0</xdr:row>
      <xdr:rowOff>54768</xdr:rowOff>
    </xdr:from>
    <xdr:to>
      <xdr:col>15</xdr:col>
      <xdr:colOff>347663</xdr:colOff>
      <xdr:row>15</xdr:row>
      <xdr:rowOff>83343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83EB62-AF9F-4E63-A232-D315470B4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</xdr:colOff>
      <xdr:row>0</xdr:row>
      <xdr:rowOff>140493</xdr:rowOff>
    </xdr:from>
    <xdr:to>
      <xdr:col>14</xdr:col>
      <xdr:colOff>42863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96E36-B040-4AC2-8557-BFAE16C55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140494</xdr:rowOff>
    </xdr:from>
    <xdr:to>
      <xdr:col>13</xdr:col>
      <xdr:colOff>509588</xdr:colOff>
      <xdr:row>21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3F82B-BEE1-4961-A448-6CF7F1C42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2</xdr:row>
      <xdr:rowOff>92867</xdr:rowOff>
    </xdr:from>
    <xdr:to>
      <xdr:col>14</xdr:col>
      <xdr:colOff>0</xdr:colOff>
      <xdr:row>24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8BD5A-6310-49F5-B82A-3B1F2F49C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</xdr:colOff>
      <xdr:row>2</xdr:row>
      <xdr:rowOff>45243</xdr:rowOff>
    </xdr:from>
    <xdr:to>
      <xdr:col>14</xdr:col>
      <xdr:colOff>66675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C2250-7DE8-4EB4-8C30-D5533D269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111919</xdr:colOff>
      <xdr:row>0</xdr:row>
      <xdr:rowOff>92868</xdr:rowOff>
    </xdr:from>
    <xdr:to>
      <xdr:col>14</xdr:col>
      <xdr:colOff>4763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BC930-1F2B-4EA8-A0FD-EE937F63F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235742</xdr:colOff>
      <xdr:row>0</xdr:row>
      <xdr:rowOff>130968</xdr:rowOff>
    </xdr:from>
    <xdr:to>
      <xdr:col>24</xdr:col>
      <xdr:colOff>133349</xdr:colOff>
      <xdr:row>32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1A7E4E-92EA-449A-90D1-6F4348B37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319087</xdr:colOff>
      <xdr:row>0</xdr:row>
      <xdr:rowOff>173830</xdr:rowOff>
    </xdr:from>
    <xdr:to>
      <xdr:col>21</xdr:col>
      <xdr:colOff>261936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6C6B1-FBE4-4318-BFBD-943A59BDA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AA3A-06FF-427C-8C20-1774F45920A7}">
  <dimension ref="A2:D112"/>
  <sheetViews>
    <sheetView topLeftCell="A56" workbookViewId="0">
      <selection activeCell="C114" sqref="C114"/>
    </sheetView>
  </sheetViews>
  <sheetFormatPr defaultRowHeight="14.25" x14ac:dyDescent="0.45"/>
  <sheetData>
    <row r="2" spans="1:3" x14ac:dyDescent="0.45">
      <c r="A2" t="s">
        <v>45</v>
      </c>
      <c r="C2" t="s">
        <v>46</v>
      </c>
    </row>
    <row r="3" spans="1:3" x14ac:dyDescent="0.45">
      <c r="C3" t="s">
        <v>47</v>
      </c>
    </row>
    <row r="4" spans="1:3" x14ac:dyDescent="0.45">
      <c r="C4" t="s">
        <v>48</v>
      </c>
    </row>
    <row r="6" spans="1:3" x14ac:dyDescent="0.45">
      <c r="C6" t="s">
        <v>49</v>
      </c>
    </row>
    <row r="7" spans="1:3" x14ac:dyDescent="0.45">
      <c r="C7" t="s">
        <v>52</v>
      </c>
    </row>
    <row r="8" spans="1:3" x14ac:dyDescent="0.45">
      <c r="C8" t="s">
        <v>51</v>
      </c>
    </row>
    <row r="9" spans="1:3" x14ac:dyDescent="0.45">
      <c r="C9" t="s">
        <v>53</v>
      </c>
    </row>
    <row r="10" spans="1:3" x14ac:dyDescent="0.45">
      <c r="C10" t="s">
        <v>54</v>
      </c>
    </row>
    <row r="11" spans="1:3" x14ac:dyDescent="0.45">
      <c r="C11" t="s">
        <v>55</v>
      </c>
    </row>
    <row r="12" spans="1:3" x14ac:dyDescent="0.45">
      <c r="C12" t="s">
        <v>56</v>
      </c>
    </row>
    <row r="13" spans="1:3" x14ac:dyDescent="0.45">
      <c r="C13" t="s">
        <v>57</v>
      </c>
    </row>
    <row r="15" spans="1:3" x14ac:dyDescent="0.45">
      <c r="C15" t="s">
        <v>58</v>
      </c>
    </row>
    <row r="17" spans="3:3" x14ac:dyDescent="0.45">
      <c r="C17" t="s">
        <v>73</v>
      </c>
    </row>
    <row r="18" spans="3:3" x14ac:dyDescent="0.45">
      <c r="C18" t="s">
        <v>59</v>
      </c>
    </row>
    <row r="19" spans="3:3" x14ac:dyDescent="0.45">
      <c r="C19" t="s">
        <v>60</v>
      </c>
    </row>
    <row r="20" spans="3:3" x14ac:dyDescent="0.45">
      <c r="C20" t="s">
        <v>61</v>
      </c>
    </row>
    <row r="21" spans="3:3" x14ac:dyDescent="0.45">
      <c r="C21" t="s">
        <v>62</v>
      </c>
    </row>
    <row r="22" spans="3:3" x14ac:dyDescent="0.45">
      <c r="C22" t="s">
        <v>63</v>
      </c>
    </row>
    <row r="23" spans="3:3" x14ac:dyDescent="0.45">
      <c r="C23" t="s">
        <v>64</v>
      </c>
    </row>
    <row r="25" spans="3:3" x14ac:dyDescent="0.45">
      <c r="C25" t="s">
        <v>68</v>
      </c>
    </row>
    <row r="26" spans="3:3" x14ac:dyDescent="0.45">
      <c r="C26" t="s">
        <v>69</v>
      </c>
    </row>
    <row r="27" spans="3:3" x14ac:dyDescent="0.45">
      <c r="C27" t="s">
        <v>70</v>
      </c>
    </row>
    <row r="28" spans="3:3" x14ac:dyDescent="0.45">
      <c r="C28" t="s">
        <v>71</v>
      </c>
    </row>
    <row r="31" spans="3:3" x14ac:dyDescent="0.45">
      <c r="C31" t="s">
        <v>72</v>
      </c>
    </row>
    <row r="34" spans="3:4" x14ac:dyDescent="0.45">
      <c r="C34" t="s">
        <v>74</v>
      </c>
    </row>
    <row r="35" spans="3:4" x14ac:dyDescent="0.45">
      <c r="C35" t="s">
        <v>50</v>
      </c>
    </row>
    <row r="36" spans="3:4" x14ac:dyDescent="0.45">
      <c r="C36" t="s">
        <v>43</v>
      </c>
    </row>
    <row r="37" spans="3:4" x14ac:dyDescent="0.45">
      <c r="C37" t="s">
        <v>105</v>
      </c>
    </row>
    <row r="38" spans="3:4" x14ac:dyDescent="0.45">
      <c r="C38" t="s">
        <v>100</v>
      </c>
    </row>
    <row r="39" spans="3:4" x14ac:dyDescent="0.45">
      <c r="C39" t="s">
        <v>101</v>
      </c>
    </row>
    <row r="41" spans="3:4" x14ac:dyDescent="0.45">
      <c r="C41" t="s">
        <v>102</v>
      </c>
      <c r="D41" t="s">
        <v>106</v>
      </c>
    </row>
    <row r="42" spans="3:4" x14ac:dyDescent="0.45">
      <c r="C42" t="s">
        <v>103</v>
      </c>
    </row>
    <row r="43" spans="3:4" x14ac:dyDescent="0.45">
      <c r="C43" t="s">
        <v>104</v>
      </c>
      <c r="D43" t="s">
        <v>107</v>
      </c>
    </row>
    <row r="45" spans="3:4" x14ac:dyDescent="0.45">
      <c r="C45" t="s">
        <v>75</v>
      </c>
    </row>
    <row r="46" spans="3:4" x14ac:dyDescent="0.45">
      <c r="C46" t="s">
        <v>76</v>
      </c>
    </row>
    <row r="47" spans="3:4" x14ac:dyDescent="0.45">
      <c r="C47" t="s">
        <v>77</v>
      </c>
    </row>
    <row r="48" spans="3:4" x14ac:dyDescent="0.45">
      <c r="C48" t="s">
        <v>78</v>
      </c>
    </row>
    <row r="49" spans="3:3" x14ac:dyDescent="0.45">
      <c r="C49" t="s">
        <v>79</v>
      </c>
    </row>
    <row r="50" spans="3:3" x14ac:dyDescent="0.45">
      <c r="C50" t="s">
        <v>5</v>
      </c>
    </row>
    <row r="51" spans="3:3" x14ac:dyDescent="0.45">
      <c r="C51" t="s">
        <v>80</v>
      </c>
    </row>
    <row r="52" spans="3:3" x14ac:dyDescent="0.45">
      <c r="C52" t="s">
        <v>85</v>
      </c>
    </row>
    <row r="58" spans="3:3" x14ac:dyDescent="0.45">
      <c r="C58" t="s">
        <v>81</v>
      </c>
    </row>
    <row r="59" spans="3:3" x14ac:dyDescent="0.45">
      <c r="C59" t="s">
        <v>82</v>
      </c>
    </row>
    <row r="60" spans="3:3" x14ac:dyDescent="0.45">
      <c r="C60" t="s">
        <v>83</v>
      </c>
    </row>
    <row r="61" spans="3:3" x14ac:dyDescent="0.45">
      <c r="C61" t="s">
        <v>84</v>
      </c>
    </row>
    <row r="63" spans="3:3" x14ac:dyDescent="0.45">
      <c r="C63" t="s">
        <v>86</v>
      </c>
    </row>
    <row r="64" spans="3:3" x14ac:dyDescent="0.45">
      <c r="C64" t="s">
        <v>87</v>
      </c>
    </row>
    <row r="66" spans="3:3" x14ac:dyDescent="0.45">
      <c r="C66" t="s">
        <v>65</v>
      </c>
    </row>
    <row r="67" spans="3:3" x14ac:dyDescent="0.45">
      <c r="C67" t="s">
        <v>66</v>
      </c>
    </row>
    <row r="68" spans="3:3" x14ac:dyDescent="0.45">
      <c r="C68" t="s">
        <v>67</v>
      </c>
    </row>
    <row r="71" spans="3:3" x14ac:dyDescent="0.45">
      <c r="C71" t="s">
        <v>88</v>
      </c>
    </row>
    <row r="75" spans="3:3" x14ac:dyDescent="0.45">
      <c r="C75" s="14" t="s">
        <v>89</v>
      </c>
    </row>
    <row r="76" spans="3:3" x14ac:dyDescent="0.45">
      <c r="C76" t="s">
        <v>90</v>
      </c>
    </row>
    <row r="77" spans="3:3" x14ac:dyDescent="0.45">
      <c r="C77" t="s">
        <v>91</v>
      </c>
    </row>
    <row r="78" spans="3:3" x14ac:dyDescent="0.45">
      <c r="C78" t="s">
        <v>92</v>
      </c>
    </row>
    <row r="79" spans="3:3" x14ac:dyDescent="0.45">
      <c r="C79" t="s">
        <v>93</v>
      </c>
    </row>
    <row r="83" spans="3:3" x14ac:dyDescent="0.45">
      <c r="C83" t="s">
        <v>94</v>
      </c>
    </row>
    <row r="84" spans="3:3" x14ac:dyDescent="0.45">
      <c r="C84" t="s">
        <v>95</v>
      </c>
    </row>
    <row r="86" spans="3:3" x14ac:dyDescent="0.45">
      <c r="C86" t="s">
        <v>96</v>
      </c>
    </row>
    <row r="87" spans="3:3" x14ac:dyDescent="0.45">
      <c r="C87" t="s">
        <v>97</v>
      </c>
    </row>
    <row r="88" spans="3:3" x14ac:dyDescent="0.45">
      <c r="C88" t="s">
        <v>98</v>
      </c>
    </row>
    <row r="89" spans="3:3" x14ac:dyDescent="0.45">
      <c r="C89" t="s">
        <v>99</v>
      </c>
    </row>
    <row r="92" spans="3:3" x14ac:dyDescent="0.45">
      <c r="C92" t="s">
        <v>108</v>
      </c>
    </row>
    <row r="93" spans="3:3" x14ac:dyDescent="0.45">
      <c r="C93" t="s">
        <v>109</v>
      </c>
    </row>
    <row r="94" spans="3:3" x14ac:dyDescent="0.45">
      <c r="C94" t="s">
        <v>110</v>
      </c>
    </row>
    <row r="96" spans="3:3" x14ac:dyDescent="0.45">
      <c r="C96" t="s">
        <v>111</v>
      </c>
    </row>
    <row r="97" spans="3:3" x14ac:dyDescent="0.45">
      <c r="C97" t="s">
        <v>112</v>
      </c>
    </row>
    <row r="98" spans="3:3" x14ac:dyDescent="0.45">
      <c r="C98" t="s">
        <v>113</v>
      </c>
    </row>
    <row r="100" spans="3:3" x14ac:dyDescent="0.45">
      <c r="C100" t="s">
        <v>114</v>
      </c>
    </row>
    <row r="102" spans="3:3" x14ac:dyDescent="0.45">
      <c r="C102" t="s">
        <v>115</v>
      </c>
    </row>
    <row r="103" spans="3:3" x14ac:dyDescent="0.45">
      <c r="C103" t="s">
        <v>116</v>
      </c>
    </row>
    <row r="104" spans="3:3" x14ac:dyDescent="0.45">
      <c r="C104" t="s">
        <v>117</v>
      </c>
    </row>
    <row r="106" spans="3:3" x14ac:dyDescent="0.45">
      <c r="C106" t="s">
        <v>118</v>
      </c>
    </row>
    <row r="107" spans="3:3" x14ac:dyDescent="0.45">
      <c r="C107" t="s">
        <v>119</v>
      </c>
    </row>
    <row r="108" spans="3:3" x14ac:dyDescent="0.45">
      <c r="C108" t="s">
        <v>120</v>
      </c>
    </row>
    <row r="109" spans="3:3" x14ac:dyDescent="0.45">
      <c r="C109" t="s">
        <v>121</v>
      </c>
    </row>
    <row r="110" spans="3:3" x14ac:dyDescent="0.45">
      <c r="C110" t="s">
        <v>122</v>
      </c>
    </row>
    <row r="112" spans="3:3" x14ac:dyDescent="0.45">
      <c r="C112" t="s">
        <v>123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88371-6CF1-4EA9-A8AB-2F8A8C077613}">
  <dimension ref="A1:I95"/>
  <sheetViews>
    <sheetView workbookViewId="0">
      <selection activeCell="D11" sqref="D11"/>
    </sheetView>
  </sheetViews>
  <sheetFormatPr defaultRowHeight="14.25" x14ac:dyDescent="0.45"/>
  <cols>
    <col min="2" max="2" width="15.3984375" bestFit="1" customWidth="1"/>
  </cols>
  <sheetData>
    <row r="1" spans="1:9" x14ac:dyDescent="0.45">
      <c r="A1" t="s">
        <v>38</v>
      </c>
    </row>
    <row r="2" spans="1:9" x14ac:dyDescent="0.45">
      <c r="B2" s="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9" x14ac:dyDescent="0.45">
      <c r="A3">
        <v>1</v>
      </c>
      <c r="B3" s="2">
        <v>43143.791666666664</v>
      </c>
      <c r="C3">
        <v>110.666</v>
      </c>
      <c r="D3">
        <v>99.6</v>
      </c>
      <c r="E3">
        <v>225</v>
      </c>
      <c r="F3">
        <v>12246.963556000001</v>
      </c>
      <c r="G3">
        <v>202.191111111</v>
      </c>
      <c r="H3">
        <v>0</v>
      </c>
    </row>
    <row r="4" spans="1:9" x14ac:dyDescent="0.45">
      <c r="A4">
        <v>2</v>
      </c>
      <c r="B4" s="2">
        <v>43143.833333333336</v>
      </c>
      <c r="C4">
        <v>97.066000000000003</v>
      </c>
      <c r="D4">
        <v>87.36</v>
      </c>
      <c r="E4">
        <v>225</v>
      </c>
      <c r="F4">
        <v>9421.8083559999995</v>
      </c>
      <c r="G4">
        <v>202.191111111</v>
      </c>
      <c r="H4">
        <v>0</v>
      </c>
    </row>
    <row r="5" spans="1:9" x14ac:dyDescent="0.45">
      <c r="A5">
        <v>3</v>
      </c>
      <c r="B5" s="2">
        <v>43143.875</v>
      </c>
      <c r="C5">
        <v>104</v>
      </c>
      <c r="D5">
        <v>93.6</v>
      </c>
      <c r="E5">
        <v>225</v>
      </c>
      <c r="F5">
        <v>10816</v>
      </c>
      <c r="G5">
        <v>202.191111111</v>
      </c>
      <c r="H5">
        <v>0</v>
      </c>
    </row>
    <row r="6" spans="1:9" x14ac:dyDescent="0.45">
      <c r="A6">
        <v>4</v>
      </c>
      <c r="B6" s="2">
        <v>43143.916666666664</v>
      </c>
      <c r="C6">
        <v>104.8</v>
      </c>
      <c r="D6">
        <v>94.32</v>
      </c>
      <c r="E6">
        <v>225</v>
      </c>
      <c r="F6">
        <v>10983.04</v>
      </c>
      <c r="G6">
        <v>202.191111111</v>
      </c>
      <c r="H6">
        <v>0</v>
      </c>
    </row>
    <row r="7" spans="1:9" x14ac:dyDescent="0.45">
      <c r="A7">
        <v>5</v>
      </c>
      <c r="B7" s="2">
        <v>43143.958333333336</v>
      </c>
      <c r="C7">
        <v>132.53299999999999</v>
      </c>
      <c r="D7">
        <v>119.28</v>
      </c>
      <c r="E7">
        <v>225</v>
      </c>
      <c r="F7">
        <v>17564.996089</v>
      </c>
      <c r="G7">
        <v>202.191111111</v>
      </c>
      <c r="H7">
        <v>0</v>
      </c>
    </row>
    <row r="8" spans="1:9" x14ac:dyDescent="0.45">
      <c r="A8">
        <v>6</v>
      </c>
      <c r="B8" s="2">
        <v>43144</v>
      </c>
      <c r="C8">
        <v>110.133</v>
      </c>
      <c r="D8">
        <v>99.12</v>
      </c>
      <c r="E8">
        <v>225</v>
      </c>
      <c r="F8">
        <v>12129.277689</v>
      </c>
      <c r="G8">
        <v>202.191111111</v>
      </c>
      <c r="H8">
        <v>0</v>
      </c>
    </row>
    <row r="9" spans="1:9" x14ac:dyDescent="0.45">
      <c r="A9">
        <v>7</v>
      </c>
      <c r="B9" s="2">
        <v>43144.041666666664</v>
      </c>
      <c r="C9">
        <v>112.26600000000001</v>
      </c>
      <c r="D9">
        <v>101.04</v>
      </c>
      <c r="E9">
        <v>225</v>
      </c>
      <c r="F9">
        <v>12603.654756</v>
      </c>
      <c r="G9">
        <v>202.191111111</v>
      </c>
      <c r="H9">
        <v>0</v>
      </c>
    </row>
    <row r="10" spans="1:9" x14ac:dyDescent="0.45">
      <c r="A10">
        <v>8</v>
      </c>
      <c r="B10" s="2">
        <v>43144.083333333336</v>
      </c>
      <c r="C10">
        <v>108.26600000000001</v>
      </c>
      <c r="D10">
        <v>97.44</v>
      </c>
      <c r="E10">
        <v>225</v>
      </c>
      <c r="F10">
        <v>11721.526755999999</v>
      </c>
      <c r="G10">
        <v>202.191111111</v>
      </c>
      <c r="H10">
        <v>0</v>
      </c>
    </row>
    <row r="11" spans="1:9" x14ac:dyDescent="0.45">
      <c r="A11">
        <v>9</v>
      </c>
      <c r="B11" s="2">
        <v>43144.125</v>
      </c>
      <c r="C11">
        <v>128.80000000000001</v>
      </c>
      <c r="D11">
        <v>115.92</v>
      </c>
      <c r="E11">
        <v>225</v>
      </c>
      <c r="F11">
        <v>16589.439999999999</v>
      </c>
      <c r="G11">
        <v>202.191111111</v>
      </c>
      <c r="H11">
        <v>0</v>
      </c>
    </row>
    <row r="12" spans="1:9" x14ac:dyDescent="0.45">
      <c r="A12">
        <v>10</v>
      </c>
      <c r="B12" s="2">
        <v>43144.166666666664</v>
      </c>
      <c r="C12">
        <v>119.2</v>
      </c>
      <c r="D12">
        <v>107.28</v>
      </c>
      <c r="E12">
        <v>225</v>
      </c>
      <c r="F12">
        <v>14208.64</v>
      </c>
      <c r="G12">
        <v>202.191111111</v>
      </c>
      <c r="H12">
        <v>0</v>
      </c>
    </row>
    <row r="13" spans="1:9" x14ac:dyDescent="0.45">
      <c r="A13">
        <v>11</v>
      </c>
      <c r="B13" s="2">
        <v>43144.208333333336</v>
      </c>
      <c r="C13">
        <v>134.13300000000001</v>
      </c>
      <c r="D13">
        <v>120.72</v>
      </c>
      <c r="E13">
        <v>225</v>
      </c>
      <c r="F13">
        <v>17991.661689</v>
      </c>
      <c r="G13">
        <v>202.191111111</v>
      </c>
      <c r="H13">
        <v>0</v>
      </c>
    </row>
    <row r="14" spans="1:9" x14ac:dyDescent="0.45">
      <c r="A14">
        <v>12</v>
      </c>
      <c r="B14" s="2">
        <v>43144.25</v>
      </c>
      <c r="C14">
        <v>165.6</v>
      </c>
      <c r="D14">
        <v>149.04</v>
      </c>
      <c r="E14">
        <v>225</v>
      </c>
      <c r="F14">
        <v>27423.360000000001</v>
      </c>
      <c r="G14">
        <v>202.191111111</v>
      </c>
      <c r="H14">
        <v>0</v>
      </c>
    </row>
    <row r="15" spans="1:9" x14ac:dyDescent="0.45">
      <c r="B15" s="2">
        <v>43144.291666666664</v>
      </c>
      <c r="C15" s="3">
        <v>454.93299999999999</v>
      </c>
      <c r="D15">
        <v>409.44</v>
      </c>
      <c r="E15">
        <v>225</v>
      </c>
      <c r="F15">
        <v>206964.03448900001</v>
      </c>
      <c r="G15">
        <v>202.191111111</v>
      </c>
      <c r="H15">
        <v>1</v>
      </c>
      <c r="I15">
        <v>1</v>
      </c>
    </row>
    <row r="16" spans="1:9" x14ac:dyDescent="0.45">
      <c r="A16">
        <v>1</v>
      </c>
      <c r="B16" s="2">
        <v>43144.333333333336</v>
      </c>
      <c r="C16">
        <v>453.33300000000003</v>
      </c>
      <c r="D16">
        <v>408</v>
      </c>
      <c r="E16">
        <v>225</v>
      </c>
      <c r="F16">
        <v>205510.80888900001</v>
      </c>
      <c r="G16">
        <v>202.191111111</v>
      </c>
      <c r="H16">
        <v>1</v>
      </c>
      <c r="I16">
        <v>2</v>
      </c>
    </row>
    <row r="17" spans="1:9" x14ac:dyDescent="0.45">
      <c r="A17">
        <v>2</v>
      </c>
      <c r="B17" s="2">
        <v>43144.375</v>
      </c>
      <c r="C17">
        <v>439.2</v>
      </c>
      <c r="D17">
        <v>395.28</v>
      </c>
      <c r="E17">
        <v>225</v>
      </c>
      <c r="F17">
        <v>192896.64000000001</v>
      </c>
      <c r="G17">
        <v>202.191111111</v>
      </c>
      <c r="H17">
        <v>1</v>
      </c>
      <c r="I17">
        <v>3</v>
      </c>
    </row>
    <row r="18" spans="1:9" x14ac:dyDescent="0.45">
      <c r="A18">
        <v>3</v>
      </c>
      <c r="B18" s="2">
        <v>43144.416666666664</v>
      </c>
      <c r="C18">
        <v>326.93299999999999</v>
      </c>
      <c r="D18">
        <v>294.24</v>
      </c>
      <c r="E18">
        <v>225</v>
      </c>
      <c r="F18">
        <v>106885.186489</v>
      </c>
      <c r="G18">
        <v>202.191111111</v>
      </c>
      <c r="H18">
        <v>1</v>
      </c>
      <c r="I18">
        <v>4</v>
      </c>
    </row>
    <row r="19" spans="1:9" x14ac:dyDescent="0.45">
      <c r="A19">
        <v>4</v>
      </c>
      <c r="B19" s="2">
        <v>43144.458333333336</v>
      </c>
      <c r="C19">
        <v>285.86599999999999</v>
      </c>
      <c r="D19">
        <v>257.27999999999997</v>
      </c>
      <c r="E19">
        <v>225</v>
      </c>
      <c r="F19">
        <v>81719.369955999995</v>
      </c>
      <c r="G19">
        <v>202.191111111</v>
      </c>
      <c r="H19">
        <v>1</v>
      </c>
      <c r="I19">
        <v>5</v>
      </c>
    </row>
    <row r="20" spans="1:9" x14ac:dyDescent="0.45">
      <c r="A20">
        <v>5</v>
      </c>
      <c r="B20" s="2">
        <v>43144.5</v>
      </c>
      <c r="C20">
        <v>290.13299999999998</v>
      </c>
      <c r="D20">
        <v>261.12</v>
      </c>
      <c r="E20">
        <v>225</v>
      </c>
      <c r="F20">
        <v>84177.157689</v>
      </c>
      <c r="G20">
        <v>202.191111111</v>
      </c>
      <c r="H20">
        <v>1</v>
      </c>
      <c r="I20">
        <v>6</v>
      </c>
    </row>
    <row r="21" spans="1:9" x14ac:dyDescent="0.45">
      <c r="A21">
        <v>6</v>
      </c>
      <c r="B21" s="2">
        <v>43144.541666666664</v>
      </c>
      <c r="C21">
        <v>288.26600000000002</v>
      </c>
      <c r="D21">
        <v>259.44</v>
      </c>
      <c r="E21">
        <v>225</v>
      </c>
      <c r="F21">
        <v>83097.286756000001</v>
      </c>
      <c r="G21">
        <v>202.191111111</v>
      </c>
      <c r="H21">
        <v>1</v>
      </c>
      <c r="I21">
        <v>7</v>
      </c>
    </row>
    <row r="22" spans="1:9" x14ac:dyDescent="0.45">
      <c r="A22">
        <v>7</v>
      </c>
      <c r="B22" s="2">
        <v>43144.583333333336</v>
      </c>
      <c r="C22">
        <v>292.8</v>
      </c>
      <c r="D22">
        <v>263.52</v>
      </c>
      <c r="E22">
        <v>225</v>
      </c>
      <c r="F22">
        <v>85731.839999999997</v>
      </c>
      <c r="G22">
        <v>202.191111111</v>
      </c>
      <c r="H22">
        <v>1</v>
      </c>
      <c r="I22">
        <v>8</v>
      </c>
    </row>
    <row r="23" spans="1:9" x14ac:dyDescent="0.45">
      <c r="A23">
        <v>8</v>
      </c>
      <c r="B23" s="2">
        <v>43144.625</v>
      </c>
      <c r="C23">
        <v>289.86599999999999</v>
      </c>
      <c r="D23">
        <v>260.88</v>
      </c>
      <c r="E23">
        <v>225</v>
      </c>
      <c r="F23">
        <v>84022.297955999995</v>
      </c>
      <c r="G23">
        <v>202.191111111</v>
      </c>
      <c r="H23">
        <v>1</v>
      </c>
      <c r="I23">
        <v>9</v>
      </c>
    </row>
    <row r="24" spans="1:9" x14ac:dyDescent="0.45">
      <c r="A24">
        <v>9</v>
      </c>
      <c r="B24" s="2">
        <v>43144.666666666664</v>
      </c>
      <c r="C24">
        <v>268</v>
      </c>
      <c r="D24">
        <v>241.2</v>
      </c>
      <c r="E24">
        <v>225</v>
      </c>
      <c r="F24">
        <v>71824</v>
      </c>
      <c r="G24">
        <v>202.191111111</v>
      </c>
      <c r="H24">
        <v>1</v>
      </c>
      <c r="I24">
        <v>10</v>
      </c>
    </row>
    <row r="25" spans="1:9" x14ac:dyDescent="0.45">
      <c r="A25">
        <v>10</v>
      </c>
      <c r="B25" s="2">
        <v>43144.708333333336</v>
      </c>
      <c r="C25">
        <v>268.26600000000002</v>
      </c>
      <c r="D25">
        <v>241.44</v>
      </c>
      <c r="E25">
        <v>225</v>
      </c>
      <c r="F25">
        <v>71966.646756000002</v>
      </c>
      <c r="G25">
        <v>202.191111111</v>
      </c>
      <c r="H25">
        <v>1</v>
      </c>
      <c r="I25">
        <v>11</v>
      </c>
    </row>
    <row r="26" spans="1:9" x14ac:dyDescent="0.45">
      <c r="A26">
        <v>11</v>
      </c>
      <c r="B26" s="2">
        <v>43144.75</v>
      </c>
      <c r="C26">
        <v>152.80000000000001</v>
      </c>
      <c r="D26">
        <v>137.52000000000001</v>
      </c>
      <c r="E26">
        <v>225</v>
      </c>
      <c r="F26">
        <v>23347.84</v>
      </c>
      <c r="G26">
        <v>202.191111111</v>
      </c>
      <c r="H26">
        <v>0</v>
      </c>
    </row>
    <row r="27" spans="1:9" x14ac:dyDescent="0.45">
      <c r="A27">
        <v>12</v>
      </c>
      <c r="B27" s="2">
        <v>43144.791666666664</v>
      </c>
      <c r="C27">
        <v>166.666</v>
      </c>
      <c r="D27">
        <v>150</v>
      </c>
      <c r="E27">
        <v>225</v>
      </c>
      <c r="F27">
        <v>27777.555555999999</v>
      </c>
      <c r="G27">
        <v>202.191111111</v>
      </c>
      <c r="H27">
        <v>0</v>
      </c>
    </row>
    <row r="28" spans="1:9" x14ac:dyDescent="0.45">
      <c r="B28" s="2"/>
    </row>
    <row r="29" spans="1:9" x14ac:dyDescent="0.45">
      <c r="B29" s="2"/>
    </row>
    <row r="30" spans="1:9" x14ac:dyDescent="0.45">
      <c r="A30" t="s">
        <v>7</v>
      </c>
      <c r="B30" s="2"/>
    </row>
    <row r="31" spans="1:9" x14ac:dyDescent="0.45">
      <c r="B31" s="2"/>
    </row>
    <row r="32" spans="1:9" x14ac:dyDescent="0.45">
      <c r="B32" s="2"/>
    </row>
    <row r="33" spans="1:7" x14ac:dyDescent="0.45">
      <c r="A33" t="s">
        <v>8</v>
      </c>
      <c r="B33" s="2"/>
      <c r="D33" s="3">
        <f>100*(C15/225)</f>
        <v>202.19244444444442</v>
      </c>
    </row>
    <row r="34" spans="1:7" x14ac:dyDescent="0.45">
      <c r="B34" s="2"/>
    </row>
    <row r="35" spans="1:7" x14ac:dyDescent="0.45">
      <c r="A35" t="s">
        <v>9</v>
      </c>
      <c r="B35" s="2"/>
      <c r="D35">
        <f>(SUM(F3:F14)/COUNT(F3:F14))^0.5</f>
        <v>120.31222190998163</v>
      </c>
    </row>
    <row r="36" spans="1:7" x14ac:dyDescent="0.45">
      <c r="A36" t="s">
        <v>10</v>
      </c>
      <c r="B36" s="2"/>
      <c r="D36">
        <f>(SUM(F16:F27)/COUNT(F16:F27))^0.5</f>
        <v>305.36271193000954</v>
      </c>
    </row>
    <row r="37" spans="1:7" x14ac:dyDescent="0.45">
      <c r="B37" s="2"/>
    </row>
    <row r="38" spans="1:7" x14ac:dyDescent="0.45">
      <c r="A38" t="s">
        <v>11</v>
      </c>
      <c r="B38" s="2"/>
      <c r="D38" s="3">
        <f>100*(D36/225)</f>
        <v>135.71676085778202</v>
      </c>
      <c r="E38" s="9" t="s">
        <v>30</v>
      </c>
      <c r="F38" t="s">
        <v>32</v>
      </c>
      <c r="G38" t="s">
        <v>33</v>
      </c>
    </row>
    <row r="39" spans="1:7" x14ac:dyDescent="0.45">
      <c r="B39" s="2"/>
    </row>
    <row r="40" spans="1:7" x14ac:dyDescent="0.45">
      <c r="A40" t="s">
        <v>13</v>
      </c>
      <c r="B40" s="2"/>
      <c r="C40">
        <v>86</v>
      </c>
      <c r="E40" t="s">
        <v>21</v>
      </c>
    </row>
    <row r="41" spans="1:7" x14ac:dyDescent="0.45">
      <c r="A41" t="s">
        <v>18</v>
      </c>
      <c r="B41" s="2"/>
      <c r="C41">
        <v>30</v>
      </c>
    </row>
    <row r="42" spans="1:7" x14ac:dyDescent="0.45">
      <c r="B42" s="2"/>
    </row>
    <row r="43" spans="1:7" x14ac:dyDescent="0.45">
      <c r="B43" s="2"/>
    </row>
    <row r="44" spans="1:7" x14ac:dyDescent="0.45">
      <c r="A44" t="s">
        <v>31</v>
      </c>
      <c r="B44" s="2"/>
    </row>
    <row r="45" spans="1:7" x14ac:dyDescent="0.45">
      <c r="A45" t="s">
        <v>14</v>
      </c>
      <c r="B45" s="4" t="s">
        <v>15</v>
      </c>
      <c r="C45" s="6" t="s">
        <v>16</v>
      </c>
      <c r="D45" s="5" t="s">
        <v>17</v>
      </c>
    </row>
    <row r="46" spans="1:7" x14ac:dyDescent="0.45">
      <c r="A46">
        <v>1</v>
      </c>
      <c r="B46" s="4">
        <v>212</v>
      </c>
      <c r="C46" s="6">
        <v>196</v>
      </c>
      <c r="D46" s="5">
        <v>182</v>
      </c>
    </row>
    <row r="47" spans="1:7" x14ac:dyDescent="0.45">
      <c r="A47">
        <v>2</v>
      </c>
      <c r="B47" s="4">
        <v>179</v>
      </c>
      <c r="C47" s="6">
        <v>168</v>
      </c>
      <c r="D47" s="5">
        <v>157</v>
      </c>
    </row>
    <row r="48" spans="1:7" x14ac:dyDescent="0.45">
      <c r="A48">
        <v>4</v>
      </c>
      <c r="B48" s="4">
        <v>150</v>
      </c>
      <c r="C48" s="6">
        <v>144</v>
      </c>
      <c r="D48" s="5">
        <v>136</v>
      </c>
    </row>
    <row r="49" spans="1:4" x14ac:dyDescent="0.45">
      <c r="A49">
        <v>6</v>
      </c>
      <c r="B49" s="4">
        <v>134</v>
      </c>
      <c r="C49" s="6">
        <v>131</v>
      </c>
      <c r="D49" s="5">
        <v>126</v>
      </c>
    </row>
    <row r="50" spans="1:4" x14ac:dyDescent="0.45">
      <c r="A50">
        <v>8</v>
      </c>
      <c r="B50" s="4">
        <v>128</v>
      </c>
      <c r="C50" s="6">
        <v>125</v>
      </c>
      <c r="D50" s="5">
        <v>121</v>
      </c>
    </row>
    <row r="51" spans="1:4" x14ac:dyDescent="0.45">
      <c r="A51" s="3">
        <v>12</v>
      </c>
      <c r="B51" s="5">
        <v>122</v>
      </c>
      <c r="C51" s="5">
        <v>119</v>
      </c>
      <c r="D51" s="7">
        <v>117</v>
      </c>
    </row>
    <row r="52" spans="1:4" x14ac:dyDescent="0.45">
      <c r="A52">
        <v>16</v>
      </c>
      <c r="B52" s="4">
        <v>117</v>
      </c>
      <c r="C52" s="4">
        <v>115</v>
      </c>
      <c r="D52" s="4">
        <v>113</v>
      </c>
    </row>
    <row r="53" spans="1:4" x14ac:dyDescent="0.45">
      <c r="A53">
        <v>20</v>
      </c>
      <c r="B53" s="4">
        <v>113</v>
      </c>
      <c r="C53" s="4">
        <v>111</v>
      </c>
      <c r="D53" s="4">
        <v>110</v>
      </c>
    </row>
    <row r="54" spans="1:4" x14ac:dyDescent="0.45">
      <c r="A54">
        <v>24</v>
      </c>
      <c r="B54" s="4">
        <v>108</v>
      </c>
      <c r="C54" s="4">
        <v>107</v>
      </c>
      <c r="D54" s="4">
        <v>107</v>
      </c>
    </row>
    <row r="55" spans="1:4" x14ac:dyDescent="0.45">
      <c r="B55" s="2"/>
    </row>
    <row r="56" spans="1:4" x14ac:dyDescent="0.45">
      <c r="B56" s="2"/>
    </row>
    <row r="57" spans="1:4" x14ac:dyDescent="0.45">
      <c r="B57" s="2"/>
    </row>
    <row r="58" spans="1:4" x14ac:dyDescent="0.45">
      <c r="A58" t="s">
        <v>19</v>
      </c>
      <c r="B58" s="2"/>
    </row>
    <row r="59" spans="1:4" x14ac:dyDescent="0.45">
      <c r="B59" s="2" t="s">
        <v>20</v>
      </c>
    </row>
    <row r="60" spans="1:4" x14ac:dyDescent="0.45">
      <c r="B60" s="2"/>
    </row>
    <row r="61" spans="1:4" x14ac:dyDescent="0.45">
      <c r="A61" t="s">
        <v>22</v>
      </c>
      <c r="B61" s="2"/>
    </row>
    <row r="62" spans="1:4" x14ac:dyDescent="0.45">
      <c r="B62" s="2"/>
    </row>
    <row r="63" spans="1:4" x14ac:dyDescent="0.45">
      <c r="A63" t="s">
        <v>27</v>
      </c>
      <c r="B63" s="8">
        <f>454.933/300</f>
        <v>1.5164433333333334</v>
      </c>
      <c r="C63" t="s">
        <v>28</v>
      </c>
    </row>
    <row r="64" spans="1:4" x14ac:dyDescent="0.45">
      <c r="A64" t="s">
        <v>26</v>
      </c>
      <c r="B64" s="8">
        <f>454.933/500</f>
        <v>0.90986599999999995</v>
      </c>
      <c r="C64" t="s">
        <v>29</v>
      </c>
    </row>
    <row r="65" spans="1:3" x14ac:dyDescent="0.45">
      <c r="B65" s="2"/>
    </row>
    <row r="66" spans="1:3" x14ac:dyDescent="0.45">
      <c r="B66" s="2"/>
    </row>
    <row r="67" spans="1:3" x14ac:dyDescent="0.45">
      <c r="B67" s="2"/>
    </row>
    <row r="68" spans="1:3" x14ac:dyDescent="0.45">
      <c r="B68" s="2"/>
    </row>
    <row r="69" spans="1:3" x14ac:dyDescent="0.45">
      <c r="B69" s="2"/>
    </row>
    <row r="70" spans="1:3" x14ac:dyDescent="0.45">
      <c r="B70" s="2"/>
    </row>
    <row r="71" spans="1:3" x14ac:dyDescent="0.45">
      <c r="B71" s="2"/>
    </row>
    <row r="72" spans="1:3" x14ac:dyDescent="0.45">
      <c r="B72" s="2"/>
    </row>
    <row r="73" spans="1:3" x14ac:dyDescent="0.45">
      <c r="A73" t="s">
        <v>23</v>
      </c>
      <c r="B73" s="2"/>
    </row>
    <row r="74" spans="1:3" x14ac:dyDescent="0.45">
      <c r="A74" t="s">
        <v>24</v>
      </c>
      <c r="B74" s="2"/>
      <c r="C74" t="s">
        <v>25</v>
      </c>
    </row>
    <row r="75" spans="1:3" x14ac:dyDescent="0.45">
      <c r="A75">
        <v>1</v>
      </c>
      <c r="B75" s="2"/>
      <c r="C75">
        <v>45</v>
      </c>
    </row>
    <row r="76" spans="1:3" x14ac:dyDescent="0.45">
      <c r="A76">
        <v>10</v>
      </c>
      <c r="B76" s="2"/>
      <c r="C76">
        <v>75</v>
      </c>
    </row>
    <row r="77" spans="1:3" x14ac:dyDescent="0.45">
      <c r="A77">
        <v>15</v>
      </c>
      <c r="B77" s="2"/>
      <c r="C77">
        <v>112.5</v>
      </c>
    </row>
    <row r="78" spans="1:3" x14ac:dyDescent="0.45">
      <c r="A78">
        <v>25</v>
      </c>
      <c r="B78" s="2"/>
      <c r="C78">
        <v>150</v>
      </c>
    </row>
    <row r="79" spans="1:3" x14ac:dyDescent="0.45">
      <c r="A79">
        <v>37.5</v>
      </c>
      <c r="B79" s="2"/>
      <c r="C79">
        <v>225</v>
      </c>
    </row>
    <row r="80" spans="1:3" x14ac:dyDescent="0.45">
      <c r="A80">
        <v>50</v>
      </c>
      <c r="B80" s="2"/>
      <c r="C80">
        <v>300</v>
      </c>
    </row>
    <row r="81" spans="1:3" x14ac:dyDescent="0.45">
      <c r="A81">
        <v>75</v>
      </c>
      <c r="B81" s="2"/>
      <c r="C81">
        <v>500</v>
      </c>
    </row>
    <row r="82" spans="1:3" x14ac:dyDescent="0.45">
      <c r="A82">
        <v>100</v>
      </c>
      <c r="B82" s="2"/>
      <c r="C82">
        <v>750</v>
      </c>
    </row>
    <row r="83" spans="1:3" x14ac:dyDescent="0.45">
      <c r="A83">
        <v>167</v>
      </c>
      <c r="B83" s="2"/>
      <c r="C83">
        <v>1000</v>
      </c>
    </row>
    <row r="84" spans="1:3" x14ac:dyDescent="0.45">
      <c r="A84">
        <v>250</v>
      </c>
      <c r="B84" s="2"/>
      <c r="C84">
        <v>1500</v>
      </c>
    </row>
    <row r="85" spans="1:3" x14ac:dyDescent="0.45">
      <c r="A85">
        <v>333</v>
      </c>
      <c r="B85" s="2"/>
      <c r="C85">
        <v>2000</v>
      </c>
    </row>
    <row r="86" spans="1:3" x14ac:dyDescent="0.45">
      <c r="A86">
        <v>500</v>
      </c>
      <c r="B86" s="2"/>
      <c r="C86">
        <v>2500</v>
      </c>
    </row>
    <row r="87" spans="1:3" x14ac:dyDescent="0.45">
      <c r="B87" s="2"/>
      <c r="C87">
        <v>3750</v>
      </c>
    </row>
    <row r="88" spans="1:3" x14ac:dyDescent="0.45">
      <c r="B88" s="2"/>
      <c r="C88">
        <v>5000</v>
      </c>
    </row>
    <row r="89" spans="1:3" x14ac:dyDescent="0.45">
      <c r="B89" s="2"/>
      <c r="C89">
        <v>7500</v>
      </c>
    </row>
    <row r="90" spans="1:3" x14ac:dyDescent="0.45">
      <c r="B90" s="2"/>
      <c r="C90">
        <v>10000</v>
      </c>
    </row>
    <row r="91" spans="1:3" x14ac:dyDescent="0.45">
      <c r="B91" s="2"/>
    </row>
    <row r="92" spans="1:3" x14ac:dyDescent="0.45">
      <c r="B92" s="2"/>
    </row>
    <row r="93" spans="1:3" x14ac:dyDescent="0.45">
      <c r="B93" s="2"/>
    </row>
    <row r="94" spans="1:3" x14ac:dyDescent="0.45">
      <c r="B94" s="2"/>
    </row>
    <row r="95" spans="1:3" x14ac:dyDescent="0.45">
      <c r="B9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B298-3797-4118-AD32-D8667120676D}">
  <dimension ref="A1:Q104"/>
  <sheetViews>
    <sheetView workbookViewId="0">
      <selection activeCell="H18" sqref="H18"/>
    </sheetView>
  </sheetViews>
  <sheetFormatPr defaultRowHeight="14.25" x14ac:dyDescent="0.45"/>
  <cols>
    <col min="1" max="1" width="12.19921875" style="2" bestFit="1" customWidth="1"/>
    <col min="2" max="2" width="9.06640625" style="11"/>
  </cols>
  <sheetData>
    <row r="1" spans="1:11" x14ac:dyDescent="0.45">
      <c r="A1" s="2" t="s">
        <v>1</v>
      </c>
      <c r="B1" s="1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138</v>
      </c>
      <c r="J1" t="s">
        <v>139</v>
      </c>
    </row>
    <row r="2" spans="1:11" x14ac:dyDescent="0.45">
      <c r="A2" s="2">
        <v>43152.75</v>
      </c>
      <c r="B2" s="11">
        <v>144.46600000000001</v>
      </c>
      <c r="C2">
        <v>130.02000000000001</v>
      </c>
      <c r="D2">
        <v>112</v>
      </c>
      <c r="E2">
        <v>20870.425156000001</v>
      </c>
      <c r="F2">
        <v>145.955357142</v>
      </c>
      <c r="G2">
        <v>1</v>
      </c>
      <c r="H2">
        <v>12</v>
      </c>
      <c r="I2" s="8">
        <f>B2/D2</f>
        <v>1.2898750000000001</v>
      </c>
      <c r="J2" s="8">
        <v>1</v>
      </c>
    </row>
    <row r="3" spans="1:11" x14ac:dyDescent="0.45">
      <c r="A3" s="2">
        <v>43152.791666666664</v>
      </c>
      <c r="B3" s="11">
        <v>107.066</v>
      </c>
      <c r="C3">
        <v>96.36</v>
      </c>
      <c r="D3">
        <v>112</v>
      </c>
      <c r="E3">
        <v>11463.128355999999</v>
      </c>
      <c r="F3">
        <v>145.955357142</v>
      </c>
      <c r="G3">
        <v>0</v>
      </c>
      <c r="H3">
        <v>11</v>
      </c>
      <c r="I3" s="8">
        <f t="shared" ref="I3:I38" si="0">B3/D3</f>
        <v>0.95594642857142864</v>
      </c>
      <c r="J3" s="8">
        <v>1</v>
      </c>
    </row>
    <row r="4" spans="1:11" x14ac:dyDescent="0.45">
      <c r="A4" s="2">
        <v>43152.833333333336</v>
      </c>
      <c r="B4" s="11">
        <v>96.866</v>
      </c>
      <c r="C4">
        <v>87.18</v>
      </c>
      <c r="D4">
        <v>112</v>
      </c>
      <c r="E4">
        <v>9383.0219560000005</v>
      </c>
      <c r="F4">
        <v>145.955357142</v>
      </c>
      <c r="G4">
        <v>0</v>
      </c>
      <c r="H4">
        <v>10</v>
      </c>
      <c r="I4" s="8">
        <f t="shared" si="0"/>
        <v>0.86487499999999995</v>
      </c>
      <c r="J4" s="8">
        <v>1</v>
      </c>
    </row>
    <row r="5" spans="1:11" x14ac:dyDescent="0.45">
      <c r="A5" s="2">
        <v>43152.875</v>
      </c>
      <c r="B5" s="11">
        <v>91.132999999999996</v>
      </c>
      <c r="C5">
        <v>82.02</v>
      </c>
      <c r="D5">
        <v>112</v>
      </c>
      <c r="E5">
        <v>8305.2236890000004</v>
      </c>
      <c r="F5">
        <v>145.955357142</v>
      </c>
      <c r="G5">
        <v>0</v>
      </c>
      <c r="H5">
        <v>9</v>
      </c>
      <c r="I5" s="8">
        <f t="shared" si="0"/>
        <v>0.81368750000000001</v>
      </c>
      <c r="J5" s="8">
        <v>1</v>
      </c>
    </row>
    <row r="6" spans="1:11" x14ac:dyDescent="0.45">
      <c r="A6" s="2">
        <v>43152.916666666664</v>
      </c>
      <c r="B6" s="11">
        <v>87.4</v>
      </c>
      <c r="C6">
        <v>78.66</v>
      </c>
      <c r="D6">
        <v>112</v>
      </c>
      <c r="E6">
        <v>7638.76</v>
      </c>
      <c r="F6">
        <v>145.955357142</v>
      </c>
      <c r="G6">
        <v>0</v>
      </c>
      <c r="H6">
        <v>8</v>
      </c>
      <c r="I6" s="8">
        <f t="shared" si="0"/>
        <v>0.78035714285714286</v>
      </c>
      <c r="J6" s="8">
        <v>1</v>
      </c>
    </row>
    <row r="7" spans="1:11" x14ac:dyDescent="0.45">
      <c r="A7" s="2">
        <v>43152.958333333336</v>
      </c>
      <c r="B7" s="11">
        <v>89.8</v>
      </c>
      <c r="C7">
        <v>80.819999999999993</v>
      </c>
      <c r="D7">
        <v>112</v>
      </c>
      <c r="E7">
        <v>8064.04</v>
      </c>
      <c r="F7">
        <v>145.955357142</v>
      </c>
      <c r="G7">
        <v>0</v>
      </c>
      <c r="H7">
        <v>7</v>
      </c>
      <c r="I7" s="8">
        <f t="shared" si="0"/>
        <v>0.80178571428571421</v>
      </c>
      <c r="J7" s="8">
        <v>1</v>
      </c>
    </row>
    <row r="8" spans="1:11" x14ac:dyDescent="0.45">
      <c r="A8" s="2">
        <v>43153</v>
      </c>
      <c r="B8" s="11">
        <v>93.132999999999996</v>
      </c>
      <c r="C8">
        <v>83.82</v>
      </c>
      <c r="D8">
        <v>112</v>
      </c>
      <c r="E8">
        <v>8673.7556889999996</v>
      </c>
      <c r="F8">
        <v>145.955357142</v>
      </c>
      <c r="G8">
        <v>0</v>
      </c>
      <c r="H8">
        <v>6</v>
      </c>
      <c r="I8" s="8">
        <f t="shared" si="0"/>
        <v>0.8315446428571428</v>
      </c>
      <c r="J8" s="8">
        <v>1</v>
      </c>
    </row>
    <row r="9" spans="1:11" x14ac:dyDescent="0.45">
      <c r="A9" s="2">
        <v>43153.041666666664</v>
      </c>
      <c r="B9" s="11">
        <v>59.665999999999997</v>
      </c>
      <c r="C9">
        <v>53.7</v>
      </c>
      <c r="D9">
        <v>112</v>
      </c>
      <c r="E9">
        <v>3560.0315559999999</v>
      </c>
      <c r="F9">
        <v>145.955357142</v>
      </c>
      <c r="G9">
        <v>0</v>
      </c>
      <c r="H9">
        <v>5</v>
      </c>
      <c r="I9" s="8">
        <f t="shared" si="0"/>
        <v>0.53273214285714288</v>
      </c>
      <c r="J9" s="8">
        <v>1</v>
      </c>
    </row>
    <row r="10" spans="1:11" x14ac:dyDescent="0.45">
      <c r="A10" s="2">
        <v>43153.083333333336</v>
      </c>
      <c r="B10" s="11">
        <v>62.133000000000003</v>
      </c>
      <c r="C10">
        <v>55.92</v>
      </c>
      <c r="D10">
        <v>112</v>
      </c>
      <c r="E10">
        <v>3860.509689</v>
      </c>
      <c r="F10">
        <v>145.955357142</v>
      </c>
      <c r="G10">
        <v>0</v>
      </c>
      <c r="H10">
        <v>4</v>
      </c>
      <c r="I10" s="8">
        <f t="shared" si="0"/>
        <v>0.55475892857142861</v>
      </c>
      <c r="J10" s="8">
        <v>1</v>
      </c>
    </row>
    <row r="11" spans="1:11" x14ac:dyDescent="0.45">
      <c r="A11" s="2">
        <v>43153.125</v>
      </c>
      <c r="B11" s="11">
        <v>52.6</v>
      </c>
      <c r="C11">
        <v>47.34</v>
      </c>
      <c r="D11">
        <v>112</v>
      </c>
      <c r="E11">
        <v>2766.76</v>
      </c>
      <c r="F11">
        <v>145.955357142</v>
      </c>
      <c r="G11">
        <v>0</v>
      </c>
      <c r="H11">
        <v>3</v>
      </c>
      <c r="I11" s="8">
        <f t="shared" si="0"/>
        <v>0.46964285714285714</v>
      </c>
      <c r="J11" s="8">
        <v>1</v>
      </c>
    </row>
    <row r="12" spans="1:11" x14ac:dyDescent="0.45">
      <c r="A12" s="2">
        <v>43153.166666666664</v>
      </c>
      <c r="B12" s="11">
        <v>48.933</v>
      </c>
      <c r="C12">
        <v>44.04</v>
      </c>
      <c r="D12">
        <v>112</v>
      </c>
      <c r="E12">
        <v>2394.4384890000001</v>
      </c>
      <c r="F12">
        <v>145.955357142</v>
      </c>
      <c r="G12">
        <v>0</v>
      </c>
      <c r="H12">
        <v>2</v>
      </c>
      <c r="I12" s="8">
        <f t="shared" si="0"/>
        <v>0.43690178571428573</v>
      </c>
      <c r="J12" s="8">
        <v>1</v>
      </c>
    </row>
    <row r="13" spans="1:11" x14ac:dyDescent="0.45">
      <c r="A13" s="2">
        <v>43153.208333333336</v>
      </c>
      <c r="B13" s="11">
        <v>73.465999999999994</v>
      </c>
      <c r="C13">
        <v>66.12</v>
      </c>
      <c r="D13">
        <v>112</v>
      </c>
      <c r="E13">
        <v>5397.2531559999998</v>
      </c>
      <c r="F13">
        <v>145.955357142</v>
      </c>
      <c r="G13">
        <v>0</v>
      </c>
      <c r="H13">
        <v>1</v>
      </c>
      <c r="I13" s="8">
        <f t="shared" si="0"/>
        <v>0.65594642857142849</v>
      </c>
      <c r="J13" s="8">
        <v>1</v>
      </c>
    </row>
    <row r="14" spans="1:11" x14ac:dyDescent="0.45">
      <c r="A14" s="15">
        <v>43153.25</v>
      </c>
      <c r="B14" s="17">
        <v>117.666</v>
      </c>
      <c r="C14" s="3">
        <v>105.9</v>
      </c>
      <c r="D14" s="3">
        <v>112</v>
      </c>
      <c r="E14" s="3">
        <v>13845.287555999999</v>
      </c>
      <c r="F14" s="3">
        <v>145.955357142</v>
      </c>
      <c r="G14" s="3">
        <v>1</v>
      </c>
      <c r="H14" s="3">
        <v>1</v>
      </c>
      <c r="I14" s="19">
        <f t="shared" si="0"/>
        <v>1.0505892857142858</v>
      </c>
      <c r="J14" s="19">
        <v>1</v>
      </c>
      <c r="K14" t="s">
        <v>140</v>
      </c>
    </row>
    <row r="15" spans="1:11" x14ac:dyDescent="0.45">
      <c r="A15" s="15">
        <v>43153.291666666664</v>
      </c>
      <c r="B15" s="17">
        <v>134.26599999999999</v>
      </c>
      <c r="C15" s="3">
        <v>120.84</v>
      </c>
      <c r="D15" s="3">
        <v>112</v>
      </c>
      <c r="E15" s="3">
        <v>18027.358756000001</v>
      </c>
      <c r="F15" s="3">
        <v>145.955357142</v>
      </c>
      <c r="G15" s="3">
        <v>1</v>
      </c>
      <c r="H15" s="3">
        <v>2</v>
      </c>
      <c r="I15" s="19">
        <f t="shared" si="0"/>
        <v>1.1988035714285714</v>
      </c>
      <c r="J15" s="19">
        <v>1</v>
      </c>
      <c r="K15" t="s">
        <v>140</v>
      </c>
    </row>
    <row r="16" spans="1:11" x14ac:dyDescent="0.45">
      <c r="A16" s="15">
        <v>43153.333333333336</v>
      </c>
      <c r="B16" s="17">
        <v>136.46600000000001</v>
      </c>
      <c r="C16" s="3">
        <v>122.82</v>
      </c>
      <c r="D16" s="3">
        <v>112</v>
      </c>
      <c r="E16" s="3">
        <v>18622.969155999999</v>
      </c>
      <c r="F16" s="3">
        <v>145.955357142</v>
      </c>
      <c r="G16" s="3">
        <v>1</v>
      </c>
      <c r="H16" s="3">
        <v>3</v>
      </c>
      <c r="I16" s="19">
        <f t="shared" si="0"/>
        <v>1.2184464285714287</v>
      </c>
      <c r="J16" s="19">
        <v>1</v>
      </c>
      <c r="K16" t="s">
        <v>140</v>
      </c>
    </row>
    <row r="17" spans="1:12" x14ac:dyDescent="0.45">
      <c r="A17" s="15">
        <v>43153.375</v>
      </c>
      <c r="B17" s="17">
        <v>136</v>
      </c>
      <c r="C17" s="3">
        <v>122.4</v>
      </c>
      <c r="D17" s="3">
        <v>112</v>
      </c>
      <c r="E17" s="3">
        <v>18496</v>
      </c>
      <c r="F17" s="3">
        <v>145.955357142</v>
      </c>
      <c r="G17" s="3">
        <v>1</v>
      </c>
      <c r="H17" s="3">
        <v>4</v>
      </c>
      <c r="I17" s="19">
        <f t="shared" si="0"/>
        <v>1.2142857142857142</v>
      </c>
      <c r="J17" s="19">
        <v>1</v>
      </c>
      <c r="K17" t="s">
        <v>140</v>
      </c>
    </row>
    <row r="18" spans="1:12" x14ac:dyDescent="0.45">
      <c r="A18" s="15">
        <v>43153.416666666664</v>
      </c>
      <c r="B18" s="17">
        <v>136.86600000000001</v>
      </c>
      <c r="C18" s="3">
        <v>123.18</v>
      </c>
      <c r="D18" s="3">
        <v>112</v>
      </c>
      <c r="E18" s="3">
        <v>18732.301955999999</v>
      </c>
      <c r="F18" s="3">
        <v>145.955357142</v>
      </c>
      <c r="G18" s="3">
        <v>1</v>
      </c>
      <c r="H18" s="3">
        <v>5</v>
      </c>
      <c r="I18" s="19">
        <f t="shared" si="0"/>
        <v>1.2220178571428573</v>
      </c>
      <c r="J18" s="19">
        <v>1</v>
      </c>
      <c r="K18" t="s">
        <v>140</v>
      </c>
    </row>
    <row r="19" spans="1:12" x14ac:dyDescent="0.45">
      <c r="A19" s="15">
        <v>43153.458333333336</v>
      </c>
      <c r="B19" s="17">
        <v>137.666</v>
      </c>
      <c r="C19" s="3">
        <v>123.9</v>
      </c>
      <c r="D19" s="3">
        <v>112</v>
      </c>
      <c r="E19" s="3">
        <v>18951.927555999999</v>
      </c>
      <c r="F19" s="3">
        <v>145.955357142</v>
      </c>
      <c r="G19" s="3">
        <v>1</v>
      </c>
      <c r="H19" s="3">
        <v>6</v>
      </c>
      <c r="I19" s="19">
        <f t="shared" si="0"/>
        <v>1.2291607142857142</v>
      </c>
      <c r="J19" s="19">
        <v>1</v>
      </c>
      <c r="K19" t="s">
        <v>140</v>
      </c>
    </row>
    <row r="20" spans="1:12" x14ac:dyDescent="0.45">
      <c r="A20" s="15">
        <v>43153.5</v>
      </c>
      <c r="B20" s="17">
        <v>141.93299999999999</v>
      </c>
      <c r="C20" s="3">
        <v>127.74</v>
      </c>
      <c r="D20" s="3">
        <v>112</v>
      </c>
      <c r="E20" s="3">
        <v>20144.976489000001</v>
      </c>
      <c r="F20" s="3">
        <v>145.955357142</v>
      </c>
      <c r="G20" s="3">
        <v>1</v>
      </c>
      <c r="H20" s="3">
        <v>7</v>
      </c>
      <c r="I20" s="19">
        <f t="shared" si="0"/>
        <v>1.2672589285714284</v>
      </c>
      <c r="J20" s="19">
        <v>1</v>
      </c>
      <c r="K20" t="s">
        <v>140</v>
      </c>
    </row>
    <row r="21" spans="1:12" x14ac:dyDescent="0.45">
      <c r="A21" s="15">
        <v>43153.541666666664</v>
      </c>
      <c r="B21" s="17">
        <v>145.19999999999999</v>
      </c>
      <c r="C21" s="3">
        <v>130.68</v>
      </c>
      <c r="D21" s="3">
        <v>112</v>
      </c>
      <c r="E21" s="3">
        <v>21083.040000000001</v>
      </c>
      <c r="F21" s="3">
        <v>145.955357142</v>
      </c>
      <c r="G21" s="3">
        <v>1</v>
      </c>
      <c r="H21" s="3">
        <v>8</v>
      </c>
      <c r="I21" s="19">
        <f t="shared" si="0"/>
        <v>1.2964285714285713</v>
      </c>
      <c r="J21" s="19">
        <v>1</v>
      </c>
      <c r="K21" t="s">
        <v>140</v>
      </c>
    </row>
    <row r="22" spans="1:12" x14ac:dyDescent="0.45">
      <c r="A22" s="15">
        <v>43153.583333333336</v>
      </c>
      <c r="B22" s="17">
        <v>147.93299999999999</v>
      </c>
      <c r="C22" s="3">
        <v>133.13999999999999</v>
      </c>
      <c r="D22" s="3">
        <v>112</v>
      </c>
      <c r="E22" s="3">
        <v>21884.172489</v>
      </c>
      <c r="F22" s="3">
        <v>145.955357142</v>
      </c>
      <c r="G22" s="3">
        <v>1</v>
      </c>
      <c r="H22" s="3">
        <v>9</v>
      </c>
      <c r="I22" s="19">
        <f t="shared" si="0"/>
        <v>1.320830357142857</v>
      </c>
      <c r="J22" s="19">
        <v>1</v>
      </c>
      <c r="K22" t="s">
        <v>140</v>
      </c>
    </row>
    <row r="23" spans="1:12" x14ac:dyDescent="0.45">
      <c r="A23" s="15">
        <v>43153.625</v>
      </c>
      <c r="B23" s="17">
        <v>160.26599999999999</v>
      </c>
      <c r="C23" s="3">
        <v>144.24</v>
      </c>
      <c r="D23" s="3">
        <v>112</v>
      </c>
      <c r="E23" s="3">
        <v>25685.190756</v>
      </c>
      <c r="F23" s="3">
        <v>145.955357142</v>
      </c>
      <c r="G23" s="3">
        <v>1</v>
      </c>
      <c r="H23" s="3">
        <v>10</v>
      </c>
      <c r="I23" s="19">
        <f t="shared" si="0"/>
        <v>1.4309464285714284</v>
      </c>
      <c r="J23" s="19">
        <v>1</v>
      </c>
      <c r="K23" t="s">
        <v>140</v>
      </c>
    </row>
    <row r="24" spans="1:12" x14ac:dyDescent="0.45">
      <c r="A24" s="15">
        <v>43153.666666666664</v>
      </c>
      <c r="B24" s="17">
        <v>162.80000000000001</v>
      </c>
      <c r="C24" s="3">
        <v>146.52000000000001</v>
      </c>
      <c r="D24" s="3">
        <v>112</v>
      </c>
      <c r="E24" s="3">
        <v>26503.84</v>
      </c>
      <c r="F24" s="3">
        <v>145.955357142</v>
      </c>
      <c r="G24" s="3">
        <v>1</v>
      </c>
      <c r="H24" s="3">
        <v>11</v>
      </c>
      <c r="I24" s="19">
        <f t="shared" si="0"/>
        <v>1.4535714285714287</v>
      </c>
      <c r="J24" s="19">
        <v>1</v>
      </c>
      <c r="K24" t="s">
        <v>140</v>
      </c>
    </row>
    <row r="25" spans="1:12" x14ac:dyDescent="0.45">
      <c r="A25" s="15">
        <v>43153.708333333336</v>
      </c>
      <c r="B25" s="18">
        <v>163.46600000000001</v>
      </c>
      <c r="C25" s="3">
        <v>147.12</v>
      </c>
      <c r="D25" s="3">
        <v>112</v>
      </c>
      <c r="E25" s="3">
        <v>26721.133156</v>
      </c>
      <c r="F25" s="3">
        <v>145.955357142</v>
      </c>
      <c r="G25" s="3">
        <v>1</v>
      </c>
      <c r="H25" s="3">
        <v>12</v>
      </c>
      <c r="I25" s="19">
        <f t="shared" si="0"/>
        <v>1.4595178571428573</v>
      </c>
      <c r="J25" s="19">
        <v>1</v>
      </c>
      <c r="K25" t="s">
        <v>140</v>
      </c>
    </row>
    <row r="26" spans="1:12" x14ac:dyDescent="0.45">
      <c r="A26" s="15">
        <v>43153.75</v>
      </c>
      <c r="B26" s="17">
        <v>160.13300000000001</v>
      </c>
      <c r="C26" s="3">
        <v>144.12</v>
      </c>
      <c r="D26" s="3">
        <v>112</v>
      </c>
      <c r="E26" s="3">
        <v>25642.577689000002</v>
      </c>
      <c r="F26" s="3">
        <v>145.955357142</v>
      </c>
      <c r="G26" s="3">
        <v>1</v>
      </c>
      <c r="H26" s="3">
        <v>13</v>
      </c>
      <c r="I26" s="19">
        <f t="shared" si="0"/>
        <v>1.4297589285714287</v>
      </c>
      <c r="J26" s="19">
        <v>1</v>
      </c>
      <c r="K26" t="s">
        <v>140</v>
      </c>
    </row>
    <row r="27" spans="1:12" x14ac:dyDescent="0.45">
      <c r="A27" s="2">
        <v>43153.791666666664</v>
      </c>
      <c r="B27" s="11">
        <v>106.733</v>
      </c>
      <c r="C27">
        <v>96.06</v>
      </c>
      <c r="D27">
        <v>112</v>
      </c>
      <c r="E27">
        <v>11391.933289000001</v>
      </c>
      <c r="F27">
        <v>145.955357142</v>
      </c>
      <c r="G27">
        <v>0</v>
      </c>
      <c r="I27" s="8">
        <f t="shared" si="0"/>
        <v>0.95297321428571435</v>
      </c>
      <c r="J27" s="8">
        <v>1</v>
      </c>
    </row>
    <row r="28" spans="1:12" x14ac:dyDescent="0.45">
      <c r="A28" s="2">
        <v>43153.833333333336</v>
      </c>
      <c r="B28" s="11">
        <v>82.6</v>
      </c>
      <c r="C28">
        <v>74.34</v>
      </c>
      <c r="D28">
        <v>112</v>
      </c>
      <c r="E28">
        <v>6822.76</v>
      </c>
      <c r="F28">
        <v>145.955357142</v>
      </c>
      <c r="G28">
        <v>0</v>
      </c>
      <c r="I28" s="8">
        <f t="shared" si="0"/>
        <v>0.73749999999999993</v>
      </c>
      <c r="J28" s="8">
        <v>1</v>
      </c>
      <c r="L28" t="s">
        <v>141</v>
      </c>
    </row>
    <row r="29" spans="1:12" x14ac:dyDescent="0.45">
      <c r="A29" s="2">
        <v>43153.875</v>
      </c>
      <c r="B29" s="11">
        <v>92.2</v>
      </c>
      <c r="C29">
        <v>82.98</v>
      </c>
      <c r="D29">
        <v>112</v>
      </c>
      <c r="E29">
        <v>8500.84</v>
      </c>
      <c r="F29">
        <v>145.955357142</v>
      </c>
      <c r="G29">
        <v>0</v>
      </c>
      <c r="I29" s="8">
        <f t="shared" si="0"/>
        <v>0.82321428571428579</v>
      </c>
      <c r="J29" s="8">
        <v>1</v>
      </c>
      <c r="L29" t="s">
        <v>142</v>
      </c>
    </row>
    <row r="30" spans="1:12" x14ac:dyDescent="0.45">
      <c r="A30" s="2">
        <v>43153.916666666664</v>
      </c>
      <c r="B30" s="11">
        <v>77.066000000000003</v>
      </c>
      <c r="C30">
        <v>69.36</v>
      </c>
      <c r="D30">
        <v>112</v>
      </c>
      <c r="E30">
        <v>5939.1683560000001</v>
      </c>
      <c r="F30">
        <v>145.955357142</v>
      </c>
      <c r="G30">
        <v>0</v>
      </c>
      <c r="I30" s="8">
        <f t="shared" si="0"/>
        <v>0.68808928571428574</v>
      </c>
      <c r="J30" s="8">
        <v>1</v>
      </c>
    </row>
    <row r="31" spans="1:12" x14ac:dyDescent="0.45">
      <c r="A31" s="2">
        <v>43153.958333333336</v>
      </c>
      <c r="B31" s="11">
        <v>96.4</v>
      </c>
      <c r="C31">
        <v>86.76</v>
      </c>
      <c r="D31">
        <v>112</v>
      </c>
      <c r="E31">
        <v>9292.9599999999991</v>
      </c>
      <c r="F31">
        <v>145.955357142</v>
      </c>
      <c r="G31">
        <v>0</v>
      </c>
      <c r="I31" s="8">
        <f t="shared" si="0"/>
        <v>0.86071428571428577</v>
      </c>
      <c r="J31" s="8">
        <v>1</v>
      </c>
    </row>
    <row r="32" spans="1:12" x14ac:dyDescent="0.45">
      <c r="A32" s="2">
        <v>43154</v>
      </c>
      <c r="B32" s="11">
        <v>72.533000000000001</v>
      </c>
      <c r="C32">
        <v>65.28</v>
      </c>
      <c r="D32">
        <v>112</v>
      </c>
      <c r="E32">
        <v>5261.0360890000002</v>
      </c>
      <c r="F32">
        <v>145.955357142</v>
      </c>
      <c r="G32">
        <v>0</v>
      </c>
      <c r="I32" s="8">
        <f t="shared" si="0"/>
        <v>0.64761607142857147</v>
      </c>
      <c r="J32" s="8">
        <v>1</v>
      </c>
    </row>
    <row r="33" spans="1:15" x14ac:dyDescent="0.45">
      <c r="A33" s="2">
        <v>43154.041666666664</v>
      </c>
      <c r="B33" s="11">
        <v>64.665999999999997</v>
      </c>
      <c r="C33">
        <v>58.2</v>
      </c>
      <c r="D33">
        <v>112</v>
      </c>
      <c r="E33">
        <v>4181.6915559999998</v>
      </c>
      <c r="F33">
        <v>145.955357142</v>
      </c>
      <c r="G33">
        <v>0</v>
      </c>
      <c r="I33" s="8">
        <f t="shared" si="0"/>
        <v>0.57737499999999997</v>
      </c>
      <c r="J33" s="8">
        <v>1</v>
      </c>
    </row>
    <row r="34" spans="1:15" x14ac:dyDescent="0.45">
      <c r="A34" s="2">
        <v>43154.083333333336</v>
      </c>
      <c r="B34" s="11">
        <v>61.066000000000003</v>
      </c>
      <c r="C34">
        <v>54.96</v>
      </c>
      <c r="D34">
        <v>112</v>
      </c>
      <c r="E34">
        <v>3729.0563560000001</v>
      </c>
      <c r="F34">
        <v>145.955357142</v>
      </c>
      <c r="G34">
        <v>0</v>
      </c>
      <c r="I34" s="8">
        <f t="shared" si="0"/>
        <v>0.54523214285714283</v>
      </c>
      <c r="J34" s="8">
        <v>1</v>
      </c>
    </row>
    <row r="35" spans="1:15" x14ac:dyDescent="0.45">
      <c r="A35" s="2">
        <v>43154.125</v>
      </c>
      <c r="B35" s="11">
        <v>60.265999999999998</v>
      </c>
      <c r="C35">
        <v>54.24</v>
      </c>
      <c r="D35">
        <v>112</v>
      </c>
      <c r="E35">
        <v>3631.9907560000001</v>
      </c>
      <c r="F35">
        <v>145.955357142</v>
      </c>
      <c r="G35">
        <v>0</v>
      </c>
      <c r="I35" s="8">
        <f t="shared" si="0"/>
        <v>0.53808928571428571</v>
      </c>
      <c r="J35" s="8">
        <v>1</v>
      </c>
    </row>
    <row r="36" spans="1:15" x14ac:dyDescent="0.45">
      <c r="A36" s="2">
        <v>43154.166666666664</v>
      </c>
      <c r="B36" s="11">
        <v>48.8</v>
      </c>
      <c r="C36">
        <v>43.92</v>
      </c>
      <c r="D36">
        <v>112</v>
      </c>
      <c r="E36">
        <v>2381.44</v>
      </c>
      <c r="F36">
        <v>145.955357142</v>
      </c>
      <c r="G36">
        <v>0</v>
      </c>
      <c r="I36" s="8">
        <f t="shared" si="0"/>
        <v>0.43571428571428567</v>
      </c>
      <c r="J36" s="8">
        <v>1</v>
      </c>
    </row>
    <row r="37" spans="1:15" x14ac:dyDescent="0.45">
      <c r="A37" s="2">
        <v>43154.208333333336</v>
      </c>
      <c r="B37" s="11">
        <v>74.733000000000004</v>
      </c>
      <c r="C37">
        <v>67.260000000000005</v>
      </c>
      <c r="D37">
        <v>112</v>
      </c>
      <c r="E37">
        <v>5585.0212890000003</v>
      </c>
      <c r="F37">
        <v>145.955357142</v>
      </c>
      <c r="G37">
        <v>0</v>
      </c>
      <c r="I37" s="8">
        <f t="shared" si="0"/>
        <v>0.66725892857142866</v>
      </c>
      <c r="J37" s="8">
        <v>1</v>
      </c>
    </row>
    <row r="38" spans="1:15" x14ac:dyDescent="0.45">
      <c r="A38" s="2">
        <v>43154.25</v>
      </c>
      <c r="B38" s="11">
        <v>117.333</v>
      </c>
      <c r="C38">
        <v>105.6</v>
      </c>
      <c r="D38">
        <v>112</v>
      </c>
      <c r="E38">
        <v>13767.032889</v>
      </c>
      <c r="F38">
        <v>145.955357142</v>
      </c>
      <c r="G38">
        <v>1</v>
      </c>
      <c r="I38" s="8">
        <f t="shared" si="0"/>
        <v>1.0476160714285714</v>
      </c>
      <c r="J38" s="8">
        <v>1</v>
      </c>
      <c r="L38" t="s">
        <v>31</v>
      </c>
      <c r="M38" s="2"/>
    </row>
    <row r="39" spans="1:15" x14ac:dyDescent="0.45">
      <c r="L39" s="20" t="s">
        <v>14</v>
      </c>
      <c r="M39" s="16" t="s">
        <v>15</v>
      </c>
      <c r="N39" t="s">
        <v>16</v>
      </c>
      <c r="O39" t="s">
        <v>17</v>
      </c>
    </row>
    <row r="40" spans="1:15" x14ac:dyDescent="0.45">
      <c r="A40" t="s">
        <v>36</v>
      </c>
      <c r="B40" s="2"/>
      <c r="L40" s="20">
        <v>1</v>
      </c>
      <c r="M40" s="16">
        <v>212</v>
      </c>
      <c r="N40">
        <v>196</v>
      </c>
      <c r="O40">
        <v>182</v>
      </c>
    </row>
    <row r="41" spans="1:15" x14ac:dyDescent="0.45">
      <c r="A41"/>
      <c r="B41" s="2"/>
      <c r="L41" s="20">
        <v>2</v>
      </c>
      <c r="M41" s="16">
        <v>179</v>
      </c>
      <c r="N41">
        <v>168</v>
      </c>
      <c r="O41">
        <v>157</v>
      </c>
    </row>
    <row r="42" spans="1:15" x14ac:dyDescent="0.45">
      <c r="A42"/>
      <c r="B42" s="2"/>
      <c r="L42" s="20">
        <v>4</v>
      </c>
      <c r="M42" s="16">
        <v>150</v>
      </c>
      <c r="N42">
        <v>144</v>
      </c>
      <c r="O42">
        <v>136</v>
      </c>
    </row>
    <row r="43" spans="1:15" x14ac:dyDescent="0.45">
      <c r="A43" t="s">
        <v>8</v>
      </c>
      <c r="B43" s="2"/>
      <c r="D43" s="3">
        <f>100*(MAX(B2:B35)/MAX(D2:D35))</f>
        <v>145.95178571428573</v>
      </c>
      <c r="L43" s="20">
        <v>6</v>
      </c>
      <c r="M43" s="16">
        <v>134</v>
      </c>
      <c r="N43">
        <v>131</v>
      </c>
      <c r="O43">
        <v>126</v>
      </c>
    </row>
    <row r="44" spans="1:15" x14ac:dyDescent="0.45">
      <c r="A44"/>
      <c r="B44" s="2"/>
      <c r="L44" s="20">
        <v>8</v>
      </c>
      <c r="M44" s="16">
        <v>128</v>
      </c>
      <c r="N44">
        <v>125</v>
      </c>
      <c r="O44">
        <v>121</v>
      </c>
    </row>
    <row r="45" spans="1:15" x14ac:dyDescent="0.45">
      <c r="A45" t="s">
        <v>9</v>
      </c>
      <c r="B45" s="2"/>
      <c r="D45">
        <f>(SUM(E2:E13)/COUNT(E2:E13))^0.5</f>
        <v>87.738887110182404</v>
      </c>
      <c r="L45" s="16">
        <v>12</v>
      </c>
      <c r="M45" s="16">
        <v>122</v>
      </c>
      <c r="N45">
        <v>119</v>
      </c>
      <c r="O45">
        <v>117</v>
      </c>
    </row>
    <row r="46" spans="1:15" x14ac:dyDescent="0.45">
      <c r="A46" t="s">
        <v>10</v>
      </c>
      <c r="B46" s="2"/>
      <c r="D46">
        <f>(SUM(E27:E38)/COUNT(E27:E38))^0.5</f>
        <v>81.896749314813064</v>
      </c>
      <c r="L46" s="22">
        <v>16</v>
      </c>
      <c r="M46" s="23">
        <v>117</v>
      </c>
      <c r="N46" s="7">
        <v>115</v>
      </c>
      <c r="O46" s="24">
        <v>113</v>
      </c>
    </row>
    <row r="47" spans="1:15" x14ac:dyDescent="0.45">
      <c r="A47"/>
      <c r="B47" s="2"/>
      <c r="L47" s="20">
        <v>20</v>
      </c>
      <c r="M47" s="21">
        <v>113</v>
      </c>
      <c r="N47" s="4">
        <v>111</v>
      </c>
      <c r="O47" s="4">
        <v>110</v>
      </c>
    </row>
    <row r="48" spans="1:15" x14ac:dyDescent="0.45">
      <c r="A48" t="s">
        <v>11</v>
      </c>
      <c r="B48" s="2"/>
      <c r="D48" s="3">
        <f>100*(MAX(D45:D46)/MAX(D2:D38))</f>
        <v>78.338292062662859</v>
      </c>
      <c r="E48" s="9" t="s">
        <v>30</v>
      </c>
      <c r="F48" t="s">
        <v>32</v>
      </c>
      <c r="L48" s="20">
        <v>24</v>
      </c>
      <c r="M48" s="21">
        <v>108</v>
      </c>
      <c r="N48" s="4">
        <v>107</v>
      </c>
      <c r="O48" s="4">
        <v>107</v>
      </c>
    </row>
    <row r="49" spans="1:17" x14ac:dyDescent="0.45">
      <c r="A49"/>
      <c r="B49" s="2"/>
    </row>
    <row r="50" spans="1:17" x14ac:dyDescent="0.45">
      <c r="A50" t="s">
        <v>13</v>
      </c>
      <c r="B50" s="2"/>
      <c r="C50">
        <v>86</v>
      </c>
      <c r="E50" t="s">
        <v>21</v>
      </c>
    </row>
    <row r="51" spans="1:17" x14ac:dyDescent="0.45">
      <c r="A51" t="s">
        <v>18</v>
      </c>
      <c r="B51" s="2"/>
      <c r="C51">
        <v>30</v>
      </c>
      <c r="L51" t="s">
        <v>143</v>
      </c>
    </row>
    <row r="52" spans="1:17" x14ac:dyDescent="0.45">
      <c r="A52"/>
      <c r="B52" s="2"/>
    </row>
    <row r="53" spans="1:17" x14ac:dyDescent="0.45">
      <c r="A53"/>
      <c r="B53" s="2"/>
      <c r="L53" t="s">
        <v>8</v>
      </c>
      <c r="O53">
        <v>145.95178571428573</v>
      </c>
    </row>
    <row r="54" spans="1:17" x14ac:dyDescent="0.45">
      <c r="A54" t="s">
        <v>31</v>
      </c>
      <c r="B54" s="2"/>
    </row>
    <row r="55" spans="1:17" x14ac:dyDescent="0.45">
      <c r="A55" s="20" t="s">
        <v>14</v>
      </c>
      <c r="B55" s="16" t="s">
        <v>15</v>
      </c>
      <c r="C55" t="s">
        <v>16</v>
      </c>
      <c r="D55" t="s">
        <v>17</v>
      </c>
      <c r="L55" t="s">
        <v>9</v>
      </c>
      <c r="O55">
        <v>87.738887110182404</v>
      </c>
    </row>
    <row r="56" spans="1:17" x14ac:dyDescent="0.45">
      <c r="A56" s="20">
        <v>1</v>
      </c>
      <c r="B56" s="16">
        <v>212</v>
      </c>
      <c r="C56">
        <v>196</v>
      </c>
      <c r="D56">
        <v>182</v>
      </c>
      <c r="L56" t="s">
        <v>10</v>
      </c>
      <c r="O56">
        <v>81.896749314813064</v>
      </c>
    </row>
    <row r="57" spans="1:17" x14ac:dyDescent="0.45">
      <c r="A57" s="20">
        <v>2</v>
      </c>
      <c r="B57" s="16">
        <v>179</v>
      </c>
      <c r="C57">
        <v>168</v>
      </c>
      <c r="D57">
        <v>157</v>
      </c>
    </row>
    <row r="58" spans="1:17" x14ac:dyDescent="0.45">
      <c r="A58" s="20">
        <v>4</v>
      </c>
      <c r="B58" s="16">
        <v>150</v>
      </c>
      <c r="C58">
        <v>144</v>
      </c>
      <c r="D58">
        <v>136</v>
      </c>
      <c r="L58" t="s">
        <v>11</v>
      </c>
      <c r="O58">
        <v>78.338292062662859</v>
      </c>
      <c r="P58" t="s">
        <v>30</v>
      </c>
      <c r="Q58" t="s">
        <v>32</v>
      </c>
    </row>
    <row r="59" spans="1:17" x14ac:dyDescent="0.45">
      <c r="A59" s="20">
        <v>6</v>
      </c>
      <c r="B59" s="16">
        <v>134</v>
      </c>
      <c r="C59">
        <v>131</v>
      </c>
      <c r="D59">
        <v>126</v>
      </c>
    </row>
    <row r="60" spans="1:17" x14ac:dyDescent="0.45">
      <c r="A60" s="20">
        <v>8</v>
      </c>
      <c r="B60" s="16">
        <v>128</v>
      </c>
      <c r="C60">
        <v>125</v>
      </c>
      <c r="D60">
        <v>121</v>
      </c>
      <c r="L60" t="s">
        <v>13</v>
      </c>
      <c r="N60">
        <v>86</v>
      </c>
      <c r="P60" t="s">
        <v>21</v>
      </c>
    </row>
    <row r="61" spans="1:17" x14ac:dyDescent="0.45">
      <c r="A61" s="16">
        <v>12</v>
      </c>
      <c r="B61" s="16">
        <v>122</v>
      </c>
      <c r="C61">
        <v>119</v>
      </c>
      <c r="D61">
        <v>117</v>
      </c>
      <c r="L61" t="s">
        <v>18</v>
      </c>
      <c r="N61">
        <v>30</v>
      </c>
    </row>
    <row r="62" spans="1:17" x14ac:dyDescent="0.45">
      <c r="A62" s="22">
        <v>16</v>
      </c>
      <c r="B62" s="23">
        <v>117</v>
      </c>
      <c r="C62" s="7">
        <v>115</v>
      </c>
      <c r="D62" s="24">
        <v>113</v>
      </c>
    </row>
    <row r="63" spans="1:17" x14ac:dyDescent="0.45">
      <c r="A63" s="20">
        <v>20</v>
      </c>
      <c r="B63" s="21">
        <v>113</v>
      </c>
      <c r="C63" s="4">
        <v>111</v>
      </c>
      <c r="D63" s="4">
        <v>110</v>
      </c>
    </row>
    <row r="64" spans="1:17" x14ac:dyDescent="0.45">
      <c r="A64" s="20">
        <v>24</v>
      </c>
      <c r="B64" s="21">
        <v>108</v>
      </c>
      <c r="C64" s="4">
        <v>107</v>
      </c>
      <c r="D64" s="4">
        <v>107</v>
      </c>
    </row>
    <row r="65" spans="1:3" x14ac:dyDescent="0.45">
      <c r="A65"/>
      <c r="B65" s="2"/>
    </row>
    <row r="66" spans="1:3" x14ac:dyDescent="0.45">
      <c r="A66"/>
      <c r="B66" s="2"/>
    </row>
    <row r="67" spans="1:3" x14ac:dyDescent="0.45">
      <c r="A67"/>
      <c r="B67" s="2"/>
    </row>
    <row r="68" spans="1:3" x14ac:dyDescent="0.45">
      <c r="A68" t="s">
        <v>44</v>
      </c>
      <c r="B68" s="2"/>
    </row>
    <row r="69" spans="1:3" x14ac:dyDescent="0.45">
      <c r="A69"/>
      <c r="B69" s="2" t="s">
        <v>20</v>
      </c>
    </row>
    <row r="70" spans="1:3" x14ac:dyDescent="0.45">
      <c r="A70"/>
      <c r="B70" s="2"/>
    </row>
    <row r="71" spans="1:3" x14ac:dyDescent="0.45">
      <c r="A71" t="s">
        <v>22</v>
      </c>
      <c r="B71" s="2"/>
    </row>
    <row r="72" spans="1:3" x14ac:dyDescent="0.45">
      <c r="A72"/>
      <c r="B72" s="2"/>
    </row>
    <row r="73" spans="1:3" x14ac:dyDescent="0.45">
      <c r="A73" t="s">
        <v>39</v>
      </c>
      <c r="B73" s="8">
        <f>164.366/150</f>
        <v>1.0957733333333335</v>
      </c>
      <c r="C73" t="s">
        <v>29</v>
      </c>
    </row>
    <row r="74" spans="1:3" x14ac:dyDescent="0.45">
      <c r="A74" t="s">
        <v>40</v>
      </c>
      <c r="B74" s="8">
        <f>164.366/225</f>
        <v>0.73051555555555558</v>
      </c>
      <c r="C74" t="s">
        <v>29</v>
      </c>
    </row>
    <row r="75" spans="1:3" x14ac:dyDescent="0.45">
      <c r="A75"/>
      <c r="B75" s="2"/>
    </row>
    <row r="76" spans="1:3" x14ac:dyDescent="0.45">
      <c r="A76"/>
      <c r="B76" s="2"/>
    </row>
    <row r="77" spans="1:3" x14ac:dyDescent="0.45">
      <c r="A77"/>
      <c r="B77" s="2"/>
    </row>
    <row r="78" spans="1:3" x14ac:dyDescent="0.45">
      <c r="A78"/>
      <c r="B78" s="2"/>
    </row>
    <row r="79" spans="1:3" x14ac:dyDescent="0.45">
      <c r="A79"/>
      <c r="B79" s="2"/>
    </row>
    <row r="80" spans="1:3" x14ac:dyDescent="0.45">
      <c r="A80"/>
      <c r="B80" s="2"/>
    </row>
    <row r="81" spans="1:3" x14ac:dyDescent="0.45">
      <c r="A81"/>
      <c r="B81" s="2"/>
    </row>
    <row r="82" spans="1:3" x14ac:dyDescent="0.45">
      <c r="A82"/>
      <c r="B82" s="2"/>
    </row>
    <row r="83" spans="1:3" x14ac:dyDescent="0.45">
      <c r="A83" t="s">
        <v>23</v>
      </c>
      <c r="B83" s="2"/>
    </row>
    <row r="84" spans="1:3" x14ac:dyDescent="0.45">
      <c r="A84" t="s">
        <v>24</v>
      </c>
      <c r="B84" s="2"/>
      <c r="C84" t="s">
        <v>25</v>
      </c>
    </row>
    <row r="85" spans="1:3" x14ac:dyDescent="0.45">
      <c r="A85">
        <v>1</v>
      </c>
      <c r="B85" s="2"/>
      <c r="C85">
        <v>45</v>
      </c>
    </row>
    <row r="86" spans="1:3" x14ac:dyDescent="0.45">
      <c r="A86">
        <v>10</v>
      </c>
      <c r="B86" s="2"/>
      <c r="C86">
        <v>75</v>
      </c>
    </row>
    <row r="87" spans="1:3" x14ac:dyDescent="0.45">
      <c r="A87">
        <v>15</v>
      </c>
      <c r="B87" s="2"/>
      <c r="C87">
        <v>112.5</v>
      </c>
    </row>
    <row r="88" spans="1:3" x14ac:dyDescent="0.45">
      <c r="A88">
        <v>25</v>
      </c>
      <c r="B88" s="2"/>
      <c r="C88">
        <v>150</v>
      </c>
    </row>
    <row r="89" spans="1:3" x14ac:dyDescent="0.45">
      <c r="A89">
        <v>37.5</v>
      </c>
      <c r="B89" s="2"/>
      <c r="C89">
        <v>225</v>
      </c>
    </row>
    <row r="90" spans="1:3" x14ac:dyDescent="0.45">
      <c r="A90">
        <v>50</v>
      </c>
      <c r="B90" s="2"/>
      <c r="C90">
        <v>300</v>
      </c>
    </row>
    <row r="91" spans="1:3" x14ac:dyDescent="0.45">
      <c r="A91">
        <v>75</v>
      </c>
      <c r="B91" s="2"/>
      <c r="C91">
        <v>500</v>
      </c>
    </row>
    <row r="92" spans="1:3" x14ac:dyDescent="0.45">
      <c r="A92">
        <v>100</v>
      </c>
      <c r="B92" s="2"/>
      <c r="C92">
        <v>750</v>
      </c>
    </row>
    <row r="93" spans="1:3" x14ac:dyDescent="0.45">
      <c r="A93">
        <v>167</v>
      </c>
      <c r="B93" s="2"/>
      <c r="C93">
        <v>1000</v>
      </c>
    </row>
    <row r="94" spans="1:3" x14ac:dyDescent="0.45">
      <c r="A94">
        <v>250</v>
      </c>
      <c r="B94" s="2"/>
      <c r="C94">
        <v>1500</v>
      </c>
    </row>
    <row r="95" spans="1:3" x14ac:dyDescent="0.45">
      <c r="A95">
        <v>333</v>
      </c>
      <c r="B95" s="2"/>
      <c r="C95">
        <v>2000</v>
      </c>
    </row>
    <row r="96" spans="1:3" x14ac:dyDescent="0.45">
      <c r="A96">
        <v>500</v>
      </c>
      <c r="B96" s="2"/>
      <c r="C96">
        <v>2500</v>
      </c>
    </row>
    <row r="97" spans="1:3" x14ac:dyDescent="0.45">
      <c r="A97"/>
      <c r="B97" s="2"/>
      <c r="C97">
        <v>3750</v>
      </c>
    </row>
    <row r="98" spans="1:3" x14ac:dyDescent="0.45">
      <c r="A98"/>
      <c r="B98" s="2"/>
      <c r="C98">
        <v>5000</v>
      </c>
    </row>
    <row r="99" spans="1:3" x14ac:dyDescent="0.45">
      <c r="A99"/>
      <c r="B99" s="2"/>
      <c r="C99">
        <v>7500</v>
      </c>
    </row>
    <row r="100" spans="1:3" x14ac:dyDescent="0.45">
      <c r="A100"/>
      <c r="B100" s="2"/>
      <c r="C100">
        <v>10000</v>
      </c>
    </row>
    <row r="101" spans="1:3" x14ac:dyDescent="0.45">
      <c r="A101"/>
      <c r="B101" s="2"/>
    </row>
    <row r="102" spans="1:3" x14ac:dyDescent="0.45">
      <c r="A102"/>
      <c r="B102" s="2"/>
    </row>
    <row r="103" spans="1:3" x14ac:dyDescent="0.45">
      <c r="A103"/>
      <c r="B103" s="2"/>
    </row>
    <row r="104" spans="1:3" x14ac:dyDescent="0.45">
      <c r="A104"/>
      <c r="B104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FE25-5A70-4D24-A831-C9EB2F1A46F2}">
  <dimension ref="A1:H93"/>
  <sheetViews>
    <sheetView workbookViewId="0">
      <selection activeCell="J36" sqref="J36"/>
    </sheetView>
  </sheetViews>
  <sheetFormatPr defaultRowHeight="14.25" x14ac:dyDescent="0.45"/>
  <cols>
    <col min="1" max="1" width="12.19921875" style="2" bestFit="1" customWidth="1"/>
  </cols>
  <sheetData>
    <row r="1" spans="1:8" x14ac:dyDescent="0.45">
      <c r="A1" s="2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</row>
    <row r="2" spans="1:8" x14ac:dyDescent="0.45">
      <c r="A2" s="2">
        <v>43131.291666666664</v>
      </c>
      <c r="B2">
        <v>1.871</v>
      </c>
      <c r="C2">
        <v>1.6839999999999999</v>
      </c>
      <c r="D2">
        <v>10</v>
      </c>
      <c r="E2">
        <v>3.5006409999999999</v>
      </c>
      <c r="F2">
        <v>101.8</v>
      </c>
      <c r="G2">
        <v>0</v>
      </c>
      <c r="H2" s="1">
        <v>43131</v>
      </c>
    </row>
    <row r="3" spans="1:8" x14ac:dyDescent="0.45">
      <c r="A3" s="2">
        <v>43131.333333333336</v>
      </c>
      <c r="B3">
        <v>4.8769999999999998</v>
      </c>
      <c r="C3">
        <v>4.3899999999999997</v>
      </c>
      <c r="D3">
        <v>10</v>
      </c>
      <c r="E3">
        <v>23.785129000000001</v>
      </c>
      <c r="F3">
        <v>101.8</v>
      </c>
      <c r="G3">
        <v>0</v>
      </c>
      <c r="H3" s="1">
        <v>43131</v>
      </c>
    </row>
    <row r="4" spans="1:8" x14ac:dyDescent="0.45">
      <c r="A4" s="2">
        <v>43131.375</v>
      </c>
      <c r="B4">
        <v>5.2350000000000003</v>
      </c>
      <c r="C4">
        <v>4.7119999999999997</v>
      </c>
      <c r="D4">
        <v>10</v>
      </c>
      <c r="E4">
        <v>27.405225000000002</v>
      </c>
      <c r="F4">
        <v>101.8</v>
      </c>
      <c r="G4">
        <v>0</v>
      </c>
      <c r="H4" s="1">
        <v>43131</v>
      </c>
    </row>
    <row r="5" spans="1:8" x14ac:dyDescent="0.45">
      <c r="A5" s="2">
        <v>43131.416666666664</v>
      </c>
      <c r="B5">
        <v>1.726</v>
      </c>
      <c r="C5">
        <v>1.554</v>
      </c>
      <c r="D5">
        <v>10</v>
      </c>
      <c r="E5">
        <v>2.9790760000000001</v>
      </c>
      <c r="F5">
        <v>101.8</v>
      </c>
      <c r="G5">
        <v>0</v>
      </c>
      <c r="H5" s="1">
        <v>43131</v>
      </c>
    </row>
    <row r="6" spans="1:8" x14ac:dyDescent="0.45">
      <c r="A6" s="2">
        <v>43131.458333333336</v>
      </c>
      <c r="B6">
        <v>1.1859999999999999</v>
      </c>
      <c r="C6">
        <v>1.0680000000000001</v>
      </c>
      <c r="D6">
        <v>10</v>
      </c>
      <c r="E6">
        <v>1.406596</v>
      </c>
      <c r="F6">
        <v>101.8</v>
      </c>
      <c r="G6">
        <v>0</v>
      </c>
      <c r="H6" s="1">
        <v>43131</v>
      </c>
    </row>
    <row r="7" spans="1:8" x14ac:dyDescent="0.45">
      <c r="A7" s="2">
        <v>43131.5</v>
      </c>
      <c r="B7">
        <v>1.1200000000000001</v>
      </c>
      <c r="C7">
        <v>1.008</v>
      </c>
      <c r="D7">
        <v>10</v>
      </c>
      <c r="E7">
        <v>1.2544</v>
      </c>
      <c r="F7">
        <v>101.8</v>
      </c>
      <c r="G7">
        <v>0</v>
      </c>
      <c r="H7" s="1">
        <v>43131</v>
      </c>
    </row>
    <row r="8" spans="1:8" x14ac:dyDescent="0.45">
      <c r="A8" s="2">
        <v>43131.541666666664</v>
      </c>
      <c r="B8">
        <v>1.2549999999999999</v>
      </c>
      <c r="C8">
        <v>1.1299999999999999</v>
      </c>
      <c r="D8">
        <v>10</v>
      </c>
      <c r="E8">
        <v>1.5750249999999999</v>
      </c>
      <c r="F8">
        <v>101.8</v>
      </c>
      <c r="G8">
        <v>0</v>
      </c>
      <c r="H8" s="1">
        <v>43131</v>
      </c>
    </row>
    <row r="9" spans="1:8" x14ac:dyDescent="0.45">
      <c r="A9" s="2">
        <v>43131.583333333336</v>
      </c>
      <c r="B9">
        <v>1.7709999999999999</v>
      </c>
      <c r="C9">
        <v>1.5940000000000001</v>
      </c>
      <c r="D9">
        <v>10</v>
      </c>
      <c r="E9">
        <v>3.136441</v>
      </c>
      <c r="F9">
        <v>101.8</v>
      </c>
      <c r="G9">
        <v>0</v>
      </c>
      <c r="H9" s="1">
        <v>43131</v>
      </c>
    </row>
    <row r="10" spans="1:8" x14ac:dyDescent="0.45">
      <c r="A10" s="2">
        <v>43131.625</v>
      </c>
      <c r="B10">
        <v>5.3019999999999996</v>
      </c>
      <c r="C10">
        <v>4.7720000000000002</v>
      </c>
      <c r="D10">
        <v>10</v>
      </c>
      <c r="E10">
        <v>28.111204000000001</v>
      </c>
      <c r="F10">
        <v>101.8</v>
      </c>
      <c r="G10">
        <v>0</v>
      </c>
      <c r="H10" s="1">
        <v>43131</v>
      </c>
    </row>
    <row r="11" spans="1:8" x14ac:dyDescent="0.45">
      <c r="A11" s="2">
        <v>43131.666666666664</v>
      </c>
      <c r="B11">
        <v>3.746</v>
      </c>
      <c r="C11">
        <v>3.3719999999999999</v>
      </c>
      <c r="D11">
        <v>10</v>
      </c>
      <c r="E11">
        <v>14.032515999999999</v>
      </c>
      <c r="F11">
        <v>101.8</v>
      </c>
      <c r="G11">
        <v>0</v>
      </c>
      <c r="H11" s="1">
        <v>43131</v>
      </c>
    </row>
    <row r="12" spans="1:8" x14ac:dyDescent="0.45">
      <c r="A12" s="2">
        <v>43131.708333333336</v>
      </c>
      <c r="B12">
        <v>1.6879999999999999</v>
      </c>
      <c r="C12">
        <v>1.52</v>
      </c>
      <c r="D12">
        <v>10</v>
      </c>
      <c r="E12">
        <v>2.8493439999999999</v>
      </c>
      <c r="F12">
        <v>101.8</v>
      </c>
      <c r="G12">
        <v>0</v>
      </c>
      <c r="H12" s="1">
        <v>43131</v>
      </c>
    </row>
    <row r="13" spans="1:8" x14ac:dyDescent="0.45">
      <c r="A13" s="2">
        <v>43131.75</v>
      </c>
      <c r="B13">
        <v>6.04</v>
      </c>
      <c r="C13">
        <v>5.4359999999999999</v>
      </c>
      <c r="D13">
        <v>10</v>
      </c>
      <c r="E13">
        <v>36.4816</v>
      </c>
      <c r="F13">
        <v>101.8</v>
      </c>
      <c r="G13">
        <v>0</v>
      </c>
      <c r="H13" s="1">
        <v>43131</v>
      </c>
    </row>
    <row r="14" spans="1:8" x14ac:dyDescent="0.45">
      <c r="A14" s="2">
        <v>43131.791666666664</v>
      </c>
      <c r="B14" s="10">
        <v>10.182</v>
      </c>
      <c r="C14">
        <v>9.1639999999999997</v>
      </c>
      <c r="D14">
        <v>10</v>
      </c>
      <c r="E14">
        <v>103.673124</v>
      </c>
      <c r="F14">
        <v>101.8</v>
      </c>
      <c r="G14">
        <v>1</v>
      </c>
      <c r="H14" s="1">
        <v>43131</v>
      </c>
    </row>
    <row r="15" spans="1:8" x14ac:dyDescent="0.45">
      <c r="A15" s="2">
        <v>43131.833333333336</v>
      </c>
      <c r="B15">
        <v>4.7350000000000003</v>
      </c>
      <c r="C15">
        <v>4.2619999999999996</v>
      </c>
      <c r="D15">
        <v>10</v>
      </c>
      <c r="E15">
        <v>22.420224999999999</v>
      </c>
      <c r="F15">
        <v>101.8</v>
      </c>
      <c r="G15">
        <v>0</v>
      </c>
      <c r="H15" s="1">
        <v>43131</v>
      </c>
    </row>
    <row r="16" spans="1:8" x14ac:dyDescent="0.45">
      <c r="A16" s="2">
        <v>43131.875</v>
      </c>
      <c r="B16">
        <v>5.4859999999999998</v>
      </c>
      <c r="C16">
        <v>4.9379999999999997</v>
      </c>
      <c r="D16">
        <v>10</v>
      </c>
      <c r="E16">
        <v>30.096195999999999</v>
      </c>
      <c r="F16">
        <v>101.8</v>
      </c>
      <c r="G16">
        <v>0</v>
      </c>
      <c r="H16" s="1">
        <v>43131</v>
      </c>
    </row>
    <row r="17" spans="1:8" x14ac:dyDescent="0.45">
      <c r="A17" s="2">
        <v>43131.916666666664</v>
      </c>
      <c r="B17">
        <v>2.1019999999999999</v>
      </c>
      <c r="C17">
        <v>1.8919999999999999</v>
      </c>
      <c r="D17">
        <v>10</v>
      </c>
      <c r="E17">
        <v>4.4184039999999998</v>
      </c>
      <c r="F17">
        <v>101.8</v>
      </c>
      <c r="G17">
        <v>0</v>
      </c>
      <c r="H17" s="1">
        <v>43131</v>
      </c>
    </row>
    <row r="18" spans="1:8" x14ac:dyDescent="0.45">
      <c r="A18" s="2">
        <v>43131.958333333336</v>
      </c>
      <c r="B18">
        <v>2.0750000000000002</v>
      </c>
      <c r="C18">
        <v>1.8680000000000001</v>
      </c>
      <c r="D18">
        <v>10</v>
      </c>
      <c r="E18">
        <v>4.305625</v>
      </c>
      <c r="F18">
        <v>101.8</v>
      </c>
      <c r="G18">
        <v>0</v>
      </c>
      <c r="H18" s="1">
        <v>43131</v>
      </c>
    </row>
    <row r="19" spans="1:8" x14ac:dyDescent="0.45">
      <c r="A19" s="2">
        <v>43132</v>
      </c>
      <c r="B19">
        <v>1.7130000000000001</v>
      </c>
      <c r="C19">
        <v>1.542</v>
      </c>
      <c r="D19">
        <v>10</v>
      </c>
      <c r="E19">
        <v>2.9343689999999998</v>
      </c>
      <c r="F19">
        <v>101.8</v>
      </c>
      <c r="G19">
        <v>0</v>
      </c>
      <c r="H19" s="1">
        <v>43131</v>
      </c>
    </row>
    <row r="20" spans="1:8" x14ac:dyDescent="0.45">
      <c r="A20" s="2">
        <v>43132.041666666664</v>
      </c>
      <c r="B20">
        <v>2.073</v>
      </c>
      <c r="C20">
        <v>1.8660000000000001</v>
      </c>
      <c r="D20">
        <v>10</v>
      </c>
      <c r="E20">
        <v>4.2973290000000004</v>
      </c>
      <c r="F20">
        <v>101.8</v>
      </c>
      <c r="G20">
        <v>0</v>
      </c>
      <c r="H20" s="1">
        <v>43132</v>
      </c>
    </row>
    <row r="21" spans="1:8" x14ac:dyDescent="0.45">
      <c r="A21" s="2">
        <v>43132.083333333336</v>
      </c>
      <c r="B21">
        <v>1.468</v>
      </c>
      <c r="C21">
        <v>1.3220000000000001</v>
      </c>
      <c r="D21">
        <v>10</v>
      </c>
      <c r="E21">
        <v>2.1550240000000001</v>
      </c>
      <c r="F21">
        <v>101.8</v>
      </c>
      <c r="G21">
        <v>0</v>
      </c>
      <c r="H21" s="1">
        <v>43132</v>
      </c>
    </row>
    <row r="22" spans="1:8" x14ac:dyDescent="0.45">
      <c r="A22" s="2">
        <v>43132.125</v>
      </c>
      <c r="B22">
        <v>1.415</v>
      </c>
      <c r="C22">
        <v>1.274</v>
      </c>
      <c r="D22">
        <v>10</v>
      </c>
      <c r="E22">
        <v>2.0022250000000001</v>
      </c>
      <c r="F22">
        <v>101.8</v>
      </c>
      <c r="G22">
        <v>0</v>
      </c>
      <c r="H22" s="1">
        <v>43132</v>
      </c>
    </row>
    <row r="23" spans="1:8" x14ac:dyDescent="0.45">
      <c r="A23" s="2">
        <v>43132.166666666664</v>
      </c>
      <c r="B23">
        <v>1.4530000000000001</v>
      </c>
      <c r="C23">
        <v>1.3080000000000001</v>
      </c>
      <c r="D23">
        <v>10</v>
      </c>
      <c r="E23">
        <v>2.1112090000000001</v>
      </c>
      <c r="F23">
        <v>101.8</v>
      </c>
      <c r="G23">
        <v>0</v>
      </c>
      <c r="H23" s="1">
        <v>43132</v>
      </c>
    </row>
    <row r="24" spans="1:8" x14ac:dyDescent="0.45">
      <c r="A24" s="2">
        <v>43132.208333333336</v>
      </c>
      <c r="B24">
        <v>1.4059999999999999</v>
      </c>
      <c r="C24">
        <v>1.266</v>
      </c>
      <c r="D24">
        <v>10</v>
      </c>
      <c r="E24">
        <v>1.976836</v>
      </c>
      <c r="F24">
        <v>101.8</v>
      </c>
      <c r="G24">
        <v>0</v>
      </c>
      <c r="H24" s="1">
        <v>43132</v>
      </c>
    </row>
    <row r="25" spans="1:8" x14ac:dyDescent="0.45">
      <c r="A25" s="2">
        <v>43132.25</v>
      </c>
      <c r="B25">
        <v>1.88</v>
      </c>
      <c r="C25">
        <v>1.6919999999999999</v>
      </c>
      <c r="D25">
        <v>10</v>
      </c>
      <c r="E25">
        <v>3.5344000000000002</v>
      </c>
      <c r="F25">
        <v>101.8</v>
      </c>
      <c r="G25">
        <v>0</v>
      </c>
      <c r="H25" s="1">
        <v>43132</v>
      </c>
    </row>
    <row r="26" spans="1:8" x14ac:dyDescent="0.45">
      <c r="A26" s="2">
        <v>43132.291666666664</v>
      </c>
      <c r="B26">
        <v>1.8819999999999999</v>
      </c>
      <c r="C26">
        <v>1.694</v>
      </c>
      <c r="D26">
        <v>10</v>
      </c>
      <c r="E26">
        <v>3.5419239999999999</v>
      </c>
      <c r="F26">
        <v>101.8</v>
      </c>
      <c r="G26">
        <v>0</v>
      </c>
      <c r="H26" s="1">
        <v>43132</v>
      </c>
    </row>
    <row r="28" spans="1:8" x14ac:dyDescent="0.45">
      <c r="A28" t="s">
        <v>36</v>
      </c>
      <c r="B28" s="2"/>
    </row>
    <row r="29" spans="1:8" x14ac:dyDescent="0.45">
      <c r="A29"/>
      <c r="B29" s="2"/>
    </row>
    <row r="30" spans="1:8" x14ac:dyDescent="0.45">
      <c r="A30"/>
      <c r="B30" s="2"/>
    </row>
    <row r="31" spans="1:8" x14ac:dyDescent="0.45">
      <c r="A31" t="s">
        <v>8</v>
      </c>
      <c r="B31" s="2"/>
      <c r="D31" s="3">
        <f>100*(MAX(B2:B26)/MAX(D2:D26))</f>
        <v>101.82</v>
      </c>
    </row>
    <row r="32" spans="1:8" x14ac:dyDescent="0.45">
      <c r="A32"/>
      <c r="B32" s="2"/>
    </row>
    <row r="33" spans="1:6" x14ac:dyDescent="0.45">
      <c r="A33" t="s">
        <v>9</v>
      </c>
      <c r="B33" s="2"/>
      <c r="D33">
        <f>(SUM(E2:E13)/COUNT(E2:E13))^0.5</f>
        <v>3.494247618109894</v>
      </c>
    </row>
    <row r="34" spans="1:6" x14ac:dyDescent="0.45">
      <c r="A34" t="s">
        <v>10</v>
      </c>
      <c r="B34" s="2"/>
      <c r="D34">
        <f>(SUM(E15:E26)/COUNT(E15:E26))^0.5</f>
        <v>2.6425014348781977</v>
      </c>
    </row>
    <row r="35" spans="1:6" x14ac:dyDescent="0.45">
      <c r="A35"/>
      <c r="B35" s="2"/>
    </row>
    <row r="36" spans="1:6" x14ac:dyDescent="0.45">
      <c r="A36" t="s">
        <v>11</v>
      </c>
      <c r="B36" s="2"/>
      <c r="D36" s="3">
        <f>100*(MAX(D33:D34)/225)</f>
        <v>1.552998941382175</v>
      </c>
      <c r="E36" s="9" t="s">
        <v>30</v>
      </c>
      <c r="F36" t="s">
        <v>35</v>
      </c>
    </row>
    <row r="37" spans="1:6" x14ac:dyDescent="0.45">
      <c r="A37"/>
      <c r="B37" s="2"/>
    </row>
    <row r="38" spans="1:6" x14ac:dyDescent="0.45">
      <c r="A38" t="s">
        <v>13</v>
      </c>
      <c r="B38" s="2"/>
      <c r="C38">
        <v>86</v>
      </c>
      <c r="E38" t="s">
        <v>21</v>
      </c>
    </row>
    <row r="39" spans="1:6" x14ac:dyDescent="0.45">
      <c r="A39" t="s">
        <v>18</v>
      </c>
      <c r="B39" s="2"/>
      <c r="C39">
        <v>30</v>
      </c>
    </row>
    <row r="40" spans="1:6" x14ac:dyDescent="0.45">
      <c r="A40"/>
      <c r="B40" s="2"/>
    </row>
    <row r="41" spans="1:6" x14ac:dyDescent="0.45">
      <c r="A41"/>
      <c r="B41" s="2"/>
    </row>
    <row r="42" spans="1:6" x14ac:dyDescent="0.45">
      <c r="A42" t="s">
        <v>31</v>
      </c>
      <c r="B42" s="2"/>
    </row>
    <row r="43" spans="1:6" x14ac:dyDescent="0.45">
      <c r="A43" t="s">
        <v>14</v>
      </c>
      <c r="B43" s="12" t="s">
        <v>15</v>
      </c>
      <c r="C43" t="s">
        <v>16</v>
      </c>
      <c r="D43" t="s">
        <v>17</v>
      </c>
    </row>
    <row r="44" spans="1:6" x14ac:dyDescent="0.45">
      <c r="A44" s="12">
        <v>1</v>
      </c>
      <c r="B44" s="12">
        <v>212</v>
      </c>
      <c r="C44">
        <v>196</v>
      </c>
      <c r="D44">
        <v>182</v>
      </c>
    </row>
    <row r="45" spans="1:6" x14ac:dyDescent="0.45">
      <c r="A45">
        <v>2</v>
      </c>
      <c r="B45" s="12">
        <v>179</v>
      </c>
      <c r="C45">
        <v>168</v>
      </c>
      <c r="D45">
        <v>157</v>
      </c>
    </row>
    <row r="46" spans="1:6" x14ac:dyDescent="0.45">
      <c r="A46">
        <v>4</v>
      </c>
      <c r="B46" s="12">
        <v>150</v>
      </c>
      <c r="C46">
        <v>144</v>
      </c>
      <c r="D46">
        <v>136</v>
      </c>
    </row>
    <row r="47" spans="1:6" x14ac:dyDescent="0.45">
      <c r="A47">
        <v>6</v>
      </c>
      <c r="B47" s="12">
        <v>134</v>
      </c>
      <c r="C47">
        <v>131</v>
      </c>
      <c r="D47">
        <v>126</v>
      </c>
    </row>
    <row r="48" spans="1:6" x14ac:dyDescent="0.45">
      <c r="A48">
        <v>8</v>
      </c>
      <c r="B48" s="12">
        <v>128</v>
      </c>
      <c r="C48">
        <v>125</v>
      </c>
      <c r="D48">
        <v>121</v>
      </c>
    </row>
    <row r="49" spans="1:4" x14ac:dyDescent="0.45">
      <c r="A49">
        <v>12</v>
      </c>
      <c r="B49" s="12">
        <v>122</v>
      </c>
      <c r="C49">
        <v>119</v>
      </c>
      <c r="D49">
        <v>117</v>
      </c>
    </row>
    <row r="50" spans="1:4" x14ac:dyDescent="0.45">
      <c r="A50">
        <v>16</v>
      </c>
      <c r="B50" s="13">
        <v>117</v>
      </c>
      <c r="C50" s="4">
        <v>115</v>
      </c>
      <c r="D50" s="4">
        <v>113</v>
      </c>
    </row>
    <row r="51" spans="1:4" x14ac:dyDescent="0.45">
      <c r="A51">
        <v>20</v>
      </c>
      <c r="B51" s="13">
        <v>113</v>
      </c>
      <c r="C51" s="4">
        <v>111</v>
      </c>
      <c r="D51" s="4">
        <v>110</v>
      </c>
    </row>
    <row r="52" spans="1:4" x14ac:dyDescent="0.45">
      <c r="A52">
        <v>24</v>
      </c>
      <c r="B52" s="13">
        <v>108</v>
      </c>
      <c r="C52" s="4">
        <v>107</v>
      </c>
      <c r="D52" s="4">
        <v>107</v>
      </c>
    </row>
    <row r="53" spans="1:4" x14ac:dyDescent="0.45">
      <c r="A53"/>
      <c r="B53" s="2"/>
    </row>
    <row r="54" spans="1:4" x14ac:dyDescent="0.45">
      <c r="A54"/>
      <c r="B54" s="2"/>
    </row>
    <row r="55" spans="1:4" x14ac:dyDescent="0.45">
      <c r="A55"/>
      <c r="B55" s="2"/>
    </row>
    <row r="56" spans="1:4" x14ac:dyDescent="0.45">
      <c r="A56" t="s">
        <v>41</v>
      </c>
      <c r="B56" s="2"/>
    </row>
    <row r="57" spans="1:4" x14ac:dyDescent="0.45">
      <c r="A57"/>
      <c r="B57" s="2" t="s">
        <v>42</v>
      </c>
    </row>
    <row r="58" spans="1:4" x14ac:dyDescent="0.45">
      <c r="A58"/>
      <c r="B58" s="2"/>
    </row>
    <row r="59" spans="1:4" x14ac:dyDescent="0.45">
      <c r="A59" t="s">
        <v>22</v>
      </c>
      <c r="B59" s="2"/>
    </row>
    <row r="60" spans="1:4" x14ac:dyDescent="0.45">
      <c r="A60">
        <v>1</v>
      </c>
      <c r="B60" s="8">
        <f>10.182/A60</f>
        <v>10.182</v>
      </c>
    </row>
    <row r="61" spans="1:4" x14ac:dyDescent="0.45">
      <c r="A61">
        <v>10</v>
      </c>
      <c r="B61" s="8">
        <f>10.182/A61</f>
        <v>1.0182</v>
      </c>
      <c r="C61" t="s">
        <v>29</v>
      </c>
    </row>
    <row r="62" spans="1:4" x14ac:dyDescent="0.45">
      <c r="A62">
        <v>15</v>
      </c>
      <c r="B62" s="8">
        <f>10.182/A62</f>
        <v>0.67880000000000007</v>
      </c>
    </row>
    <row r="63" spans="1:4" x14ac:dyDescent="0.45">
      <c r="A63"/>
      <c r="B63" s="2"/>
    </row>
    <row r="64" spans="1:4" x14ac:dyDescent="0.45">
      <c r="A64"/>
      <c r="B64" s="2"/>
    </row>
    <row r="65" spans="1:3" x14ac:dyDescent="0.45">
      <c r="A65"/>
      <c r="B65" s="2"/>
    </row>
    <row r="66" spans="1:3" x14ac:dyDescent="0.45">
      <c r="A66"/>
      <c r="B66" s="2"/>
    </row>
    <row r="67" spans="1:3" x14ac:dyDescent="0.45">
      <c r="A67"/>
      <c r="B67" s="2"/>
    </row>
    <row r="68" spans="1:3" x14ac:dyDescent="0.45">
      <c r="A68"/>
      <c r="B68" s="2"/>
    </row>
    <row r="69" spans="1:3" x14ac:dyDescent="0.45">
      <c r="A69"/>
      <c r="B69" s="2"/>
    </row>
    <row r="70" spans="1:3" x14ac:dyDescent="0.45">
      <c r="A70"/>
      <c r="B70" s="2"/>
    </row>
    <row r="71" spans="1:3" x14ac:dyDescent="0.45">
      <c r="A71" t="s">
        <v>23</v>
      </c>
      <c r="B71" s="2"/>
    </row>
    <row r="72" spans="1:3" x14ac:dyDescent="0.45">
      <c r="A72" t="s">
        <v>24</v>
      </c>
      <c r="B72" s="2"/>
      <c r="C72" t="s">
        <v>25</v>
      </c>
    </row>
    <row r="73" spans="1:3" x14ac:dyDescent="0.45">
      <c r="A73">
        <v>1</v>
      </c>
      <c r="B73" s="2"/>
      <c r="C73">
        <v>45</v>
      </c>
    </row>
    <row r="74" spans="1:3" x14ac:dyDescent="0.45">
      <c r="A74">
        <v>10</v>
      </c>
      <c r="B74" s="2"/>
      <c r="C74">
        <v>75</v>
      </c>
    </row>
    <row r="75" spans="1:3" x14ac:dyDescent="0.45">
      <c r="A75">
        <v>15</v>
      </c>
      <c r="B75" s="2"/>
      <c r="C75">
        <v>112.5</v>
      </c>
    </row>
    <row r="76" spans="1:3" x14ac:dyDescent="0.45">
      <c r="A76">
        <v>25</v>
      </c>
      <c r="B76" s="2"/>
      <c r="C76">
        <v>150</v>
      </c>
    </row>
    <row r="77" spans="1:3" x14ac:dyDescent="0.45">
      <c r="A77">
        <v>37.5</v>
      </c>
      <c r="B77" s="2"/>
      <c r="C77">
        <v>225</v>
      </c>
    </row>
    <row r="78" spans="1:3" x14ac:dyDescent="0.45">
      <c r="A78">
        <v>50</v>
      </c>
      <c r="B78" s="2"/>
      <c r="C78">
        <v>300</v>
      </c>
    </row>
    <row r="79" spans="1:3" x14ac:dyDescent="0.45">
      <c r="A79">
        <v>75</v>
      </c>
      <c r="B79" s="2"/>
      <c r="C79">
        <v>500</v>
      </c>
    </row>
    <row r="80" spans="1:3" x14ac:dyDescent="0.45">
      <c r="A80">
        <v>100</v>
      </c>
      <c r="B80" s="2"/>
      <c r="C80">
        <v>750</v>
      </c>
    </row>
    <row r="81" spans="1:3" x14ac:dyDescent="0.45">
      <c r="A81">
        <v>167</v>
      </c>
      <c r="B81" s="2"/>
      <c r="C81">
        <v>1000</v>
      </c>
    </row>
    <row r="82" spans="1:3" x14ac:dyDescent="0.45">
      <c r="A82">
        <v>250</v>
      </c>
      <c r="B82" s="2"/>
      <c r="C82">
        <v>1500</v>
      </c>
    </row>
    <row r="83" spans="1:3" x14ac:dyDescent="0.45">
      <c r="A83">
        <v>333</v>
      </c>
      <c r="B83" s="2"/>
      <c r="C83">
        <v>2000</v>
      </c>
    </row>
    <row r="84" spans="1:3" x14ac:dyDescent="0.45">
      <c r="A84">
        <v>500</v>
      </c>
      <c r="B84" s="2"/>
      <c r="C84">
        <v>2500</v>
      </c>
    </row>
    <row r="85" spans="1:3" x14ac:dyDescent="0.45">
      <c r="A85"/>
      <c r="B85" s="2"/>
      <c r="C85">
        <v>3750</v>
      </c>
    </row>
    <row r="86" spans="1:3" x14ac:dyDescent="0.45">
      <c r="A86"/>
      <c r="B86" s="2"/>
      <c r="C86">
        <v>5000</v>
      </c>
    </row>
    <row r="87" spans="1:3" x14ac:dyDescent="0.45">
      <c r="A87"/>
      <c r="B87" s="2"/>
      <c r="C87">
        <v>7500</v>
      </c>
    </row>
    <row r="88" spans="1:3" x14ac:dyDescent="0.45">
      <c r="A88"/>
      <c r="B88" s="2"/>
      <c r="C88">
        <v>10000</v>
      </c>
    </row>
    <row r="89" spans="1:3" x14ac:dyDescent="0.45">
      <c r="A89"/>
      <c r="B89" s="2"/>
    </row>
    <row r="90" spans="1:3" x14ac:dyDescent="0.45">
      <c r="A90"/>
      <c r="B90" s="2"/>
    </row>
    <row r="91" spans="1:3" x14ac:dyDescent="0.45">
      <c r="A91"/>
      <c r="B91" s="2"/>
    </row>
    <row r="92" spans="1:3" x14ac:dyDescent="0.45">
      <c r="A92"/>
      <c r="B92" s="2"/>
    </row>
    <row r="93" spans="1:3" x14ac:dyDescent="0.45">
      <c r="B93" s="1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A958A-20E5-4815-80A9-59F9E88567DF}">
  <dimension ref="A1:H27"/>
  <sheetViews>
    <sheetView workbookViewId="0">
      <selection activeCell="H12" sqref="A2:H12"/>
    </sheetView>
  </sheetViews>
  <sheetFormatPr defaultRowHeight="14.25" x14ac:dyDescent="0.45"/>
  <cols>
    <col min="1" max="1" width="12.19921875" style="2" bestFit="1" customWidth="1"/>
  </cols>
  <sheetData>
    <row r="1" spans="1:8" x14ac:dyDescent="0.45">
      <c r="A1" s="2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</row>
    <row r="2" spans="1:8" x14ac:dyDescent="0.45">
      <c r="A2" s="2">
        <v>43124.791666666664</v>
      </c>
      <c r="B2">
        <v>3.448</v>
      </c>
      <c r="C2">
        <v>3.1030000000000002</v>
      </c>
      <c r="D2">
        <v>10</v>
      </c>
      <c r="E2">
        <v>11.888704000000001</v>
      </c>
      <c r="F2">
        <v>1252.5</v>
      </c>
      <c r="G2">
        <v>0</v>
      </c>
      <c r="H2" s="1">
        <v>43124</v>
      </c>
    </row>
    <row r="3" spans="1:8" x14ac:dyDescent="0.45">
      <c r="A3" s="2">
        <v>43124.833333333336</v>
      </c>
      <c r="B3">
        <v>2.74</v>
      </c>
      <c r="C3">
        <v>2.4660000000000002</v>
      </c>
      <c r="D3">
        <v>10</v>
      </c>
      <c r="E3">
        <v>7.5076000000000001</v>
      </c>
      <c r="F3">
        <v>1252.5</v>
      </c>
      <c r="G3">
        <v>0</v>
      </c>
      <c r="H3" s="1">
        <v>43124</v>
      </c>
    </row>
    <row r="4" spans="1:8" x14ac:dyDescent="0.45">
      <c r="A4" s="2">
        <v>43124.875</v>
      </c>
      <c r="B4">
        <v>3.7959999999999998</v>
      </c>
      <c r="C4">
        <v>3.4159999999999999</v>
      </c>
      <c r="D4">
        <v>10</v>
      </c>
      <c r="E4">
        <v>14.409616</v>
      </c>
      <c r="F4">
        <v>1252.5</v>
      </c>
      <c r="G4">
        <v>0</v>
      </c>
      <c r="H4" s="1">
        <v>43124</v>
      </c>
    </row>
    <row r="5" spans="1:8" x14ac:dyDescent="0.45">
      <c r="A5" s="2">
        <v>43124.916666666664</v>
      </c>
      <c r="B5">
        <v>2.76</v>
      </c>
      <c r="C5">
        <v>2.484</v>
      </c>
      <c r="D5">
        <v>10</v>
      </c>
      <c r="E5">
        <v>7.6176000000000004</v>
      </c>
      <c r="F5">
        <v>1252.5</v>
      </c>
      <c r="G5">
        <v>0</v>
      </c>
      <c r="H5" s="1">
        <v>43124</v>
      </c>
    </row>
    <row r="6" spans="1:8" x14ac:dyDescent="0.45">
      <c r="A6" s="2">
        <v>43124.958333333336</v>
      </c>
      <c r="B6">
        <v>3.4</v>
      </c>
      <c r="C6">
        <v>3.06</v>
      </c>
      <c r="D6">
        <v>10</v>
      </c>
      <c r="E6">
        <v>11.56</v>
      </c>
      <c r="F6">
        <v>1252.5</v>
      </c>
      <c r="G6">
        <v>0</v>
      </c>
      <c r="H6" s="1">
        <v>43124</v>
      </c>
    </row>
    <row r="7" spans="1:8" x14ac:dyDescent="0.45">
      <c r="A7" s="2">
        <v>43125</v>
      </c>
      <c r="B7">
        <v>3.016</v>
      </c>
      <c r="C7">
        <v>2.714</v>
      </c>
      <c r="D7">
        <v>10</v>
      </c>
      <c r="E7">
        <v>9.0962560000000003</v>
      </c>
      <c r="F7">
        <v>1252.5</v>
      </c>
      <c r="G7">
        <v>0</v>
      </c>
      <c r="H7" s="1">
        <v>43124</v>
      </c>
    </row>
    <row r="8" spans="1:8" x14ac:dyDescent="0.45">
      <c r="A8" s="2">
        <v>43125.041666666664</v>
      </c>
      <c r="B8">
        <v>3.1120000000000001</v>
      </c>
      <c r="C8">
        <v>2.8</v>
      </c>
      <c r="D8">
        <v>10</v>
      </c>
      <c r="E8">
        <v>9.6845440000000007</v>
      </c>
      <c r="F8">
        <v>1252.5</v>
      </c>
      <c r="G8">
        <v>0</v>
      </c>
      <c r="H8" s="1">
        <v>43125</v>
      </c>
    </row>
    <row r="9" spans="1:8" x14ac:dyDescent="0.45">
      <c r="A9" s="2">
        <v>43125.083333333336</v>
      </c>
      <c r="B9">
        <v>3.3959999999999999</v>
      </c>
      <c r="C9">
        <v>3.056</v>
      </c>
      <c r="D9">
        <v>10</v>
      </c>
      <c r="E9">
        <v>11.532816</v>
      </c>
      <c r="F9">
        <v>1252.5</v>
      </c>
      <c r="G9">
        <v>0</v>
      </c>
      <c r="H9" s="1">
        <v>43125</v>
      </c>
    </row>
    <row r="10" spans="1:8" x14ac:dyDescent="0.45">
      <c r="A10" s="2">
        <v>43125.125</v>
      </c>
      <c r="B10">
        <v>2.988</v>
      </c>
      <c r="C10">
        <v>2.6890000000000001</v>
      </c>
      <c r="D10">
        <v>10</v>
      </c>
      <c r="E10">
        <v>8.9281439999999996</v>
      </c>
      <c r="F10">
        <v>1252.5</v>
      </c>
      <c r="G10">
        <v>0</v>
      </c>
      <c r="H10" s="1">
        <v>43125</v>
      </c>
    </row>
    <row r="11" spans="1:8" x14ac:dyDescent="0.45">
      <c r="A11" s="2">
        <v>43125.166666666664</v>
      </c>
      <c r="B11">
        <v>3.16</v>
      </c>
      <c r="C11">
        <v>2.8439999999999999</v>
      </c>
      <c r="D11">
        <v>10</v>
      </c>
      <c r="E11">
        <v>9.9855999999999998</v>
      </c>
      <c r="F11">
        <v>1252.5</v>
      </c>
      <c r="G11">
        <v>0</v>
      </c>
      <c r="H11" s="1">
        <v>43125</v>
      </c>
    </row>
    <row r="12" spans="1:8" x14ac:dyDescent="0.45">
      <c r="A12" s="2">
        <v>43125.208333333336</v>
      </c>
      <c r="B12">
        <v>2.996</v>
      </c>
      <c r="C12">
        <v>2.6960000000000002</v>
      </c>
      <c r="D12">
        <v>10</v>
      </c>
      <c r="E12">
        <v>8.9760159999999996</v>
      </c>
      <c r="F12">
        <v>1252.5</v>
      </c>
      <c r="G12">
        <v>0</v>
      </c>
      <c r="H12" s="1">
        <v>43125</v>
      </c>
    </row>
    <row r="13" spans="1:8" x14ac:dyDescent="0.45">
      <c r="A13" s="2">
        <v>43125.25</v>
      </c>
      <c r="B13">
        <v>3.1360000000000001</v>
      </c>
      <c r="C13">
        <v>2.8220000000000001</v>
      </c>
      <c r="D13">
        <v>10</v>
      </c>
      <c r="E13">
        <v>9.8344959999999997</v>
      </c>
      <c r="F13">
        <v>1252.5</v>
      </c>
      <c r="G13">
        <v>0</v>
      </c>
      <c r="H13" s="1">
        <v>43125</v>
      </c>
    </row>
    <row r="14" spans="1:8" x14ac:dyDescent="0.45">
      <c r="A14" s="2">
        <v>43125.291666666664</v>
      </c>
      <c r="B14">
        <v>125.252</v>
      </c>
      <c r="C14">
        <v>112.727</v>
      </c>
      <c r="D14">
        <v>10</v>
      </c>
      <c r="E14">
        <v>15688.063504</v>
      </c>
      <c r="F14">
        <v>1252.5</v>
      </c>
      <c r="G14">
        <v>1</v>
      </c>
      <c r="H14" s="1">
        <v>43125</v>
      </c>
    </row>
    <row r="15" spans="1:8" x14ac:dyDescent="0.45">
      <c r="A15" s="2">
        <v>43125.333333333336</v>
      </c>
      <c r="B15">
        <v>119.2</v>
      </c>
      <c r="C15">
        <v>107.28</v>
      </c>
      <c r="D15">
        <v>10</v>
      </c>
      <c r="E15">
        <v>14208.64</v>
      </c>
      <c r="F15">
        <v>1252.5</v>
      </c>
      <c r="G15">
        <v>1</v>
      </c>
      <c r="H15" s="1">
        <v>43125</v>
      </c>
    </row>
    <row r="16" spans="1:8" x14ac:dyDescent="0.45">
      <c r="A16" s="2">
        <v>43125.375</v>
      </c>
      <c r="B16">
        <v>5.9610000000000003</v>
      </c>
      <c r="C16">
        <v>5.3650000000000002</v>
      </c>
      <c r="D16">
        <v>10</v>
      </c>
      <c r="E16">
        <v>35.533521</v>
      </c>
      <c r="F16">
        <v>1252.5</v>
      </c>
      <c r="G16">
        <v>0</v>
      </c>
      <c r="H16" s="1">
        <v>43125</v>
      </c>
    </row>
    <row r="17" spans="1:8" x14ac:dyDescent="0.45">
      <c r="A17" s="2">
        <v>43125.416666666664</v>
      </c>
      <c r="B17">
        <v>1.3919999999999999</v>
      </c>
      <c r="C17">
        <v>1.252</v>
      </c>
      <c r="D17">
        <v>10</v>
      </c>
      <c r="E17">
        <v>1.9376640000000001</v>
      </c>
      <c r="F17">
        <v>1252.5</v>
      </c>
      <c r="G17">
        <v>0</v>
      </c>
      <c r="H17" s="1">
        <v>43125</v>
      </c>
    </row>
    <row r="18" spans="1:8" x14ac:dyDescent="0.45">
      <c r="A18" s="2">
        <v>43125.458333333336</v>
      </c>
      <c r="B18">
        <v>1.6279999999999999</v>
      </c>
      <c r="C18">
        <v>1.4650000000000001</v>
      </c>
      <c r="D18">
        <v>10</v>
      </c>
      <c r="E18">
        <v>2.6503839999999999</v>
      </c>
      <c r="F18">
        <v>1252.5</v>
      </c>
      <c r="G18">
        <v>0</v>
      </c>
      <c r="H18" s="1">
        <v>43125</v>
      </c>
    </row>
    <row r="19" spans="1:8" x14ac:dyDescent="0.45">
      <c r="A19" s="2">
        <v>43125.5</v>
      </c>
      <c r="B19">
        <v>1.24</v>
      </c>
      <c r="C19">
        <v>1.1160000000000001</v>
      </c>
      <c r="D19">
        <v>10</v>
      </c>
      <c r="E19">
        <v>1.5376000000000001</v>
      </c>
      <c r="F19">
        <v>1252.5</v>
      </c>
      <c r="G19">
        <v>0</v>
      </c>
      <c r="H19" s="1">
        <v>43125</v>
      </c>
    </row>
    <row r="20" spans="1:8" x14ac:dyDescent="0.45">
      <c r="A20" s="2">
        <v>43125.541666666664</v>
      </c>
      <c r="B20">
        <v>1.3959999999999999</v>
      </c>
      <c r="C20">
        <v>1.256</v>
      </c>
      <c r="D20">
        <v>10</v>
      </c>
      <c r="E20">
        <v>1.9488160000000001</v>
      </c>
      <c r="F20">
        <v>1252.5</v>
      </c>
      <c r="G20">
        <v>0</v>
      </c>
      <c r="H20" s="1">
        <v>43125</v>
      </c>
    </row>
    <row r="21" spans="1:8" x14ac:dyDescent="0.45">
      <c r="A21" s="2">
        <v>43125.583333333336</v>
      </c>
      <c r="B21">
        <v>1.288</v>
      </c>
      <c r="C21">
        <v>1.159</v>
      </c>
      <c r="D21">
        <v>10</v>
      </c>
      <c r="E21">
        <v>1.658944</v>
      </c>
      <c r="F21">
        <v>1252.5</v>
      </c>
      <c r="G21">
        <v>0</v>
      </c>
      <c r="H21" s="1">
        <v>43125</v>
      </c>
    </row>
    <row r="22" spans="1:8" x14ac:dyDescent="0.45">
      <c r="A22" s="2">
        <v>43125.625</v>
      </c>
      <c r="B22">
        <v>1.3520000000000001</v>
      </c>
      <c r="C22">
        <v>1.216</v>
      </c>
      <c r="D22">
        <v>10</v>
      </c>
      <c r="E22">
        <v>1.827904</v>
      </c>
      <c r="F22">
        <v>1252.5</v>
      </c>
      <c r="G22">
        <v>0</v>
      </c>
      <c r="H22" s="1">
        <v>43125</v>
      </c>
    </row>
    <row r="23" spans="1:8" x14ac:dyDescent="0.45">
      <c r="A23" s="2">
        <v>43125.666666666664</v>
      </c>
      <c r="B23">
        <v>1.3959999999999999</v>
      </c>
      <c r="C23">
        <v>1.256</v>
      </c>
      <c r="D23">
        <v>10</v>
      </c>
      <c r="E23">
        <v>1.9488160000000001</v>
      </c>
      <c r="F23">
        <v>1252.5</v>
      </c>
      <c r="G23">
        <v>0</v>
      </c>
      <c r="H23" s="1">
        <v>43125</v>
      </c>
    </row>
    <row r="24" spans="1:8" x14ac:dyDescent="0.45">
      <c r="A24" s="2">
        <v>43125.708333333336</v>
      </c>
      <c r="B24">
        <v>3.52</v>
      </c>
      <c r="C24">
        <v>3.1680000000000001</v>
      </c>
      <c r="D24">
        <v>10</v>
      </c>
      <c r="E24">
        <v>12.3904</v>
      </c>
      <c r="F24">
        <v>1252.5</v>
      </c>
      <c r="G24">
        <v>0</v>
      </c>
      <c r="H24" s="1">
        <v>43125</v>
      </c>
    </row>
    <row r="25" spans="1:8" x14ac:dyDescent="0.45">
      <c r="A25" s="2">
        <v>43125.75</v>
      </c>
      <c r="B25">
        <v>2.964</v>
      </c>
      <c r="C25">
        <v>2.6669999999999998</v>
      </c>
      <c r="D25">
        <v>10</v>
      </c>
      <c r="E25">
        <v>8.7852960000000007</v>
      </c>
      <c r="F25">
        <v>1252.5</v>
      </c>
      <c r="G25">
        <v>0</v>
      </c>
      <c r="H25" s="1">
        <v>43125</v>
      </c>
    </row>
    <row r="26" spans="1:8" x14ac:dyDescent="0.45">
      <c r="A26" s="2">
        <v>43125.791666666664</v>
      </c>
      <c r="B26">
        <v>3.1960000000000002</v>
      </c>
      <c r="C26">
        <v>2.8759999999999999</v>
      </c>
      <c r="D26">
        <v>10</v>
      </c>
      <c r="E26">
        <v>10.214416</v>
      </c>
      <c r="F26">
        <v>1252.5</v>
      </c>
      <c r="G26">
        <v>0</v>
      </c>
      <c r="H26" s="1">
        <v>43125</v>
      </c>
    </row>
    <row r="27" spans="1:8" x14ac:dyDescent="0.45">
      <c r="A27" s="2">
        <v>43125.833333333336</v>
      </c>
      <c r="B27">
        <v>3.2080000000000002</v>
      </c>
      <c r="C27">
        <v>2.887</v>
      </c>
      <c r="D27">
        <v>10</v>
      </c>
      <c r="E27">
        <v>10.291264</v>
      </c>
      <c r="F27">
        <v>1252.5</v>
      </c>
      <c r="G27">
        <v>0</v>
      </c>
      <c r="H27" s="1">
        <v>43125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773C8-7322-4E96-962F-B979F118D38F}">
  <dimension ref="A1:R68"/>
  <sheetViews>
    <sheetView workbookViewId="0">
      <selection activeCell="B14" sqref="B14"/>
    </sheetView>
  </sheetViews>
  <sheetFormatPr defaultRowHeight="14.25" x14ac:dyDescent="0.45"/>
  <cols>
    <col min="1" max="1" width="12.19921875" style="2" bestFit="1" customWidth="1"/>
    <col min="2" max="2" width="12.1328125" bestFit="1" customWidth="1"/>
  </cols>
  <sheetData>
    <row r="1" spans="1:7" x14ac:dyDescent="0.45">
      <c r="A1" s="2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45">
      <c r="A2" s="2">
        <v>43144.291666666664</v>
      </c>
      <c r="B2">
        <v>15.653</v>
      </c>
      <c r="C2">
        <v>14.087999999999999</v>
      </c>
      <c r="D2">
        <v>25</v>
      </c>
      <c r="E2">
        <v>245.01640900000001</v>
      </c>
      <c r="F2">
        <v>161.70400000000001</v>
      </c>
      <c r="G2" s="4">
        <v>0</v>
      </c>
    </row>
    <row r="3" spans="1:7" x14ac:dyDescent="0.45">
      <c r="A3" s="2">
        <v>43144.333333333336</v>
      </c>
      <c r="B3">
        <v>14.68</v>
      </c>
      <c r="C3">
        <v>13.212</v>
      </c>
      <c r="D3">
        <v>25</v>
      </c>
      <c r="E3">
        <v>215.50239999999999</v>
      </c>
      <c r="F3">
        <v>161.70400000000001</v>
      </c>
      <c r="G3" s="4">
        <v>0</v>
      </c>
    </row>
    <row r="4" spans="1:7" x14ac:dyDescent="0.45">
      <c r="A4" s="2">
        <v>43144.375</v>
      </c>
      <c r="B4">
        <v>20.72</v>
      </c>
      <c r="C4">
        <v>18.648</v>
      </c>
      <c r="D4">
        <v>25</v>
      </c>
      <c r="E4">
        <v>429.3184</v>
      </c>
      <c r="F4">
        <v>161.70400000000001</v>
      </c>
      <c r="G4" s="4">
        <v>0</v>
      </c>
    </row>
    <row r="5" spans="1:7" x14ac:dyDescent="0.45">
      <c r="A5" s="2">
        <v>43144.416666666664</v>
      </c>
      <c r="B5">
        <v>22.065999999999999</v>
      </c>
      <c r="C5">
        <v>19.86</v>
      </c>
      <c r="D5">
        <v>25</v>
      </c>
      <c r="E5">
        <v>486.90835600000003</v>
      </c>
      <c r="F5">
        <v>161.70400000000001</v>
      </c>
      <c r="G5" s="4">
        <v>0</v>
      </c>
    </row>
    <row r="6" spans="1:7" x14ac:dyDescent="0.45">
      <c r="A6" s="2">
        <v>43144.458333333336</v>
      </c>
      <c r="B6">
        <v>23.172999999999998</v>
      </c>
      <c r="C6">
        <v>20.856000000000002</v>
      </c>
      <c r="D6">
        <v>25</v>
      </c>
      <c r="E6">
        <v>536.98792900000001</v>
      </c>
      <c r="F6">
        <v>161.70400000000001</v>
      </c>
      <c r="G6" s="4">
        <v>0</v>
      </c>
    </row>
    <row r="7" spans="1:7" x14ac:dyDescent="0.45">
      <c r="A7" s="2">
        <v>43144.5</v>
      </c>
      <c r="B7">
        <v>21.826000000000001</v>
      </c>
      <c r="C7">
        <v>19.643999999999998</v>
      </c>
      <c r="D7">
        <v>25</v>
      </c>
      <c r="E7">
        <v>476.37427600000001</v>
      </c>
      <c r="F7">
        <v>161.70400000000001</v>
      </c>
      <c r="G7" s="4">
        <v>0</v>
      </c>
    </row>
    <row r="8" spans="1:7" x14ac:dyDescent="0.45">
      <c r="A8" s="2">
        <v>43144.541666666664</v>
      </c>
      <c r="B8">
        <v>23.08</v>
      </c>
      <c r="C8">
        <v>20.771999999999998</v>
      </c>
      <c r="D8">
        <v>25</v>
      </c>
      <c r="E8">
        <v>532.68640000000005</v>
      </c>
      <c r="F8">
        <v>161.70400000000001</v>
      </c>
      <c r="G8" s="4">
        <v>0</v>
      </c>
    </row>
    <row r="9" spans="1:7" x14ac:dyDescent="0.45">
      <c r="A9" s="2">
        <v>43144.583333333336</v>
      </c>
      <c r="B9">
        <v>21.2</v>
      </c>
      <c r="C9">
        <v>19.079999999999998</v>
      </c>
      <c r="D9">
        <v>25</v>
      </c>
      <c r="E9">
        <v>449.44</v>
      </c>
      <c r="F9">
        <v>161.70400000000001</v>
      </c>
      <c r="G9" s="4">
        <v>0</v>
      </c>
    </row>
    <row r="10" spans="1:7" x14ac:dyDescent="0.45">
      <c r="A10" s="2">
        <v>43144.625</v>
      </c>
      <c r="B10">
        <v>21.92</v>
      </c>
      <c r="C10">
        <v>19.728000000000002</v>
      </c>
      <c r="D10">
        <v>25</v>
      </c>
      <c r="E10">
        <v>480.4864</v>
      </c>
      <c r="F10">
        <v>161.70400000000001</v>
      </c>
      <c r="G10" s="4">
        <v>0</v>
      </c>
    </row>
    <row r="11" spans="1:7" x14ac:dyDescent="0.45">
      <c r="A11" s="2">
        <v>43144.666666666664</v>
      </c>
      <c r="B11">
        <v>23.506</v>
      </c>
      <c r="C11">
        <v>21.155999999999999</v>
      </c>
      <c r="D11">
        <v>25</v>
      </c>
      <c r="E11">
        <v>552.53203599999995</v>
      </c>
      <c r="F11">
        <v>161.70400000000001</v>
      </c>
      <c r="G11" s="4">
        <v>0</v>
      </c>
    </row>
    <row r="12" spans="1:7" x14ac:dyDescent="0.45">
      <c r="A12" s="2">
        <v>43144.708333333336</v>
      </c>
      <c r="B12">
        <v>23.972999999999999</v>
      </c>
      <c r="C12">
        <v>21.576000000000001</v>
      </c>
      <c r="D12">
        <v>25</v>
      </c>
      <c r="E12">
        <v>574.70472900000004</v>
      </c>
      <c r="F12">
        <v>161.70400000000001</v>
      </c>
      <c r="G12" s="4">
        <v>0</v>
      </c>
    </row>
    <row r="13" spans="1:7" x14ac:dyDescent="0.45">
      <c r="A13" s="2">
        <v>43144.75</v>
      </c>
      <c r="B13">
        <v>23.76</v>
      </c>
      <c r="C13">
        <v>21.384</v>
      </c>
      <c r="D13">
        <v>25</v>
      </c>
      <c r="E13">
        <v>564.5376</v>
      </c>
      <c r="F13">
        <v>161.70400000000001</v>
      </c>
      <c r="G13" s="4">
        <v>0</v>
      </c>
    </row>
    <row r="14" spans="1:7" x14ac:dyDescent="0.45">
      <c r="A14" s="2">
        <v>43144.791666666664</v>
      </c>
      <c r="B14">
        <v>40.426000000000002</v>
      </c>
      <c r="C14">
        <v>36.384</v>
      </c>
      <c r="D14">
        <v>25</v>
      </c>
      <c r="E14">
        <v>1634.2614759999999</v>
      </c>
      <c r="F14">
        <v>161.70400000000001</v>
      </c>
      <c r="G14" s="4">
        <v>1</v>
      </c>
    </row>
    <row r="15" spans="1:7" x14ac:dyDescent="0.45">
      <c r="A15" s="2">
        <v>43144.833333333336</v>
      </c>
      <c r="B15">
        <v>38.945999999999998</v>
      </c>
      <c r="C15">
        <v>35.052</v>
      </c>
      <c r="D15">
        <v>25</v>
      </c>
      <c r="E15">
        <v>1516.7909159999999</v>
      </c>
      <c r="F15">
        <v>161.70400000000001</v>
      </c>
      <c r="G15" s="4">
        <v>1</v>
      </c>
    </row>
    <row r="16" spans="1:7" x14ac:dyDescent="0.45">
      <c r="A16" s="2">
        <v>43144.875</v>
      </c>
      <c r="B16">
        <v>39.76</v>
      </c>
      <c r="C16">
        <v>35.783999999999999</v>
      </c>
      <c r="D16">
        <v>25</v>
      </c>
      <c r="E16">
        <v>1580.8576</v>
      </c>
      <c r="F16">
        <v>161.70400000000001</v>
      </c>
      <c r="G16" s="4">
        <v>1</v>
      </c>
    </row>
    <row r="17" spans="1:7" x14ac:dyDescent="0.45">
      <c r="A17" s="2">
        <v>43144.916666666664</v>
      </c>
      <c r="B17">
        <v>38.6</v>
      </c>
      <c r="C17">
        <v>34.74</v>
      </c>
      <c r="D17">
        <v>25</v>
      </c>
      <c r="E17">
        <v>1489.96</v>
      </c>
      <c r="F17">
        <v>161.70400000000001</v>
      </c>
      <c r="G17" s="4">
        <v>1</v>
      </c>
    </row>
    <row r="18" spans="1:7" x14ac:dyDescent="0.45">
      <c r="A18" s="2">
        <v>43144.958333333336</v>
      </c>
      <c r="B18">
        <v>36.68</v>
      </c>
      <c r="C18">
        <v>33.012</v>
      </c>
      <c r="D18">
        <v>25</v>
      </c>
      <c r="E18">
        <v>1345.4223999999999</v>
      </c>
      <c r="F18">
        <v>161.70400000000001</v>
      </c>
      <c r="G18" s="4">
        <v>1</v>
      </c>
    </row>
    <row r="19" spans="1:7" x14ac:dyDescent="0.45">
      <c r="A19" s="2">
        <v>43145</v>
      </c>
      <c r="B19">
        <v>34.840000000000003</v>
      </c>
      <c r="C19">
        <v>31.356000000000002</v>
      </c>
      <c r="D19">
        <v>25</v>
      </c>
      <c r="E19">
        <v>1213.8255999999999</v>
      </c>
      <c r="F19">
        <v>161.70400000000001</v>
      </c>
      <c r="G19" s="4">
        <v>1</v>
      </c>
    </row>
    <row r="20" spans="1:7" x14ac:dyDescent="0.45">
      <c r="A20" s="2">
        <v>43145.041666666664</v>
      </c>
      <c r="B20">
        <v>33.506</v>
      </c>
      <c r="C20">
        <v>30.155999999999999</v>
      </c>
      <c r="D20">
        <v>25</v>
      </c>
      <c r="E20">
        <v>1122.652036</v>
      </c>
      <c r="F20">
        <v>161.70400000000001</v>
      </c>
      <c r="G20" s="4">
        <v>1</v>
      </c>
    </row>
    <row r="21" spans="1:7" x14ac:dyDescent="0.45">
      <c r="A21" s="2">
        <v>43145.083333333336</v>
      </c>
      <c r="B21">
        <v>32.479999999999997</v>
      </c>
      <c r="C21">
        <v>29.231999999999999</v>
      </c>
      <c r="D21">
        <v>25</v>
      </c>
      <c r="E21">
        <v>1054.9503999999999</v>
      </c>
      <c r="F21">
        <v>161.70400000000001</v>
      </c>
      <c r="G21" s="4">
        <v>1</v>
      </c>
    </row>
    <row r="22" spans="1:7" x14ac:dyDescent="0.45">
      <c r="A22" s="2">
        <v>43145.125</v>
      </c>
      <c r="B22">
        <v>16.626000000000001</v>
      </c>
      <c r="C22">
        <v>14.964</v>
      </c>
      <c r="D22">
        <v>25</v>
      </c>
      <c r="E22">
        <v>276.42387600000001</v>
      </c>
      <c r="F22">
        <v>161.70400000000001</v>
      </c>
      <c r="G22" s="4">
        <v>0</v>
      </c>
    </row>
    <row r="23" spans="1:7" x14ac:dyDescent="0.45">
      <c r="A23" s="2">
        <v>43145.166666666664</v>
      </c>
      <c r="B23">
        <v>13.32</v>
      </c>
      <c r="C23">
        <v>11.988</v>
      </c>
      <c r="D23">
        <v>25</v>
      </c>
      <c r="E23">
        <v>177.42240000000001</v>
      </c>
      <c r="F23">
        <v>161.70400000000001</v>
      </c>
      <c r="G23" s="4">
        <v>0</v>
      </c>
    </row>
    <row r="24" spans="1:7" x14ac:dyDescent="0.45">
      <c r="A24" s="2">
        <v>43145.208333333336</v>
      </c>
      <c r="B24">
        <v>14.88</v>
      </c>
      <c r="C24">
        <v>13.391999999999999</v>
      </c>
      <c r="D24">
        <v>25</v>
      </c>
      <c r="E24">
        <v>221.4144</v>
      </c>
      <c r="F24">
        <v>161.70400000000001</v>
      </c>
      <c r="G24" s="4">
        <v>0</v>
      </c>
    </row>
    <row r="25" spans="1:7" x14ac:dyDescent="0.45">
      <c r="A25" s="2">
        <v>43145.25</v>
      </c>
      <c r="B25">
        <v>13.545999999999999</v>
      </c>
      <c r="C25">
        <v>12.192</v>
      </c>
      <c r="D25">
        <v>25</v>
      </c>
      <c r="E25">
        <v>183.49411599999999</v>
      </c>
      <c r="F25">
        <v>161.70400000000001</v>
      </c>
      <c r="G25" s="4">
        <v>0</v>
      </c>
    </row>
    <row r="26" spans="1:7" x14ac:dyDescent="0.45">
      <c r="A26" s="2">
        <v>43145.291666666664</v>
      </c>
      <c r="B26">
        <v>14.132999999999999</v>
      </c>
      <c r="C26">
        <v>12.72</v>
      </c>
      <c r="D26">
        <v>25</v>
      </c>
      <c r="E26">
        <v>199.74168900000001</v>
      </c>
      <c r="F26">
        <v>161.70400000000001</v>
      </c>
      <c r="G26" s="4">
        <v>0</v>
      </c>
    </row>
    <row r="27" spans="1:7" x14ac:dyDescent="0.45">
      <c r="A27" s="2">
        <v>43145.333333333336</v>
      </c>
      <c r="B27">
        <v>11.186</v>
      </c>
      <c r="C27">
        <v>10.068</v>
      </c>
      <c r="D27">
        <v>25</v>
      </c>
      <c r="E27">
        <v>125.12659600000001</v>
      </c>
      <c r="F27">
        <v>161.70400000000001</v>
      </c>
      <c r="G27" s="4">
        <v>0</v>
      </c>
    </row>
    <row r="28" spans="1:7" x14ac:dyDescent="0.45">
      <c r="A28" s="2">
        <v>43145.375</v>
      </c>
      <c r="B28">
        <v>20.452999999999999</v>
      </c>
      <c r="C28">
        <v>18.408000000000001</v>
      </c>
      <c r="D28">
        <v>25</v>
      </c>
      <c r="E28">
        <v>418.32520899999997</v>
      </c>
      <c r="F28">
        <v>161.70400000000001</v>
      </c>
      <c r="G28" s="4">
        <v>0</v>
      </c>
    </row>
    <row r="29" spans="1:7" x14ac:dyDescent="0.45">
      <c r="A29" s="2">
        <v>43145.416666666664</v>
      </c>
      <c r="B29">
        <v>18.893000000000001</v>
      </c>
      <c r="C29">
        <v>17.004000000000001</v>
      </c>
      <c r="D29">
        <v>25</v>
      </c>
      <c r="E29">
        <v>356.945449</v>
      </c>
      <c r="F29">
        <v>161.70400000000001</v>
      </c>
      <c r="G29" s="4">
        <v>0</v>
      </c>
    </row>
    <row r="30" spans="1:7" x14ac:dyDescent="0.45">
      <c r="A30" s="2">
        <v>43145.458333333336</v>
      </c>
      <c r="B30">
        <v>22.16</v>
      </c>
      <c r="C30">
        <v>19.943999999999999</v>
      </c>
      <c r="D30">
        <v>25</v>
      </c>
      <c r="E30">
        <v>491.06560000000002</v>
      </c>
      <c r="F30">
        <v>161.70400000000001</v>
      </c>
      <c r="G30" s="4">
        <v>0</v>
      </c>
    </row>
    <row r="31" spans="1:7" x14ac:dyDescent="0.45">
      <c r="A31" s="2">
        <v>43145.5</v>
      </c>
      <c r="B31">
        <v>20.84</v>
      </c>
      <c r="C31">
        <v>18.756</v>
      </c>
      <c r="D31">
        <v>25</v>
      </c>
      <c r="E31">
        <v>434.30560000000003</v>
      </c>
      <c r="F31">
        <v>161.70400000000001</v>
      </c>
      <c r="G31" s="4">
        <v>0</v>
      </c>
    </row>
    <row r="32" spans="1:7" x14ac:dyDescent="0.45">
      <c r="A32" s="2">
        <v>43145.541666666664</v>
      </c>
      <c r="B32">
        <v>20.826000000000001</v>
      </c>
      <c r="C32">
        <v>18.744</v>
      </c>
      <c r="D32">
        <v>25</v>
      </c>
      <c r="E32">
        <v>433.72227600000002</v>
      </c>
      <c r="F32">
        <v>161.70400000000001</v>
      </c>
      <c r="G32" s="4">
        <v>0</v>
      </c>
    </row>
    <row r="33" spans="1:18" x14ac:dyDescent="0.45">
      <c r="A33" s="2">
        <v>43145.583333333336</v>
      </c>
      <c r="B33">
        <v>24.44</v>
      </c>
      <c r="C33">
        <v>21.995999999999999</v>
      </c>
      <c r="D33">
        <v>25</v>
      </c>
      <c r="E33">
        <v>597.31359999999995</v>
      </c>
      <c r="F33">
        <v>161.70400000000001</v>
      </c>
      <c r="G33" s="4">
        <v>0</v>
      </c>
    </row>
    <row r="36" spans="1:18" x14ac:dyDescent="0.45">
      <c r="A36" s="2" t="s">
        <v>1</v>
      </c>
      <c r="B36" t="s">
        <v>0</v>
      </c>
      <c r="C36" t="s">
        <v>124</v>
      </c>
      <c r="D36" t="s">
        <v>134</v>
      </c>
      <c r="R36" t="s">
        <v>125</v>
      </c>
    </row>
    <row r="37" spans="1:18" x14ac:dyDescent="0.45">
      <c r="A37" s="2">
        <v>43144.291666666664</v>
      </c>
      <c r="B37">
        <v>15.653</v>
      </c>
      <c r="C37" s="8">
        <f>B37/25</f>
        <v>0.62612000000000001</v>
      </c>
      <c r="R37" t="s">
        <v>126</v>
      </c>
    </row>
    <row r="38" spans="1:18" x14ac:dyDescent="0.45">
      <c r="A38" s="2">
        <v>43144.333333333336</v>
      </c>
      <c r="B38">
        <v>14.68</v>
      </c>
      <c r="C38" s="8">
        <f t="shared" ref="C38:C68" si="0">B38/25</f>
        <v>0.58719999999999994</v>
      </c>
      <c r="R38" t="s">
        <v>127</v>
      </c>
    </row>
    <row r="39" spans="1:18" x14ac:dyDescent="0.45">
      <c r="A39" s="2">
        <v>43144.375</v>
      </c>
      <c r="B39">
        <v>20.72</v>
      </c>
      <c r="C39" s="8">
        <f t="shared" si="0"/>
        <v>0.82879999999999998</v>
      </c>
    </row>
    <row r="40" spans="1:18" x14ac:dyDescent="0.45">
      <c r="A40" s="2">
        <v>43144.416666666664</v>
      </c>
      <c r="B40">
        <v>22.065999999999999</v>
      </c>
      <c r="C40" s="8">
        <f t="shared" si="0"/>
        <v>0.88263999999999998</v>
      </c>
      <c r="R40" t="s">
        <v>128</v>
      </c>
    </row>
    <row r="41" spans="1:18" x14ac:dyDescent="0.45">
      <c r="A41" s="2">
        <v>43144.458333333336</v>
      </c>
      <c r="B41">
        <v>23.172999999999998</v>
      </c>
      <c r="C41" s="8">
        <f t="shared" si="0"/>
        <v>0.92691999999999997</v>
      </c>
      <c r="R41" t="s">
        <v>129</v>
      </c>
    </row>
    <row r="42" spans="1:18" x14ac:dyDescent="0.45">
      <c r="A42" s="2">
        <v>43144.5</v>
      </c>
      <c r="B42">
        <v>21.826000000000001</v>
      </c>
      <c r="C42" s="8">
        <f t="shared" si="0"/>
        <v>0.87304000000000004</v>
      </c>
    </row>
    <row r="43" spans="1:18" x14ac:dyDescent="0.45">
      <c r="A43" s="2">
        <v>43144.541666666664</v>
      </c>
      <c r="B43">
        <v>23.08</v>
      </c>
      <c r="C43" s="8">
        <f t="shared" si="0"/>
        <v>0.92319999999999991</v>
      </c>
    </row>
    <row r="44" spans="1:18" x14ac:dyDescent="0.45">
      <c r="A44" s="2">
        <v>43144.583333333336</v>
      </c>
      <c r="B44">
        <v>21.2</v>
      </c>
      <c r="C44" s="8">
        <f t="shared" si="0"/>
        <v>0.84799999999999998</v>
      </c>
    </row>
    <row r="45" spans="1:18" x14ac:dyDescent="0.45">
      <c r="A45" s="2">
        <v>43144.625</v>
      </c>
      <c r="B45">
        <v>21.92</v>
      </c>
      <c r="C45" s="8">
        <f t="shared" si="0"/>
        <v>0.87680000000000002</v>
      </c>
      <c r="R45" t="s">
        <v>130</v>
      </c>
    </row>
    <row r="46" spans="1:18" x14ac:dyDescent="0.45">
      <c r="A46" s="2">
        <v>43144.666666666664</v>
      </c>
      <c r="B46">
        <v>23.506</v>
      </c>
      <c r="C46" s="8">
        <f t="shared" si="0"/>
        <v>0.94023999999999996</v>
      </c>
    </row>
    <row r="47" spans="1:18" x14ac:dyDescent="0.45">
      <c r="A47" s="2">
        <v>43144.708333333336</v>
      </c>
      <c r="B47">
        <v>23.972999999999999</v>
      </c>
      <c r="C47" s="8">
        <f t="shared" si="0"/>
        <v>0.95891999999999999</v>
      </c>
    </row>
    <row r="48" spans="1:18" x14ac:dyDescent="0.45">
      <c r="A48" s="2">
        <v>43144.75</v>
      </c>
      <c r="B48">
        <v>23.76</v>
      </c>
      <c r="C48" s="8">
        <f t="shared" si="0"/>
        <v>0.95040000000000002</v>
      </c>
    </row>
    <row r="49" spans="1:18" x14ac:dyDescent="0.45">
      <c r="A49" s="2">
        <v>43144.791666666664</v>
      </c>
      <c r="B49">
        <v>40.426000000000002</v>
      </c>
      <c r="C49" s="8">
        <f t="shared" si="0"/>
        <v>1.61704</v>
      </c>
      <c r="R49" t="s">
        <v>131</v>
      </c>
    </row>
    <row r="50" spans="1:18" x14ac:dyDescent="0.45">
      <c r="A50" s="2">
        <v>43144.833333333336</v>
      </c>
      <c r="B50">
        <v>38.945999999999998</v>
      </c>
      <c r="C50" s="8">
        <f t="shared" si="0"/>
        <v>1.5578399999999999</v>
      </c>
      <c r="R50" t="s">
        <v>132</v>
      </c>
    </row>
    <row r="51" spans="1:18" x14ac:dyDescent="0.45">
      <c r="A51" s="2">
        <v>43144.875</v>
      </c>
      <c r="B51">
        <v>39.76</v>
      </c>
      <c r="C51" s="8">
        <f t="shared" si="0"/>
        <v>1.5903999999999998</v>
      </c>
      <c r="R51" t="s">
        <v>133</v>
      </c>
    </row>
    <row r="52" spans="1:18" x14ac:dyDescent="0.45">
      <c r="A52" s="2">
        <v>43144.916666666664</v>
      </c>
      <c r="B52">
        <v>38.6</v>
      </c>
      <c r="C52" s="8">
        <f t="shared" si="0"/>
        <v>1.544</v>
      </c>
    </row>
    <row r="53" spans="1:18" x14ac:dyDescent="0.45">
      <c r="A53" s="2">
        <v>43144.958333333336</v>
      </c>
      <c r="B53">
        <v>36.68</v>
      </c>
      <c r="C53" s="8">
        <f t="shared" si="0"/>
        <v>1.4672000000000001</v>
      </c>
      <c r="R53">
        <f>(SUM(E2:E33)/COUNT(E2:E33))^0.5</f>
        <v>25.260218337090834</v>
      </c>
    </row>
    <row r="54" spans="1:18" x14ac:dyDescent="0.45">
      <c r="A54" s="2">
        <v>43145</v>
      </c>
      <c r="B54">
        <v>34.840000000000003</v>
      </c>
      <c r="C54" s="8">
        <f t="shared" si="0"/>
        <v>1.3936000000000002</v>
      </c>
    </row>
    <row r="55" spans="1:18" x14ac:dyDescent="0.45">
      <c r="A55" s="2">
        <v>43145.041666666664</v>
      </c>
      <c r="B55">
        <v>33.506</v>
      </c>
      <c r="C55" s="8">
        <f t="shared" si="0"/>
        <v>1.3402400000000001</v>
      </c>
      <c r="R55" t="s">
        <v>135</v>
      </c>
    </row>
    <row r="56" spans="1:18" x14ac:dyDescent="0.45">
      <c r="A56" s="2">
        <v>43145.083333333336</v>
      </c>
      <c r="B56">
        <v>32.479999999999997</v>
      </c>
      <c r="C56" s="8">
        <f t="shared" si="0"/>
        <v>1.2991999999999999</v>
      </c>
      <c r="R56" t="s">
        <v>136</v>
      </c>
    </row>
    <row r="57" spans="1:18" x14ac:dyDescent="0.45">
      <c r="A57" s="2">
        <v>43145.125</v>
      </c>
      <c r="B57">
        <v>16.626000000000001</v>
      </c>
      <c r="C57" s="8">
        <f t="shared" si="0"/>
        <v>0.66504000000000008</v>
      </c>
      <c r="R57" t="s">
        <v>137</v>
      </c>
    </row>
    <row r="58" spans="1:18" x14ac:dyDescent="0.45">
      <c r="A58" s="2">
        <v>43145.166666666664</v>
      </c>
      <c r="B58">
        <v>13.32</v>
      </c>
      <c r="C58" s="8">
        <f t="shared" si="0"/>
        <v>0.53280000000000005</v>
      </c>
    </row>
    <row r="59" spans="1:18" x14ac:dyDescent="0.45">
      <c r="A59" s="2">
        <v>43145.208333333336</v>
      </c>
      <c r="B59">
        <v>14.88</v>
      </c>
      <c r="C59" s="8">
        <f t="shared" si="0"/>
        <v>0.59520000000000006</v>
      </c>
    </row>
    <row r="60" spans="1:18" x14ac:dyDescent="0.45">
      <c r="A60" s="2">
        <v>43145.25</v>
      </c>
      <c r="B60">
        <v>13.545999999999999</v>
      </c>
      <c r="C60" s="8">
        <f t="shared" si="0"/>
        <v>0.54183999999999999</v>
      </c>
    </row>
    <row r="61" spans="1:18" x14ac:dyDescent="0.45">
      <c r="A61" s="2">
        <v>43145.291666666664</v>
      </c>
      <c r="B61">
        <v>14.132999999999999</v>
      </c>
      <c r="C61" s="8">
        <f t="shared" si="0"/>
        <v>0.56531999999999993</v>
      </c>
    </row>
    <row r="62" spans="1:18" x14ac:dyDescent="0.45">
      <c r="A62" s="2">
        <v>43145.333333333336</v>
      </c>
      <c r="B62">
        <v>11.186</v>
      </c>
      <c r="C62" s="8">
        <f t="shared" si="0"/>
        <v>0.44744</v>
      </c>
    </row>
    <row r="63" spans="1:18" x14ac:dyDescent="0.45">
      <c r="A63" s="2">
        <v>43145.375</v>
      </c>
      <c r="B63">
        <v>20.452999999999999</v>
      </c>
      <c r="C63" s="8">
        <f t="shared" si="0"/>
        <v>0.81811999999999996</v>
      </c>
    </row>
    <row r="64" spans="1:18" x14ac:dyDescent="0.45">
      <c r="A64" s="2">
        <v>43145.416666666664</v>
      </c>
      <c r="B64">
        <v>18.893000000000001</v>
      </c>
      <c r="C64" s="8">
        <f t="shared" si="0"/>
        <v>0.75572000000000006</v>
      </c>
    </row>
    <row r="65" spans="1:3" x14ac:dyDescent="0.45">
      <c r="A65" s="2">
        <v>43145.458333333336</v>
      </c>
      <c r="B65">
        <v>22.16</v>
      </c>
      <c r="C65" s="8">
        <f t="shared" si="0"/>
        <v>0.88639999999999997</v>
      </c>
    </row>
    <row r="66" spans="1:3" x14ac:dyDescent="0.45">
      <c r="A66" s="2">
        <v>43145.5</v>
      </c>
      <c r="B66">
        <v>20.84</v>
      </c>
      <c r="C66" s="8">
        <f t="shared" si="0"/>
        <v>0.83360000000000001</v>
      </c>
    </row>
    <row r="67" spans="1:3" x14ac:dyDescent="0.45">
      <c r="A67" s="2">
        <v>43145.541666666664</v>
      </c>
      <c r="B67">
        <v>20.826000000000001</v>
      </c>
      <c r="C67" s="8">
        <f t="shared" si="0"/>
        <v>0.83304</v>
      </c>
    </row>
    <row r="68" spans="1:3" x14ac:dyDescent="0.45">
      <c r="A68" s="2">
        <v>43145.583333333336</v>
      </c>
      <c r="B68">
        <v>24.44</v>
      </c>
      <c r="C68" s="8">
        <f t="shared" si="0"/>
        <v>0.97760000000000002</v>
      </c>
    </row>
  </sheetData>
  <sortState ref="A2:G33">
    <sortCondition ref="A2:A33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FB58-8C36-4D29-925C-84C45F00A54E}">
  <dimension ref="A1:AG86"/>
  <sheetViews>
    <sheetView tabSelected="1" workbookViewId="0">
      <selection activeCell="L19" sqref="L19"/>
    </sheetView>
  </sheetViews>
  <sheetFormatPr defaultRowHeight="14.25" x14ac:dyDescent="0.45"/>
  <cols>
    <col min="1" max="1" width="12.19921875" bestFit="1" customWidth="1"/>
    <col min="2" max="2" width="17.9296875" bestFit="1" customWidth="1"/>
    <col min="4" max="4" width="9" bestFit="1" customWidth="1"/>
    <col min="5" max="5" width="13.796875" bestFit="1" customWidth="1"/>
    <col min="7" max="7" width="10.46484375" bestFit="1" customWidth="1"/>
    <col min="8" max="8" width="12.1328125" bestFit="1" customWidth="1"/>
    <col min="9" max="9" width="8.73046875" bestFit="1" customWidth="1"/>
    <col min="10" max="10" width="10" bestFit="1" customWidth="1"/>
    <col min="11" max="11" width="11.73046875" bestFit="1" customWidth="1"/>
    <col min="12" max="12" width="38.33203125" bestFit="1" customWidth="1"/>
    <col min="13" max="13" width="14.265625" bestFit="1" customWidth="1"/>
    <col min="31" max="31" width="38.33203125" bestFit="1" customWidth="1"/>
    <col min="32" max="32" width="14.265625" bestFit="1" customWidth="1"/>
  </cols>
  <sheetData>
    <row r="1" spans="1:14" ht="28.5" customHeight="1" x14ac:dyDescent="1.05">
      <c r="A1" s="49" t="s">
        <v>174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4" ht="36" x14ac:dyDescent="1.05">
      <c r="L2" s="32" t="s">
        <v>192</v>
      </c>
    </row>
    <row r="3" spans="1:14" x14ac:dyDescent="0.45">
      <c r="L3" t="s">
        <v>50</v>
      </c>
      <c r="M3" s="25">
        <v>318</v>
      </c>
    </row>
    <row r="4" spans="1:14" x14ac:dyDescent="0.45">
      <c r="L4" t="s">
        <v>144</v>
      </c>
      <c r="M4" s="25" t="s">
        <v>148</v>
      </c>
    </row>
    <row r="5" spans="1:14" x14ac:dyDescent="0.45">
      <c r="L5" t="s">
        <v>43</v>
      </c>
      <c r="M5" s="25" t="s">
        <v>148</v>
      </c>
    </row>
    <row r="6" spans="1:14" x14ac:dyDescent="0.45">
      <c r="L6" t="s">
        <v>145</v>
      </c>
      <c r="M6" s="25">
        <v>100300883</v>
      </c>
    </row>
    <row r="7" spans="1:14" x14ac:dyDescent="0.45">
      <c r="L7" t="s">
        <v>146</v>
      </c>
      <c r="M7" s="25" t="s">
        <v>149</v>
      </c>
    </row>
    <row r="8" spans="1:14" x14ac:dyDescent="0.45">
      <c r="L8" t="s">
        <v>147</v>
      </c>
      <c r="M8" s="25">
        <v>1</v>
      </c>
    </row>
    <row r="9" spans="1:14" x14ac:dyDescent="0.45">
      <c r="L9" t="s">
        <v>102</v>
      </c>
      <c r="M9" s="25">
        <v>10.653</v>
      </c>
    </row>
    <row r="10" spans="1:14" x14ac:dyDescent="0.45">
      <c r="L10" s="10" t="s">
        <v>101</v>
      </c>
      <c r="M10" s="28">
        <v>40.426000000000002</v>
      </c>
    </row>
    <row r="11" spans="1:14" x14ac:dyDescent="0.45">
      <c r="L11" t="s">
        <v>151</v>
      </c>
      <c r="M11" s="25">
        <v>25.762191999999999</v>
      </c>
    </row>
    <row r="12" spans="1:14" x14ac:dyDescent="0.45">
      <c r="L12" s="10" t="s">
        <v>100</v>
      </c>
      <c r="M12" s="37">
        <v>43144.791666666664</v>
      </c>
    </row>
    <row r="13" spans="1:14" x14ac:dyDescent="0.45">
      <c r="L13" t="s">
        <v>77</v>
      </c>
      <c r="M13" s="27">
        <v>43092.041666666664</v>
      </c>
    </row>
    <row r="14" spans="1:14" x14ac:dyDescent="0.45">
      <c r="L14" t="s">
        <v>78</v>
      </c>
      <c r="M14" s="27">
        <v>43168</v>
      </c>
    </row>
    <row r="15" spans="1:14" x14ac:dyDescent="0.45">
      <c r="L15" s="40" t="s">
        <v>152</v>
      </c>
      <c r="M15" s="39">
        <v>25</v>
      </c>
    </row>
    <row r="16" spans="1:14" x14ac:dyDescent="0.45">
      <c r="L16" t="s">
        <v>153</v>
      </c>
      <c r="M16" s="25">
        <v>21.495144669999998</v>
      </c>
      <c r="N16" t="s">
        <v>170</v>
      </c>
    </row>
    <row r="17" spans="1:14" x14ac:dyDescent="0.45">
      <c r="L17" t="s">
        <v>154</v>
      </c>
      <c r="M17" s="25">
        <v>12</v>
      </c>
    </row>
    <row r="18" spans="1:14" x14ac:dyDescent="0.45">
      <c r="L18" t="s">
        <v>155</v>
      </c>
      <c r="M18" s="25">
        <v>18.063085770000001</v>
      </c>
      <c r="N18" t="s">
        <v>170</v>
      </c>
    </row>
    <row r="19" spans="1:14" x14ac:dyDescent="0.45">
      <c r="L19" t="s">
        <v>156</v>
      </c>
      <c r="M19" s="25">
        <v>12</v>
      </c>
    </row>
    <row r="20" spans="1:14" x14ac:dyDescent="0.45">
      <c r="L20" t="s">
        <v>157</v>
      </c>
      <c r="M20">
        <v>85.980578679999994</v>
      </c>
      <c r="N20" t="s">
        <v>170</v>
      </c>
    </row>
    <row r="21" spans="1:14" x14ac:dyDescent="0.45">
      <c r="L21" t="s">
        <v>158</v>
      </c>
      <c r="M21" s="25">
        <v>35.1</v>
      </c>
    </row>
    <row r="22" spans="1:14" x14ac:dyDescent="0.45">
      <c r="L22" t="s">
        <v>159</v>
      </c>
      <c r="M22" s="25">
        <v>1.7222222199999999</v>
      </c>
    </row>
    <row r="23" spans="1:14" x14ac:dyDescent="0.45">
      <c r="L23" t="s">
        <v>160</v>
      </c>
      <c r="M23" s="25">
        <v>28.277777780000001</v>
      </c>
    </row>
    <row r="24" spans="1:14" x14ac:dyDescent="0.45">
      <c r="A24" t="s">
        <v>1</v>
      </c>
      <c r="B24" t="s">
        <v>0</v>
      </c>
      <c r="C24" t="s">
        <v>2</v>
      </c>
      <c r="D24" t="s">
        <v>3</v>
      </c>
      <c r="E24" t="s">
        <v>4</v>
      </c>
      <c r="F24" t="s">
        <v>6</v>
      </c>
      <c r="G24" t="s">
        <v>169</v>
      </c>
      <c r="L24" t="s">
        <v>161</v>
      </c>
      <c r="M24" s="25">
        <v>0</v>
      </c>
    </row>
    <row r="25" spans="1:14" x14ac:dyDescent="0.45">
      <c r="A25" s="2">
        <v>43144.291666666664</v>
      </c>
      <c r="B25">
        <v>15.653</v>
      </c>
      <c r="C25">
        <v>14.087999999999999</v>
      </c>
      <c r="D25">
        <v>25</v>
      </c>
      <c r="E25">
        <v>245.01640900000001</v>
      </c>
      <c r="F25">
        <v>0</v>
      </c>
      <c r="G25" s="8">
        <f t="shared" ref="G25:G56" si="0">B25/D25</f>
        <v>0.62612000000000001</v>
      </c>
      <c r="L25" t="s">
        <v>162</v>
      </c>
      <c r="M25" s="27">
        <v>43145.083333333336</v>
      </c>
    </row>
    <row r="26" spans="1:14" x14ac:dyDescent="0.45">
      <c r="A26" s="2">
        <v>43144.333333333336</v>
      </c>
      <c r="B26">
        <v>14.68</v>
      </c>
      <c r="C26">
        <v>13.212</v>
      </c>
      <c r="D26">
        <v>25</v>
      </c>
      <c r="E26">
        <v>215.50239999999999</v>
      </c>
      <c r="F26">
        <v>0</v>
      </c>
      <c r="G26" s="8">
        <f t="shared" si="0"/>
        <v>0.58719999999999994</v>
      </c>
      <c r="L26" t="s">
        <v>163</v>
      </c>
      <c r="M26" s="27">
        <v>43144.791666666664</v>
      </c>
    </row>
    <row r="27" spans="1:14" x14ac:dyDescent="0.45">
      <c r="A27" s="2">
        <v>43144.375</v>
      </c>
      <c r="B27">
        <v>20.72</v>
      </c>
      <c r="C27">
        <v>18.648</v>
      </c>
      <c r="D27">
        <v>25</v>
      </c>
      <c r="E27">
        <v>429.3184</v>
      </c>
      <c r="F27">
        <v>0</v>
      </c>
      <c r="G27" s="8">
        <f t="shared" si="0"/>
        <v>0.82879999999999998</v>
      </c>
      <c r="L27" s="33" t="s">
        <v>164</v>
      </c>
      <c r="M27" s="34">
        <v>8</v>
      </c>
    </row>
    <row r="28" spans="1:14" ht="14.65" thickBot="1" x14ac:dyDescent="0.5">
      <c r="A28" s="2">
        <v>43144.416666666664</v>
      </c>
      <c r="B28">
        <v>22.065999999999999</v>
      </c>
      <c r="C28">
        <v>19.86</v>
      </c>
      <c r="D28">
        <v>25</v>
      </c>
      <c r="E28">
        <v>486.90835600000003</v>
      </c>
      <c r="F28">
        <v>0</v>
      </c>
      <c r="G28" s="8">
        <f t="shared" si="0"/>
        <v>0.88263999999999998</v>
      </c>
      <c r="M28" s="25"/>
    </row>
    <row r="29" spans="1:14" ht="15" thickTop="1" thickBot="1" x14ac:dyDescent="0.5">
      <c r="A29" s="2">
        <v>43144.458333333336</v>
      </c>
      <c r="B29">
        <v>23.172999999999998</v>
      </c>
      <c r="C29">
        <v>20.856000000000002</v>
      </c>
      <c r="D29">
        <v>25</v>
      </c>
      <c r="E29">
        <v>536.98792900000001</v>
      </c>
      <c r="F29">
        <v>0</v>
      </c>
      <c r="G29" s="8">
        <f t="shared" si="0"/>
        <v>0.92691999999999997</v>
      </c>
      <c r="L29" s="35" t="s">
        <v>165</v>
      </c>
      <c r="M29" s="36" t="s">
        <v>17</v>
      </c>
    </row>
    <row r="30" spans="1:14" ht="14.65" thickTop="1" x14ac:dyDescent="0.45">
      <c r="A30" s="2">
        <v>43144.5</v>
      </c>
      <c r="B30">
        <v>21.826000000000001</v>
      </c>
      <c r="C30">
        <v>19.643999999999998</v>
      </c>
      <c r="D30">
        <v>25</v>
      </c>
      <c r="E30">
        <v>476.37427600000001</v>
      </c>
      <c r="F30">
        <v>0</v>
      </c>
      <c r="G30" s="8">
        <f t="shared" si="0"/>
        <v>0.87304000000000004</v>
      </c>
      <c r="L30" s="30" t="s">
        <v>166</v>
      </c>
      <c r="M30" s="31">
        <v>149.27777778000001</v>
      </c>
      <c r="N30" t="s">
        <v>170</v>
      </c>
    </row>
    <row r="31" spans="1:14" x14ac:dyDescent="0.45">
      <c r="A31" s="2">
        <v>43144.541666666664</v>
      </c>
      <c r="B31">
        <v>23.08</v>
      </c>
      <c r="C31">
        <v>20.771999999999998</v>
      </c>
      <c r="D31">
        <v>25</v>
      </c>
      <c r="E31">
        <v>532.68640000000005</v>
      </c>
      <c r="F31">
        <v>0</v>
      </c>
      <c r="G31" s="8">
        <f t="shared" si="0"/>
        <v>0.92319999999999991</v>
      </c>
      <c r="L31" s="10" t="s">
        <v>167</v>
      </c>
      <c r="M31" s="28">
        <v>161.70400000000001</v>
      </c>
      <c r="N31" t="s">
        <v>170</v>
      </c>
    </row>
    <row r="32" spans="1:14" x14ac:dyDescent="0.45">
      <c r="A32" s="2">
        <v>43144.583333333336</v>
      </c>
      <c r="B32">
        <v>21.2</v>
      </c>
      <c r="C32">
        <v>19.079999999999998</v>
      </c>
      <c r="D32">
        <v>25</v>
      </c>
      <c r="E32">
        <v>449.44</v>
      </c>
      <c r="F32">
        <v>0</v>
      </c>
      <c r="G32" s="8">
        <f t="shared" si="0"/>
        <v>0.84799999999999998</v>
      </c>
      <c r="L32" s="30" t="s">
        <v>171</v>
      </c>
      <c r="M32" s="31" t="s">
        <v>173</v>
      </c>
    </row>
    <row r="33" spans="1:15" x14ac:dyDescent="0.45">
      <c r="A33" s="2">
        <v>43144.625</v>
      </c>
      <c r="B33">
        <v>21.92</v>
      </c>
      <c r="C33">
        <v>19.728000000000002</v>
      </c>
      <c r="D33">
        <v>25</v>
      </c>
      <c r="E33">
        <v>480.4864</v>
      </c>
      <c r="F33">
        <v>0</v>
      </c>
      <c r="G33" s="8">
        <f t="shared" si="0"/>
        <v>0.87680000000000002</v>
      </c>
      <c r="L33" s="30" t="s">
        <v>168</v>
      </c>
      <c r="M33" s="48">
        <v>1.08</v>
      </c>
    </row>
    <row r="34" spans="1:15" x14ac:dyDescent="0.45">
      <c r="A34" s="2">
        <v>43144.666666666664</v>
      </c>
      <c r="B34">
        <v>23.506</v>
      </c>
      <c r="C34">
        <v>21.155999999999999</v>
      </c>
      <c r="D34">
        <v>25</v>
      </c>
      <c r="E34">
        <v>552.53203599999995</v>
      </c>
      <c r="F34">
        <v>0</v>
      </c>
      <c r="G34" s="8">
        <f t="shared" si="0"/>
        <v>0.94023999999999996</v>
      </c>
      <c r="M34" s="25"/>
      <c r="N34" t="s">
        <v>170</v>
      </c>
    </row>
    <row r="35" spans="1:15" x14ac:dyDescent="0.45">
      <c r="A35" s="2">
        <v>43144.708333333336</v>
      </c>
      <c r="B35">
        <v>23.972999999999999</v>
      </c>
      <c r="C35">
        <v>21.576000000000001</v>
      </c>
      <c r="D35">
        <v>25</v>
      </c>
      <c r="E35">
        <v>574.70472900000004</v>
      </c>
      <c r="F35">
        <v>0</v>
      </c>
      <c r="G35" s="8">
        <f t="shared" si="0"/>
        <v>0.95891999999999999</v>
      </c>
      <c r="M35" s="25"/>
    </row>
    <row r="36" spans="1:15" x14ac:dyDescent="0.45">
      <c r="A36" s="2">
        <v>43144.75</v>
      </c>
      <c r="B36">
        <v>23.76</v>
      </c>
      <c r="C36">
        <v>21.384</v>
      </c>
      <c r="D36">
        <v>25</v>
      </c>
      <c r="E36">
        <v>564.5376</v>
      </c>
      <c r="F36">
        <v>0</v>
      </c>
      <c r="G36" s="8">
        <f t="shared" si="0"/>
        <v>0.95040000000000002</v>
      </c>
      <c r="M36" s="47"/>
    </row>
    <row r="37" spans="1:15" x14ac:dyDescent="0.45">
      <c r="A37" s="15">
        <v>43144.791666666664</v>
      </c>
      <c r="B37" s="3">
        <v>40.426000000000002</v>
      </c>
      <c r="C37" s="3">
        <v>36.384</v>
      </c>
      <c r="D37" s="3">
        <v>25</v>
      </c>
      <c r="E37" s="3">
        <v>1634.2614759999999</v>
      </c>
      <c r="F37" s="3">
        <v>1</v>
      </c>
      <c r="G37" s="19">
        <f t="shared" si="0"/>
        <v>1.61704</v>
      </c>
    </row>
    <row r="38" spans="1:15" x14ac:dyDescent="0.45">
      <c r="A38" s="15">
        <v>43144.833333333336</v>
      </c>
      <c r="B38" s="3">
        <v>38.945999999999998</v>
      </c>
      <c r="C38" s="3">
        <v>35.052</v>
      </c>
      <c r="D38" s="3">
        <v>25</v>
      </c>
      <c r="E38" s="3">
        <v>1516.7909159999999</v>
      </c>
      <c r="F38" s="3">
        <v>1</v>
      </c>
      <c r="G38" s="19">
        <f t="shared" si="0"/>
        <v>1.5578399999999999</v>
      </c>
      <c r="L38" s="14" t="s">
        <v>31</v>
      </c>
    </row>
    <row r="39" spans="1:15" x14ac:dyDescent="0.45">
      <c r="A39" s="15">
        <v>43144.875</v>
      </c>
      <c r="B39" s="3">
        <v>39.76</v>
      </c>
      <c r="C39" s="3">
        <v>35.783999999999999</v>
      </c>
      <c r="D39" s="3">
        <v>25</v>
      </c>
      <c r="E39" s="3">
        <v>1580.8576</v>
      </c>
      <c r="F39" s="3">
        <v>1</v>
      </c>
      <c r="G39" s="19">
        <f t="shared" si="0"/>
        <v>1.5903999999999998</v>
      </c>
      <c r="L39" t="s">
        <v>14</v>
      </c>
      <c r="M39" t="s">
        <v>15</v>
      </c>
      <c r="N39" t="s">
        <v>16</v>
      </c>
      <c r="O39" t="s">
        <v>17</v>
      </c>
    </row>
    <row r="40" spans="1:15" x14ac:dyDescent="0.45">
      <c r="A40" s="15">
        <v>43144.916666666664</v>
      </c>
      <c r="B40" s="3">
        <v>38.6</v>
      </c>
      <c r="C40" s="3">
        <v>34.74</v>
      </c>
      <c r="D40" s="3">
        <v>25</v>
      </c>
      <c r="E40" s="3">
        <v>1489.96</v>
      </c>
      <c r="F40" s="3">
        <v>1</v>
      </c>
      <c r="G40" s="19">
        <f t="shared" si="0"/>
        <v>1.544</v>
      </c>
      <c r="L40">
        <v>1</v>
      </c>
      <c r="M40">
        <v>240.27777778000001</v>
      </c>
      <c r="N40">
        <v>224.27777778000001</v>
      </c>
      <c r="O40">
        <v>210.27777778000001</v>
      </c>
    </row>
    <row r="41" spans="1:15" x14ac:dyDescent="0.45">
      <c r="A41" s="15">
        <v>43144.958333333336</v>
      </c>
      <c r="B41" s="3">
        <v>36.68</v>
      </c>
      <c r="C41" s="3">
        <v>33.012</v>
      </c>
      <c r="D41" s="3">
        <v>25</v>
      </c>
      <c r="E41" s="3">
        <v>1345.4223999999999</v>
      </c>
      <c r="F41" s="3">
        <v>1</v>
      </c>
      <c r="G41" s="19">
        <f t="shared" si="0"/>
        <v>1.4672000000000001</v>
      </c>
      <c r="L41">
        <v>2</v>
      </c>
      <c r="M41">
        <v>207.27777778000001</v>
      </c>
      <c r="N41">
        <v>196.27777778000001</v>
      </c>
      <c r="O41">
        <v>185.27777778000001</v>
      </c>
    </row>
    <row r="42" spans="1:15" x14ac:dyDescent="0.45">
      <c r="A42" s="15">
        <v>43145</v>
      </c>
      <c r="B42" s="3">
        <v>34.840000000000003</v>
      </c>
      <c r="C42" s="3">
        <v>31.356000000000002</v>
      </c>
      <c r="D42" s="3">
        <v>25</v>
      </c>
      <c r="E42" s="3">
        <v>1213.8255999999999</v>
      </c>
      <c r="F42" s="3">
        <v>1</v>
      </c>
      <c r="G42" s="19">
        <f t="shared" si="0"/>
        <v>1.3936000000000002</v>
      </c>
      <c r="K42">
        <v>1</v>
      </c>
      <c r="L42">
        <v>4</v>
      </c>
      <c r="M42">
        <v>178.27777778000001</v>
      </c>
      <c r="N42">
        <v>172.27777778000001</v>
      </c>
      <c r="O42">
        <v>164.27777778000001</v>
      </c>
    </row>
    <row r="43" spans="1:15" x14ac:dyDescent="0.45">
      <c r="A43" s="15">
        <v>43145.041666666664</v>
      </c>
      <c r="B43" s="3">
        <v>33.506</v>
      </c>
      <c r="C43" s="3">
        <v>30.155999999999999</v>
      </c>
      <c r="D43" s="3">
        <v>25</v>
      </c>
      <c r="E43" s="3">
        <v>1122.652036</v>
      </c>
      <c r="F43" s="3">
        <v>1</v>
      </c>
      <c r="G43" s="19">
        <f t="shared" si="0"/>
        <v>1.3402400000000001</v>
      </c>
      <c r="K43">
        <v>2</v>
      </c>
      <c r="L43">
        <v>6</v>
      </c>
      <c r="M43">
        <v>162.27777778000001</v>
      </c>
      <c r="N43">
        <v>159.27777778000001</v>
      </c>
      <c r="O43">
        <v>154.27777778000001</v>
      </c>
    </row>
    <row r="44" spans="1:15" x14ac:dyDescent="0.45">
      <c r="A44" s="15">
        <v>43145.083333333336</v>
      </c>
      <c r="B44" s="3">
        <v>32.479999999999997</v>
      </c>
      <c r="C44" s="3">
        <v>29.231999999999999</v>
      </c>
      <c r="D44" s="3">
        <v>25</v>
      </c>
      <c r="E44" s="3">
        <v>1054.9503999999999</v>
      </c>
      <c r="F44" s="3">
        <v>1</v>
      </c>
      <c r="G44" s="19">
        <f t="shared" si="0"/>
        <v>1.2991999999999999</v>
      </c>
      <c r="K44">
        <v>3</v>
      </c>
      <c r="L44">
        <v>8</v>
      </c>
      <c r="M44">
        <v>156.27777778000001</v>
      </c>
      <c r="N44">
        <v>153.27777778000001</v>
      </c>
      <c r="O44">
        <v>149.27777778000001</v>
      </c>
    </row>
    <row r="45" spans="1:15" x14ac:dyDescent="0.45">
      <c r="A45" s="2">
        <v>43145.125</v>
      </c>
      <c r="B45">
        <v>16.626000000000001</v>
      </c>
      <c r="C45">
        <v>14.964</v>
      </c>
      <c r="D45">
        <v>25</v>
      </c>
      <c r="E45">
        <v>276.42387600000001</v>
      </c>
      <c r="F45">
        <v>0</v>
      </c>
      <c r="G45" s="8">
        <f t="shared" si="0"/>
        <v>0.66504000000000008</v>
      </c>
      <c r="K45">
        <v>4</v>
      </c>
      <c r="L45">
        <v>12</v>
      </c>
      <c r="M45">
        <v>150.27777778000001</v>
      </c>
      <c r="N45">
        <v>147.27777778000001</v>
      </c>
      <c r="O45">
        <v>145.27777778000001</v>
      </c>
    </row>
    <row r="46" spans="1:15" x14ac:dyDescent="0.45">
      <c r="A46" s="2">
        <v>43145.166666666664</v>
      </c>
      <c r="B46">
        <v>13.32</v>
      </c>
      <c r="C46">
        <v>11.988</v>
      </c>
      <c r="D46">
        <v>25</v>
      </c>
      <c r="E46">
        <v>177.42240000000001</v>
      </c>
      <c r="F46">
        <v>0</v>
      </c>
      <c r="G46" s="8">
        <f t="shared" si="0"/>
        <v>0.53280000000000005</v>
      </c>
      <c r="K46">
        <v>5</v>
      </c>
      <c r="L46">
        <v>16</v>
      </c>
      <c r="M46">
        <v>145.27777778000001</v>
      </c>
      <c r="N46">
        <v>143.27777778000001</v>
      </c>
      <c r="O46">
        <v>141.27777778000001</v>
      </c>
    </row>
    <row r="47" spans="1:15" x14ac:dyDescent="0.45">
      <c r="A47" s="2">
        <v>43145.208333333336</v>
      </c>
      <c r="B47">
        <v>14.88</v>
      </c>
      <c r="C47">
        <v>13.391999999999999</v>
      </c>
      <c r="D47">
        <v>25</v>
      </c>
      <c r="E47">
        <v>221.4144</v>
      </c>
      <c r="F47">
        <v>0</v>
      </c>
      <c r="G47" s="8">
        <f t="shared" si="0"/>
        <v>0.59520000000000006</v>
      </c>
      <c r="K47">
        <v>6</v>
      </c>
      <c r="L47">
        <v>20</v>
      </c>
      <c r="M47">
        <v>141.27777778000001</v>
      </c>
      <c r="N47">
        <v>139.27777778000001</v>
      </c>
      <c r="O47">
        <v>138.27777778000001</v>
      </c>
    </row>
    <row r="48" spans="1:15" x14ac:dyDescent="0.45">
      <c r="A48" s="2">
        <v>43145.25</v>
      </c>
      <c r="B48">
        <v>13.545999999999999</v>
      </c>
      <c r="C48">
        <v>12.192</v>
      </c>
      <c r="D48">
        <v>25</v>
      </c>
      <c r="E48">
        <v>183.49411599999999</v>
      </c>
      <c r="F48">
        <v>0</v>
      </c>
      <c r="G48" s="8">
        <f t="shared" si="0"/>
        <v>0.54183999999999999</v>
      </c>
      <c r="K48">
        <v>7</v>
      </c>
      <c r="L48">
        <v>24</v>
      </c>
      <c r="M48">
        <v>136.27777778000001</v>
      </c>
      <c r="N48">
        <v>135.27777778000001</v>
      </c>
      <c r="O48">
        <v>135.27777778000001</v>
      </c>
    </row>
    <row r="49" spans="1:26" x14ac:dyDescent="0.45">
      <c r="A49" s="2">
        <v>43145.291666666664</v>
      </c>
      <c r="B49">
        <v>14.132999999999999</v>
      </c>
      <c r="C49">
        <v>12.72</v>
      </c>
      <c r="D49">
        <v>25</v>
      </c>
      <c r="E49">
        <v>199.74168900000001</v>
      </c>
      <c r="F49">
        <v>0</v>
      </c>
      <c r="G49" s="8">
        <f t="shared" si="0"/>
        <v>0.56531999999999993</v>
      </c>
      <c r="K49">
        <v>8</v>
      </c>
    </row>
    <row r="50" spans="1:26" x14ac:dyDescent="0.45">
      <c r="A50" s="2">
        <v>43145.333333333336</v>
      </c>
      <c r="B50">
        <v>11.186</v>
      </c>
      <c r="C50">
        <v>10.068</v>
      </c>
      <c r="D50">
        <v>25</v>
      </c>
      <c r="E50">
        <v>125.12659600000001</v>
      </c>
      <c r="F50">
        <v>0</v>
      </c>
      <c r="G50" s="8">
        <f t="shared" si="0"/>
        <v>0.44744</v>
      </c>
      <c r="K50">
        <v>9</v>
      </c>
      <c r="Y50" t="s">
        <v>50</v>
      </c>
      <c r="Z50" s="25">
        <v>318</v>
      </c>
    </row>
    <row r="51" spans="1:26" x14ac:dyDescent="0.45">
      <c r="A51" s="2">
        <v>43145.375</v>
      </c>
      <c r="B51">
        <v>20.452999999999999</v>
      </c>
      <c r="C51">
        <v>18.408000000000001</v>
      </c>
      <c r="D51">
        <v>25</v>
      </c>
      <c r="E51">
        <v>418.32520899999997</v>
      </c>
      <c r="F51">
        <v>0</v>
      </c>
      <c r="G51" s="8">
        <f t="shared" si="0"/>
        <v>0.81811999999999996</v>
      </c>
      <c r="Y51" t="s">
        <v>144</v>
      </c>
      <c r="Z51" s="25" t="s">
        <v>148</v>
      </c>
    </row>
    <row r="52" spans="1:26" x14ac:dyDescent="0.45">
      <c r="A52" s="2">
        <v>43145.416666666664</v>
      </c>
      <c r="B52">
        <v>18.893000000000001</v>
      </c>
      <c r="C52">
        <v>17.004000000000001</v>
      </c>
      <c r="D52">
        <v>25</v>
      </c>
      <c r="E52">
        <v>356.945449</v>
      </c>
      <c r="F52">
        <v>0</v>
      </c>
      <c r="G52" s="8">
        <f t="shared" si="0"/>
        <v>0.75572000000000006</v>
      </c>
      <c r="Y52" t="s">
        <v>43</v>
      </c>
      <c r="Z52" s="25" t="s">
        <v>148</v>
      </c>
    </row>
    <row r="53" spans="1:26" x14ac:dyDescent="0.45">
      <c r="A53" s="2">
        <v>43145.458333333336</v>
      </c>
      <c r="B53">
        <v>22.16</v>
      </c>
      <c r="C53">
        <v>19.943999999999999</v>
      </c>
      <c r="D53">
        <v>25</v>
      </c>
      <c r="E53">
        <v>491.06560000000002</v>
      </c>
      <c r="F53">
        <v>0</v>
      </c>
      <c r="G53" s="8">
        <f t="shared" si="0"/>
        <v>0.88639999999999997</v>
      </c>
      <c r="Y53" t="s">
        <v>145</v>
      </c>
      <c r="Z53" s="25">
        <v>100300883</v>
      </c>
    </row>
    <row r="54" spans="1:26" x14ac:dyDescent="0.45">
      <c r="A54" s="2">
        <v>43145.5</v>
      </c>
      <c r="B54">
        <v>20.84</v>
      </c>
      <c r="C54">
        <v>18.756</v>
      </c>
      <c r="D54">
        <v>25</v>
      </c>
      <c r="E54">
        <v>434.30560000000003</v>
      </c>
      <c r="F54">
        <v>0</v>
      </c>
      <c r="G54" s="8">
        <f t="shared" si="0"/>
        <v>0.83360000000000001</v>
      </c>
      <c r="Y54" t="s">
        <v>146</v>
      </c>
      <c r="Z54" s="25" t="s">
        <v>149</v>
      </c>
    </row>
    <row r="55" spans="1:26" x14ac:dyDescent="0.45">
      <c r="A55" s="2">
        <v>43145.541666666664</v>
      </c>
      <c r="B55">
        <v>20.826000000000001</v>
      </c>
      <c r="C55">
        <v>18.744</v>
      </c>
      <c r="D55">
        <v>25</v>
      </c>
      <c r="E55">
        <v>433.72227600000002</v>
      </c>
      <c r="F55">
        <v>0</v>
      </c>
      <c r="G55" s="8">
        <f t="shared" si="0"/>
        <v>0.83304</v>
      </c>
      <c r="Y55" t="s">
        <v>147</v>
      </c>
      <c r="Z55" s="25">
        <v>1</v>
      </c>
    </row>
    <row r="56" spans="1:26" x14ac:dyDescent="0.45">
      <c r="A56" s="2">
        <v>43145.583333333336</v>
      </c>
      <c r="B56">
        <v>24.44</v>
      </c>
      <c r="C56">
        <v>21.995999999999999</v>
      </c>
      <c r="D56">
        <v>25</v>
      </c>
      <c r="E56">
        <v>597.31359999999995</v>
      </c>
      <c r="F56">
        <v>0</v>
      </c>
      <c r="G56" s="8">
        <f t="shared" si="0"/>
        <v>0.97760000000000002</v>
      </c>
      <c r="Y56" t="s">
        <v>102</v>
      </c>
      <c r="Z56" s="25">
        <v>10.653</v>
      </c>
    </row>
    <row r="57" spans="1:26" x14ac:dyDescent="0.45">
      <c r="Y57" t="s">
        <v>101</v>
      </c>
      <c r="Z57" s="25">
        <v>40.426000000000002</v>
      </c>
    </row>
    <row r="58" spans="1:26" x14ac:dyDescent="0.45">
      <c r="Y58" t="s">
        <v>151</v>
      </c>
      <c r="Z58" s="25">
        <v>25.762191999999999</v>
      </c>
    </row>
    <row r="59" spans="1:26" x14ac:dyDescent="0.45">
      <c r="Y59" t="s">
        <v>100</v>
      </c>
      <c r="Z59" s="26">
        <v>43144.791666666664</v>
      </c>
    </row>
    <row r="60" spans="1:26" x14ac:dyDescent="0.45">
      <c r="Y60" t="s">
        <v>77</v>
      </c>
      <c r="Z60" s="27">
        <v>43092.041666666664</v>
      </c>
    </row>
    <row r="61" spans="1:26" x14ac:dyDescent="0.45">
      <c r="Y61" t="s">
        <v>78</v>
      </c>
      <c r="Z61" s="27">
        <v>43168</v>
      </c>
    </row>
    <row r="62" spans="1:26" x14ac:dyDescent="0.45">
      <c r="Y62" t="s">
        <v>152</v>
      </c>
      <c r="Z62" s="25">
        <v>25</v>
      </c>
    </row>
    <row r="63" spans="1:26" x14ac:dyDescent="0.45">
      <c r="Z63" s="25"/>
    </row>
    <row r="64" spans="1:26" x14ac:dyDescent="0.45">
      <c r="Z64" s="25"/>
    </row>
    <row r="65" spans="25:27" x14ac:dyDescent="0.45">
      <c r="Y65" t="s">
        <v>153</v>
      </c>
      <c r="Z65" s="25">
        <v>21.495144669999998</v>
      </c>
      <c r="AA65" t="s">
        <v>170</v>
      </c>
    </row>
    <row r="66" spans="25:27" x14ac:dyDescent="0.45">
      <c r="Y66" t="s">
        <v>154</v>
      </c>
      <c r="Z66" s="25">
        <v>12</v>
      </c>
    </row>
    <row r="67" spans="25:27" x14ac:dyDescent="0.45">
      <c r="Y67" t="s">
        <v>155</v>
      </c>
      <c r="Z67" s="25">
        <v>18.063085770000001</v>
      </c>
      <c r="AA67" t="s">
        <v>170</v>
      </c>
    </row>
    <row r="68" spans="25:27" x14ac:dyDescent="0.45">
      <c r="Y68" t="s">
        <v>156</v>
      </c>
      <c r="Z68" s="25">
        <v>12</v>
      </c>
    </row>
    <row r="69" spans="25:27" x14ac:dyDescent="0.45">
      <c r="Y69" t="s">
        <v>157</v>
      </c>
      <c r="Z69" s="25">
        <v>85.980578679999994</v>
      </c>
      <c r="AA69" t="s">
        <v>170</v>
      </c>
    </row>
    <row r="70" spans="25:27" x14ac:dyDescent="0.45">
      <c r="Y70" t="s">
        <v>158</v>
      </c>
      <c r="Z70" s="25">
        <v>35.1</v>
      </c>
    </row>
    <row r="71" spans="25:27" x14ac:dyDescent="0.45">
      <c r="Y71" t="s">
        <v>159</v>
      </c>
      <c r="Z71" s="25">
        <v>1.7222222199999999</v>
      </c>
    </row>
    <row r="72" spans="25:27" x14ac:dyDescent="0.45">
      <c r="Y72" t="s">
        <v>160</v>
      </c>
      <c r="Z72" s="25">
        <v>28.277777780000001</v>
      </c>
    </row>
    <row r="73" spans="25:27" x14ac:dyDescent="0.45">
      <c r="Y73" t="s">
        <v>161</v>
      </c>
      <c r="Z73" s="25">
        <v>0</v>
      </c>
    </row>
    <row r="74" spans="25:27" x14ac:dyDescent="0.45">
      <c r="Y74" t="s">
        <v>162</v>
      </c>
      <c r="Z74" s="27">
        <v>43145.083333333336</v>
      </c>
    </row>
    <row r="75" spans="25:27" x14ac:dyDescent="0.45">
      <c r="Y75" t="s">
        <v>163</v>
      </c>
      <c r="Z75" s="27">
        <v>43144.791666666664</v>
      </c>
    </row>
    <row r="76" spans="25:27" x14ac:dyDescent="0.45">
      <c r="Y76" t="s">
        <v>164</v>
      </c>
      <c r="Z76" s="25">
        <v>8</v>
      </c>
    </row>
    <row r="77" spans="25:27" x14ac:dyDescent="0.45">
      <c r="Z77" s="25"/>
    </row>
    <row r="78" spans="25:27" x14ac:dyDescent="0.45">
      <c r="Y78" t="s">
        <v>165</v>
      </c>
      <c r="Z78" s="25" t="s">
        <v>17</v>
      </c>
    </row>
    <row r="79" spans="25:27" x14ac:dyDescent="0.45">
      <c r="Y79" t="s">
        <v>166</v>
      </c>
      <c r="Z79" s="25">
        <v>149.27777778000001</v>
      </c>
      <c r="AA79" t="s">
        <v>170</v>
      </c>
    </row>
    <row r="80" spans="25:27" x14ac:dyDescent="0.45">
      <c r="Y80" t="s">
        <v>167</v>
      </c>
      <c r="Z80" s="28">
        <v>161.70400000000001</v>
      </c>
      <c r="AA80" t="s">
        <v>170</v>
      </c>
    </row>
    <row r="82" spans="31:33" x14ac:dyDescent="0.45">
      <c r="AE82" t="s">
        <v>171</v>
      </c>
      <c r="AF82" t="s">
        <v>173</v>
      </c>
    </row>
    <row r="83" spans="31:33" x14ac:dyDescent="0.45">
      <c r="AE83" t="s">
        <v>168</v>
      </c>
      <c r="AF83" s="29">
        <f>Z57/37.5</f>
        <v>1.0780266666666667</v>
      </c>
      <c r="AG83" t="s">
        <v>170</v>
      </c>
    </row>
    <row r="85" spans="31:33" x14ac:dyDescent="0.45">
      <c r="AE85" t="s">
        <v>171</v>
      </c>
      <c r="AF85" t="s">
        <v>172</v>
      </c>
    </row>
    <row r="86" spans="31:33" x14ac:dyDescent="0.45">
      <c r="AE86" t="s">
        <v>168</v>
      </c>
      <c r="AF86" s="29">
        <f>Z57/50</f>
        <v>0.80852000000000002</v>
      </c>
      <c r="AG86" t="s">
        <v>170</v>
      </c>
    </row>
  </sheetData>
  <sortState ref="A25:G55">
    <sortCondition ref="A25:A55"/>
  </sortState>
  <mergeCells count="1">
    <mergeCell ref="A1:L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B078-2C0F-4FF1-97E9-821AF564B769}">
  <dimension ref="A18:K27"/>
  <sheetViews>
    <sheetView workbookViewId="0">
      <selection activeCell="J18" sqref="J18:K27"/>
    </sheetView>
  </sheetViews>
  <sheetFormatPr defaultRowHeight="14.25" x14ac:dyDescent="0.45"/>
  <sheetData>
    <row r="18" spans="1:11" x14ac:dyDescent="0.45">
      <c r="A18" t="s">
        <v>196</v>
      </c>
      <c r="B18" t="s">
        <v>152</v>
      </c>
      <c r="J18" t="s">
        <v>152</v>
      </c>
      <c r="K18" t="s">
        <v>196</v>
      </c>
    </row>
    <row r="19" spans="1:11" x14ac:dyDescent="0.45">
      <c r="A19">
        <v>174</v>
      </c>
      <c r="B19">
        <v>10</v>
      </c>
      <c r="J19">
        <v>1</v>
      </c>
      <c r="K19">
        <v>138</v>
      </c>
    </row>
    <row r="20" spans="1:11" x14ac:dyDescent="0.45">
      <c r="A20">
        <v>39</v>
      </c>
      <c r="B20">
        <v>1</v>
      </c>
      <c r="J20">
        <v>10</v>
      </c>
      <c r="K20">
        <v>34</v>
      </c>
    </row>
    <row r="21" spans="1:11" x14ac:dyDescent="0.45">
      <c r="A21">
        <v>4</v>
      </c>
      <c r="B21">
        <v>25</v>
      </c>
      <c r="J21">
        <v>15</v>
      </c>
      <c r="K21">
        <v>15</v>
      </c>
    </row>
    <row r="22" spans="1:11" x14ac:dyDescent="0.45">
      <c r="A22">
        <v>3</v>
      </c>
      <c r="B22">
        <v>37.5</v>
      </c>
      <c r="J22">
        <v>25</v>
      </c>
      <c r="K22">
        <v>11</v>
      </c>
    </row>
    <row r="23" spans="1:11" x14ac:dyDescent="0.45">
      <c r="A23">
        <v>3</v>
      </c>
      <c r="B23">
        <v>75</v>
      </c>
      <c r="J23">
        <v>50</v>
      </c>
      <c r="K23">
        <v>4</v>
      </c>
    </row>
    <row r="24" spans="1:11" x14ac:dyDescent="0.45">
      <c r="A24">
        <v>1</v>
      </c>
      <c r="B24">
        <v>15</v>
      </c>
      <c r="J24">
        <v>75</v>
      </c>
      <c r="K24">
        <v>3</v>
      </c>
    </row>
    <row r="25" spans="1:11" x14ac:dyDescent="0.45">
      <c r="A25">
        <v>1</v>
      </c>
      <c r="B25">
        <v>112</v>
      </c>
      <c r="J25">
        <v>112</v>
      </c>
      <c r="K25">
        <v>3</v>
      </c>
    </row>
    <row r="26" spans="1:11" x14ac:dyDescent="0.45">
      <c r="J26">
        <v>37.5</v>
      </c>
      <c r="K26">
        <v>1</v>
      </c>
    </row>
    <row r="27" spans="1:11" x14ac:dyDescent="0.45">
      <c r="J27">
        <v>225</v>
      </c>
      <c r="K27">
        <v>1</v>
      </c>
    </row>
  </sheetData>
  <sortState ref="K19:L27">
    <sortCondition descending="1" ref="K19:K2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8D7A-6932-4B46-8D28-AC44321A25C2}">
  <dimension ref="A2:AU51"/>
  <sheetViews>
    <sheetView workbookViewId="0">
      <selection activeCell="A25" sqref="A25"/>
    </sheetView>
  </sheetViews>
  <sheetFormatPr defaultRowHeight="14.25" x14ac:dyDescent="0.45"/>
  <cols>
    <col min="16" max="16" width="38.33203125" bestFit="1" customWidth="1"/>
    <col min="17" max="17" width="14.265625" bestFit="1" customWidth="1"/>
  </cols>
  <sheetData>
    <row r="2" spans="16:47" x14ac:dyDescent="0.45">
      <c r="P2" t="s">
        <v>194</v>
      </c>
    </row>
    <row r="3" spans="16:47" x14ac:dyDescent="0.45">
      <c r="P3" t="s">
        <v>195</v>
      </c>
    </row>
    <row r="4" spans="16:47" x14ac:dyDescent="0.45">
      <c r="Z4" s="1"/>
      <c r="AA4" s="1"/>
      <c r="AB4" s="1"/>
      <c r="AM4" s="1"/>
      <c r="AN4" s="1"/>
      <c r="AU4" s="1"/>
    </row>
    <row r="5" spans="16:47" x14ac:dyDescent="0.45">
      <c r="P5" t="s">
        <v>175</v>
      </c>
      <c r="Q5">
        <v>389</v>
      </c>
    </row>
    <row r="6" spans="16:47" x14ac:dyDescent="0.45">
      <c r="P6" t="s">
        <v>144</v>
      </c>
      <c r="Q6" t="s">
        <v>193</v>
      </c>
    </row>
    <row r="7" spans="16:47" x14ac:dyDescent="0.45">
      <c r="P7" t="s">
        <v>43</v>
      </c>
      <c r="Q7" t="s">
        <v>193</v>
      </c>
    </row>
    <row r="8" spans="16:47" x14ac:dyDescent="0.45">
      <c r="P8" t="s">
        <v>145</v>
      </c>
      <c r="Q8">
        <v>101600863</v>
      </c>
    </row>
    <row r="9" spans="16:47" x14ac:dyDescent="0.45">
      <c r="P9" t="s">
        <v>146</v>
      </c>
      <c r="Q9" t="s">
        <v>149</v>
      </c>
    </row>
    <row r="10" spans="16:47" x14ac:dyDescent="0.45">
      <c r="P10" t="s">
        <v>147</v>
      </c>
      <c r="Q10">
        <v>2</v>
      </c>
    </row>
    <row r="11" spans="16:47" x14ac:dyDescent="0.45">
      <c r="P11" t="s">
        <v>102</v>
      </c>
      <c r="Q11">
        <v>56</v>
      </c>
    </row>
    <row r="12" spans="16:47" x14ac:dyDescent="0.45">
      <c r="P12" s="30" t="s">
        <v>101</v>
      </c>
      <c r="Q12" s="30">
        <v>101.733</v>
      </c>
    </row>
    <row r="13" spans="16:47" x14ac:dyDescent="0.45">
      <c r="P13" t="s">
        <v>151</v>
      </c>
      <c r="Q13">
        <v>70.832944999999995</v>
      </c>
    </row>
    <row r="14" spans="16:47" x14ac:dyDescent="0.45">
      <c r="P14" t="s">
        <v>100</v>
      </c>
      <c r="Q14" s="1">
        <v>43157.791666666664</v>
      </c>
    </row>
    <row r="15" spans="16:47" x14ac:dyDescent="0.45">
      <c r="P15" t="s">
        <v>77</v>
      </c>
      <c r="Q15" s="1">
        <v>43092.041666666664</v>
      </c>
    </row>
    <row r="16" spans="16:47" x14ac:dyDescent="0.45">
      <c r="P16" t="s">
        <v>78</v>
      </c>
      <c r="Q16" s="1">
        <v>43174</v>
      </c>
    </row>
    <row r="17" spans="1:17" x14ac:dyDescent="0.45">
      <c r="P17" s="40" t="s">
        <v>152</v>
      </c>
      <c r="Q17" s="40">
        <v>112</v>
      </c>
    </row>
    <row r="18" spans="1:17" x14ac:dyDescent="0.45">
      <c r="P18" t="s">
        <v>153</v>
      </c>
      <c r="Q18">
        <v>71.411436789999996</v>
      </c>
    </row>
    <row r="19" spans="1:17" x14ac:dyDescent="0.45">
      <c r="P19" t="s">
        <v>154</v>
      </c>
      <c r="Q19">
        <v>12</v>
      </c>
    </row>
    <row r="20" spans="1:17" x14ac:dyDescent="0.45">
      <c r="P20" t="s">
        <v>155</v>
      </c>
      <c r="Q20">
        <v>70.24573255</v>
      </c>
    </row>
    <row r="21" spans="1:17" x14ac:dyDescent="0.45">
      <c r="P21" t="s">
        <v>156</v>
      </c>
      <c r="Q21">
        <v>12</v>
      </c>
    </row>
    <row r="22" spans="1:17" x14ac:dyDescent="0.45">
      <c r="P22" t="s">
        <v>157</v>
      </c>
      <c r="Q22">
        <v>63.760211419999997</v>
      </c>
    </row>
    <row r="23" spans="1:17" x14ac:dyDescent="0.45">
      <c r="P23" t="s">
        <v>178</v>
      </c>
      <c r="Q23">
        <v>35.1</v>
      </c>
    </row>
    <row r="24" spans="1:17" x14ac:dyDescent="0.45">
      <c r="A24" t="s">
        <v>175</v>
      </c>
      <c r="B24" t="s">
        <v>144</v>
      </c>
      <c r="C24" t="s">
        <v>43</v>
      </c>
      <c r="D24" t="s">
        <v>145</v>
      </c>
      <c r="E24" t="s">
        <v>146</v>
      </c>
      <c r="F24" t="s">
        <v>147</v>
      </c>
      <c r="G24" t="s">
        <v>1</v>
      </c>
      <c r="H24" t="s">
        <v>0</v>
      </c>
      <c r="I24" t="s">
        <v>2</v>
      </c>
      <c r="J24" t="s">
        <v>3</v>
      </c>
      <c r="K24" t="s">
        <v>4</v>
      </c>
      <c r="L24" t="s">
        <v>6</v>
      </c>
      <c r="M24" t="s">
        <v>34</v>
      </c>
      <c r="N24" t="s">
        <v>169</v>
      </c>
      <c r="P24" t="s">
        <v>179</v>
      </c>
      <c r="Q24">
        <v>1.7222222199999999</v>
      </c>
    </row>
    <row r="25" spans="1:17" x14ac:dyDescent="0.45">
      <c r="A25">
        <v>389</v>
      </c>
      <c r="B25" t="s">
        <v>193</v>
      </c>
      <c r="C25" t="s">
        <v>193</v>
      </c>
      <c r="D25">
        <v>101600863</v>
      </c>
      <c r="E25" t="s">
        <v>149</v>
      </c>
      <c r="F25">
        <v>2</v>
      </c>
      <c r="G25" s="1">
        <v>43157.25</v>
      </c>
      <c r="H25">
        <v>62.133000000000003</v>
      </c>
      <c r="I25">
        <v>55.92</v>
      </c>
      <c r="J25">
        <v>112</v>
      </c>
      <c r="K25">
        <v>3860.509689</v>
      </c>
      <c r="L25">
        <v>0</v>
      </c>
      <c r="M25" s="1">
        <v>43157</v>
      </c>
      <c r="N25" s="8">
        <v>0.55475892857099995</v>
      </c>
      <c r="P25" t="s">
        <v>160</v>
      </c>
      <c r="Q25">
        <v>28.277777780000001</v>
      </c>
    </row>
    <row r="26" spans="1:17" x14ac:dyDescent="0.45">
      <c r="A26">
        <v>389</v>
      </c>
      <c r="B26" t="s">
        <v>193</v>
      </c>
      <c r="C26" t="s">
        <v>193</v>
      </c>
      <c r="D26">
        <v>101600863</v>
      </c>
      <c r="E26" t="s">
        <v>149</v>
      </c>
      <c r="F26">
        <v>2</v>
      </c>
      <c r="G26" s="1">
        <v>43157.291666666664</v>
      </c>
      <c r="H26">
        <v>61.732999999999997</v>
      </c>
      <c r="I26">
        <v>55.56</v>
      </c>
      <c r="J26">
        <v>112</v>
      </c>
      <c r="K26">
        <v>3810.9632889999998</v>
      </c>
      <c r="L26">
        <v>0</v>
      </c>
      <c r="M26" s="1">
        <v>43157</v>
      </c>
      <c r="N26" s="8">
        <v>0.55118750000000005</v>
      </c>
      <c r="P26" t="s">
        <v>161</v>
      </c>
      <c r="Q26">
        <v>0</v>
      </c>
    </row>
    <row r="27" spans="1:17" x14ac:dyDescent="0.45">
      <c r="A27">
        <v>389</v>
      </c>
      <c r="B27" t="s">
        <v>193</v>
      </c>
      <c r="C27" t="s">
        <v>193</v>
      </c>
      <c r="D27">
        <v>101600863</v>
      </c>
      <c r="E27" t="s">
        <v>149</v>
      </c>
      <c r="F27">
        <v>2</v>
      </c>
      <c r="G27" s="1">
        <v>43157.333333333336</v>
      </c>
      <c r="H27">
        <v>63.866</v>
      </c>
      <c r="I27">
        <v>57.48</v>
      </c>
      <c r="J27">
        <v>112</v>
      </c>
      <c r="K27">
        <v>4078.8659560000001</v>
      </c>
      <c r="L27">
        <v>0</v>
      </c>
      <c r="M27" s="1">
        <v>43157</v>
      </c>
      <c r="N27" s="8">
        <v>0.57023214285699997</v>
      </c>
      <c r="P27" t="s">
        <v>162</v>
      </c>
      <c r="Q27" s="1">
        <v>43157.833333333336</v>
      </c>
    </row>
    <row r="28" spans="1:17" x14ac:dyDescent="0.45">
      <c r="A28">
        <v>389</v>
      </c>
      <c r="B28" t="s">
        <v>193</v>
      </c>
      <c r="C28" t="s">
        <v>193</v>
      </c>
      <c r="D28">
        <v>101600863</v>
      </c>
      <c r="E28" t="s">
        <v>149</v>
      </c>
      <c r="F28">
        <v>2</v>
      </c>
      <c r="G28" s="1">
        <v>43157.375</v>
      </c>
      <c r="H28">
        <v>70.665999999999997</v>
      </c>
      <c r="I28">
        <v>63.6</v>
      </c>
      <c r="J28">
        <v>112</v>
      </c>
      <c r="K28">
        <v>4993.683556</v>
      </c>
      <c r="L28">
        <v>0</v>
      </c>
      <c r="M28" s="1">
        <v>43157</v>
      </c>
      <c r="N28" s="8">
        <v>0.63094642857100003</v>
      </c>
      <c r="P28" t="s">
        <v>163</v>
      </c>
      <c r="Q28" s="1">
        <v>43157.75</v>
      </c>
    </row>
    <row r="29" spans="1:17" x14ac:dyDescent="0.45">
      <c r="A29">
        <v>389</v>
      </c>
      <c r="B29" t="s">
        <v>193</v>
      </c>
      <c r="C29" t="s">
        <v>193</v>
      </c>
      <c r="D29">
        <v>101600863</v>
      </c>
      <c r="E29" t="s">
        <v>149</v>
      </c>
      <c r="F29">
        <v>2</v>
      </c>
      <c r="G29" s="1">
        <v>43157.416666666664</v>
      </c>
      <c r="H29">
        <v>69.465999999999994</v>
      </c>
      <c r="I29">
        <v>62.52</v>
      </c>
      <c r="J29">
        <v>112</v>
      </c>
      <c r="K29">
        <v>4825.5251559999997</v>
      </c>
      <c r="L29">
        <v>0</v>
      </c>
      <c r="M29" s="1">
        <v>43157</v>
      </c>
      <c r="N29" s="8">
        <v>0.62023214285700001</v>
      </c>
      <c r="P29" t="s">
        <v>164</v>
      </c>
      <c r="Q29">
        <v>3</v>
      </c>
    </row>
    <row r="30" spans="1:17" x14ac:dyDescent="0.45">
      <c r="A30">
        <v>389</v>
      </c>
      <c r="B30" t="s">
        <v>193</v>
      </c>
      <c r="C30" t="s">
        <v>193</v>
      </c>
      <c r="D30">
        <v>101600863</v>
      </c>
      <c r="E30" t="s">
        <v>149</v>
      </c>
      <c r="F30">
        <v>2</v>
      </c>
      <c r="G30" s="1">
        <v>43157.458333333336</v>
      </c>
      <c r="H30">
        <v>60.933</v>
      </c>
      <c r="I30">
        <v>54.84</v>
      </c>
      <c r="J30">
        <v>112</v>
      </c>
      <c r="K30">
        <v>3712.8304889999999</v>
      </c>
      <c r="L30">
        <v>0</v>
      </c>
      <c r="M30" s="1">
        <v>43157</v>
      </c>
      <c r="N30" s="8">
        <v>0.54404464285700005</v>
      </c>
      <c r="P30" t="s">
        <v>165</v>
      </c>
      <c r="Q30" t="s">
        <v>16</v>
      </c>
    </row>
    <row r="31" spans="1:17" x14ac:dyDescent="0.45">
      <c r="A31">
        <v>389</v>
      </c>
      <c r="B31" t="s">
        <v>193</v>
      </c>
      <c r="C31" t="s">
        <v>193</v>
      </c>
      <c r="D31">
        <v>101600863</v>
      </c>
      <c r="E31" t="s">
        <v>149</v>
      </c>
      <c r="F31">
        <v>2</v>
      </c>
      <c r="G31" s="1">
        <v>43157.5</v>
      </c>
      <c r="H31">
        <v>63.066000000000003</v>
      </c>
      <c r="I31">
        <v>56.76</v>
      </c>
      <c r="J31">
        <v>112</v>
      </c>
      <c r="K31">
        <v>3977.3203560000002</v>
      </c>
      <c r="L31">
        <v>0</v>
      </c>
      <c r="M31" s="1">
        <v>43157</v>
      </c>
      <c r="N31" s="8">
        <v>0.56308928571399997</v>
      </c>
      <c r="P31" t="s">
        <v>166</v>
      </c>
      <c r="Q31">
        <v>196.27777778000001</v>
      </c>
    </row>
    <row r="32" spans="1:17" x14ac:dyDescent="0.45">
      <c r="A32">
        <v>389</v>
      </c>
      <c r="B32" t="s">
        <v>193</v>
      </c>
      <c r="C32" t="s">
        <v>193</v>
      </c>
      <c r="D32">
        <v>101600863</v>
      </c>
      <c r="E32" t="s">
        <v>149</v>
      </c>
      <c r="F32">
        <v>2</v>
      </c>
      <c r="G32" s="1">
        <v>43157.541666666664</v>
      </c>
      <c r="H32">
        <v>72.665999999999997</v>
      </c>
      <c r="I32">
        <v>65.400000000000006</v>
      </c>
      <c r="J32">
        <v>112</v>
      </c>
      <c r="K32">
        <v>5280.3475559999997</v>
      </c>
      <c r="L32">
        <v>0</v>
      </c>
      <c r="M32" s="1">
        <v>43157</v>
      </c>
      <c r="N32" s="8">
        <v>0.64880357142800005</v>
      </c>
      <c r="P32" t="s">
        <v>167</v>
      </c>
      <c r="Q32">
        <v>90.833035710000004</v>
      </c>
    </row>
    <row r="33" spans="1:17" x14ac:dyDescent="0.45">
      <c r="A33">
        <v>389</v>
      </c>
      <c r="B33" t="s">
        <v>193</v>
      </c>
      <c r="C33" t="s">
        <v>193</v>
      </c>
      <c r="D33">
        <v>101600863</v>
      </c>
      <c r="E33" t="s">
        <v>149</v>
      </c>
      <c r="F33">
        <v>2</v>
      </c>
      <c r="G33" s="1">
        <v>43157.583333333336</v>
      </c>
      <c r="H33">
        <v>84.266000000000005</v>
      </c>
      <c r="I33">
        <v>75.84</v>
      </c>
      <c r="J33">
        <v>112</v>
      </c>
      <c r="K33">
        <v>7100.7587560000002</v>
      </c>
      <c r="L33">
        <v>0</v>
      </c>
      <c r="M33" s="1">
        <v>43157</v>
      </c>
      <c r="N33" s="8">
        <v>0.75237500000000002</v>
      </c>
      <c r="P33" s="30" t="s">
        <v>171</v>
      </c>
      <c r="Q33" s="30">
        <v>75</v>
      </c>
    </row>
    <row r="34" spans="1:17" x14ac:dyDescent="0.45">
      <c r="A34">
        <v>389</v>
      </c>
      <c r="B34" t="s">
        <v>193</v>
      </c>
      <c r="C34" t="s">
        <v>193</v>
      </c>
      <c r="D34">
        <v>101600863</v>
      </c>
      <c r="E34" t="s">
        <v>149</v>
      </c>
      <c r="F34">
        <v>2</v>
      </c>
      <c r="G34" s="1">
        <v>43157.625</v>
      </c>
      <c r="H34">
        <v>92.266000000000005</v>
      </c>
      <c r="I34">
        <v>83.04</v>
      </c>
      <c r="J34">
        <v>112</v>
      </c>
      <c r="K34">
        <v>8513.0147560000005</v>
      </c>
      <c r="L34">
        <v>0</v>
      </c>
      <c r="M34" s="1">
        <v>43157</v>
      </c>
      <c r="N34" s="8">
        <v>0.82380357142799998</v>
      </c>
      <c r="P34" s="30" t="s">
        <v>168</v>
      </c>
      <c r="Q34" s="30">
        <v>135.64400000000001</v>
      </c>
    </row>
    <row r="35" spans="1:17" x14ac:dyDescent="0.45">
      <c r="A35">
        <v>389</v>
      </c>
      <c r="B35" t="s">
        <v>193</v>
      </c>
      <c r="C35" t="s">
        <v>193</v>
      </c>
      <c r="D35">
        <v>101600863</v>
      </c>
      <c r="E35" t="s">
        <v>149</v>
      </c>
      <c r="F35">
        <v>2</v>
      </c>
      <c r="G35" s="1">
        <v>43157.666666666664</v>
      </c>
      <c r="H35">
        <v>72</v>
      </c>
      <c r="I35">
        <v>64.8</v>
      </c>
      <c r="J35">
        <v>112</v>
      </c>
      <c r="K35">
        <v>5184</v>
      </c>
      <c r="L35">
        <v>0</v>
      </c>
      <c r="M35" s="1">
        <v>43157</v>
      </c>
      <c r="N35" s="8">
        <v>0.64285714285700002</v>
      </c>
      <c r="P35" t="s">
        <v>187</v>
      </c>
      <c r="Q35" s="1">
        <v>43173.635832025466</v>
      </c>
    </row>
    <row r="36" spans="1:17" x14ac:dyDescent="0.45">
      <c r="A36">
        <v>389</v>
      </c>
      <c r="B36" t="s">
        <v>193</v>
      </c>
      <c r="C36" t="s">
        <v>193</v>
      </c>
      <c r="D36">
        <v>101600863</v>
      </c>
      <c r="E36" t="s">
        <v>149</v>
      </c>
      <c r="F36">
        <v>2</v>
      </c>
      <c r="G36" s="1">
        <v>43157.708333333336</v>
      </c>
      <c r="H36">
        <v>76.533000000000001</v>
      </c>
      <c r="I36">
        <v>68.88</v>
      </c>
      <c r="J36">
        <v>112</v>
      </c>
      <c r="K36">
        <v>5857.3000890000003</v>
      </c>
      <c r="L36">
        <v>0</v>
      </c>
      <c r="M36" s="1">
        <v>43157</v>
      </c>
      <c r="N36" s="8">
        <v>0.68333035714199997</v>
      </c>
    </row>
    <row r="37" spans="1:17" x14ac:dyDescent="0.45">
      <c r="A37">
        <v>389</v>
      </c>
      <c r="B37" t="s">
        <v>193</v>
      </c>
      <c r="C37" t="s">
        <v>193</v>
      </c>
      <c r="D37">
        <v>101600863</v>
      </c>
      <c r="E37" t="s">
        <v>149</v>
      </c>
      <c r="F37">
        <v>2</v>
      </c>
      <c r="G37" s="1">
        <v>43157.75</v>
      </c>
      <c r="H37">
        <v>76.8</v>
      </c>
      <c r="I37">
        <v>69.12</v>
      </c>
      <c r="J37">
        <v>112</v>
      </c>
      <c r="K37">
        <v>5898.24</v>
      </c>
      <c r="L37">
        <v>0</v>
      </c>
      <c r="M37" s="1">
        <v>43157</v>
      </c>
      <c r="N37" s="8">
        <v>0.68571428571399995</v>
      </c>
    </row>
    <row r="38" spans="1:17" x14ac:dyDescent="0.45">
      <c r="A38">
        <v>389</v>
      </c>
      <c r="B38" t="s">
        <v>193</v>
      </c>
      <c r="C38" t="s">
        <v>193</v>
      </c>
      <c r="D38">
        <v>101600863</v>
      </c>
      <c r="E38" t="s">
        <v>149</v>
      </c>
      <c r="F38">
        <v>2</v>
      </c>
      <c r="G38" s="1">
        <v>43157.791666666664</v>
      </c>
      <c r="H38">
        <v>101.733</v>
      </c>
      <c r="I38">
        <v>91.56</v>
      </c>
      <c r="J38">
        <v>112</v>
      </c>
      <c r="K38">
        <v>10349.603289000001</v>
      </c>
      <c r="L38">
        <v>0</v>
      </c>
      <c r="M38" s="1">
        <v>43157</v>
      </c>
      <c r="N38" s="8">
        <v>0.90833035714200006</v>
      </c>
    </row>
    <row r="39" spans="1:17" x14ac:dyDescent="0.45">
      <c r="A39">
        <v>389</v>
      </c>
      <c r="B39" t="s">
        <v>193</v>
      </c>
      <c r="C39" t="s">
        <v>193</v>
      </c>
      <c r="D39">
        <v>101600863</v>
      </c>
      <c r="E39" t="s">
        <v>149</v>
      </c>
      <c r="F39">
        <v>2</v>
      </c>
      <c r="G39" s="1">
        <v>43157.833333333336</v>
      </c>
      <c r="H39">
        <v>84.8</v>
      </c>
      <c r="I39">
        <v>76.319999999999993</v>
      </c>
      <c r="J39">
        <v>112</v>
      </c>
      <c r="K39">
        <v>7191.04</v>
      </c>
      <c r="L39">
        <v>0</v>
      </c>
      <c r="M39" s="1">
        <v>43157</v>
      </c>
      <c r="N39" s="8">
        <v>0.75714285714200003</v>
      </c>
    </row>
    <row r="40" spans="1:17" x14ac:dyDescent="0.45">
      <c r="A40">
        <v>389</v>
      </c>
      <c r="B40" t="s">
        <v>193</v>
      </c>
      <c r="C40" t="s">
        <v>193</v>
      </c>
      <c r="D40">
        <v>101600863</v>
      </c>
      <c r="E40" t="s">
        <v>149</v>
      </c>
      <c r="F40">
        <v>2</v>
      </c>
      <c r="G40" s="1">
        <v>43157.875</v>
      </c>
      <c r="H40">
        <v>77.465999999999994</v>
      </c>
      <c r="I40">
        <v>69.72</v>
      </c>
      <c r="J40">
        <v>112</v>
      </c>
      <c r="K40">
        <v>6000.9811559999998</v>
      </c>
      <c r="L40">
        <v>0</v>
      </c>
      <c r="M40" s="1">
        <v>43157</v>
      </c>
      <c r="N40" s="8">
        <v>0.69166071428499998</v>
      </c>
    </row>
    <row r="41" spans="1:17" x14ac:dyDescent="0.45">
      <c r="A41">
        <v>389</v>
      </c>
      <c r="B41" t="s">
        <v>193</v>
      </c>
      <c r="C41" t="s">
        <v>193</v>
      </c>
      <c r="D41">
        <v>101600863</v>
      </c>
      <c r="E41" t="s">
        <v>149</v>
      </c>
      <c r="F41">
        <v>2</v>
      </c>
      <c r="G41" s="1">
        <v>43157.916666666664</v>
      </c>
      <c r="H41">
        <v>82.4</v>
      </c>
      <c r="I41">
        <v>74.16</v>
      </c>
      <c r="J41">
        <v>112</v>
      </c>
      <c r="K41">
        <v>6789.76</v>
      </c>
      <c r="L41">
        <v>0</v>
      </c>
      <c r="M41" s="1">
        <v>43157</v>
      </c>
      <c r="N41" s="8">
        <v>0.73571428571399999</v>
      </c>
    </row>
    <row r="42" spans="1:17" x14ac:dyDescent="0.45">
      <c r="A42">
        <v>389</v>
      </c>
      <c r="B42" t="s">
        <v>193</v>
      </c>
      <c r="C42" t="s">
        <v>193</v>
      </c>
      <c r="D42">
        <v>101600863</v>
      </c>
      <c r="E42" t="s">
        <v>149</v>
      </c>
      <c r="F42">
        <v>2</v>
      </c>
      <c r="G42" s="1">
        <v>43157.958333333336</v>
      </c>
      <c r="H42">
        <v>72</v>
      </c>
      <c r="I42">
        <v>64.8</v>
      </c>
      <c r="J42">
        <v>112</v>
      </c>
      <c r="K42">
        <v>5184</v>
      </c>
      <c r="L42">
        <v>0</v>
      </c>
      <c r="M42" s="1">
        <v>43157</v>
      </c>
      <c r="N42" s="8">
        <v>0.64285714285700002</v>
      </c>
    </row>
    <row r="43" spans="1:17" x14ac:dyDescent="0.45">
      <c r="A43">
        <v>389</v>
      </c>
      <c r="B43" t="s">
        <v>193</v>
      </c>
      <c r="C43" t="s">
        <v>193</v>
      </c>
      <c r="D43">
        <v>101600863</v>
      </c>
      <c r="E43" t="s">
        <v>149</v>
      </c>
      <c r="F43">
        <v>2</v>
      </c>
      <c r="G43" s="1">
        <v>43158</v>
      </c>
      <c r="H43">
        <v>68</v>
      </c>
      <c r="I43">
        <v>61.2</v>
      </c>
      <c r="J43">
        <v>112</v>
      </c>
      <c r="K43">
        <v>4624</v>
      </c>
      <c r="L43">
        <v>0</v>
      </c>
      <c r="M43" s="1">
        <v>43157</v>
      </c>
      <c r="N43" s="8">
        <v>0.607142857142</v>
      </c>
    </row>
    <row r="44" spans="1:17" x14ac:dyDescent="0.45">
      <c r="A44">
        <v>389</v>
      </c>
      <c r="B44" t="s">
        <v>193</v>
      </c>
      <c r="C44" t="s">
        <v>193</v>
      </c>
      <c r="D44">
        <v>101600863</v>
      </c>
      <c r="E44" t="s">
        <v>149</v>
      </c>
      <c r="F44">
        <v>2</v>
      </c>
      <c r="G44" s="1">
        <v>43158.041666666664</v>
      </c>
      <c r="H44">
        <v>66.533000000000001</v>
      </c>
      <c r="I44">
        <v>59.88</v>
      </c>
      <c r="J44">
        <v>112</v>
      </c>
      <c r="K44">
        <v>4426.6400890000004</v>
      </c>
      <c r="L44">
        <v>0</v>
      </c>
      <c r="M44" s="1">
        <v>43158</v>
      </c>
      <c r="N44" s="8">
        <v>0.59404464285699998</v>
      </c>
    </row>
    <row r="45" spans="1:17" x14ac:dyDescent="0.45">
      <c r="A45">
        <v>389</v>
      </c>
      <c r="B45" t="s">
        <v>193</v>
      </c>
      <c r="C45" t="s">
        <v>193</v>
      </c>
      <c r="D45">
        <v>101600863</v>
      </c>
      <c r="E45" t="s">
        <v>149</v>
      </c>
      <c r="F45">
        <v>2</v>
      </c>
      <c r="G45" s="1">
        <v>43158.083333333336</v>
      </c>
      <c r="H45">
        <v>61.332999999999998</v>
      </c>
      <c r="I45">
        <v>55.2</v>
      </c>
      <c r="J45">
        <v>112</v>
      </c>
      <c r="K45">
        <v>3761.7368889999998</v>
      </c>
      <c r="L45">
        <v>0</v>
      </c>
      <c r="M45" s="1">
        <v>43158</v>
      </c>
      <c r="N45" s="8">
        <v>0.54761607142799995</v>
      </c>
    </row>
    <row r="46" spans="1:17" x14ac:dyDescent="0.45">
      <c r="A46">
        <v>389</v>
      </c>
      <c r="B46" t="s">
        <v>193</v>
      </c>
      <c r="C46" t="s">
        <v>193</v>
      </c>
      <c r="D46">
        <v>101600863</v>
      </c>
      <c r="E46" t="s">
        <v>149</v>
      </c>
      <c r="F46">
        <v>2</v>
      </c>
      <c r="G46" s="1">
        <v>43158.125</v>
      </c>
      <c r="H46">
        <v>62.4</v>
      </c>
      <c r="I46">
        <v>56.16</v>
      </c>
      <c r="J46">
        <v>112</v>
      </c>
      <c r="K46">
        <v>3893.76</v>
      </c>
      <c r="L46">
        <v>0</v>
      </c>
      <c r="M46" s="1">
        <v>43158</v>
      </c>
      <c r="N46" s="8">
        <v>0.55714285714199996</v>
      </c>
    </row>
    <row r="47" spans="1:17" x14ac:dyDescent="0.45">
      <c r="A47">
        <v>389</v>
      </c>
      <c r="B47" t="s">
        <v>193</v>
      </c>
      <c r="C47" t="s">
        <v>193</v>
      </c>
      <c r="D47">
        <v>101600863</v>
      </c>
      <c r="E47" t="s">
        <v>149</v>
      </c>
      <c r="F47">
        <v>2</v>
      </c>
      <c r="G47" s="1">
        <v>43158.166666666664</v>
      </c>
      <c r="H47">
        <v>63.466000000000001</v>
      </c>
      <c r="I47">
        <v>57.12</v>
      </c>
      <c r="J47">
        <v>112</v>
      </c>
      <c r="K47">
        <v>4027.9331560000001</v>
      </c>
      <c r="L47">
        <v>0</v>
      </c>
      <c r="M47" s="1">
        <v>43158</v>
      </c>
      <c r="N47" s="8">
        <v>0.56666071428499998</v>
      </c>
    </row>
    <row r="48" spans="1:17" x14ac:dyDescent="0.45">
      <c r="A48">
        <v>389</v>
      </c>
      <c r="B48" t="s">
        <v>193</v>
      </c>
      <c r="C48" t="s">
        <v>193</v>
      </c>
      <c r="D48">
        <v>101600863</v>
      </c>
      <c r="E48" t="s">
        <v>149</v>
      </c>
      <c r="F48">
        <v>2</v>
      </c>
      <c r="G48" s="1">
        <v>43158.208333333336</v>
      </c>
      <c r="H48">
        <v>60.265999999999998</v>
      </c>
      <c r="I48">
        <v>54.24</v>
      </c>
      <c r="J48">
        <v>112</v>
      </c>
      <c r="K48">
        <v>3631.9907560000001</v>
      </c>
      <c r="L48">
        <v>0</v>
      </c>
      <c r="M48" s="1">
        <v>43158</v>
      </c>
      <c r="N48" s="8">
        <v>0.53808928571400005</v>
      </c>
    </row>
    <row r="49" spans="1:14" x14ac:dyDescent="0.45">
      <c r="A49">
        <v>389</v>
      </c>
      <c r="B49" t="s">
        <v>193</v>
      </c>
      <c r="C49" t="s">
        <v>193</v>
      </c>
      <c r="D49">
        <v>101600863</v>
      </c>
      <c r="E49" t="s">
        <v>149</v>
      </c>
      <c r="F49">
        <v>2</v>
      </c>
      <c r="G49" s="1">
        <v>43158.25</v>
      </c>
      <c r="H49">
        <v>61.066000000000003</v>
      </c>
      <c r="I49">
        <v>54.96</v>
      </c>
      <c r="J49">
        <v>112</v>
      </c>
      <c r="K49">
        <v>3729.0563560000001</v>
      </c>
      <c r="L49">
        <v>0</v>
      </c>
      <c r="M49" s="1">
        <v>43158</v>
      </c>
      <c r="N49" s="8">
        <v>0.54523214285699995</v>
      </c>
    </row>
    <row r="50" spans="1:14" x14ac:dyDescent="0.45">
      <c r="A50">
        <v>389</v>
      </c>
      <c r="B50" t="s">
        <v>193</v>
      </c>
      <c r="C50" t="s">
        <v>193</v>
      </c>
      <c r="D50">
        <v>101600863</v>
      </c>
      <c r="E50" t="s">
        <v>149</v>
      </c>
      <c r="F50">
        <v>2</v>
      </c>
      <c r="G50" s="1">
        <v>43158.291666666664</v>
      </c>
      <c r="H50">
        <v>81.332999999999998</v>
      </c>
      <c r="I50">
        <v>73.2</v>
      </c>
      <c r="J50">
        <v>112</v>
      </c>
      <c r="K50">
        <v>6615.0568890000004</v>
      </c>
      <c r="L50">
        <v>0</v>
      </c>
      <c r="M50" s="1">
        <v>43158</v>
      </c>
      <c r="N50" s="8">
        <v>0.72618749999999999</v>
      </c>
    </row>
    <row r="51" spans="1:14" x14ac:dyDescent="0.45">
      <c r="A51">
        <v>389</v>
      </c>
      <c r="B51" t="s">
        <v>193</v>
      </c>
      <c r="C51" t="s">
        <v>193</v>
      </c>
      <c r="D51">
        <v>101600863</v>
      </c>
      <c r="E51" t="s">
        <v>149</v>
      </c>
      <c r="F51">
        <v>2</v>
      </c>
      <c r="G51" s="1">
        <v>43158.333333333336</v>
      </c>
      <c r="H51">
        <v>80.8</v>
      </c>
      <c r="I51">
        <v>72.72</v>
      </c>
      <c r="J51">
        <v>112</v>
      </c>
      <c r="K51">
        <v>6528.64</v>
      </c>
      <c r="L51">
        <v>0</v>
      </c>
      <c r="M51" s="1">
        <v>43158</v>
      </c>
      <c r="N51" s="8">
        <v>0.72142857142799999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7C35D-B55D-40EB-BD2C-C1FD1E6681BF}">
  <dimension ref="A1:AH115"/>
  <sheetViews>
    <sheetView workbookViewId="0">
      <selection activeCell="Q32" sqref="Q32"/>
    </sheetView>
  </sheetViews>
  <sheetFormatPr defaultRowHeight="14.25" x14ac:dyDescent="0.45"/>
  <cols>
    <col min="7" max="7" width="11.19921875" bestFit="1" customWidth="1"/>
    <col min="16" max="16" width="38.33203125" bestFit="1" customWidth="1"/>
    <col min="17" max="17" width="14.265625" bestFit="1" customWidth="1"/>
  </cols>
  <sheetData>
    <row r="1" spans="1:17" x14ac:dyDescent="0.45">
      <c r="A1" t="s">
        <v>190</v>
      </c>
    </row>
    <row r="3" spans="1:17" x14ac:dyDescent="0.45">
      <c r="P3" t="s">
        <v>175</v>
      </c>
      <c r="Q3" s="25">
        <v>94</v>
      </c>
    </row>
    <row r="4" spans="1:17" x14ac:dyDescent="0.45">
      <c r="P4" t="s">
        <v>144</v>
      </c>
      <c r="Q4" s="25" t="s">
        <v>182</v>
      </c>
    </row>
    <row r="5" spans="1:17" x14ac:dyDescent="0.45">
      <c r="P5" t="s">
        <v>43</v>
      </c>
      <c r="Q5" s="25" t="s">
        <v>182</v>
      </c>
    </row>
    <row r="6" spans="1:17" x14ac:dyDescent="0.45">
      <c r="P6" t="s">
        <v>145</v>
      </c>
      <c r="Q6" s="25">
        <v>102205203</v>
      </c>
    </row>
    <row r="7" spans="1:17" x14ac:dyDescent="0.45">
      <c r="P7" t="s">
        <v>146</v>
      </c>
      <c r="Q7" s="25" t="s">
        <v>149</v>
      </c>
    </row>
    <row r="8" spans="1:17" x14ac:dyDescent="0.45">
      <c r="P8" t="s">
        <v>147</v>
      </c>
      <c r="Q8" s="25">
        <v>5</v>
      </c>
    </row>
    <row r="9" spans="1:17" x14ac:dyDescent="0.45">
      <c r="P9" t="s">
        <v>102</v>
      </c>
      <c r="Q9" s="25">
        <v>6.84</v>
      </c>
    </row>
    <row r="10" spans="1:17" x14ac:dyDescent="0.45">
      <c r="P10" t="s">
        <v>101</v>
      </c>
      <c r="Q10" s="25">
        <v>62.41</v>
      </c>
    </row>
    <row r="11" spans="1:17" x14ac:dyDescent="0.45">
      <c r="P11" t="s">
        <v>151</v>
      </c>
      <c r="Q11" s="25">
        <v>29.892787999999999</v>
      </c>
    </row>
    <row r="12" spans="1:17" x14ac:dyDescent="0.45">
      <c r="P12" t="s">
        <v>100</v>
      </c>
      <c r="Q12" s="26">
        <v>43166.666666666664</v>
      </c>
    </row>
    <row r="13" spans="1:17" x14ac:dyDescent="0.45">
      <c r="P13" t="s">
        <v>77</v>
      </c>
      <c r="Q13" s="26">
        <v>43092.041666666664</v>
      </c>
    </row>
    <row r="14" spans="1:17" x14ac:dyDescent="0.45">
      <c r="P14" t="s">
        <v>78</v>
      </c>
      <c r="Q14" s="26">
        <v>43169</v>
      </c>
    </row>
    <row r="15" spans="1:17" x14ac:dyDescent="0.45">
      <c r="P15" t="s">
        <v>152</v>
      </c>
      <c r="Q15" s="25">
        <v>25</v>
      </c>
    </row>
    <row r="16" spans="1:17" x14ac:dyDescent="0.45">
      <c r="P16" t="s">
        <v>153</v>
      </c>
      <c r="Q16" s="25">
        <v>45.04851163</v>
      </c>
    </row>
    <row r="17" spans="1:18" x14ac:dyDescent="0.45">
      <c r="P17" t="s">
        <v>154</v>
      </c>
      <c r="Q17" s="25">
        <v>12</v>
      </c>
    </row>
    <row r="18" spans="1:18" x14ac:dyDescent="0.45">
      <c r="P18" t="s">
        <v>155</v>
      </c>
      <c r="Q18" s="25">
        <v>50.898827750000002</v>
      </c>
    </row>
    <row r="19" spans="1:18" x14ac:dyDescent="0.45">
      <c r="P19" t="s">
        <v>156</v>
      </c>
      <c r="Q19" s="25">
        <v>12</v>
      </c>
    </row>
    <row r="20" spans="1:18" x14ac:dyDescent="0.45">
      <c r="P20" t="s">
        <v>157</v>
      </c>
      <c r="Q20" s="25">
        <v>203.59531100000001</v>
      </c>
    </row>
    <row r="21" spans="1:18" x14ac:dyDescent="0.45">
      <c r="P21" t="s">
        <v>178</v>
      </c>
      <c r="Q21" s="25">
        <v>48.9</v>
      </c>
    </row>
    <row r="22" spans="1:18" x14ac:dyDescent="0.45">
      <c r="P22" t="s">
        <v>179</v>
      </c>
      <c r="Q22" s="25">
        <v>9.3888888900000005</v>
      </c>
    </row>
    <row r="23" spans="1:18" x14ac:dyDescent="0.45">
      <c r="P23" t="s">
        <v>160</v>
      </c>
      <c r="Q23" s="25">
        <v>20.61111111</v>
      </c>
    </row>
    <row r="24" spans="1:18" x14ac:dyDescent="0.45">
      <c r="P24" t="s">
        <v>161</v>
      </c>
      <c r="Q24" s="25">
        <v>0</v>
      </c>
    </row>
    <row r="25" spans="1:18" x14ac:dyDescent="0.45">
      <c r="A25" t="s">
        <v>175</v>
      </c>
      <c r="B25" t="s">
        <v>144</v>
      </c>
      <c r="C25" t="s">
        <v>43</v>
      </c>
      <c r="D25" t="s">
        <v>145</v>
      </c>
      <c r="E25" t="s">
        <v>146</v>
      </c>
      <c r="F25" t="s">
        <v>147</v>
      </c>
      <c r="G25" s="2" t="s">
        <v>1</v>
      </c>
      <c r="H25" t="s">
        <v>0</v>
      </c>
      <c r="I25" t="s">
        <v>2</v>
      </c>
      <c r="J25" t="s">
        <v>3</v>
      </c>
      <c r="K25" t="s">
        <v>4</v>
      </c>
      <c r="L25" t="s">
        <v>6</v>
      </c>
      <c r="M25" t="s">
        <v>34</v>
      </c>
      <c r="N25" t="s">
        <v>169</v>
      </c>
      <c r="P25" t="s">
        <v>162</v>
      </c>
      <c r="Q25" s="27">
        <v>43167.125</v>
      </c>
    </row>
    <row r="26" spans="1:18" x14ac:dyDescent="0.45">
      <c r="A26">
        <v>94</v>
      </c>
      <c r="B26" t="s">
        <v>182</v>
      </c>
      <c r="C26" t="s">
        <v>182</v>
      </c>
      <c r="D26">
        <v>102205203</v>
      </c>
      <c r="E26" t="s">
        <v>149</v>
      </c>
      <c r="F26">
        <v>5</v>
      </c>
      <c r="G26" s="2">
        <v>43165.75</v>
      </c>
      <c r="H26">
        <v>45.12</v>
      </c>
      <c r="I26">
        <v>40.607999999999997</v>
      </c>
      <c r="J26">
        <v>25</v>
      </c>
      <c r="K26">
        <v>2035.8144</v>
      </c>
      <c r="L26">
        <v>1</v>
      </c>
      <c r="M26" s="1">
        <v>43165</v>
      </c>
      <c r="N26">
        <v>1.8048</v>
      </c>
      <c r="P26" t="s">
        <v>163</v>
      </c>
      <c r="Q26" s="27">
        <v>43166.25</v>
      </c>
    </row>
    <row r="27" spans="1:18" x14ac:dyDescent="0.45">
      <c r="A27">
        <v>94</v>
      </c>
      <c r="B27" t="s">
        <v>182</v>
      </c>
      <c r="C27" t="s">
        <v>182</v>
      </c>
      <c r="D27">
        <v>102205203</v>
      </c>
      <c r="E27" t="s">
        <v>149</v>
      </c>
      <c r="F27">
        <v>5</v>
      </c>
      <c r="G27" s="2">
        <v>43165.791666666664</v>
      </c>
      <c r="H27">
        <v>47.76</v>
      </c>
      <c r="I27">
        <v>42.984000000000002</v>
      </c>
      <c r="J27">
        <v>25</v>
      </c>
      <c r="K27">
        <v>2281.0176000000001</v>
      </c>
      <c r="L27">
        <v>1</v>
      </c>
      <c r="M27" s="1">
        <v>43165</v>
      </c>
      <c r="N27">
        <v>1.9104000000000001</v>
      </c>
      <c r="P27" s="3" t="s">
        <v>164</v>
      </c>
      <c r="Q27" s="38">
        <v>22</v>
      </c>
    </row>
    <row r="28" spans="1:18" x14ac:dyDescent="0.45">
      <c r="A28">
        <v>94</v>
      </c>
      <c r="B28" t="s">
        <v>182</v>
      </c>
      <c r="C28" t="s">
        <v>182</v>
      </c>
      <c r="D28">
        <v>102205203</v>
      </c>
      <c r="E28" t="s">
        <v>149</v>
      </c>
      <c r="F28">
        <v>5</v>
      </c>
      <c r="G28" s="2">
        <v>43165.833333333336</v>
      </c>
      <c r="H28">
        <v>50.36</v>
      </c>
      <c r="I28">
        <v>45.323999999999998</v>
      </c>
      <c r="J28">
        <v>25</v>
      </c>
      <c r="K28">
        <v>2536.1296000000002</v>
      </c>
      <c r="L28">
        <v>1</v>
      </c>
      <c r="M28" s="1">
        <v>43165</v>
      </c>
      <c r="N28">
        <v>2.0144000000000002</v>
      </c>
      <c r="P28" t="s">
        <v>165</v>
      </c>
      <c r="Q28" s="25" t="s">
        <v>17</v>
      </c>
    </row>
    <row r="29" spans="1:18" x14ac:dyDescent="0.45">
      <c r="A29">
        <v>94</v>
      </c>
      <c r="B29" t="s">
        <v>182</v>
      </c>
      <c r="C29" t="s">
        <v>182</v>
      </c>
      <c r="D29">
        <v>102205203</v>
      </c>
      <c r="E29" t="s">
        <v>149</v>
      </c>
      <c r="F29">
        <v>5</v>
      </c>
      <c r="G29" s="2">
        <v>43165.875</v>
      </c>
      <c r="H29">
        <v>48.88</v>
      </c>
      <c r="I29">
        <v>43.991999999999997</v>
      </c>
      <c r="J29">
        <v>25</v>
      </c>
      <c r="K29">
        <v>2389.2543999999998</v>
      </c>
      <c r="L29">
        <v>1</v>
      </c>
      <c r="M29" s="1">
        <v>43165</v>
      </c>
      <c r="N29">
        <v>1.9552</v>
      </c>
      <c r="P29" s="30" t="s">
        <v>166</v>
      </c>
      <c r="Q29" s="31">
        <v>130.61111111</v>
      </c>
    </row>
    <row r="30" spans="1:18" x14ac:dyDescent="0.45">
      <c r="A30">
        <v>94</v>
      </c>
      <c r="B30" t="s">
        <v>182</v>
      </c>
      <c r="C30" t="s">
        <v>182</v>
      </c>
      <c r="D30">
        <v>102205203</v>
      </c>
      <c r="E30" t="s">
        <v>149</v>
      </c>
      <c r="F30">
        <v>5</v>
      </c>
      <c r="G30" s="2">
        <v>43165.916666666664</v>
      </c>
      <c r="H30">
        <v>48.48</v>
      </c>
      <c r="I30">
        <v>43.631999999999998</v>
      </c>
      <c r="J30">
        <v>25</v>
      </c>
      <c r="K30">
        <v>2350.3103999999998</v>
      </c>
      <c r="L30">
        <v>1</v>
      </c>
      <c r="M30" s="1">
        <v>43165</v>
      </c>
      <c r="N30">
        <v>1.9392</v>
      </c>
      <c r="P30" s="40" t="s">
        <v>167</v>
      </c>
      <c r="Q30" s="39">
        <v>249.64</v>
      </c>
      <c r="R30" t="s">
        <v>183</v>
      </c>
    </row>
    <row r="31" spans="1:18" x14ac:dyDescent="0.45">
      <c r="A31">
        <v>94</v>
      </c>
      <c r="B31" t="s">
        <v>182</v>
      </c>
      <c r="C31" t="s">
        <v>182</v>
      </c>
      <c r="D31">
        <v>102205203</v>
      </c>
      <c r="E31" t="s">
        <v>149</v>
      </c>
      <c r="F31">
        <v>5</v>
      </c>
      <c r="G31" s="2">
        <v>43165.958333333336</v>
      </c>
      <c r="H31">
        <v>52.76</v>
      </c>
      <c r="I31">
        <v>47.484000000000002</v>
      </c>
      <c r="J31">
        <v>25</v>
      </c>
      <c r="K31">
        <v>2783.6176</v>
      </c>
      <c r="L31">
        <v>1</v>
      </c>
      <c r="M31" s="1">
        <v>43165</v>
      </c>
      <c r="N31">
        <v>2.1103999999999998</v>
      </c>
      <c r="P31" t="s">
        <v>171</v>
      </c>
      <c r="Q31" s="25">
        <v>50</v>
      </c>
    </row>
    <row r="32" spans="1:18" x14ac:dyDescent="0.45">
      <c r="A32">
        <v>94</v>
      </c>
      <c r="B32" t="s">
        <v>182</v>
      </c>
      <c r="C32" t="s">
        <v>182</v>
      </c>
      <c r="D32">
        <v>102205203</v>
      </c>
      <c r="E32" t="s">
        <v>149</v>
      </c>
      <c r="F32">
        <v>5</v>
      </c>
      <c r="G32" s="2">
        <v>43166</v>
      </c>
      <c r="H32">
        <v>55.36</v>
      </c>
      <c r="I32">
        <v>49.823999999999998</v>
      </c>
      <c r="J32">
        <v>25</v>
      </c>
      <c r="K32">
        <v>3064.7296000000001</v>
      </c>
      <c r="L32">
        <v>1</v>
      </c>
      <c r="M32" s="1">
        <v>43165</v>
      </c>
      <c r="N32">
        <v>2.2143999999999999</v>
      </c>
      <c r="P32" t="s">
        <v>168</v>
      </c>
      <c r="Q32" s="25">
        <v>124.82</v>
      </c>
    </row>
    <row r="33" spans="1:19" x14ac:dyDescent="0.45">
      <c r="A33">
        <v>94</v>
      </c>
      <c r="B33" t="s">
        <v>182</v>
      </c>
      <c r="C33" t="s">
        <v>182</v>
      </c>
      <c r="D33">
        <v>102205203</v>
      </c>
      <c r="E33" t="s">
        <v>149</v>
      </c>
      <c r="F33">
        <v>5</v>
      </c>
      <c r="G33" s="2">
        <v>43166.041666666664</v>
      </c>
      <c r="H33">
        <v>55.08</v>
      </c>
      <c r="I33">
        <v>49.572000000000003</v>
      </c>
      <c r="J33">
        <v>25</v>
      </c>
      <c r="K33">
        <v>3033.8063999999999</v>
      </c>
      <c r="L33">
        <v>1</v>
      </c>
      <c r="M33" s="1">
        <v>43166</v>
      </c>
      <c r="N33">
        <v>2.2031999999999998</v>
      </c>
      <c r="P33" t="s">
        <v>180</v>
      </c>
      <c r="Q33" s="26">
        <v>43168.623447141203</v>
      </c>
    </row>
    <row r="34" spans="1:19" x14ac:dyDescent="0.45">
      <c r="A34">
        <v>94</v>
      </c>
      <c r="B34" t="s">
        <v>182</v>
      </c>
      <c r="C34" t="s">
        <v>182</v>
      </c>
      <c r="D34">
        <v>102205203</v>
      </c>
      <c r="E34" t="s">
        <v>149</v>
      </c>
      <c r="F34">
        <v>5</v>
      </c>
      <c r="G34" s="2">
        <v>43166.083333333336</v>
      </c>
      <c r="H34">
        <v>53.08</v>
      </c>
      <c r="I34">
        <v>47.771999999999998</v>
      </c>
      <c r="J34">
        <v>25</v>
      </c>
      <c r="K34">
        <v>2817.4863999999998</v>
      </c>
      <c r="L34">
        <v>1</v>
      </c>
      <c r="M34" s="1">
        <v>43166</v>
      </c>
      <c r="N34">
        <v>2.1232000000000002</v>
      </c>
    </row>
    <row r="35" spans="1:19" x14ac:dyDescent="0.45">
      <c r="A35">
        <v>94</v>
      </c>
      <c r="B35" t="s">
        <v>182</v>
      </c>
      <c r="C35" t="s">
        <v>182</v>
      </c>
      <c r="D35">
        <v>102205203</v>
      </c>
      <c r="E35" t="s">
        <v>149</v>
      </c>
      <c r="F35">
        <v>5</v>
      </c>
      <c r="G35" s="2">
        <v>43166.125</v>
      </c>
      <c r="H35">
        <v>30.36</v>
      </c>
      <c r="I35">
        <v>27.324000000000002</v>
      </c>
      <c r="J35">
        <v>25</v>
      </c>
      <c r="K35">
        <v>921.7296</v>
      </c>
      <c r="L35">
        <v>1</v>
      </c>
      <c r="M35" s="1">
        <v>43166</v>
      </c>
      <c r="N35">
        <v>1.2143999999999999</v>
      </c>
      <c r="P35" t="s">
        <v>14</v>
      </c>
      <c r="Q35" t="s">
        <v>15</v>
      </c>
      <c r="R35" t="s">
        <v>16</v>
      </c>
      <c r="S35" t="s">
        <v>17</v>
      </c>
    </row>
    <row r="36" spans="1:19" x14ac:dyDescent="0.45">
      <c r="A36">
        <v>94</v>
      </c>
      <c r="B36" t="s">
        <v>182</v>
      </c>
      <c r="C36" t="s">
        <v>182</v>
      </c>
      <c r="D36">
        <v>102205203</v>
      </c>
      <c r="E36" t="s">
        <v>149</v>
      </c>
      <c r="F36">
        <v>5</v>
      </c>
      <c r="G36" s="2">
        <v>43166.166666666664</v>
      </c>
      <c r="H36">
        <v>8.1199999999999992</v>
      </c>
      <c r="I36">
        <v>7.3079999999999998</v>
      </c>
      <c r="J36">
        <v>25</v>
      </c>
      <c r="K36">
        <v>65.934399999999997</v>
      </c>
      <c r="L36">
        <v>0</v>
      </c>
      <c r="M36" s="1">
        <v>43166</v>
      </c>
      <c r="N36">
        <v>0.32479999999999998</v>
      </c>
      <c r="P36">
        <v>1</v>
      </c>
      <c r="Q36">
        <v>232.61111111</v>
      </c>
      <c r="R36">
        <v>216.61111111</v>
      </c>
      <c r="S36">
        <v>202.61111111</v>
      </c>
    </row>
    <row r="37" spans="1:19" x14ac:dyDescent="0.45">
      <c r="A37">
        <v>94</v>
      </c>
      <c r="B37" t="s">
        <v>182</v>
      </c>
      <c r="C37" t="s">
        <v>182</v>
      </c>
      <c r="D37">
        <v>102205203</v>
      </c>
      <c r="E37" t="s">
        <v>149</v>
      </c>
      <c r="F37">
        <v>5</v>
      </c>
      <c r="G37" s="2">
        <v>43166.208333333336</v>
      </c>
      <c r="H37">
        <v>8.52</v>
      </c>
      <c r="I37">
        <v>7.6680000000000001</v>
      </c>
      <c r="J37">
        <v>25</v>
      </c>
      <c r="K37">
        <v>72.590400000000002</v>
      </c>
      <c r="L37">
        <v>0</v>
      </c>
      <c r="M37" s="1">
        <v>43166</v>
      </c>
      <c r="N37">
        <v>0.34079999999999999</v>
      </c>
      <c r="P37">
        <v>2</v>
      </c>
      <c r="Q37">
        <v>199.61111111</v>
      </c>
      <c r="R37">
        <v>188.61111111</v>
      </c>
      <c r="S37">
        <v>177.61111111</v>
      </c>
    </row>
    <row r="38" spans="1:19" x14ac:dyDescent="0.45">
      <c r="A38">
        <v>94</v>
      </c>
      <c r="B38" t="s">
        <v>182</v>
      </c>
      <c r="C38" t="s">
        <v>182</v>
      </c>
      <c r="D38">
        <v>102205203</v>
      </c>
      <c r="E38" t="s">
        <v>149</v>
      </c>
      <c r="F38">
        <v>5</v>
      </c>
      <c r="G38" s="45">
        <v>43166.25</v>
      </c>
      <c r="H38" s="12">
        <v>32.520000000000003</v>
      </c>
      <c r="I38" s="12">
        <v>29.268000000000001</v>
      </c>
      <c r="J38" s="12">
        <v>25</v>
      </c>
      <c r="K38" s="12">
        <v>1057.5504000000001</v>
      </c>
      <c r="L38" s="12">
        <v>1</v>
      </c>
      <c r="M38" s="1">
        <v>43166</v>
      </c>
      <c r="N38">
        <v>1.3008</v>
      </c>
      <c r="P38">
        <v>4</v>
      </c>
      <c r="Q38">
        <v>170.61111111</v>
      </c>
      <c r="R38">
        <v>164.61111111</v>
      </c>
      <c r="S38">
        <v>156.61111111</v>
      </c>
    </row>
    <row r="39" spans="1:19" x14ac:dyDescent="0.45">
      <c r="A39">
        <v>94</v>
      </c>
      <c r="B39" t="s">
        <v>182</v>
      </c>
      <c r="C39" t="s">
        <v>182</v>
      </c>
      <c r="D39">
        <v>102205203</v>
      </c>
      <c r="E39" t="s">
        <v>149</v>
      </c>
      <c r="F39">
        <v>5</v>
      </c>
      <c r="G39" s="45">
        <v>43166.291666666664</v>
      </c>
      <c r="H39" s="12">
        <v>53.64</v>
      </c>
      <c r="I39" s="12">
        <v>48.276000000000003</v>
      </c>
      <c r="J39" s="12">
        <v>25</v>
      </c>
      <c r="K39" s="12">
        <v>2877.2496000000001</v>
      </c>
      <c r="L39" s="12">
        <v>1</v>
      </c>
      <c r="M39" s="1">
        <v>43166</v>
      </c>
      <c r="N39">
        <v>2.1456</v>
      </c>
      <c r="P39">
        <v>6</v>
      </c>
      <c r="Q39">
        <v>154.61111111</v>
      </c>
      <c r="R39">
        <v>151.61111111</v>
      </c>
      <c r="S39">
        <v>146.61111111</v>
      </c>
    </row>
    <row r="40" spans="1:19" x14ac:dyDescent="0.45">
      <c r="A40">
        <v>94</v>
      </c>
      <c r="B40" t="s">
        <v>182</v>
      </c>
      <c r="C40" t="s">
        <v>182</v>
      </c>
      <c r="D40">
        <v>102205203</v>
      </c>
      <c r="E40" t="s">
        <v>149</v>
      </c>
      <c r="F40">
        <v>5</v>
      </c>
      <c r="G40" s="45">
        <v>43166.333333333336</v>
      </c>
      <c r="H40" s="12">
        <v>55.68</v>
      </c>
      <c r="I40" s="12">
        <v>50.112000000000002</v>
      </c>
      <c r="J40" s="12">
        <v>25</v>
      </c>
      <c r="K40" s="12">
        <v>3100.2624000000001</v>
      </c>
      <c r="L40" s="12">
        <v>1</v>
      </c>
      <c r="M40" s="1">
        <v>43166</v>
      </c>
      <c r="N40">
        <v>2.2271999999999998</v>
      </c>
      <c r="P40">
        <v>8</v>
      </c>
      <c r="Q40">
        <v>148.61111111</v>
      </c>
      <c r="R40">
        <v>145.61111111</v>
      </c>
      <c r="S40">
        <v>141.61111111</v>
      </c>
    </row>
    <row r="41" spans="1:19" x14ac:dyDescent="0.45">
      <c r="A41">
        <v>94</v>
      </c>
      <c r="B41" t="s">
        <v>182</v>
      </c>
      <c r="C41" t="s">
        <v>182</v>
      </c>
      <c r="D41">
        <v>102205203</v>
      </c>
      <c r="E41" t="s">
        <v>149</v>
      </c>
      <c r="F41">
        <v>5</v>
      </c>
      <c r="G41" s="45">
        <v>43166.375</v>
      </c>
      <c r="H41" s="12">
        <v>56.16</v>
      </c>
      <c r="I41" s="12">
        <v>50.543999999999997</v>
      </c>
      <c r="J41" s="12">
        <v>25</v>
      </c>
      <c r="K41" s="12">
        <v>3153.9456</v>
      </c>
      <c r="L41" s="12">
        <v>1</v>
      </c>
      <c r="M41" s="1">
        <v>43166</v>
      </c>
      <c r="N41">
        <v>2.2464</v>
      </c>
      <c r="P41">
        <v>12</v>
      </c>
      <c r="Q41">
        <v>142.61111111</v>
      </c>
      <c r="R41">
        <v>139.61111111</v>
      </c>
      <c r="S41">
        <v>137.61111111</v>
      </c>
    </row>
    <row r="42" spans="1:19" x14ac:dyDescent="0.45">
      <c r="A42">
        <v>94</v>
      </c>
      <c r="B42" t="s">
        <v>182</v>
      </c>
      <c r="C42" t="s">
        <v>182</v>
      </c>
      <c r="D42">
        <v>102205203</v>
      </c>
      <c r="E42" t="s">
        <v>149</v>
      </c>
      <c r="F42">
        <v>5</v>
      </c>
      <c r="G42" s="45">
        <v>43166.416666666664</v>
      </c>
      <c r="H42" s="12">
        <v>57.2</v>
      </c>
      <c r="I42" s="12">
        <v>51.48</v>
      </c>
      <c r="J42" s="12">
        <v>25</v>
      </c>
      <c r="K42" s="12">
        <v>3271.84</v>
      </c>
      <c r="L42" s="12">
        <v>1</v>
      </c>
      <c r="M42" s="1">
        <v>43166</v>
      </c>
      <c r="N42">
        <v>2.2879999999999998</v>
      </c>
      <c r="P42">
        <v>16</v>
      </c>
      <c r="Q42">
        <v>137.61111111</v>
      </c>
      <c r="R42">
        <v>135.61111111</v>
      </c>
      <c r="S42">
        <v>133.61111111</v>
      </c>
    </row>
    <row r="43" spans="1:19" x14ac:dyDescent="0.45">
      <c r="A43">
        <v>94</v>
      </c>
      <c r="B43" t="s">
        <v>182</v>
      </c>
      <c r="C43" t="s">
        <v>182</v>
      </c>
      <c r="D43">
        <v>102205203</v>
      </c>
      <c r="E43" t="s">
        <v>149</v>
      </c>
      <c r="F43">
        <v>5</v>
      </c>
      <c r="G43" s="45">
        <v>43166.458333333336</v>
      </c>
      <c r="H43" s="12">
        <v>57.92</v>
      </c>
      <c r="I43" s="12">
        <v>52.128</v>
      </c>
      <c r="J43" s="12">
        <v>25</v>
      </c>
      <c r="K43" s="12">
        <v>3354.7264</v>
      </c>
      <c r="L43" s="12">
        <v>1</v>
      </c>
      <c r="M43" s="1">
        <v>43166</v>
      </c>
      <c r="N43">
        <v>2.3168000000000002</v>
      </c>
      <c r="P43">
        <v>20</v>
      </c>
      <c r="Q43">
        <v>133.61111111</v>
      </c>
      <c r="R43">
        <v>131.61111111</v>
      </c>
      <c r="S43">
        <v>130.61111111</v>
      </c>
    </row>
    <row r="44" spans="1:19" x14ac:dyDescent="0.45">
      <c r="A44">
        <v>94</v>
      </c>
      <c r="B44" t="s">
        <v>182</v>
      </c>
      <c r="C44" t="s">
        <v>182</v>
      </c>
      <c r="D44">
        <v>102205203</v>
      </c>
      <c r="E44" t="s">
        <v>149</v>
      </c>
      <c r="F44">
        <v>5</v>
      </c>
      <c r="G44" s="45">
        <v>43166.5</v>
      </c>
      <c r="H44" s="12">
        <v>58.16</v>
      </c>
      <c r="I44" s="12">
        <v>52.344000000000001</v>
      </c>
      <c r="J44" s="12">
        <v>25</v>
      </c>
      <c r="K44" s="12">
        <v>3382.5855999999999</v>
      </c>
      <c r="L44" s="12">
        <v>1</v>
      </c>
      <c r="M44" s="1">
        <v>43166</v>
      </c>
      <c r="N44">
        <v>2.3264</v>
      </c>
      <c r="P44">
        <v>24</v>
      </c>
      <c r="Q44">
        <v>128.61111111</v>
      </c>
      <c r="R44">
        <v>127.61111111</v>
      </c>
      <c r="S44">
        <v>127.61111111</v>
      </c>
    </row>
    <row r="45" spans="1:19" x14ac:dyDescent="0.45">
      <c r="A45">
        <v>94</v>
      </c>
      <c r="B45" t="s">
        <v>182</v>
      </c>
      <c r="C45" t="s">
        <v>182</v>
      </c>
      <c r="D45">
        <v>102205203</v>
      </c>
      <c r="E45" t="s">
        <v>149</v>
      </c>
      <c r="F45">
        <v>5</v>
      </c>
      <c r="G45" s="45">
        <v>43166.541666666664</v>
      </c>
      <c r="H45" s="12">
        <v>54.72</v>
      </c>
      <c r="I45" s="12">
        <v>49.247999999999998</v>
      </c>
      <c r="J45" s="12">
        <v>25</v>
      </c>
      <c r="K45" s="12">
        <v>2994.2784000000001</v>
      </c>
      <c r="L45" s="12">
        <v>1</v>
      </c>
      <c r="M45" s="1">
        <v>43166</v>
      </c>
      <c r="N45">
        <v>2.1888000000000001</v>
      </c>
    </row>
    <row r="46" spans="1:19" x14ac:dyDescent="0.45">
      <c r="A46">
        <v>94</v>
      </c>
      <c r="B46" t="s">
        <v>182</v>
      </c>
      <c r="C46" t="s">
        <v>182</v>
      </c>
      <c r="D46">
        <v>102205203</v>
      </c>
      <c r="E46" t="s">
        <v>149</v>
      </c>
      <c r="F46">
        <v>5</v>
      </c>
      <c r="G46" s="45">
        <v>43166.583333333336</v>
      </c>
      <c r="H46" s="12">
        <v>59.228999999999999</v>
      </c>
      <c r="I46" s="12">
        <v>53.305999999999997</v>
      </c>
      <c r="J46" s="12">
        <v>25</v>
      </c>
      <c r="K46" s="12">
        <v>3508.0744410000002</v>
      </c>
      <c r="L46" s="12">
        <v>1</v>
      </c>
      <c r="M46" s="1">
        <v>43166</v>
      </c>
      <c r="N46">
        <v>2.3691599999999999</v>
      </c>
    </row>
    <row r="47" spans="1:19" x14ac:dyDescent="0.45">
      <c r="A47">
        <v>94</v>
      </c>
      <c r="B47" t="s">
        <v>182</v>
      </c>
      <c r="C47" t="s">
        <v>182</v>
      </c>
      <c r="D47">
        <v>102205203</v>
      </c>
      <c r="E47" t="s">
        <v>149</v>
      </c>
      <c r="F47">
        <v>5</v>
      </c>
      <c r="G47" s="45">
        <v>43166.625</v>
      </c>
      <c r="H47" s="12">
        <v>57.128</v>
      </c>
      <c r="I47" s="12">
        <v>51.414999999999999</v>
      </c>
      <c r="J47" s="12">
        <v>25</v>
      </c>
      <c r="K47" s="12">
        <v>3263.6083840000001</v>
      </c>
      <c r="L47" s="12">
        <v>1</v>
      </c>
      <c r="M47" s="1">
        <v>43166</v>
      </c>
      <c r="N47">
        <v>2.28512</v>
      </c>
    </row>
    <row r="48" spans="1:19" x14ac:dyDescent="0.45">
      <c r="A48">
        <v>94</v>
      </c>
      <c r="B48" t="s">
        <v>182</v>
      </c>
      <c r="C48" t="s">
        <v>182</v>
      </c>
      <c r="D48">
        <v>102205203</v>
      </c>
      <c r="E48" t="s">
        <v>149</v>
      </c>
      <c r="F48">
        <v>5</v>
      </c>
      <c r="G48" s="45">
        <v>43166.666666666664</v>
      </c>
      <c r="H48" s="12">
        <v>62.41</v>
      </c>
      <c r="I48" s="12">
        <v>56.168999999999997</v>
      </c>
      <c r="J48" s="12">
        <v>25</v>
      </c>
      <c r="K48" s="12">
        <v>3895.0081</v>
      </c>
      <c r="L48" s="12">
        <v>1</v>
      </c>
      <c r="M48" s="1">
        <v>43166</v>
      </c>
      <c r="N48">
        <v>2.4964</v>
      </c>
    </row>
    <row r="49" spans="1:14" x14ac:dyDescent="0.45">
      <c r="A49">
        <v>94</v>
      </c>
      <c r="B49" t="s">
        <v>182</v>
      </c>
      <c r="C49" t="s">
        <v>182</v>
      </c>
      <c r="D49">
        <v>102205203</v>
      </c>
      <c r="E49" t="s">
        <v>149</v>
      </c>
      <c r="F49">
        <v>5</v>
      </c>
      <c r="G49" s="45">
        <v>43166.708333333336</v>
      </c>
      <c r="H49" s="12">
        <v>47.28</v>
      </c>
      <c r="I49" s="12">
        <v>42.552</v>
      </c>
      <c r="J49" s="12">
        <v>25</v>
      </c>
      <c r="K49" s="12">
        <v>2235.3984</v>
      </c>
      <c r="L49" s="12">
        <v>1</v>
      </c>
      <c r="M49" s="1">
        <v>43166</v>
      </c>
      <c r="N49">
        <v>1.8912</v>
      </c>
    </row>
    <row r="50" spans="1:14" x14ac:dyDescent="0.45">
      <c r="A50">
        <v>94</v>
      </c>
      <c r="B50" t="s">
        <v>182</v>
      </c>
      <c r="C50" t="s">
        <v>182</v>
      </c>
      <c r="D50">
        <v>102205203</v>
      </c>
      <c r="E50" t="s">
        <v>149</v>
      </c>
      <c r="F50">
        <v>5</v>
      </c>
      <c r="G50" s="45">
        <v>43166.75</v>
      </c>
      <c r="H50" s="12">
        <v>47.36</v>
      </c>
      <c r="I50" s="12">
        <v>42.624000000000002</v>
      </c>
      <c r="J50" s="12">
        <v>25</v>
      </c>
      <c r="K50" s="12">
        <v>2242.9695999999999</v>
      </c>
      <c r="L50" s="12">
        <v>1</v>
      </c>
      <c r="M50" s="1">
        <v>43166</v>
      </c>
      <c r="N50">
        <v>1.8944000000000001</v>
      </c>
    </row>
    <row r="51" spans="1:14" x14ac:dyDescent="0.45">
      <c r="A51">
        <v>94</v>
      </c>
      <c r="B51" t="s">
        <v>182</v>
      </c>
      <c r="C51" t="s">
        <v>182</v>
      </c>
      <c r="D51">
        <v>102205203</v>
      </c>
      <c r="E51" t="s">
        <v>149</v>
      </c>
      <c r="F51">
        <v>5</v>
      </c>
      <c r="G51" s="45">
        <v>43166.791666666664</v>
      </c>
      <c r="H51" s="12">
        <v>49.76</v>
      </c>
      <c r="I51" s="12">
        <v>44.783999999999999</v>
      </c>
      <c r="J51" s="12">
        <v>25</v>
      </c>
      <c r="K51" s="12">
        <v>2476.0576000000001</v>
      </c>
      <c r="L51" s="12">
        <v>1</v>
      </c>
      <c r="M51" s="1">
        <v>43166</v>
      </c>
      <c r="N51">
        <v>1.9903999999999999</v>
      </c>
    </row>
    <row r="52" spans="1:14" x14ac:dyDescent="0.45">
      <c r="A52">
        <v>94</v>
      </c>
      <c r="B52" t="s">
        <v>182</v>
      </c>
      <c r="C52" t="s">
        <v>182</v>
      </c>
      <c r="D52">
        <v>102205203</v>
      </c>
      <c r="E52" t="s">
        <v>149</v>
      </c>
      <c r="F52">
        <v>5</v>
      </c>
      <c r="G52" s="45">
        <v>43166.833333333336</v>
      </c>
      <c r="H52" s="12">
        <v>51.04</v>
      </c>
      <c r="I52" s="12">
        <v>45.936</v>
      </c>
      <c r="J52" s="12">
        <v>25</v>
      </c>
      <c r="K52" s="12">
        <v>2605.0816</v>
      </c>
      <c r="L52" s="12">
        <v>1</v>
      </c>
      <c r="M52" s="1">
        <v>43166</v>
      </c>
      <c r="N52">
        <v>2.0415999999999999</v>
      </c>
    </row>
    <row r="53" spans="1:14" x14ac:dyDescent="0.45">
      <c r="A53">
        <v>94</v>
      </c>
      <c r="B53" t="s">
        <v>182</v>
      </c>
      <c r="C53" t="s">
        <v>182</v>
      </c>
      <c r="D53">
        <v>102205203</v>
      </c>
      <c r="E53" t="s">
        <v>149</v>
      </c>
      <c r="F53">
        <v>5</v>
      </c>
      <c r="G53" s="45">
        <v>43166.875</v>
      </c>
      <c r="H53" s="12">
        <v>56.08</v>
      </c>
      <c r="I53" s="12">
        <v>50.472000000000001</v>
      </c>
      <c r="J53" s="12">
        <v>25</v>
      </c>
      <c r="K53" s="12">
        <v>3144.9663999999998</v>
      </c>
      <c r="L53" s="12">
        <v>1</v>
      </c>
      <c r="M53" s="1">
        <v>43166</v>
      </c>
      <c r="N53">
        <v>2.2431999999999999</v>
      </c>
    </row>
    <row r="54" spans="1:14" x14ac:dyDescent="0.45">
      <c r="A54">
        <v>94</v>
      </c>
      <c r="B54" t="s">
        <v>182</v>
      </c>
      <c r="C54" t="s">
        <v>182</v>
      </c>
      <c r="D54">
        <v>102205203</v>
      </c>
      <c r="E54" t="s">
        <v>149</v>
      </c>
      <c r="F54">
        <v>5</v>
      </c>
      <c r="G54" s="45">
        <v>43166.916666666664</v>
      </c>
      <c r="H54" s="12">
        <v>55.48</v>
      </c>
      <c r="I54" s="12">
        <v>49.932000000000002</v>
      </c>
      <c r="J54" s="12">
        <v>25</v>
      </c>
      <c r="K54" s="12">
        <v>3078.0304000000001</v>
      </c>
      <c r="L54" s="12">
        <v>1</v>
      </c>
      <c r="M54" s="1">
        <v>43166</v>
      </c>
      <c r="N54">
        <v>2.2191999999999998</v>
      </c>
    </row>
    <row r="55" spans="1:14" x14ac:dyDescent="0.45">
      <c r="A55">
        <v>94</v>
      </c>
      <c r="B55" t="s">
        <v>182</v>
      </c>
      <c r="C55" t="s">
        <v>182</v>
      </c>
      <c r="D55">
        <v>102205203</v>
      </c>
      <c r="E55" t="s">
        <v>149</v>
      </c>
      <c r="F55">
        <v>5</v>
      </c>
      <c r="G55" s="45">
        <v>43166.958333333336</v>
      </c>
      <c r="H55" s="12">
        <v>54.04</v>
      </c>
      <c r="I55" s="12">
        <v>48.636000000000003</v>
      </c>
      <c r="J55" s="12">
        <v>25</v>
      </c>
      <c r="K55" s="12">
        <v>2920.3216000000002</v>
      </c>
      <c r="L55" s="12">
        <v>1</v>
      </c>
      <c r="M55" s="1">
        <v>43166</v>
      </c>
      <c r="N55">
        <v>2.1616</v>
      </c>
    </row>
    <row r="56" spans="1:14" x14ac:dyDescent="0.45">
      <c r="A56">
        <v>94</v>
      </c>
      <c r="B56" t="s">
        <v>182</v>
      </c>
      <c r="C56" t="s">
        <v>182</v>
      </c>
      <c r="D56">
        <v>102205203</v>
      </c>
      <c r="E56" t="s">
        <v>149</v>
      </c>
      <c r="F56">
        <v>5</v>
      </c>
      <c r="G56" s="45">
        <v>43167</v>
      </c>
      <c r="H56" s="12">
        <v>54.28</v>
      </c>
      <c r="I56" s="12">
        <v>48.851999999999997</v>
      </c>
      <c r="J56" s="12">
        <v>25</v>
      </c>
      <c r="K56" s="12">
        <v>2946.3184000000001</v>
      </c>
      <c r="L56" s="12">
        <v>1</v>
      </c>
      <c r="M56" s="1">
        <v>43166</v>
      </c>
      <c r="N56">
        <v>2.1711999999999998</v>
      </c>
    </row>
    <row r="57" spans="1:14" x14ac:dyDescent="0.45">
      <c r="A57">
        <v>94</v>
      </c>
      <c r="B57" t="s">
        <v>182</v>
      </c>
      <c r="C57" t="s">
        <v>182</v>
      </c>
      <c r="D57">
        <v>102205203</v>
      </c>
      <c r="E57" t="s">
        <v>149</v>
      </c>
      <c r="F57">
        <v>5</v>
      </c>
      <c r="G57" s="45">
        <v>43167.041666666664</v>
      </c>
      <c r="H57" s="12">
        <v>55.28</v>
      </c>
      <c r="I57" s="12">
        <v>49.752000000000002</v>
      </c>
      <c r="J57" s="12">
        <v>25</v>
      </c>
      <c r="K57" s="12">
        <v>3055.8784000000001</v>
      </c>
      <c r="L57" s="12">
        <v>1</v>
      </c>
      <c r="M57" s="1">
        <v>43167</v>
      </c>
      <c r="N57">
        <v>2.2111999999999998</v>
      </c>
    </row>
    <row r="58" spans="1:14" x14ac:dyDescent="0.45">
      <c r="A58">
        <v>94</v>
      </c>
      <c r="B58" t="s">
        <v>182</v>
      </c>
      <c r="C58" t="s">
        <v>182</v>
      </c>
      <c r="D58">
        <v>102205203</v>
      </c>
      <c r="E58" t="s">
        <v>149</v>
      </c>
      <c r="F58">
        <v>5</v>
      </c>
      <c r="G58" s="45">
        <v>43167.083333333336</v>
      </c>
      <c r="H58" s="12">
        <v>54.68</v>
      </c>
      <c r="I58" s="12">
        <v>49.212000000000003</v>
      </c>
      <c r="J58" s="12">
        <v>25</v>
      </c>
      <c r="K58" s="12">
        <v>2989.9023999999999</v>
      </c>
      <c r="L58" s="12">
        <v>1</v>
      </c>
      <c r="M58" s="1">
        <v>43167</v>
      </c>
      <c r="N58">
        <v>2.1871999999999998</v>
      </c>
    </row>
    <row r="59" spans="1:14" x14ac:dyDescent="0.45">
      <c r="A59">
        <v>94</v>
      </c>
      <c r="B59" t="s">
        <v>182</v>
      </c>
      <c r="C59" t="s">
        <v>182</v>
      </c>
      <c r="D59">
        <v>102205203</v>
      </c>
      <c r="E59" t="s">
        <v>149</v>
      </c>
      <c r="F59">
        <v>5</v>
      </c>
      <c r="G59" s="45">
        <v>43167.125</v>
      </c>
      <c r="H59" s="12">
        <v>25.24</v>
      </c>
      <c r="I59" s="12">
        <v>22.716000000000001</v>
      </c>
      <c r="J59" s="12">
        <v>25</v>
      </c>
      <c r="K59" s="12">
        <v>637.05759999999998</v>
      </c>
      <c r="L59" s="12">
        <v>1</v>
      </c>
      <c r="M59" s="1">
        <v>43167</v>
      </c>
      <c r="N59">
        <v>1.0096000000000001</v>
      </c>
    </row>
    <row r="60" spans="1:14" x14ac:dyDescent="0.45">
      <c r="A60">
        <v>94</v>
      </c>
      <c r="B60" t="s">
        <v>182</v>
      </c>
      <c r="C60" t="s">
        <v>182</v>
      </c>
      <c r="D60">
        <v>102205203</v>
      </c>
      <c r="E60" t="s">
        <v>149</v>
      </c>
      <c r="F60">
        <v>5</v>
      </c>
      <c r="G60" s="2">
        <v>43167.166666666664</v>
      </c>
      <c r="H60">
        <v>8.56</v>
      </c>
      <c r="I60">
        <v>7.7039999999999997</v>
      </c>
      <c r="J60">
        <v>25</v>
      </c>
      <c r="K60">
        <v>73.273600000000002</v>
      </c>
      <c r="L60">
        <v>0</v>
      </c>
      <c r="M60" s="1">
        <v>43167</v>
      </c>
      <c r="N60">
        <v>0.34239999999999998</v>
      </c>
    </row>
    <row r="61" spans="1:14" x14ac:dyDescent="0.45">
      <c r="A61">
        <v>94</v>
      </c>
      <c r="B61" t="s">
        <v>182</v>
      </c>
      <c r="C61" t="s">
        <v>182</v>
      </c>
      <c r="D61">
        <v>102205203</v>
      </c>
      <c r="E61" t="s">
        <v>149</v>
      </c>
      <c r="F61">
        <v>5</v>
      </c>
      <c r="G61" s="2">
        <v>43167.208333333336</v>
      </c>
      <c r="H61">
        <v>8.8000000000000007</v>
      </c>
      <c r="I61">
        <v>7.92</v>
      </c>
      <c r="J61">
        <v>25</v>
      </c>
      <c r="K61">
        <v>77.44</v>
      </c>
      <c r="L61">
        <v>0</v>
      </c>
      <c r="M61" s="1">
        <v>43167</v>
      </c>
      <c r="N61">
        <v>0.35199999999999998</v>
      </c>
    </row>
    <row r="62" spans="1:14" x14ac:dyDescent="0.45">
      <c r="A62">
        <v>94</v>
      </c>
      <c r="B62" t="s">
        <v>182</v>
      </c>
      <c r="C62" t="s">
        <v>182</v>
      </c>
      <c r="D62">
        <v>102205203</v>
      </c>
      <c r="E62" t="s">
        <v>149</v>
      </c>
      <c r="F62">
        <v>5</v>
      </c>
      <c r="G62" s="2">
        <v>43167.25</v>
      </c>
      <c r="H62">
        <v>32.68</v>
      </c>
      <c r="I62">
        <v>29.411999999999999</v>
      </c>
      <c r="J62">
        <v>25</v>
      </c>
      <c r="K62">
        <v>1067.9824000000001</v>
      </c>
      <c r="L62">
        <v>1</v>
      </c>
      <c r="M62" s="1">
        <v>43167</v>
      </c>
      <c r="N62">
        <v>1.3071999999999999</v>
      </c>
    </row>
    <row r="63" spans="1:14" x14ac:dyDescent="0.45">
      <c r="A63">
        <v>94</v>
      </c>
      <c r="B63" t="s">
        <v>182</v>
      </c>
      <c r="C63" t="s">
        <v>182</v>
      </c>
      <c r="D63">
        <v>102205203</v>
      </c>
      <c r="E63" t="s">
        <v>149</v>
      </c>
      <c r="F63">
        <v>5</v>
      </c>
      <c r="G63" s="2">
        <v>43167.291666666664</v>
      </c>
      <c r="H63">
        <v>54.52</v>
      </c>
      <c r="I63">
        <v>49.067999999999998</v>
      </c>
      <c r="J63">
        <v>25</v>
      </c>
      <c r="K63">
        <v>2972.4304000000002</v>
      </c>
      <c r="L63">
        <v>1</v>
      </c>
      <c r="M63" s="1">
        <v>43167</v>
      </c>
      <c r="N63">
        <v>2.1808000000000001</v>
      </c>
    </row>
    <row r="64" spans="1:14" x14ac:dyDescent="0.45">
      <c r="A64">
        <v>94</v>
      </c>
      <c r="B64" t="s">
        <v>182</v>
      </c>
      <c r="C64" t="s">
        <v>182</v>
      </c>
      <c r="D64">
        <v>102205203</v>
      </c>
      <c r="E64" t="s">
        <v>149</v>
      </c>
      <c r="F64">
        <v>5</v>
      </c>
      <c r="G64" s="2">
        <v>43167.333333333336</v>
      </c>
      <c r="H64">
        <v>56.48</v>
      </c>
      <c r="I64">
        <v>50.832000000000001</v>
      </c>
      <c r="J64">
        <v>25</v>
      </c>
      <c r="K64">
        <v>3189.9904000000001</v>
      </c>
      <c r="L64">
        <v>1</v>
      </c>
      <c r="M64" s="1">
        <v>43167</v>
      </c>
      <c r="N64">
        <v>2.2591999999999999</v>
      </c>
    </row>
    <row r="65" spans="1:33" x14ac:dyDescent="0.45">
      <c r="A65">
        <v>94</v>
      </c>
      <c r="B65" t="s">
        <v>182</v>
      </c>
      <c r="C65" t="s">
        <v>182</v>
      </c>
      <c r="D65">
        <v>102205203</v>
      </c>
      <c r="E65" t="s">
        <v>149</v>
      </c>
      <c r="F65">
        <v>5</v>
      </c>
      <c r="G65" s="2">
        <v>43167.375</v>
      </c>
      <c r="H65">
        <v>56.96</v>
      </c>
      <c r="I65">
        <v>51.264000000000003</v>
      </c>
      <c r="J65">
        <v>25</v>
      </c>
      <c r="K65">
        <v>3244.4416000000001</v>
      </c>
      <c r="L65">
        <v>1</v>
      </c>
      <c r="M65" s="1">
        <v>43167</v>
      </c>
      <c r="N65">
        <v>2.2784</v>
      </c>
    </row>
    <row r="66" spans="1:33" x14ac:dyDescent="0.45">
      <c r="A66">
        <v>94</v>
      </c>
      <c r="B66" t="s">
        <v>182</v>
      </c>
      <c r="C66" t="s">
        <v>182</v>
      </c>
      <c r="D66">
        <v>102205203</v>
      </c>
      <c r="E66" t="s">
        <v>149</v>
      </c>
      <c r="F66">
        <v>5</v>
      </c>
      <c r="G66" s="2">
        <v>43167.416666666664</v>
      </c>
      <c r="H66">
        <v>58.04</v>
      </c>
      <c r="I66">
        <v>52.235999999999997</v>
      </c>
      <c r="J66">
        <v>25</v>
      </c>
      <c r="K66">
        <v>3368.6415999999999</v>
      </c>
      <c r="L66">
        <v>1</v>
      </c>
      <c r="M66" s="1">
        <v>43167</v>
      </c>
      <c r="N66">
        <v>2.3216000000000001</v>
      </c>
    </row>
    <row r="67" spans="1:33" x14ac:dyDescent="0.45">
      <c r="A67">
        <v>94</v>
      </c>
      <c r="B67" t="s">
        <v>182</v>
      </c>
      <c r="C67" t="s">
        <v>182</v>
      </c>
      <c r="D67">
        <v>102205203</v>
      </c>
      <c r="E67" t="s">
        <v>149</v>
      </c>
      <c r="F67">
        <v>5</v>
      </c>
      <c r="G67" s="2">
        <v>43167.458333333336</v>
      </c>
      <c r="H67">
        <v>58.96</v>
      </c>
      <c r="I67">
        <v>53.064</v>
      </c>
      <c r="J67">
        <v>25</v>
      </c>
      <c r="K67">
        <v>3476.2815999999998</v>
      </c>
      <c r="L67">
        <v>1</v>
      </c>
      <c r="M67" s="1">
        <v>43167</v>
      </c>
      <c r="N67">
        <v>2.3584000000000001</v>
      </c>
    </row>
    <row r="68" spans="1:33" x14ac:dyDescent="0.45">
      <c r="A68">
        <v>94</v>
      </c>
      <c r="B68" t="s">
        <v>182</v>
      </c>
      <c r="C68" t="s">
        <v>182</v>
      </c>
      <c r="D68">
        <v>102205203</v>
      </c>
      <c r="E68" t="s">
        <v>149</v>
      </c>
      <c r="F68">
        <v>5</v>
      </c>
      <c r="G68" s="2">
        <v>43167.5</v>
      </c>
      <c r="H68">
        <v>59.76</v>
      </c>
      <c r="I68">
        <v>53.783999999999999</v>
      </c>
      <c r="J68">
        <v>25</v>
      </c>
      <c r="K68">
        <v>3571.2575999999999</v>
      </c>
      <c r="L68">
        <v>1</v>
      </c>
      <c r="M68" s="1">
        <v>43167</v>
      </c>
      <c r="N68">
        <v>2.3904000000000001</v>
      </c>
    </row>
    <row r="69" spans="1:33" x14ac:dyDescent="0.45">
      <c r="A69">
        <v>94</v>
      </c>
      <c r="B69" t="s">
        <v>182</v>
      </c>
      <c r="C69" t="s">
        <v>182</v>
      </c>
      <c r="D69">
        <v>102205203</v>
      </c>
      <c r="E69" t="s">
        <v>149</v>
      </c>
      <c r="F69">
        <v>5</v>
      </c>
      <c r="G69" s="2">
        <v>43167.541666666664</v>
      </c>
      <c r="H69">
        <v>56.24</v>
      </c>
      <c r="I69">
        <v>50.616</v>
      </c>
      <c r="J69">
        <v>25</v>
      </c>
      <c r="K69">
        <v>3162.9376000000002</v>
      </c>
      <c r="L69">
        <v>1</v>
      </c>
      <c r="M69" s="1">
        <v>43167</v>
      </c>
      <c r="N69">
        <v>2.2496</v>
      </c>
    </row>
    <row r="70" spans="1:33" x14ac:dyDescent="0.45">
      <c r="A70">
        <v>94</v>
      </c>
      <c r="B70" t="s">
        <v>182</v>
      </c>
      <c r="C70" t="s">
        <v>182</v>
      </c>
      <c r="D70">
        <v>102205203</v>
      </c>
      <c r="E70" t="s">
        <v>149</v>
      </c>
      <c r="F70">
        <v>5</v>
      </c>
      <c r="G70" s="2">
        <v>43167.583333333336</v>
      </c>
      <c r="H70">
        <v>57.76</v>
      </c>
      <c r="I70">
        <v>51.984000000000002</v>
      </c>
      <c r="J70">
        <v>25</v>
      </c>
      <c r="K70">
        <v>3336.2175999999999</v>
      </c>
      <c r="L70">
        <v>1</v>
      </c>
      <c r="M70" s="1">
        <v>43167</v>
      </c>
      <c r="N70">
        <v>2.3104</v>
      </c>
    </row>
    <row r="71" spans="1:33" x14ac:dyDescent="0.45">
      <c r="A71">
        <v>94</v>
      </c>
      <c r="B71" t="s">
        <v>182</v>
      </c>
      <c r="C71" t="s">
        <v>182</v>
      </c>
      <c r="D71">
        <v>102205203</v>
      </c>
      <c r="E71" t="s">
        <v>149</v>
      </c>
      <c r="F71">
        <v>5</v>
      </c>
      <c r="G71" s="2">
        <v>43167.625</v>
      </c>
      <c r="H71">
        <v>59.56</v>
      </c>
      <c r="I71">
        <v>53.603999999999999</v>
      </c>
      <c r="J71">
        <v>25</v>
      </c>
      <c r="K71">
        <v>3547.3935999999999</v>
      </c>
      <c r="L71">
        <v>1</v>
      </c>
      <c r="M71" s="1">
        <v>43167</v>
      </c>
      <c r="N71">
        <v>2.3824000000000001</v>
      </c>
    </row>
    <row r="75" spans="1:33" x14ac:dyDescent="0.45">
      <c r="L75" s="1"/>
      <c r="M75" s="1"/>
      <c r="N75" s="1"/>
      <c r="Y75" s="1"/>
      <c r="Z75" s="1"/>
      <c r="AG75" s="1"/>
    </row>
    <row r="82" spans="4:34" x14ac:dyDescent="0.45">
      <c r="M82" s="1"/>
      <c r="N82" s="1"/>
      <c r="O82" s="1"/>
      <c r="Z82" s="1"/>
      <c r="AA82" s="1"/>
      <c r="AH82" s="1"/>
    </row>
    <row r="85" spans="4:34" x14ac:dyDescent="0.45">
      <c r="D85" t="s">
        <v>175</v>
      </c>
      <c r="E85">
        <v>94</v>
      </c>
    </row>
    <row r="86" spans="4:34" x14ac:dyDescent="0.45">
      <c r="D86" t="s">
        <v>144</v>
      </c>
      <c r="E86" t="s">
        <v>182</v>
      </c>
    </row>
    <row r="87" spans="4:34" x14ac:dyDescent="0.45">
      <c r="D87" t="s">
        <v>43</v>
      </c>
      <c r="E87" t="s">
        <v>182</v>
      </c>
    </row>
    <row r="88" spans="4:34" x14ac:dyDescent="0.45">
      <c r="D88" t="s">
        <v>145</v>
      </c>
      <c r="E88">
        <v>102205203</v>
      </c>
    </row>
    <row r="89" spans="4:34" x14ac:dyDescent="0.45">
      <c r="D89" t="s">
        <v>146</v>
      </c>
      <c r="E89" t="s">
        <v>149</v>
      </c>
    </row>
    <row r="90" spans="4:34" x14ac:dyDescent="0.45">
      <c r="D90" t="s">
        <v>147</v>
      </c>
      <c r="E90">
        <v>5</v>
      </c>
    </row>
    <row r="91" spans="4:34" x14ac:dyDescent="0.45">
      <c r="D91" t="s">
        <v>102</v>
      </c>
      <c r="E91">
        <v>6.84</v>
      </c>
    </row>
    <row r="92" spans="4:34" x14ac:dyDescent="0.45">
      <c r="D92" t="s">
        <v>101</v>
      </c>
      <c r="E92">
        <v>62.41</v>
      </c>
    </row>
    <row r="93" spans="4:34" x14ac:dyDescent="0.45">
      <c r="D93" t="s">
        <v>151</v>
      </c>
      <c r="E93">
        <v>29.892787999999999</v>
      </c>
    </row>
    <row r="94" spans="4:34" x14ac:dyDescent="0.45">
      <c r="D94" t="s">
        <v>100</v>
      </c>
      <c r="E94" s="1">
        <v>43166.666666666664</v>
      </c>
    </row>
    <row r="95" spans="4:34" x14ac:dyDescent="0.45">
      <c r="D95" t="s">
        <v>77</v>
      </c>
      <c r="E95" s="1">
        <v>43092.041666666664</v>
      </c>
    </row>
    <row r="96" spans="4:34" x14ac:dyDescent="0.45">
      <c r="D96" t="s">
        <v>78</v>
      </c>
      <c r="E96" s="1">
        <v>43169</v>
      </c>
    </row>
    <row r="97" spans="4:5" x14ac:dyDescent="0.45">
      <c r="D97" t="s">
        <v>152</v>
      </c>
      <c r="E97">
        <v>25</v>
      </c>
    </row>
    <row r="98" spans="4:5" x14ac:dyDescent="0.45">
      <c r="D98" t="s">
        <v>153</v>
      </c>
      <c r="E98">
        <v>45.04851163</v>
      </c>
    </row>
    <row r="99" spans="4:5" x14ac:dyDescent="0.45">
      <c r="D99" t="s">
        <v>154</v>
      </c>
      <c r="E99">
        <v>12</v>
      </c>
    </row>
    <row r="100" spans="4:5" x14ac:dyDescent="0.45">
      <c r="D100" t="s">
        <v>155</v>
      </c>
      <c r="E100">
        <v>50.898827750000002</v>
      </c>
    </row>
    <row r="101" spans="4:5" x14ac:dyDescent="0.45">
      <c r="D101" t="s">
        <v>156</v>
      </c>
      <c r="E101">
        <v>12</v>
      </c>
    </row>
    <row r="102" spans="4:5" x14ac:dyDescent="0.45">
      <c r="D102" t="s">
        <v>157</v>
      </c>
      <c r="E102">
        <v>203.59531100000001</v>
      </c>
    </row>
    <row r="103" spans="4:5" x14ac:dyDescent="0.45">
      <c r="D103" t="s">
        <v>178</v>
      </c>
      <c r="E103">
        <v>48.9</v>
      </c>
    </row>
    <row r="104" spans="4:5" x14ac:dyDescent="0.45">
      <c r="D104" t="s">
        <v>179</v>
      </c>
      <c r="E104">
        <v>9.3888888900000005</v>
      </c>
    </row>
    <row r="105" spans="4:5" x14ac:dyDescent="0.45">
      <c r="D105" t="s">
        <v>160</v>
      </c>
      <c r="E105">
        <v>20.61111111</v>
      </c>
    </row>
    <row r="106" spans="4:5" x14ac:dyDescent="0.45">
      <c r="D106" t="s">
        <v>161</v>
      </c>
      <c r="E106">
        <v>0</v>
      </c>
    </row>
    <row r="107" spans="4:5" x14ac:dyDescent="0.45">
      <c r="D107" t="s">
        <v>162</v>
      </c>
      <c r="E107" s="1">
        <v>43167.125</v>
      </c>
    </row>
    <row r="108" spans="4:5" x14ac:dyDescent="0.45">
      <c r="D108" t="s">
        <v>163</v>
      </c>
      <c r="E108" s="1">
        <v>43166.25</v>
      </c>
    </row>
    <row r="109" spans="4:5" x14ac:dyDescent="0.45">
      <c r="D109" t="s">
        <v>164</v>
      </c>
      <c r="E109">
        <v>22</v>
      </c>
    </row>
    <row r="110" spans="4:5" x14ac:dyDescent="0.45">
      <c r="D110" t="s">
        <v>165</v>
      </c>
      <c r="E110" t="s">
        <v>17</v>
      </c>
    </row>
    <row r="111" spans="4:5" x14ac:dyDescent="0.45">
      <c r="D111" t="s">
        <v>166</v>
      </c>
      <c r="E111">
        <v>130.61111111</v>
      </c>
    </row>
    <row r="112" spans="4:5" x14ac:dyDescent="0.45">
      <c r="D112" t="s">
        <v>167</v>
      </c>
      <c r="E112">
        <v>249.64</v>
      </c>
    </row>
    <row r="113" spans="4:5" x14ac:dyDescent="0.45">
      <c r="D113" t="s">
        <v>171</v>
      </c>
      <c r="E113" t="s">
        <v>181</v>
      </c>
    </row>
    <row r="114" spans="4:5" x14ac:dyDescent="0.45">
      <c r="D114" t="s">
        <v>168</v>
      </c>
      <c r="E114" t="s">
        <v>181</v>
      </c>
    </row>
    <row r="115" spans="4:5" x14ac:dyDescent="0.45">
      <c r="D115" t="s">
        <v>180</v>
      </c>
      <c r="E115" s="1">
        <v>43168.623447141203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3D59-2A2B-4B71-8402-A1285C888C78}">
  <dimension ref="A1:S71"/>
  <sheetViews>
    <sheetView workbookViewId="0">
      <selection activeCell="Q33" sqref="Q33"/>
    </sheetView>
  </sheetViews>
  <sheetFormatPr defaultRowHeight="14.25" x14ac:dyDescent="0.45"/>
  <cols>
    <col min="7" max="7" width="11.19921875" bestFit="1" customWidth="1"/>
    <col min="16" max="16" width="38.33203125" bestFit="1" customWidth="1"/>
    <col min="17" max="17" width="14.265625" bestFit="1" customWidth="1"/>
  </cols>
  <sheetData>
    <row r="1" spans="1:17" x14ac:dyDescent="0.45">
      <c r="A1" t="s">
        <v>191</v>
      </c>
    </row>
    <row r="4" spans="1:17" x14ac:dyDescent="0.45">
      <c r="P4" t="s">
        <v>175</v>
      </c>
      <c r="Q4">
        <v>232</v>
      </c>
    </row>
    <row r="5" spans="1:17" x14ac:dyDescent="0.45">
      <c r="P5" t="s">
        <v>144</v>
      </c>
      <c r="Q5" t="s">
        <v>176</v>
      </c>
    </row>
    <row r="6" spans="1:17" x14ac:dyDescent="0.45">
      <c r="P6" t="s">
        <v>43</v>
      </c>
      <c r="Q6" t="s">
        <v>176</v>
      </c>
    </row>
    <row r="7" spans="1:17" x14ac:dyDescent="0.45">
      <c r="P7" t="s">
        <v>145</v>
      </c>
      <c r="Q7">
        <v>102101978</v>
      </c>
    </row>
    <row r="8" spans="1:17" x14ac:dyDescent="0.45">
      <c r="P8" t="s">
        <v>146</v>
      </c>
      <c r="Q8" t="s">
        <v>177</v>
      </c>
    </row>
    <row r="9" spans="1:17" x14ac:dyDescent="0.45">
      <c r="P9" t="s">
        <v>147</v>
      </c>
      <c r="Q9">
        <v>4</v>
      </c>
    </row>
    <row r="10" spans="1:17" x14ac:dyDescent="0.45">
      <c r="P10" t="s">
        <v>102</v>
      </c>
      <c r="Q10">
        <v>0.14399999999999999</v>
      </c>
    </row>
    <row r="11" spans="1:17" x14ac:dyDescent="0.45">
      <c r="P11" t="s">
        <v>101</v>
      </c>
      <c r="Q11">
        <v>1.593</v>
      </c>
    </row>
    <row r="12" spans="1:17" x14ac:dyDescent="0.45">
      <c r="P12" t="s">
        <v>151</v>
      </c>
      <c r="Q12">
        <v>0.57785500000000001</v>
      </c>
    </row>
    <row r="13" spans="1:17" x14ac:dyDescent="0.45">
      <c r="P13" t="s">
        <v>100</v>
      </c>
      <c r="Q13" s="1">
        <v>43168.75</v>
      </c>
    </row>
    <row r="14" spans="1:17" x14ac:dyDescent="0.45">
      <c r="P14" t="s">
        <v>77</v>
      </c>
      <c r="Q14" s="1">
        <v>43092.041666666664</v>
      </c>
    </row>
    <row r="15" spans="1:17" x14ac:dyDescent="0.45">
      <c r="P15" t="s">
        <v>78</v>
      </c>
      <c r="Q15" s="1">
        <v>43172</v>
      </c>
    </row>
    <row r="16" spans="1:17" x14ac:dyDescent="0.45">
      <c r="P16" t="s">
        <v>152</v>
      </c>
      <c r="Q16">
        <v>1</v>
      </c>
    </row>
    <row r="17" spans="1:18" x14ac:dyDescent="0.45">
      <c r="P17" t="s">
        <v>153</v>
      </c>
      <c r="Q17">
        <v>0.27432326000000001</v>
      </c>
    </row>
    <row r="18" spans="1:18" x14ac:dyDescent="0.45">
      <c r="P18" t="s">
        <v>154</v>
      </c>
      <c r="Q18">
        <v>12</v>
      </c>
    </row>
    <row r="19" spans="1:18" x14ac:dyDescent="0.45">
      <c r="P19" t="s">
        <v>155</v>
      </c>
      <c r="Q19">
        <v>0.73504115999999997</v>
      </c>
    </row>
    <row r="20" spans="1:18" x14ac:dyDescent="0.45">
      <c r="P20" t="s">
        <v>156</v>
      </c>
      <c r="Q20">
        <v>12</v>
      </c>
    </row>
    <row r="21" spans="1:18" x14ac:dyDescent="0.45">
      <c r="P21" t="s">
        <v>157</v>
      </c>
      <c r="Q21">
        <v>73.504115999999996</v>
      </c>
    </row>
    <row r="22" spans="1:18" x14ac:dyDescent="0.45">
      <c r="P22" t="s">
        <v>178</v>
      </c>
      <c r="Q22">
        <v>36</v>
      </c>
    </row>
    <row r="23" spans="1:18" x14ac:dyDescent="0.45">
      <c r="P23" t="s">
        <v>179</v>
      </c>
      <c r="Q23">
        <v>2.2222222199999999</v>
      </c>
    </row>
    <row r="24" spans="1:18" x14ac:dyDescent="0.45">
      <c r="P24" t="s">
        <v>160</v>
      </c>
      <c r="Q24">
        <v>27.777777780000001</v>
      </c>
    </row>
    <row r="25" spans="1:18" x14ac:dyDescent="0.45">
      <c r="P25" t="s">
        <v>161</v>
      </c>
      <c r="Q25">
        <v>0</v>
      </c>
    </row>
    <row r="26" spans="1:18" x14ac:dyDescent="0.45">
      <c r="P26" t="s">
        <v>162</v>
      </c>
      <c r="Q26" s="2">
        <v>43168.791666666664</v>
      </c>
    </row>
    <row r="27" spans="1:18" x14ac:dyDescent="0.45">
      <c r="A27" t="s">
        <v>175</v>
      </c>
      <c r="B27" t="s">
        <v>144</v>
      </c>
      <c r="C27" t="s">
        <v>43</v>
      </c>
      <c r="D27" t="s">
        <v>145</v>
      </c>
      <c r="E27" t="s">
        <v>146</v>
      </c>
      <c r="F27" t="s">
        <v>147</v>
      </c>
      <c r="G27" s="2" t="s">
        <v>1</v>
      </c>
      <c r="H27" t="s">
        <v>0</v>
      </c>
      <c r="I27" t="s">
        <v>2</v>
      </c>
      <c r="J27" t="s">
        <v>3</v>
      </c>
      <c r="K27" t="s">
        <v>4</v>
      </c>
      <c r="L27" t="s">
        <v>6</v>
      </c>
      <c r="M27" t="s">
        <v>34</v>
      </c>
      <c r="N27" t="s">
        <v>169</v>
      </c>
      <c r="P27" t="s">
        <v>163</v>
      </c>
      <c r="Q27" s="2">
        <v>43168.5</v>
      </c>
    </row>
    <row r="28" spans="1:18" x14ac:dyDescent="0.45">
      <c r="A28">
        <v>232</v>
      </c>
      <c r="B28" t="s">
        <v>176</v>
      </c>
      <c r="C28" t="s">
        <v>176</v>
      </c>
      <c r="D28">
        <v>102101978</v>
      </c>
      <c r="E28" t="s">
        <v>177</v>
      </c>
      <c r="F28">
        <v>4</v>
      </c>
      <c r="G28" s="2">
        <v>43168</v>
      </c>
      <c r="H28">
        <v>0.253</v>
      </c>
      <c r="I28">
        <v>0.22800000000000001</v>
      </c>
      <c r="J28">
        <v>1</v>
      </c>
      <c r="K28">
        <v>6.4008999999999996E-2</v>
      </c>
      <c r="L28">
        <v>0</v>
      </c>
      <c r="M28" s="1">
        <v>43167</v>
      </c>
      <c r="N28">
        <v>0.253</v>
      </c>
      <c r="P28" t="s">
        <v>164</v>
      </c>
      <c r="Q28">
        <v>7</v>
      </c>
    </row>
    <row r="29" spans="1:18" x14ac:dyDescent="0.45">
      <c r="A29">
        <v>232</v>
      </c>
      <c r="B29" t="s">
        <v>176</v>
      </c>
      <c r="C29" t="s">
        <v>176</v>
      </c>
      <c r="D29">
        <v>102101978</v>
      </c>
      <c r="E29" t="s">
        <v>177</v>
      </c>
      <c r="F29">
        <v>4</v>
      </c>
      <c r="G29" s="2">
        <v>43168.041666666664</v>
      </c>
      <c r="H29">
        <v>0.255</v>
      </c>
      <c r="I29">
        <v>0.23</v>
      </c>
      <c r="J29">
        <v>1</v>
      </c>
      <c r="K29">
        <v>6.5024999999999999E-2</v>
      </c>
      <c r="L29">
        <v>0</v>
      </c>
      <c r="M29" s="1">
        <v>43168</v>
      </c>
      <c r="N29">
        <v>0.255</v>
      </c>
      <c r="P29" t="s">
        <v>165</v>
      </c>
      <c r="Q29" t="s">
        <v>16</v>
      </c>
    </row>
    <row r="30" spans="1:18" x14ac:dyDescent="0.45">
      <c r="A30">
        <v>232</v>
      </c>
      <c r="B30" t="s">
        <v>176</v>
      </c>
      <c r="C30" t="s">
        <v>176</v>
      </c>
      <c r="D30">
        <v>102101978</v>
      </c>
      <c r="E30" t="s">
        <v>177</v>
      </c>
      <c r="F30">
        <v>4</v>
      </c>
      <c r="G30" s="2">
        <v>43168.083333333336</v>
      </c>
      <c r="H30">
        <v>0.251</v>
      </c>
      <c r="I30">
        <v>0.22600000000000001</v>
      </c>
      <c r="J30">
        <v>1</v>
      </c>
      <c r="K30">
        <v>6.3001000000000001E-2</v>
      </c>
      <c r="L30">
        <v>0</v>
      </c>
      <c r="M30" s="1">
        <v>43168</v>
      </c>
      <c r="N30">
        <v>0.251</v>
      </c>
      <c r="P30" s="30" t="s">
        <v>166</v>
      </c>
      <c r="Q30" s="30">
        <v>158.77777778000001</v>
      </c>
    </row>
    <row r="31" spans="1:18" x14ac:dyDescent="0.45">
      <c r="A31">
        <v>232</v>
      </c>
      <c r="B31" t="s">
        <v>176</v>
      </c>
      <c r="C31" t="s">
        <v>176</v>
      </c>
      <c r="D31">
        <v>102101978</v>
      </c>
      <c r="E31" t="s">
        <v>177</v>
      </c>
      <c r="F31">
        <v>4</v>
      </c>
      <c r="G31" s="2">
        <v>43168.125</v>
      </c>
      <c r="H31">
        <v>0.253</v>
      </c>
      <c r="I31">
        <v>0.22800000000000001</v>
      </c>
      <c r="J31">
        <v>1</v>
      </c>
      <c r="K31">
        <v>6.4008999999999996E-2</v>
      </c>
      <c r="L31">
        <v>0</v>
      </c>
      <c r="M31" s="1">
        <v>43168</v>
      </c>
      <c r="N31">
        <v>0.253</v>
      </c>
      <c r="P31" s="40" t="s">
        <v>167</v>
      </c>
      <c r="Q31" s="40">
        <v>159.30000000000001</v>
      </c>
      <c r="R31" t="s">
        <v>184</v>
      </c>
    </row>
    <row r="32" spans="1:18" x14ac:dyDescent="0.45">
      <c r="A32">
        <v>232</v>
      </c>
      <c r="B32" t="s">
        <v>176</v>
      </c>
      <c r="C32" t="s">
        <v>176</v>
      </c>
      <c r="D32">
        <v>102101978</v>
      </c>
      <c r="E32" t="s">
        <v>177</v>
      </c>
      <c r="F32">
        <v>4</v>
      </c>
      <c r="G32" s="2">
        <v>43168.166666666664</v>
      </c>
      <c r="H32">
        <v>0.253</v>
      </c>
      <c r="I32">
        <v>0.22800000000000001</v>
      </c>
      <c r="J32">
        <v>1</v>
      </c>
      <c r="K32">
        <v>6.4008999999999996E-2</v>
      </c>
      <c r="L32">
        <v>0</v>
      </c>
      <c r="M32" s="1">
        <v>43168</v>
      </c>
      <c r="N32">
        <v>0.253</v>
      </c>
      <c r="P32" t="s">
        <v>171</v>
      </c>
      <c r="Q32">
        <v>10</v>
      </c>
    </row>
    <row r="33" spans="1:19" x14ac:dyDescent="0.45">
      <c r="A33">
        <v>232</v>
      </c>
      <c r="B33" t="s">
        <v>176</v>
      </c>
      <c r="C33" t="s">
        <v>176</v>
      </c>
      <c r="D33">
        <v>102101978</v>
      </c>
      <c r="E33" t="s">
        <v>177</v>
      </c>
      <c r="F33">
        <v>4</v>
      </c>
      <c r="G33" s="2">
        <v>43168.208333333336</v>
      </c>
      <c r="H33">
        <v>0.251</v>
      </c>
      <c r="I33">
        <v>0.22600000000000001</v>
      </c>
      <c r="J33">
        <v>1</v>
      </c>
      <c r="K33">
        <v>6.3001000000000001E-2</v>
      </c>
      <c r="L33">
        <v>0</v>
      </c>
      <c r="M33" s="1">
        <v>43168</v>
      </c>
      <c r="N33">
        <v>0.251</v>
      </c>
      <c r="P33" t="s">
        <v>168</v>
      </c>
      <c r="Q33">
        <v>15.93</v>
      </c>
    </row>
    <row r="34" spans="1:19" x14ac:dyDescent="0.45">
      <c r="A34">
        <v>232</v>
      </c>
      <c r="B34" t="s">
        <v>176</v>
      </c>
      <c r="C34" t="s">
        <v>176</v>
      </c>
      <c r="D34">
        <v>102101978</v>
      </c>
      <c r="E34" t="s">
        <v>177</v>
      </c>
      <c r="F34">
        <v>4</v>
      </c>
      <c r="G34" s="2">
        <v>43168.25</v>
      </c>
      <c r="H34">
        <v>0.253</v>
      </c>
      <c r="I34">
        <v>0.22800000000000001</v>
      </c>
      <c r="J34">
        <v>1</v>
      </c>
      <c r="K34">
        <v>6.4008999999999996E-2</v>
      </c>
      <c r="L34">
        <v>0</v>
      </c>
      <c r="M34" s="1">
        <v>43168</v>
      </c>
      <c r="N34">
        <v>0.253</v>
      </c>
      <c r="P34" t="s">
        <v>180</v>
      </c>
      <c r="Q34" s="1">
        <v>43171.414129780096</v>
      </c>
    </row>
    <row r="35" spans="1:19" x14ac:dyDescent="0.45">
      <c r="A35">
        <v>232</v>
      </c>
      <c r="B35" t="s">
        <v>176</v>
      </c>
      <c r="C35" t="s">
        <v>176</v>
      </c>
      <c r="D35">
        <v>102101978</v>
      </c>
      <c r="E35" t="s">
        <v>177</v>
      </c>
      <c r="F35">
        <v>4</v>
      </c>
      <c r="G35" s="2">
        <v>43168.291666666664</v>
      </c>
      <c r="H35">
        <v>0.255</v>
      </c>
      <c r="I35">
        <v>0.23</v>
      </c>
      <c r="J35">
        <v>1</v>
      </c>
      <c r="K35">
        <v>6.5024999999999999E-2</v>
      </c>
      <c r="L35">
        <v>0</v>
      </c>
      <c r="M35" s="1">
        <v>43168</v>
      </c>
      <c r="N35">
        <v>0.255</v>
      </c>
    </row>
    <row r="36" spans="1:19" x14ac:dyDescent="0.45">
      <c r="A36">
        <v>232</v>
      </c>
      <c r="B36" t="s">
        <v>176</v>
      </c>
      <c r="C36" t="s">
        <v>176</v>
      </c>
      <c r="D36">
        <v>102101978</v>
      </c>
      <c r="E36" t="s">
        <v>177</v>
      </c>
      <c r="F36">
        <v>4</v>
      </c>
      <c r="G36" s="2">
        <v>43168.333333333336</v>
      </c>
      <c r="H36">
        <v>0.255</v>
      </c>
      <c r="I36">
        <v>0.23</v>
      </c>
      <c r="J36">
        <v>1</v>
      </c>
      <c r="K36">
        <v>6.5024999999999999E-2</v>
      </c>
      <c r="L36">
        <v>0</v>
      </c>
      <c r="M36" s="1">
        <v>43168</v>
      </c>
      <c r="N36">
        <v>0.255</v>
      </c>
    </row>
    <row r="37" spans="1:19" x14ac:dyDescent="0.45">
      <c r="A37">
        <v>232</v>
      </c>
      <c r="B37" t="s">
        <v>176</v>
      </c>
      <c r="C37" t="s">
        <v>176</v>
      </c>
      <c r="D37">
        <v>102101978</v>
      </c>
      <c r="E37" t="s">
        <v>177</v>
      </c>
      <c r="F37">
        <v>4</v>
      </c>
      <c r="G37" s="2">
        <v>43168.375</v>
      </c>
      <c r="H37">
        <v>0.251</v>
      </c>
      <c r="I37">
        <v>0.22600000000000001</v>
      </c>
      <c r="J37">
        <v>1</v>
      </c>
      <c r="K37">
        <v>6.3001000000000001E-2</v>
      </c>
      <c r="L37">
        <v>0</v>
      </c>
      <c r="M37" s="1">
        <v>43168</v>
      </c>
      <c r="N37">
        <v>0.251</v>
      </c>
      <c r="P37" t="s">
        <v>14</v>
      </c>
      <c r="Q37" t="s">
        <v>15</v>
      </c>
      <c r="R37" t="s">
        <v>16</v>
      </c>
      <c r="S37" t="s">
        <v>17</v>
      </c>
    </row>
    <row r="38" spans="1:19" x14ac:dyDescent="0.45">
      <c r="A38">
        <v>232</v>
      </c>
      <c r="B38" t="s">
        <v>176</v>
      </c>
      <c r="C38" t="s">
        <v>176</v>
      </c>
      <c r="D38">
        <v>102101978</v>
      </c>
      <c r="E38" t="s">
        <v>177</v>
      </c>
      <c r="F38">
        <v>4</v>
      </c>
      <c r="G38" s="2">
        <v>43168.416666666664</v>
      </c>
      <c r="H38">
        <v>0.253</v>
      </c>
      <c r="I38">
        <v>0.22800000000000001</v>
      </c>
      <c r="J38">
        <v>1</v>
      </c>
      <c r="K38">
        <v>6.4008999999999996E-2</v>
      </c>
      <c r="L38">
        <v>0</v>
      </c>
      <c r="M38" s="1">
        <v>43168</v>
      </c>
      <c r="N38">
        <v>0.253</v>
      </c>
      <c r="P38">
        <v>1</v>
      </c>
      <c r="Q38">
        <v>239.77777778000001</v>
      </c>
      <c r="R38">
        <v>223.77777778000001</v>
      </c>
      <c r="S38">
        <v>209.77777778000001</v>
      </c>
    </row>
    <row r="39" spans="1:19" x14ac:dyDescent="0.45">
      <c r="A39">
        <v>232</v>
      </c>
      <c r="B39" t="s">
        <v>176</v>
      </c>
      <c r="C39" t="s">
        <v>176</v>
      </c>
      <c r="D39">
        <v>102101978</v>
      </c>
      <c r="E39" t="s">
        <v>177</v>
      </c>
      <c r="F39">
        <v>4</v>
      </c>
      <c r="G39" s="15">
        <v>43168.458333333336</v>
      </c>
      <c r="H39" s="3">
        <v>0.44600000000000001</v>
      </c>
      <c r="I39" s="3">
        <v>0.40200000000000002</v>
      </c>
      <c r="J39" s="3">
        <v>1</v>
      </c>
      <c r="K39" s="3">
        <v>0.19891600000000001</v>
      </c>
      <c r="L39" s="3">
        <v>0</v>
      </c>
      <c r="M39" s="46">
        <v>43168</v>
      </c>
      <c r="N39" s="3">
        <v>0.44600000000000001</v>
      </c>
      <c r="P39">
        <v>2</v>
      </c>
      <c r="Q39">
        <v>206.77777778000001</v>
      </c>
      <c r="R39">
        <v>195.77777778000001</v>
      </c>
      <c r="S39">
        <v>184.77777778000001</v>
      </c>
    </row>
    <row r="40" spans="1:19" x14ac:dyDescent="0.45">
      <c r="A40">
        <v>232</v>
      </c>
      <c r="B40" t="s">
        <v>176</v>
      </c>
      <c r="C40" t="s">
        <v>176</v>
      </c>
      <c r="D40">
        <v>102101978</v>
      </c>
      <c r="E40" t="s">
        <v>177</v>
      </c>
      <c r="F40">
        <v>4</v>
      </c>
      <c r="G40" s="15">
        <v>43168.5</v>
      </c>
      <c r="H40" s="3">
        <v>1.4770000000000001</v>
      </c>
      <c r="I40" s="3">
        <v>1.33</v>
      </c>
      <c r="J40" s="3">
        <v>1</v>
      </c>
      <c r="K40" s="3">
        <v>2.1815289999999998</v>
      </c>
      <c r="L40" s="3">
        <v>1</v>
      </c>
      <c r="M40" s="46">
        <v>43168</v>
      </c>
      <c r="N40" s="3">
        <v>1.4770000000000001</v>
      </c>
      <c r="P40">
        <v>4</v>
      </c>
      <c r="Q40">
        <v>177.77777778000001</v>
      </c>
      <c r="R40">
        <v>171.77777778000001</v>
      </c>
      <c r="S40">
        <v>163.77777778000001</v>
      </c>
    </row>
    <row r="41" spans="1:19" x14ac:dyDescent="0.45">
      <c r="A41">
        <v>232</v>
      </c>
      <c r="B41" t="s">
        <v>176</v>
      </c>
      <c r="C41" t="s">
        <v>176</v>
      </c>
      <c r="D41">
        <v>102101978</v>
      </c>
      <c r="E41" t="s">
        <v>177</v>
      </c>
      <c r="F41">
        <v>4</v>
      </c>
      <c r="G41" s="15">
        <v>43168.541666666664</v>
      </c>
      <c r="H41" s="3">
        <v>1.2569999999999999</v>
      </c>
      <c r="I41" s="3">
        <v>1.1319999999999999</v>
      </c>
      <c r="J41" s="3">
        <v>1</v>
      </c>
      <c r="K41" s="3">
        <v>1.580049</v>
      </c>
      <c r="L41" s="3">
        <v>1</v>
      </c>
      <c r="M41" s="46">
        <v>43168</v>
      </c>
      <c r="N41" s="3">
        <v>1.2569999999999999</v>
      </c>
      <c r="P41">
        <v>6</v>
      </c>
      <c r="Q41">
        <v>161.77777778000001</v>
      </c>
      <c r="R41">
        <v>158.77777778000001</v>
      </c>
      <c r="S41">
        <v>153.77777778000001</v>
      </c>
    </row>
    <row r="42" spans="1:19" x14ac:dyDescent="0.45">
      <c r="A42">
        <v>232</v>
      </c>
      <c r="B42" t="s">
        <v>176</v>
      </c>
      <c r="C42" t="s">
        <v>176</v>
      </c>
      <c r="D42">
        <v>102101978</v>
      </c>
      <c r="E42" t="s">
        <v>177</v>
      </c>
      <c r="F42">
        <v>4</v>
      </c>
      <c r="G42" s="15">
        <v>43168.583333333336</v>
      </c>
      <c r="H42" s="3">
        <v>1.173</v>
      </c>
      <c r="I42" s="3">
        <v>1.056</v>
      </c>
      <c r="J42" s="3">
        <v>1</v>
      </c>
      <c r="K42" s="3">
        <v>1.375929</v>
      </c>
      <c r="L42" s="3">
        <v>1</v>
      </c>
      <c r="M42" s="46">
        <v>43168</v>
      </c>
      <c r="N42" s="3">
        <v>1.173</v>
      </c>
      <c r="P42">
        <v>8</v>
      </c>
      <c r="Q42">
        <v>155.77777778000001</v>
      </c>
      <c r="R42">
        <v>152.77777778000001</v>
      </c>
      <c r="S42">
        <v>148.77777778000001</v>
      </c>
    </row>
    <row r="43" spans="1:19" x14ac:dyDescent="0.45">
      <c r="A43">
        <v>232</v>
      </c>
      <c r="B43" t="s">
        <v>176</v>
      </c>
      <c r="C43" t="s">
        <v>176</v>
      </c>
      <c r="D43">
        <v>102101978</v>
      </c>
      <c r="E43" t="s">
        <v>177</v>
      </c>
      <c r="F43">
        <v>4</v>
      </c>
      <c r="G43" s="15">
        <v>43168.625</v>
      </c>
      <c r="H43" s="3">
        <v>1.22</v>
      </c>
      <c r="I43" s="3">
        <v>1.0980000000000001</v>
      </c>
      <c r="J43" s="3">
        <v>1</v>
      </c>
      <c r="K43" s="3">
        <v>1.4883999999999999</v>
      </c>
      <c r="L43" s="3">
        <v>1</v>
      </c>
      <c r="M43" s="46">
        <v>43168</v>
      </c>
      <c r="N43" s="3">
        <v>1.22</v>
      </c>
      <c r="P43">
        <v>12</v>
      </c>
      <c r="Q43">
        <v>149.77777778000001</v>
      </c>
      <c r="R43">
        <v>146.77777778000001</v>
      </c>
      <c r="S43">
        <v>144.77777778000001</v>
      </c>
    </row>
    <row r="44" spans="1:19" x14ac:dyDescent="0.45">
      <c r="A44">
        <v>232</v>
      </c>
      <c r="B44" t="s">
        <v>176</v>
      </c>
      <c r="C44" t="s">
        <v>176</v>
      </c>
      <c r="D44">
        <v>102101978</v>
      </c>
      <c r="E44" t="s">
        <v>177</v>
      </c>
      <c r="F44">
        <v>4</v>
      </c>
      <c r="G44" s="15">
        <v>43168.666666666664</v>
      </c>
      <c r="H44" s="3">
        <v>1.222</v>
      </c>
      <c r="I44" s="3">
        <v>1.1000000000000001</v>
      </c>
      <c r="J44" s="3">
        <v>1</v>
      </c>
      <c r="K44" s="3">
        <v>1.4932840000000001</v>
      </c>
      <c r="L44" s="3">
        <v>1</v>
      </c>
      <c r="M44" s="46">
        <v>43168</v>
      </c>
      <c r="N44" s="3">
        <v>1.222</v>
      </c>
      <c r="P44">
        <v>16</v>
      </c>
      <c r="Q44">
        <v>144.77777778000001</v>
      </c>
      <c r="R44">
        <v>142.77777778000001</v>
      </c>
      <c r="S44">
        <v>140.77777778000001</v>
      </c>
    </row>
    <row r="45" spans="1:19" x14ac:dyDescent="0.45">
      <c r="A45">
        <v>232</v>
      </c>
      <c r="B45" t="s">
        <v>176</v>
      </c>
      <c r="C45" t="s">
        <v>176</v>
      </c>
      <c r="D45">
        <v>102101978</v>
      </c>
      <c r="E45" t="s">
        <v>177</v>
      </c>
      <c r="F45">
        <v>4</v>
      </c>
      <c r="G45" s="15">
        <v>43168.708333333336</v>
      </c>
      <c r="H45" s="3">
        <v>0.96799999999999997</v>
      </c>
      <c r="I45" s="3">
        <v>0.872</v>
      </c>
      <c r="J45" s="3">
        <v>1</v>
      </c>
      <c r="K45" s="3">
        <v>0.93702399999999997</v>
      </c>
      <c r="L45" s="3">
        <v>0</v>
      </c>
      <c r="M45" s="46">
        <v>43168</v>
      </c>
      <c r="N45" s="3">
        <v>0.96799999999999997</v>
      </c>
      <c r="P45">
        <v>20</v>
      </c>
      <c r="Q45">
        <v>140.77777778000001</v>
      </c>
      <c r="R45">
        <v>138.77777778000001</v>
      </c>
      <c r="S45">
        <v>137.77777778000001</v>
      </c>
    </row>
    <row r="46" spans="1:19" x14ac:dyDescent="0.45">
      <c r="A46">
        <v>232</v>
      </c>
      <c r="B46" t="s">
        <v>176</v>
      </c>
      <c r="C46" t="s">
        <v>176</v>
      </c>
      <c r="D46">
        <v>102101978</v>
      </c>
      <c r="E46" t="s">
        <v>177</v>
      </c>
      <c r="F46">
        <v>4</v>
      </c>
      <c r="G46" s="15">
        <v>43168.75</v>
      </c>
      <c r="H46" s="3">
        <v>1.593</v>
      </c>
      <c r="I46" s="3">
        <v>1.4339999999999999</v>
      </c>
      <c r="J46" s="3">
        <v>1</v>
      </c>
      <c r="K46" s="3">
        <v>2.537649</v>
      </c>
      <c r="L46" s="3">
        <v>1</v>
      </c>
      <c r="M46" s="46">
        <v>43168</v>
      </c>
      <c r="N46" s="3">
        <v>1.593</v>
      </c>
      <c r="P46">
        <v>24</v>
      </c>
      <c r="Q46">
        <v>135.77777778000001</v>
      </c>
      <c r="R46">
        <v>134.77777778000001</v>
      </c>
      <c r="S46">
        <v>134.77777778000001</v>
      </c>
    </row>
    <row r="47" spans="1:19" x14ac:dyDescent="0.45">
      <c r="A47">
        <v>232</v>
      </c>
      <c r="B47" t="s">
        <v>176</v>
      </c>
      <c r="C47" t="s">
        <v>176</v>
      </c>
      <c r="D47">
        <v>102101978</v>
      </c>
      <c r="E47" t="s">
        <v>177</v>
      </c>
      <c r="F47">
        <v>4</v>
      </c>
      <c r="G47" s="15">
        <v>43168.791666666664</v>
      </c>
      <c r="H47" s="3">
        <v>1.24</v>
      </c>
      <c r="I47" s="3">
        <v>1.1160000000000001</v>
      </c>
      <c r="J47" s="3">
        <v>1</v>
      </c>
      <c r="K47" s="3">
        <v>1.5376000000000001</v>
      </c>
      <c r="L47" s="3">
        <v>1</v>
      </c>
      <c r="M47" s="46">
        <v>43168</v>
      </c>
      <c r="N47" s="3">
        <v>1.24</v>
      </c>
    </row>
    <row r="48" spans="1:19" x14ac:dyDescent="0.45">
      <c r="A48">
        <v>232</v>
      </c>
      <c r="B48" t="s">
        <v>176</v>
      </c>
      <c r="C48" t="s">
        <v>176</v>
      </c>
      <c r="D48">
        <v>102101978</v>
      </c>
      <c r="E48" t="s">
        <v>177</v>
      </c>
      <c r="F48">
        <v>4</v>
      </c>
      <c r="G48" s="2">
        <v>43168.833333333336</v>
      </c>
      <c r="H48">
        <v>0.72399999999999998</v>
      </c>
      <c r="I48">
        <v>0.65200000000000002</v>
      </c>
      <c r="J48">
        <v>1</v>
      </c>
      <c r="K48">
        <v>0.52417599999999998</v>
      </c>
      <c r="L48">
        <v>0</v>
      </c>
      <c r="M48" s="1">
        <v>43168</v>
      </c>
      <c r="N48">
        <v>0.72399999999999998</v>
      </c>
    </row>
    <row r="49" spans="1:14" x14ac:dyDescent="0.45">
      <c r="A49">
        <v>232</v>
      </c>
      <c r="B49" t="s">
        <v>176</v>
      </c>
      <c r="C49" t="s">
        <v>176</v>
      </c>
      <c r="D49">
        <v>102101978</v>
      </c>
      <c r="E49" t="s">
        <v>177</v>
      </c>
      <c r="F49">
        <v>4</v>
      </c>
      <c r="G49" s="2">
        <v>43168.875</v>
      </c>
      <c r="H49">
        <v>0.74</v>
      </c>
      <c r="I49">
        <v>0.66600000000000004</v>
      </c>
      <c r="J49">
        <v>1</v>
      </c>
      <c r="K49">
        <v>0.54759999999999998</v>
      </c>
      <c r="L49">
        <v>0</v>
      </c>
      <c r="M49" s="1">
        <v>43168</v>
      </c>
      <c r="N49">
        <v>0.74</v>
      </c>
    </row>
    <row r="50" spans="1:14" x14ac:dyDescent="0.45">
      <c r="A50">
        <v>232</v>
      </c>
      <c r="B50" t="s">
        <v>176</v>
      </c>
      <c r="C50" t="s">
        <v>176</v>
      </c>
      <c r="D50">
        <v>102101978</v>
      </c>
      <c r="E50" t="s">
        <v>177</v>
      </c>
      <c r="F50">
        <v>4</v>
      </c>
      <c r="G50" s="2">
        <v>43168.916666666664</v>
      </c>
      <c r="H50">
        <v>0.746</v>
      </c>
      <c r="I50">
        <v>0.67200000000000004</v>
      </c>
      <c r="J50">
        <v>1</v>
      </c>
      <c r="K50">
        <v>0.55651600000000001</v>
      </c>
      <c r="L50">
        <v>0</v>
      </c>
      <c r="M50" s="1">
        <v>43168</v>
      </c>
      <c r="N50">
        <v>0.746</v>
      </c>
    </row>
    <row r="51" spans="1:14" x14ac:dyDescent="0.45">
      <c r="A51">
        <v>232</v>
      </c>
      <c r="B51" t="s">
        <v>176</v>
      </c>
      <c r="C51" t="s">
        <v>176</v>
      </c>
      <c r="D51">
        <v>102101978</v>
      </c>
      <c r="E51" t="s">
        <v>177</v>
      </c>
      <c r="F51">
        <v>4</v>
      </c>
      <c r="G51" s="2">
        <v>43168.958333333336</v>
      </c>
      <c r="H51">
        <v>0.73699999999999999</v>
      </c>
      <c r="I51">
        <v>0.66400000000000003</v>
      </c>
      <c r="J51">
        <v>1</v>
      </c>
      <c r="K51">
        <v>0.54316900000000001</v>
      </c>
      <c r="L51">
        <v>0</v>
      </c>
      <c r="M51" s="1">
        <v>43168</v>
      </c>
      <c r="N51">
        <v>0.73699999999999999</v>
      </c>
    </row>
    <row r="52" spans="1:14" x14ac:dyDescent="0.45">
      <c r="A52">
        <v>232</v>
      </c>
      <c r="B52" t="s">
        <v>176</v>
      </c>
      <c r="C52" t="s">
        <v>176</v>
      </c>
      <c r="D52">
        <v>102101978</v>
      </c>
      <c r="E52" t="s">
        <v>177</v>
      </c>
      <c r="F52">
        <v>4</v>
      </c>
      <c r="G52" s="2">
        <v>43169</v>
      </c>
      <c r="H52">
        <v>0.74199999999999999</v>
      </c>
      <c r="I52">
        <v>0.66800000000000004</v>
      </c>
      <c r="J52">
        <v>1</v>
      </c>
      <c r="K52">
        <v>0.55056400000000005</v>
      </c>
      <c r="L52">
        <v>0</v>
      </c>
      <c r="M52" s="1">
        <v>43168</v>
      </c>
      <c r="N52">
        <v>0.74199999999999999</v>
      </c>
    </row>
    <row r="53" spans="1:14" x14ac:dyDescent="0.45">
      <c r="A53">
        <v>232</v>
      </c>
      <c r="B53" t="s">
        <v>176</v>
      </c>
      <c r="C53" t="s">
        <v>176</v>
      </c>
      <c r="D53">
        <v>102101978</v>
      </c>
      <c r="E53" t="s">
        <v>177</v>
      </c>
      <c r="F53">
        <v>4</v>
      </c>
      <c r="G53" s="2">
        <v>43169.041666666664</v>
      </c>
      <c r="H53">
        <v>0.74</v>
      </c>
      <c r="I53">
        <v>0.66600000000000004</v>
      </c>
      <c r="J53">
        <v>1</v>
      </c>
      <c r="K53">
        <v>0.54759999999999998</v>
      </c>
      <c r="L53">
        <v>0</v>
      </c>
      <c r="M53" s="1">
        <v>43169</v>
      </c>
      <c r="N53">
        <v>0.74</v>
      </c>
    </row>
    <row r="54" spans="1:14" x14ac:dyDescent="0.45">
      <c r="A54">
        <v>232</v>
      </c>
      <c r="B54" t="s">
        <v>176</v>
      </c>
      <c r="C54" t="s">
        <v>176</v>
      </c>
      <c r="D54">
        <v>102101978</v>
      </c>
      <c r="E54" t="s">
        <v>177</v>
      </c>
      <c r="F54">
        <v>4</v>
      </c>
      <c r="G54" s="2">
        <v>43169.083333333336</v>
      </c>
      <c r="H54">
        <v>0.748</v>
      </c>
      <c r="I54">
        <v>0.67400000000000004</v>
      </c>
      <c r="J54">
        <v>1</v>
      </c>
      <c r="K54">
        <v>0.559504</v>
      </c>
      <c r="L54">
        <v>0</v>
      </c>
      <c r="M54" s="1">
        <v>43169</v>
      </c>
      <c r="N54">
        <v>0.748</v>
      </c>
    </row>
    <row r="55" spans="1:14" x14ac:dyDescent="0.45">
      <c r="A55">
        <v>232</v>
      </c>
      <c r="B55" t="s">
        <v>176</v>
      </c>
      <c r="C55" t="s">
        <v>176</v>
      </c>
      <c r="D55">
        <v>102101978</v>
      </c>
      <c r="E55" t="s">
        <v>177</v>
      </c>
      <c r="F55">
        <v>4</v>
      </c>
      <c r="G55" s="2">
        <v>43169.125</v>
      </c>
      <c r="H55">
        <v>0.74199999999999999</v>
      </c>
      <c r="I55">
        <v>0.66800000000000004</v>
      </c>
      <c r="J55">
        <v>1</v>
      </c>
      <c r="K55">
        <v>0.55056400000000005</v>
      </c>
      <c r="L55">
        <v>0</v>
      </c>
      <c r="M55" s="1">
        <v>43169</v>
      </c>
      <c r="N55">
        <v>0.74199999999999999</v>
      </c>
    </row>
    <row r="56" spans="1:14" x14ac:dyDescent="0.45">
      <c r="A56">
        <v>232</v>
      </c>
      <c r="B56" t="s">
        <v>176</v>
      </c>
      <c r="C56" t="s">
        <v>176</v>
      </c>
      <c r="D56">
        <v>102101978</v>
      </c>
      <c r="E56" t="s">
        <v>177</v>
      </c>
      <c r="F56">
        <v>4</v>
      </c>
      <c r="G56" s="2">
        <v>43169.166666666664</v>
      </c>
      <c r="H56">
        <v>0.74</v>
      </c>
      <c r="I56">
        <v>0.66600000000000004</v>
      </c>
      <c r="J56">
        <v>1</v>
      </c>
      <c r="K56">
        <v>0.54759999999999998</v>
      </c>
      <c r="L56">
        <v>0</v>
      </c>
      <c r="M56" s="1">
        <v>43169</v>
      </c>
      <c r="N56">
        <v>0.74</v>
      </c>
    </row>
    <row r="57" spans="1:14" x14ac:dyDescent="0.45">
      <c r="A57">
        <v>232</v>
      </c>
      <c r="B57" t="s">
        <v>176</v>
      </c>
      <c r="C57" t="s">
        <v>176</v>
      </c>
      <c r="D57">
        <v>102101978</v>
      </c>
      <c r="E57" t="s">
        <v>177</v>
      </c>
      <c r="F57">
        <v>4</v>
      </c>
      <c r="G57" s="2">
        <v>43169.208333333336</v>
      </c>
      <c r="H57">
        <v>0.74199999999999999</v>
      </c>
      <c r="I57">
        <v>0.66800000000000004</v>
      </c>
      <c r="J57">
        <v>1</v>
      </c>
      <c r="K57">
        <v>0.55056400000000005</v>
      </c>
      <c r="L57">
        <v>0</v>
      </c>
      <c r="M57" s="1">
        <v>43169</v>
      </c>
      <c r="N57">
        <v>0.74199999999999999</v>
      </c>
    </row>
    <row r="58" spans="1:14" x14ac:dyDescent="0.45">
      <c r="A58">
        <v>232</v>
      </c>
      <c r="B58" t="s">
        <v>176</v>
      </c>
      <c r="C58" t="s">
        <v>176</v>
      </c>
      <c r="D58">
        <v>102101978</v>
      </c>
      <c r="E58" t="s">
        <v>177</v>
      </c>
      <c r="F58">
        <v>4</v>
      </c>
      <c r="G58" s="2">
        <v>43169.25</v>
      </c>
      <c r="H58">
        <v>0.68</v>
      </c>
      <c r="I58">
        <v>0.61199999999999999</v>
      </c>
      <c r="J58">
        <v>1</v>
      </c>
      <c r="K58">
        <v>0.46239999999999998</v>
      </c>
      <c r="L58">
        <v>0</v>
      </c>
      <c r="M58" s="1">
        <v>43169</v>
      </c>
      <c r="N58">
        <v>0.68</v>
      </c>
    </row>
    <row r="59" spans="1:14" x14ac:dyDescent="0.45">
      <c r="A59">
        <v>232</v>
      </c>
      <c r="B59" t="s">
        <v>176</v>
      </c>
      <c r="C59" t="s">
        <v>176</v>
      </c>
      <c r="D59">
        <v>102101978</v>
      </c>
      <c r="E59" t="s">
        <v>177</v>
      </c>
      <c r="F59">
        <v>4</v>
      </c>
      <c r="G59" s="2">
        <v>43169.291666666664</v>
      </c>
      <c r="H59">
        <v>0.73699999999999999</v>
      </c>
      <c r="I59">
        <v>0.66400000000000003</v>
      </c>
      <c r="J59">
        <v>1</v>
      </c>
      <c r="K59">
        <v>0.54316900000000001</v>
      </c>
      <c r="L59">
        <v>0</v>
      </c>
      <c r="M59" s="1">
        <v>43169</v>
      </c>
      <c r="N59">
        <v>0.73699999999999999</v>
      </c>
    </row>
    <row r="62" spans="1:14" x14ac:dyDescent="0.45">
      <c r="F62" t="s">
        <v>14</v>
      </c>
      <c r="G62" t="s">
        <v>15</v>
      </c>
      <c r="H62" t="s">
        <v>16</v>
      </c>
      <c r="I62" t="s">
        <v>17</v>
      </c>
      <c r="J62" t="s">
        <v>150</v>
      </c>
    </row>
    <row r="63" spans="1:14" x14ac:dyDescent="0.45">
      <c r="F63">
        <v>1</v>
      </c>
      <c r="G63">
        <v>239.77777778000001</v>
      </c>
      <c r="H63">
        <v>223.77777778000001</v>
      </c>
      <c r="I63">
        <v>209.77777778000001</v>
      </c>
      <c r="J63">
        <v>1</v>
      </c>
    </row>
    <row r="64" spans="1:14" x14ac:dyDescent="0.45">
      <c r="F64">
        <v>2</v>
      </c>
      <c r="G64">
        <v>206.77777778000001</v>
      </c>
      <c r="H64">
        <v>195.77777778000001</v>
      </c>
      <c r="I64">
        <v>184.77777778000001</v>
      </c>
      <c r="J64">
        <v>2</v>
      </c>
    </row>
    <row r="65" spans="6:10" x14ac:dyDescent="0.45">
      <c r="F65">
        <v>4</v>
      </c>
      <c r="G65">
        <v>177.77777778000001</v>
      </c>
      <c r="H65">
        <v>171.77777778000001</v>
      </c>
      <c r="I65">
        <v>163.77777778000001</v>
      </c>
      <c r="J65">
        <v>2</v>
      </c>
    </row>
    <row r="66" spans="6:10" x14ac:dyDescent="0.45">
      <c r="F66">
        <v>6</v>
      </c>
      <c r="G66">
        <v>161.77777778000001</v>
      </c>
      <c r="H66">
        <v>158.77777778000001</v>
      </c>
      <c r="I66">
        <v>153.77777778000001</v>
      </c>
      <c r="J66">
        <v>2</v>
      </c>
    </row>
    <row r="67" spans="6:10" x14ac:dyDescent="0.45">
      <c r="F67">
        <v>8</v>
      </c>
      <c r="G67">
        <v>155.77777778000001</v>
      </c>
      <c r="H67">
        <v>152.77777778000001</v>
      </c>
      <c r="I67">
        <v>148.77777778000001</v>
      </c>
      <c r="J67">
        <v>4</v>
      </c>
    </row>
    <row r="68" spans="6:10" x14ac:dyDescent="0.45">
      <c r="F68">
        <v>12</v>
      </c>
      <c r="G68">
        <v>149.77777778000001</v>
      </c>
      <c r="H68">
        <v>146.77777778000001</v>
      </c>
      <c r="I68">
        <v>144.77777778000001</v>
      </c>
      <c r="J68">
        <v>4</v>
      </c>
    </row>
    <row r="69" spans="6:10" x14ac:dyDescent="0.45">
      <c r="F69">
        <v>16</v>
      </c>
      <c r="G69">
        <v>144.77777778000001</v>
      </c>
      <c r="H69">
        <v>142.77777778000001</v>
      </c>
      <c r="I69">
        <v>140.77777778000001</v>
      </c>
      <c r="J69">
        <v>4</v>
      </c>
    </row>
    <row r="70" spans="6:10" x14ac:dyDescent="0.45">
      <c r="F70">
        <v>20</v>
      </c>
      <c r="G70">
        <v>140.77777778000001</v>
      </c>
      <c r="H70">
        <v>138.77777778000001</v>
      </c>
      <c r="I70">
        <v>137.77777778000001</v>
      </c>
      <c r="J70">
        <v>4</v>
      </c>
    </row>
    <row r="71" spans="6:10" x14ac:dyDescent="0.45">
      <c r="F71">
        <v>24</v>
      </c>
      <c r="G71">
        <v>135.77777778000001</v>
      </c>
      <c r="H71">
        <v>134.77777778000001</v>
      </c>
      <c r="I71">
        <v>134.77777778000001</v>
      </c>
      <c r="J71"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AA163-8755-427E-A3A0-D9CC2BEAD634}">
  <dimension ref="A5:AT49"/>
  <sheetViews>
    <sheetView workbookViewId="0">
      <selection activeCell="Q35" sqref="Q35"/>
    </sheetView>
  </sheetViews>
  <sheetFormatPr defaultRowHeight="14.25" x14ac:dyDescent="0.45"/>
  <cols>
    <col min="16" max="16" width="38.33203125" bestFit="1" customWidth="1"/>
    <col min="17" max="17" width="14.9296875" bestFit="1" customWidth="1"/>
  </cols>
  <sheetData>
    <row r="5" spans="16:46" x14ac:dyDescent="0.45">
      <c r="P5" t="s">
        <v>175</v>
      </c>
      <c r="Q5" s="42">
        <v>266</v>
      </c>
    </row>
    <row r="6" spans="16:46" x14ac:dyDescent="0.45">
      <c r="P6" t="s">
        <v>144</v>
      </c>
      <c r="Q6" s="42" t="s">
        <v>185</v>
      </c>
      <c r="Y6" s="1"/>
      <c r="Z6" s="1"/>
      <c r="AA6" s="1"/>
      <c r="AL6" s="1"/>
      <c r="AM6" s="1"/>
      <c r="AT6" s="1"/>
    </row>
    <row r="7" spans="16:46" x14ac:dyDescent="0.45">
      <c r="P7" t="s">
        <v>43</v>
      </c>
      <c r="Q7" s="42" t="s">
        <v>185</v>
      </c>
    </row>
    <row r="8" spans="16:46" x14ac:dyDescent="0.45">
      <c r="P8" t="s">
        <v>145</v>
      </c>
      <c r="Q8" s="42">
        <v>401112758</v>
      </c>
    </row>
    <row r="9" spans="16:46" x14ac:dyDescent="0.45">
      <c r="P9" t="s">
        <v>146</v>
      </c>
      <c r="Q9" s="42" t="s">
        <v>177</v>
      </c>
    </row>
    <row r="10" spans="16:46" x14ac:dyDescent="0.45">
      <c r="P10" t="s">
        <v>147</v>
      </c>
      <c r="Q10" s="42">
        <v>4</v>
      </c>
    </row>
    <row r="11" spans="16:46" x14ac:dyDescent="0.45">
      <c r="P11" t="s">
        <v>102</v>
      </c>
      <c r="Q11" s="42">
        <v>0.92600000000000005</v>
      </c>
    </row>
    <row r="12" spans="16:46" x14ac:dyDescent="0.45">
      <c r="P12" t="s">
        <v>101</v>
      </c>
      <c r="Q12" s="42">
        <v>10.182</v>
      </c>
    </row>
    <row r="13" spans="16:46" x14ac:dyDescent="0.45">
      <c r="P13" t="s">
        <v>151</v>
      </c>
      <c r="Q13" s="42">
        <v>2.627065</v>
      </c>
    </row>
    <row r="14" spans="16:46" x14ac:dyDescent="0.45">
      <c r="P14" t="s">
        <v>100</v>
      </c>
      <c r="Q14" s="43">
        <v>43131.791666666664</v>
      </c>
    </row>
    <row r="15" spans="16:46" x14ac:dyDescent="0.45">
      <c r="P15" t="s">
        <v>77</v>
      </c>
      <c r="Q15" s="43">
        <v>43092.041666666664</v>
      </c>
    </row>
    <row r="16" spans="16:46" x14ac:dyDescent="0.45">
      <c r="P16" t="s">
        <v>78</v>
      </c>
      <c r="Q16" s="43">
        <v>43172</v>
      </c>
    </row>
    <row r="17" spans="1:18" x14ac:dyDescent="0.45">
      <c r="P17" t="s">
        <v>152</v>
      </c>
      <c r="Q17" s="42">
        <v>10</v>
      </c>
    </row>
    <row r="18" spans="1:18" x14ac:dyDescent="0.45">
      <c r="P18" t="s">
        <v>153</v>
      </c>
      <c r="Q18" s="42">
        <v>3.4942476199999999</v>
      </c>
    </row>
    <row r="19" spans="1:18" x14ac:dyDescent="0.45">
      <c r="P19" t="s">
        <v>154</v>
      </c>
      <c r="Q19" s="42">
        <v>12</v>
      </c>
    </row>
    <row r="20" spans="1:18" x14ac:dyDescent="0.45">
      <c r="P20" t="s">
        <v>155</v>
      </c>
      <c r="Q20" s="42">
        <v>2.6425014299999998</v>
      </c>
    </row>
    <row r="21" spans="1:18" x14ac:dyDescent="0.45">
      <c r="P21" t="s">
        <v>156</v>
      </c>
      <c r="Q21" s="42">
        <v>12</v>
      </c>
    </row>
    <row r="22" spans="1:18" x14ac:dyDescent="0.45">
      <c r="P22" t="s">
        <v>157</v>
      </c>
      <c r="Q22" s="42">
        <v>34.942476200000002</v>
      </c>
    </row>
    <row r="23" spans="1:18" x14ac:dyDescent="0.45">
      <c r="P23" t="s">
        <v>178</v>
      </c>
      <c r="Q23" s="42">
        <v>28.3</v>
      </c>
    </row>
    <row r="24" spans="1:18" x14ac:dyDescent="0.45">
      <c r="A24" t="s">
        <v>175</v>
      </c>
      <c r="B24" t="s">
        <v>144</v>
      </c>
      <c r="C24" t="s">
        <v>43</v>
      </c>
      <c r="D24" t="s">
        <v>145</v>
      </c>
      <c r="E24" t="s">
        <v>146</v>
      </c>
      <c r="F24" t="s">
        <v>147</v>
      </c>
      <c r="G24" t="s">
        <v>1</v>
      </c>
      <c r="H24" t="s">
        <v>0</v>
      </c>
      <c r="I24" t="s">
        <v>2</v>
      </c>
      <c r="J24" t="s">
        <v>3</v>
      </c>
      <c r="K24" t="s">
        <v>4</v>
      </c>
      <c r="L24" t="s">
        <v>6</v>
      </c>
      <c r="M24" t="s">
        <v>34</v>
      </c>
      <c r="N24" t="s">
        <v>169</v>
      </c>
      <c r="P24" t="s">
        <v>179</v>
      </c>
      <c r="Q24" s="42">
        <v>-2.0555555600000002</v>
      </c>
    </row>
    <row r="25" spans="1:18" x14ac:dyDescent="0.45">
      <c r="A25">
        <v>266</v>
      </c>
      <c r="B25" t="s">
        <v>185</v>
      </c>
      <c r="C25" t="s">
        <v>185</v>
      </c>
      <c r="D25">
        <v>401112758</v>
      </c>
      <c r="E25" t="s">
        <v>177</v>
      </c>
      <c r="F25">
        <v>4</v>
      </c>
      <c r="G25" s="1">
        <v>43131.291666666664</v>
      </c>
      <c r="H25">
        <v>1.871</v>
      </c>
      <c r="I25">
        <v>1.6839999999999999</v>
      </c>
      <c r="J25">
        <v>10</v>
      </c>
      <c r="K25">
        <v>3.5006409999999999</v>
      </c>
      <c r="L25">
        <v>0</v>
      </c>
      <c r="M25" s="1">
        <v>43131</v>
      </c>
      <c r="N25">
        <v>0.18709999999999999</v>
      </c>
      <c r="P25" t="s">
        <v>160</v>
      </c>
      <c r="Q25" s="42">
        <v>32.055555560000002</v>
      </c>
    </row>
    <row r="26" spans="1:18" x14ac:dyDescent="0.45">
      <c r="A26">
        <v>266</v>
      </c>
      <c r="B26" t="s">
        <v>185</v>
      </c>
      <c r="C26" t="s">
        <v>185</v>
      </c>
      <c r="D26">
        <v>401112758</v>
      </c>
      <c r="E26" t="s">
        <v>177</v>
      </c>
      <c r="F26">
        <v>4</v>
      </c>
      <c r="G26" s="1">
        <v>43131.333333333336</v>
      </c>
      <c r="H26">
        <v>4.8769999999999998</v>
      </c>
      <c r="I26">
        <v>4.3899999999999997</v>
      </c>
      <c r="J26">
        <v>10</v>
      </c>
      <c r="K26">
        <v>23.785129000000001</v>
      </c>
      <c r="L26">
        <v>0</v>
      </c>
      <c r="M26" s="1">
        <v>43131</v>
      </c>
      <c r="N26">
        <v>0.48770000000000002</v>
      </c>
      <c r="P26" t="s">
        <v>161</v>
      </c>
      <c r="Q26" s="42">
        <v>0</v>
      </c>
    </row>
    <row r="27" spans="1:18" x14ac:dyDescent="0.45">
      <c r="A27">
        <v>266</v>
      </c>
      <c r="B27" t="s">
        <v>185</v>
      </c>
      <c r="C27" t="s">
        <v>185</v>
      </c>
      <c r="D27">
        <v>401112758</v>
      </c>
      <c r="E27" t="s">
        <v>177</v>
      </c>
      <c r="F27">
        <v>4</v>
      </c>
      <c r="G27" s="1">
        <v>43131.375</v>
      </c>
      <c r="H27">
        <v>5.2350000000000003</v>
      </c>
      <c r="I27">
        <v>4.7119999999999997</v>
      </c>
      <c r="J27">
        <v>10</v>
      </c>
      <c r="K27">
        <v>27.405225000000002</v>
      </c>
      <c r="L27">
        <v>0</v>
      </c>
      <c r="M27" s="1">
        <v>43131</v>
      </c>
      <c r="N27">
        <v>0.52349999999999997</v>
      </c>
      <c r="P27" t="s">
        <v>162</v>
      </c>
      <c r="Q27" s="43">
        <v>43131.791666666664</v>
      </c>
    </row>
    <row r="28" spans="1:18" x14ac:dyDescent="0.45">
      <c r="A28">
        <v>266</v>
      </c>
      <c r="B28" t="s">
        <v>185</v>
      </c>
      <c r="C28" t="s">
        <v>185</v>
      </c>
      <c r="D28">
        <v>401112758</v>
      </c>
      <c r="E28" t="s">
        <v>177</v>
      </c>
      <c r="F28">
        <v>4</v>
      </c>
      <c r="G28" s="1">
        <v>43131.416666666664</v>
      </c>
      <c r="H28">
        <v>1.726</v>
      </c>
      <c r="I28">
        <v>1.554</v>
      </c>
      <c r="J28">
        <v>10</v>
      </c>
      <c r="K28">
        <v>2.9790760000000001</v>
      </c>
      <c r="L28">
        <v>0</v>
      </c>
      <c r="M28" s="1">
        <v>43131</v>
      </c>
      <c r="N28">
        <v>0.1726</v>
      </c>
      <c r="P28" t="s">
        <v>163</v>
      </c>
      <c r="Q28" s="43">
        <v>43131.791666666664</v>
      </c>
    </row>
    <row r="29" spans="1:18" x14ac:dyDescent="0.45">
      <c r="A29">
        <v>266</v>
      </c>
      <c r="B29" t="s">
        <v>185</v>
      </c>
      <c r="C29" t="s">
        <v>185</v>
      </c>
      <c r="D29">
        <v>401112758</v>
      </c>
      <c r="E29" t="s">
        <v>177</v>
      </c>
      <c r="F29">
        <v>4</v>
      </c>
      <c r="G29" s="1">
        <v>43131.458333333336</v>
      </c>
      <c r="H29">
        <v>1.1859999999999999</v>
      </c>
      <c r="I29">
        <v>1.0680000000000001</v>
      </c>
      <c r="J29">
        <v>10</v>
      </c>
      <c r="K29">
        <v>1.406596</v>
      </c>
      <c r="L29">
        <v>0</v>
      </c>
      <c r="M29" s="1">
        <v>43131</v>
      </c>
      <c r="N29">
        <v>0.1186</v>
      </c>
      <c r="P29" t="s">
        <v>164</v>
      </c>
      <c r="Q29" s="42">
        <v>1</v>
      </c>
    </row>
    <row r="30" spans="1:18" x14ac:dyDescent="0.45">
      <c r="A30">
        <v>266</v>
      </c>
      <c r="B30" t="s">
        <v>185</v>
      </c>
      <c r="C30" t="s">
        <v>185</v>
      </c>
      <c r="D30">
        <v>401112758</v>
      </c>
      <c r="E30" t="s">
        <v>177</v>
      </c>
      <c r="F30">
        <v>4</v>
      </c>
      <c r="G30" s="1">
        <v>43131.5</v>
      </c>
      <c r="H30">
        <v>1.1200000000000001</v>
      </c>
      <c r="I30">
        <v>1.008</v>
      </c>
      <c r="J30">
        <v>10</v>
      </c>
      <c r="K30">
        <v>1.2544</v>
      </c>
      <c r="L30">
        <v>0</v>
      </c>
      <c r="M30" s="1">
        <v>43131</v>
      </c>
      <c r="N30">
        <v>0.112</v>
      </c>
      <c r="P30" t="s">
        <v>165</v>
      </c>
      <c r="Q30" s="42" t="s">
        <v>15</v>
      </c>
    </row>
    <row r="31" spans="1:18" x14ac:dyDescent="0.45">
      <c r="A31">
        <v>266</v>
      </c>
      <c r="B31" t="s">
        <v>185</v>
      </c>
      <c r="C31" t="s">
        <v>185</v>
      </c>
      <c r="D31">
        <v>401112758</v>
      </c>
      <c r="E31" t="s">
        <v>177</v>
      </c>
      <c r="F31">
        <v>4</v>
      </c>
      <c r="G31" s="1">
        <v>43131.541666666664</v>
      </c>
      <c r="H31">
        <v>1.2549999999999999</v>
      </c>
      <c r="I31">
        <v>1.1299999999999999</v>
      </c>
      <c r="J31">
        <v>10</v>
      </c>
      <c r="K31">
        <v>1.5750249999999999</v>
      </c>
      <c r="L31">
        <v>0</v>
      </c>
      <c r="M31" s="1">
        <v>43131</v>
      </c>
      <c r="N31">
        <v>0.1255</v>
      </c>
      <c r="P31" s="30" t="s">
        <v>166</v>
      </c>
      <c r="Q31" s="44">
        <v>244.05555555999999</v>
      </c>
    </row>
    <row r="32" spans="1:18" x14ac:dyDescent="0.45">
      <c r="A32">
        <v>266</v>
      </c>
      <c r="B32" t="s">
        <v>185</v>
      </c>
      <c r="C32" t="s">
        <v>185</v>
      </c>
      <c r="D32">
        <v>401112758</v>
      </c>
      <c r="E32" t="s">
        <v>177</v>
      </c>
      <c r="F32">
        <v>4</v>
      </c>
      <c r="G32" s="1">
        <v>43131.583333333336</v>
      </c>
      <c r="H32">
        <v>1.7709999999999999</v>
      </c>
      <c r="I32">
        <v>1.5940000000000001</v>
      </c>
      <c r="J32">
        <v>10</v>
      </c>
      <c r="K32">
        <v>3.136441</v>
      </c>
      <c r="L32">
        <v>0</v>
      </c>
      <c r="M32" s="1">
        <v>43131</v>
      </c>
      <c r="N32">
        <v>0.17710000000000001</v>
      </c>
      <c r="P32" s="30" t="s">
        <v>167</v>
      </c>
      <c r="Q32" s="44">
        <v>101.82</v>
      </c>
      <c r="R32" t="s">
        <v>188</v>
      </c>
    </row>
    <row r="33" spans="1:19" x14ac:dyDescent="0.45">
      <c r="A33">
        <v>266</v>
      </c>
      <c r="B33" t="s">
        <v>185</v>
      </c>
      <c r="C33" t="s">
        <v>185</v>
      </c>
      <c r="D33">
        <v>401112758</v>
      </c>
      <c r="E33" t="s">
        <v>177</v>
      </c>
      <c r="F33">
        <v>4</v>
      </c>
      <c r="G33" s="1">
        <v>43131.625</v>
      </c>
      <c r="H33">
        <v>5.3019999999999996</v>
      </c>
      <c r="I33">
        <v>4.7720000000000002</v>
      </c>
      <c r="J33">
        <v>10</v>
      </c>
      <c r="K33">
        <v>28.111204000000001</v>
      </c>
      <c r="L33">
        <v>0</v>
      </c>
      <c r="M33" s="1">
        <v>43131</v>
      </c>
      <c r="N33">
        <v>0.5302</v>
      </c>
      <c r="P33" t="s">
        <v>186</v>
      </c>
      <c r="Q33" s="42">
        <v>10</v>
      </c>
    </row>
    <row r="34" spans="1:19" x14ac:dyDescent="0.45">
      <c r="A34">
        <v>266</v>
      </c>
      <c r="B34" t="s">
        <v>185</v>
      </c>
      <c r="C34" t="s">
        <v>185</v>
      </c>
      <c r="D34">
        <v>401112758</v>
      </c>
      <c r="E34" t="s">
        <v>177</v>
      </c>
      <c r="F34">
        <v>4</v>
      </c>
      <c r="G34" s="1">
        <v>43131.666666666664</v>
      </c>
      <c r="H34">
        <v>3.746</v>
      </c>
      <c r="I34">
        <v>3.3719999999999999</v>
      </c>
      <c r="J34">
        <v>10</v>
      </c>
      <c r="K34">
        <v>14.032515999999999</v>
      </c>
      <c r="L34">
        <v>0</v>
      </c>
      <c r="M34" s="1">
        <v>43131</v>
      </c>
      <c r="N34">
        <v>0.37459999999999999</v>
      </c>
      <c r="P34" t="s">
        <v>168</v>
      </c>
      <c r="Q34">
        <v>103.86</v>
      </c>
    </row>
    <row r="35" spans="1:19" x14ac:dyDescent="0.45">
      <c r="A35">
        <v>266</v>
      </c>
      <c r="B35" t="s">
        <v>185</v>
      </c>
      <c r="C35" t="s">
        <v>185</v>
      </c>
      <c r="D35">
        <v>401112758</v>
      </c>
      <c r="E35" t="s">
        <v>177</v>
      </c>
      <c r="F35">
        <v>4</v>
      </c>
      <c r="G35" s="1">
        <v>43131.708333333336</v>
      </c>
      <c r="H35">
        <v>1.6879999999999999</v>
      </c>
      <c r="I35">
        <v>1.52</v>
      </c>
      <c r="J35">
        <v>10</v>
      </c>
      <c r="K35">
        <v>2.8493439999999999</v>
      </c>
      <c r="L35">
        <v>0</v>
      </c>
      <c r="M35" s="1">
        <v>43131</v>
      </c>
      <c r="N35">
        <v>0.16880000000000001</v>
      </c>
      <c r="P35" t="s">
        <v>187</v>
      </c>
      <c r="Q35" s="43">
        <v>43171.50102797454</v>
      </c>
    </row>
    <row r="36" spans="1:19" x14ac:dyDescent="0.45">
      <c r="A36">
        <v>266</v>
      </c>
      <c r="B36" t="s">
        <v>185</v>
      </c>
      <c r="C36" t="s">
        <v>185</v>
      </c>
      <c r="D36">
        <v>401112758</v>
      </c>
      <c r="E36" t="s">
        <v>177</v>
      </c>
      <c r="F36">
        <v>4</v>
      </c>
      <c r="G36" s="1">
        <v>43131.75</v>
      </c>
      <c r="H36">
        <v>6.04</v>
      </c>
      <c r="I36">
        <v>5.4359999999999999</v>
      </c>
      <c r="J36">
        <v>10</v>
      </c>
      <c r="K36">
        <v>36.4816</v>
      </c>
      <c r="L36">
        <v>0</v>
      </c>
      <c r="M36" s="1">
        <v>43131</v>
      </c>
      <c r="N36">
        <v>0.60399999999999998</v>
      </c>
    </row>
    <row r="37" spans="1:19" x14ac:dyDescent="0.45">
      <c r="A37">
        <v>266</v>
      </c>
      <c r="B37" t="s">
        <v>185</v>
      </c>
      <c r="C37" t="s">
        <v>185</v>
      </c>
      <c r="D37">
        <v>401112758</v>
      </c>
      <c r="E37" t="s">
        <v>177</v>
      </c>
      <c r="F37">
        <v>4</v>
      </c>
      <c r="G37" s="1">
        <v>43131.791666666664</v>
      </c>
      <c r="H37">
        <v>10.182</v>
      </c>
      <c r="I37">
        <v>9.1639999999999997</v>
      </c>
      <c r="J37">
        <v>10</v>
      </c>
      <c r="K37">
        <v>103.673124</v>
      </c>
      <c r="L37">
        <v>1</v>
      </c>
      <c r="M37" s="1">
        <v>43131</v>
      </c>
      <c r="N37">
        <v>1.0182</v>
      </c>
      <c r="P37" t="s">
        <v>14</v>
      </c>
      <c r="Q37" t="s">
        <v>15</v>
      </c>
      <c r="R37" t="s">
        <v>16</v>
      </c>
      <c r="S37" t="s">
        <v>17</v>
      </c>
    </row>
    <row r="38" spans="1:19" x14ac:dyDescent="0.45">
      <c r="A38">
        <v>266</v>
      </c>
      <c r="B38" t="s">
        <v>185</v>
      </c>
      <c r="C38" t="s">
        <v>185</v>
      </c>
      <c r="D38">
        <v>401112758</v>
      </c>
      <c r="E38" t="s">
        <v>177</v>
      </c>
      <c r="F38">
        <v>4</v>
      </c>
      <c r="G38" s="1">
        <v>43131.833333333336</v>
      </c>
      <c r="H38">
        <v>4.7350000000000003</v>
      </c>
      <c r="I38">
        <v>4.2619999999999996</v>
      </c>
      <c r="J38">
        <v>10</v>
      </c>
      <c r="K38">
        <v>22.420224999999999</v>
      </c>
      <c r="L38">
        <v>0</v>
      </c>
      <c r="M38" s="1">
        <v>43131</v>
      </c>
      <c r="N38">
        <v>0.47349999999999998</v>
      </c>
      <c r="P38">
        <v>1</v>
      </c>
      <c r="Q38">
        <v>244.05555555999999</v>
      </c>
      <c r="R38">
        <v>228.05555555999999</v>
      </c>
      <c r="S38">
        <v>214.05555555999999</v>
      </c>
    </row>
    <row r="39" spans="1:19" x14ac:dyDescent="0.45">
      <c r="A39">
        <v>266</v>
      </c>
      <c r="B39" t="s">
        <v>185</v>
      </c>
      <c r="C39" t="s">
        <v>185</v>
      </c>
      <c r="D39">
        <v>401112758</v>
      </c>
      <c r="E39" t="s">
        <v>177</v>
      </c>
      <c r="F39">
        <v>4</v>
      </c>
      <c r="G39" s="1">
        <v>43131.875</v>
      </c>
      <c r="H39">
        <v>5.4859999999999998</v>
      </c>
      <c r="I39">
        <v>4.9379999999999997</v>
      </c>
      <c r="J39">
        <v>10</v>
      </c>
      <c r="K39">
        <v>30.096195999999999</v>
      </c>
      <c r="L39">
        <v>0</v>
      </c>
      <c r="M39" s="1">
        <v>43131</v>
      </c>
      <c r="N39">
        <v>0.54859999999999998</v>
      </c>
      <c r="P39">
        <v>2</v>
      </c>
      <c r="Q39">
        <v>211.05555555999999</v>
      </c>
      <c r="R39">
        <v>200.05555555999999</v>
      </c>
      <c r="S39">
        <v>189.05555555999999</v>
      </c>
    </row>
    <row r="40" spans="1:19" x14ac:dyDescent="0.45">
      <c r="A40">
        <v>266</v>
      </c>
      <c r="B40" t="s">
        <v>185</v>
      </c>
      <c r="C40" t="s">
        <v>185</v>
      </c>
      <c r="D40">
        <v>401112758</v>
      </c>
      <c r="E40" t="s">
        <v>177</v>
      </c>
      <c r="F40">
        <v>4</v>
      </c>
      <c r="G40" s="1">
        <v>43131.916666666664</v>
      </c>
      <c r="H40">
        <v>2.1019999999999999</v>
      </c>
      <c r="I40">
        <v>1.8919999999999999</v>
      </c>
      <c r="J40">
        <v>10</v>
      </c>
      <c r="K40">
        <v>4.4184039999999998</v>
      </c>
      <c r="L40">
        <v>0</v>
      </c>
      <c r="M40" s="1">
        <v>43131</v>
      </c>
      <c r="N40">
        <v>0.2102</v>
      </c>
      <c r="P40">
        <v>4</v>
      </c>
      <c r="Q40">
        <v>182.05555555999999</v>
      </c>
      <c r="R40">
        <v>176.05555555999999</v>
      </c>
      <c r="S40">
        <v>168.05555555999999</v>
      </c>
    </row>
    <row r="41" spans="1:19" x14ac:dyDescent="0.45">
      <c r="A41">
        <v>266</v>
      </c>
      <c r="B41" t="s">
        <v>185</v>
      </c>
      <c r="C41" t="s">
        <v>185</v>
      </c>
      <c r="D41">
        <v>401112758</v>
      </c>
      <c r="E41" t="s">
        <v>177</v>
      </c>
      <c r="F41">
        <v>4</v>
      </c>
      <c r="G41" s="1">
        <v>43131.958333333336</v>
      </c>
      <c r="H41">
        <v>2.0750000000000002</v>
      </c>
      <c r="I41">
        <v>1.8680000000000001</v>
      </c>
      <c r="J41">
        <v>10</v>
      </c>
      <c r="K41">
        <v>4.305625</v>
      </c>
      <c r="L41">
        <v>0</v>
      </c>
      <c r="M41" s="1">
        <v>43131</v>
      </c>
      <c r="N41">
        <v>0.20749999999999999</v>
      </c>
      <c r="P41">
        <v>6</v>
      </c>
      <c r="Q41">
        <v>166.05555555999999</v>
      </c>
      <c r="R41">
        <v>163.05555555999999</v>
      </c>
      <c r="S41">
        <v>158.05555555999999</v>
      </c>
    </row>
    <row r="42" spans="1:19" x14ac:dyDescent="0.45">
      <c r="A42">
        <v>266</v>
      </c>
      <c r="B42" t="s">
        <v>185</v>
      </c>
      <c r="C42" t="s">
        <v>185</v>
      </c>
      <c r="D42">
        <v>401112758</v>
      </c>
      <c r="E42" t="s">
        <v>177</v>
      </c>
      <c r="F42">
        <v>4</v>
      </c>
      <c r="G42" s="1">
        <v>43132</v>
      </c>
      <c r="H42">
        <v>1.7130000000000001</v>
      </c>
      <c r="I42">
        <v>1.542</v>
      </c>
      <c r="J42">
        <v>10</v>
      </c>
      <c r="K42">
        <v>2.9343689999999998</v>
      </c>
      <c r="L42">
        <v>0</v>
      </c>
      <c r="M42" s="1">
        <v>43131</v>
      </c>
      <c r="N42">
        <v>0.17130000000000001</v>
      </c>
      <c r="P42">
        <v>8</v>
      </c>
      <c r="Q42">
        <v>160.05555555999999</v>
      </c>
      <c r="R42">
        <v>157.05555555999999</v>
      </c>
      <c r="S42">
        <v>153.05555555999999</v>
      </c>
    </row>
    <row r="43" spans="1:19" x14ac:dyDescent="0.45">
      <c r="A43">
        <v>266</v>
      </c>
      <c r="B43" t="s">
        <v>185</v>
      </c>
      <c r="C43" t="s">
        <v>185</v>
      </c>
      <c r="D43">
        <v>401112758</v>
      </c>
      <c r="E43" t="s">
        <v>177</v>
      </c>
      <c r="F43">
        <v>4</v>
      </c>
      <c r="G43" s="1">
        <v>43132.041666666664</v>
      </c>
      <c r="H43">
        <v>2.073</v>
      </c>
      <c r="I43">
        <v>1.8660000000000001</v>
      </c>
      <c r="J43">
        <v>10</v>
      </c>
      <c r="K43">
        <v>4.2973290000000004</v>
      </c>
      <c r="L43">
        <v>0</v>
      </c>
      <c r="M43" s="1">
        <v>43132</v>
      </c>
      <c r="N43">
        <v>0.20730000000000001</v>
      </c>
      <c r="P43">
        <v>12</v>
      </c>
      <c r="Q43">
        <v>154.05555555999999</v>
      </c>
      <c r="R43">
        <v>151.05555555999999</v>
      </c>
      <c r="S43">
        <v>149.05555555999999</v>
      </c>
    </row>
    <row r="44" spans="1:19" x14ac:dyDescent="0.45">
      <c r="A44">
        <v>266</v>
      </c>
      <c r="B44" t="s">
        <v>185</v>
      </c>
      <c r="C44" t="s">
        <v>185</v>
      </c>
      <c r="D44">
        <v>401112758</v>
      </c>
      <c r="E44" t="s">
        <v>177</v>
      </c>
      <c r="F44">
        <v>4</v>
      </c>
      <c r="G44" s="1">
        <v>43132.083333333336</v>
      </c>
      <c r="H44">
        <v>1.468</v>
      </c>
      <c r="I44">
        <v>1.3220000000000001</v>
      </c>
      <c r="J44">
        <v>10</v>
      </c>
      <c r="K44">
        <v>2.1550240000000001</v>
      </c>
      <c r="L44">
        <v>0</v>
      </c>
      <c r="M44" s="1">
        <v>43132</v>
      </c>
      <c r="N44">
        <v>0.14680000000000001</v>
      </c>
      <c r="P44">
        <v>16</v>
      </c>
      <c r="Q44">
        <v>149.05555555999999</v>
      </c>
      <c r="R44">
        <v>147.05555555999999</v>
      </c>
      <c r="S44">
        <v>145.05555555999999</v>
      </c>
    </row>
    <row r="45" spans="1:19" x14ac:dyDescent="0.45">
      <c r="A45">
        <v>266</v>
      </c>
      <c r="B45" t="s">
        <v>185</v>
      </c>
      <c r="C45" t="s">
        <v>185</v>
      </c>
      <c r="D45">
        <v>401112758</v>
      </c>
      <c r="E45" t="s">
        <v>177</v>
      </c>
      <c r="F45">
        <v>4</v>
      </c>
      <c r="G45" s="1">
        <v>43132.125</v>
      </c>
      <c r="H45">
        <v>1.415</v>
      </c>
      <c r="I45">
        <v>1.274</v>
      </c>
      <c r="J45">
        <v>10</v>
      </c>
      <c r="K45">
        <v>2.0022250000000001</v>
      </c>
      <c r="L45">
        <v>0</v>
      </c>
      <c r="M45" s="1">
        <v>43132</v>
      </c>
      <c r="N45">
        <v>0.14149999999999999</v>
      </c>
      <c r="P45">
        <v>20</v>
      </c>
      <c r="Q45">
        <v>145.05555555999999</v>
      </c>
      <c r="R45">
        <v>143.05555555999999</v>
      </c>
      <c r="S45">
        <v>142.05555555999999</v>
      </c>
    </row>
    <row r="46" spans="1:19" x14ac:dyDescent="0.45">
      <c r="A46">
        <v>266</v>
      </c>
      <c r="B46" t="s">
        <v>185</v>
      </c>
      <c r="C46" t="s">
        <v>185</v>
      </c>
      <c r="D46">
        <v>401112758</v>
      </c>
      <c r="E46" t="s">
        <v>177</v>
      </c>
      <c r="F46">
        <v>4</v>
      </c>
      <c r="G46" s="1">
        <v>43132.166666666664</v>
      </c>
      <c r="H46">
        <v>1.4530000000000001</v>
      </c>
      <c r="I46">
        <v>1.3080000000000001</v>
      </c>
      <c r="J46">
        <v>10</v>
      </c>
      <c r="K46">
        <v>2.1112090000000001</v>
      </c>
      <c r="L46">
        <v>0</v>
      </c>
      <c r="M46" s="1">
        <v>43132</v>
      </c>
      <c r="N46">
        <v>0.14530000000000001</v>
      </c>
      <c r="P46">
        <v>24</v>
      </c>
      <c r="Q46">
        <v>140.05555555999999</v>
      </c>
      <c r="R46">
        <v>139.05555555999999</v>
      </c>
      <c r="S46">
        <v>139.05555555999999</v>
      </c>
    </row>
    <row r="47" spans="1:19" x14ac:dyDescent="0.45">
      <c r="A47">
        <v>266</v>
      </c>
      <c r="B47" t="s">
        <v>185</v>
      </c>
      <c r="C47" t="s">
        <v>185</v>
      </c>
      <c r="D47">
        <v>401112758</v>
      </c>
      <c r="E47" t="s">
        <v>177</v>
      </c>
      <c r="F47">
        <v>4</v>
      </c>
      <c r="G47" s="1">
        <v>43132.208333333336</v>
      </c>
      <c r="H47">
        <v>1.4059999999999999</v>
      </c>
      <c r="I47">
        <v>1.266</v>
      </c>
      <c r="J47">
        <v>10</v>
      </c>
      <c r="K47">
        <v>1.976836</v>
      </c>
      <c r="L47">
        <v>0</v>
      </c>
      <c r="M47" s="1">
        <v>43132</v>
      </c>
      <c r="N47">
        <v>0.1406</v>
      </c>
    </row>
    <row r="48" spans="1:19" x14ac:dyDescent="0.45">
      <c r="A48">
        <v>266</v>
      </c>
      <c r="B48" t="s">
        <v>185</v>
      </c>
      <c r="C48" t="s">
        <v>185</v>
      </c>
      <c r="D48">
        <v>401112758</v>
      </c>
      <c r="E48" t="s">
        <v>177</v>
      </c>
      <c r="F48">
        <v>4</v>
      </c>
      <c r="G48" s="1">
        <v>43132.25</v>
      </c>
      <c r="H48">
        <v>1.88</v>
      </c>
      <c r="I48">
        <v>1.6919999999999999</v>
      </c>
      <c r="J48">
        <v>10</v>
      </c>
      <c r="K48">
        <v>3.5344000000000002</v>
      </c>
      <c r="L48">
        <v>0</v>
      </c>
      <c r="M48" s="1">
        <v>43132</v>
      </c>
      <c r="N48">
        <v>0.188</v>
      </c>
    </row>
    <row r="49" spans="1:14" x14ac:dyDescent="0.45">
      <c r="A49">
        <v>266</v>
      </c>
      <c r="B49" t="s">
        <v>185</v>
      </c>
      <c r="C49" t="s">
        <v>185</v>
      </c>
      <c r="D49">
        <v>401112758</v>
      </c>
      <c r="E49" t="s">
        <v>177</v>
      </c>
      <c r="F49">
        <v>4</v>
      </c>
      <c r="G49" s="1">
        <v>43132.291666666664</v>
      </c>
      <c r="H49">
        <v>1.8819999999999999</v>
      </c>
      <c r="I49">
        <v>1.694</v>
      </c>
      <c r="J49">
        <v>10</v>
      </c>
      <c r="K49">
        <v>3.5419239999999999</v>
      </c>
      <c r="L49">
        <v>0</v>
      </c>
      <c r="M49" s="1">
        <v>43132</v>
      </c>
      <c r="N49">
        <v>0.18820000000000001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1143-939F-4D43-BC05-01DDA8302589}">
  <dimension ref="A2:AT50"/>
  <sheetViews>
    <sheetView workbookViewId="0">
      <selection activeCell="P30" sqref="P30"/>
    </sheetView>
  </sheetViews>
  <sheetFormatPr defaultRowHeight="14.25" x14ac:dyDescent="0.45"/>
  <cols>
    <col min="16" max="16" width="38.33203125" bestFit="1" customWidth="1"/>
    <col min="17" max="17" width="14.265625" bestFit="1" customWidth="1"/>
  </cols>
  <sheetData>
    <row r="2" spans="16:46" x14ac:dyDescent="0.45">
      <c r="P2" t="s">
        <v>175</v>
      </c>
      <c r="Q2" s="25">
        <v>374</v>
      </c>
    </row>
    <row r="3" spans="16:46" x14ac:dyDescent="0.45">
      <c r="P3" t="s">
        <v>144</v>
      </c>
      <c r="Q3" s="25" t="s">
        <v>189</v>
      </c>
      <c r="Y3" s="1"/>
      <c r="Z3" s="1"/>
      <c r="AA3" s="1"/>
      <c r="AL3" s="1"/>
      <c r="AM3" s="1"/>
      <c r="AT3" s="1"/>
    </row>
    <row r="4" spans="16:46" x14ac:dyDescent="0.45">
      <c r="P4" t="s">
        <v>43</v>
      </c>
      <c r="Q4" s="25" t="s">
        <v>189</v>
      </c>
    </row>
    <row r="5" spans="16:46" x14ac:dyDescent="0.45">
      <c r="P5" t="s">
        <v>145</v>
      </c>
      <c r="Q5" s="25">
        <v>101400032</v>
      </c>
    </row>
    <row r="6" spans="16:46" x14ac:dyDescent="0.45">
      <c r="P6" t="s">
        <v>146</v>
      </c>
      <c r="Q6" s="25" t="s">
        <v>149</v>
      </c>
    </row>
    <row r="7" spans="16:46" x14ac:dyDescent="0.45">
      <c r="P7" t="s">
        <v>147</v>
      </c>
      <c r="Q7" s="25">
        <v>2</v>
      </c>
    </row>
    <row r="8" spans="16:46" x14ac:dyDescent="0.45">
      <c r="P8" t="s">
        <v>102</v>
      </c>
      <c r="Q8" s="25">
        <v>8.0000000000000002E-3</v>
      </c>
    </row>
    <row r="9" spans="16:46" x14ac:dyDescent="0.45">
      <c r="P9" t="s">
        <v>101</v>
      </c>
      <c r="Q9" s="25">
        <v>7.6999999999999999E-2</v>
      </c>
    </row>
    <row r="10" spans="16:46" x14ac:dyDescent="0.45">
      <c r="P10" t="s">
        <v>151</v>
      </c>
      <c r="Q10" s="25">
        <v>1.1219E-2</v>
      </c>
    </row>
    <row r="11" spans="16:46" x14ac:dyDescent="0.45">
      <c r="P11" t="s">
        <v>100</v>
      </c>
      <c r="Q11" s="26">
        <v>43133.333333333336</v>
      </c>
    </row>
    <row r="12" spans="16:46" x14ac:dyDescent="0.45">
      <c r="P12" t="s">
        <v>77</v>
      </c>
      <c r="Q12" s="26">
        <v>43092.041666666664</v>
      </c>
    </row>
    <row r="13" spans="16:46" x14ac:dyDescent="0.45">
      <c r="P13" t="s">
        <v>78</v>
      </c>
      <c r="Q13" s="26">
        <v>43172</v>
      </c>
    </row>
    <row r="14" spans="16:46" x14ac:dyDescent="0.45">
      <c r="P14" t="s">
        <v>152</v>
      </c>
      <c r="Q14" s="25">
        <v>1</v>
      </c>
    </row>
    <row r="15" spans="16:46" x14ac:dyDescent="0.45">
      <c r="P15" t="s">
        <v>153</v>
      </c>
      <c r="Q15" s="25">
        <v>8.5439999999999995E-3</v>
      </c>
    </row>
    <row r="16" spans="16:46" x14ac:dyDescent="0.45">
      <c r="P16" t="s">
        <v>154</v>
      </c>
      <c r="Q16" s="25">
        <v>12</v>
      </c>
    </row>
    <row r="17" spans="1:17" x14ac:dyDescent="0.45">
      <c r="P17" t="s">
        <v>155</v>
      </c>
      <c r="Q17" s="25">
        <v>1.2443070000000001E-2</v>
      </c>
    </row>
    <row r="18" spans="1:17" x14ac:dyDescent="0.45">
      <c r="P18" t="s">
        <v>156</v>
      </c>
      <c r="Q18" s="25">
        <v>12</v>
      </c>
    </row>
    <row r="19" spans="1:17" x14ac:dyDescent="0.45">
      <c r="P19" t="s">
        <v>157</v>
      </c>
      <c r="Q19" s="25">
        <v>1.2443070000000001</v>
      </c>
    </row>
    <row r="20" spans="1:17" x14ac:dyDescent="0.45">
      <c r="P20" t="s">
        <v>178</v>
      </c>
      <c r="Q20" s="25">
        <v>15.1</v>
      </c>
    </row>
    <row r="21" spans="1:17" x14ac:dyDescent="0.45">
      <c r="P21" t="s">
        <v>179</v>
      </c>
      <c r="Q21" s="25">
        <v>-9.3888888900000005</v>
      </c>
    </row>
    <row r="22" spans="1:17" x14ac:dyDescent="0.45">
      <c r="P22" t="s">
        <v>160</v>
      </c>
      <c r="Q22" s="25">
        <v>39.388888889999997</v>
      </c>
    </row>
    <row r="23" spans="1:17" x14ac:dyDescent="0.45">
      <c r="A23" t="s">
        <v>175</v>
      </c>
      <c r="B23" t="s">
        <v>144</v>
      </c>
      <c r="C23" t="s">
        <v>43</v>
      </c>
      <c r="D23" t="s">
        <v>145</v>
      </c>
      <c r="E23" t="s">
        <v>146</v>
      </c>
      <c r="F23" t="s">
        <v>147</v>
      </c>
      <c r="G23" t="s">
        <v>1</v>
      </c>
      <c r="H23" t="s">
        <v>0</v>
      </c>
      <c r="I23" t="s">
        <v>2</v>
      </c>
      <c r="J23" t="s">
        <v>3</v>
      </c>
      <c r="K23" t="s">
        <v>4</v>
      </c>
      <c r="L23" t="s">
        <v>6</v>
      </c>
      <c r="M23" t="s">
        <v>34</v>
      </c>
      <c r="N23" t="s">
        <v>169</v>
      </c>
      <c r="P23" t="s">
        <v>161</v>
      </c>
      <c r="Q23" s="25">
        <v>0</v>
      </c>
    </row>
    <row r="24" spans="1:17" x14ac:dyDescent="0.45">
      <c r="A24">
        <v>374</v>
      </c>
      <c r="B24" t="s">
        <v>189</v>
      </c>
      <c r="C24" t="s">
        <v>189</v>
      </c>
      <c r="D24">
        <v>101400032</v>
      </c>
      <c r="E24" t="s">
        <v>149</v>
      </c>
      <c r="F24">
        <v>2</v>
      </c>
      <c r="G24" s="1">
        <v>43132.791666666664</v>
      </c>
      <c r="H24">
        <v>8.0000000000000002E-3</v>
      </c>
      <c r="I24">
        <v>7.0000000000000001E-3</v>
      </c>
      <c r="J24">
        <v>1</v>
      </c>
      <c r="K24" s="41">
        <v>6.3999999999999997E-5</v>
      </c>
      <c r="L24">
        <v>0</v>
      </c>
      <c r="M24" s="1">
        <v>43132</v>
      </c>
      <c r="N24">
        <v>8.0000000000000002E-3</v>
      </c>
      <c r="P24" t="s">
        <v>162</v>
      </c>
      <c r="Q24" s="26">
        <v>43133.375</v>
      </c>
    </row>
    <row r="25" spans="1:17" x14ac:dyDescent="0.45">
      <c r="A25">
        <v>374</v>
      </c>
      <c r="B25" t="s">
        <v>189</v>
      </c>
      <c r="C25" t="s">
        <v>189</v>
      </c>
      <c r="D25">
        <v>101400032</v>
      </c>
      <c r="E25" t="s">
        <v>149</v>
      </c>
      <c r="F25">
        <v>2</v>
      </c>
      <c r="G25" s="1">
        <v>43132.833333333336</v>
      </c>
      <c r="H25">
        <v>8.0000000000000002E-3</v>
      </c>
      <c r="I25">
        <v>7.0000000000000001E-3</v>
      </c>
      <c r="J25">
        <v>1</v>
      </c>
      <c r="K25" s="41">
        <v>6.3999999999999997E-5</v>
      </c>
      <c r="L25">
        <v>0</v>
      </c>
      <c r="M25" s="1">
        <v>43132</v>
      </c>
      <c r="N25">
        <v>8.0000000000000002E-3</v>
      </c>
      <c r="P25" t="s">
        <v>163</v>
      </c>
      <c r="Q25" s="26">
        <v>43133.291666666664</v>
      </c>
    </row>
    <row r="26" spans="1:17" x14ac:dyDescent="0.45">
      <c r="A26">
        <v>374</v>
      </c>
      <c r="B26" t="s">
        <v>189</v>
      </c>
      <c r="C26" t="s">
        <v>189</v>
      </c>
      <c r="D26">
        <v>101400032</v>
      </c>
      <c r="E26" t="s">
        <v>149</v>
      </c>
      <c r="F26">
        <v>2</v>
      </c>
      <c r="G26" s="1">
        <v>43132.875</v>
      </c>
      <c r="H26">
        <v>0.01</v>
      </c>
      <c r="I26">
        <v>8.9999999999999993E-3</v>
      </c>
      <c r="J26">
        <v>1</v>
      </c>
      <c r="K26">
        <v>1E-4</v>
      </c>
      <c r="L26">
        <v>0</v>
      </c>
      <c r="M26" s="1">
        <v>43132</v>
      </c>
      <c r="N26">
        <v>0.01</v>
      </c>
      <c r="P26" t="s">
        <v>164</v>
      </c>
      <c r="Q26" s="25">
        <v>3</v>
      </c>
    </row>
    <row r="27" spans="1:17" x14ac:dyDescent="0.45">
      <c r="A27">
        <v>374</v>
      </c>
      <c r="B27" t="s">
        <v>189</v>
      </c>
      <c r="C27" t="s">
        <v>189</v>
      </c>
      <c r="D27">
        <v>101400032</v>
      </c>
      <c r="E27" t="s">
        <v>149</v>
      </c>
      <c r="F27">
        <v>2</v>
      </c>
      <c r="G27" s="1">
        <v>43132.916666666664</v>
      </c>
      <c r="H27">
        <v>8.0000000000000002E-3</v>
      </c>
      <c r="I27">
        <v>7.0000000000000001E-3</v>
      </c>
      <c r="J27">
        <v>1</v>
      </c>
      <c r="K27" s="41">
        <v>6.3999999999999997E-5</v>
      </c>
      <c r="L27">
        <v>0</v>
      </c>
      <c r="M27" s="1">
        <v>43132</v>
      </c>
      <c r="N27">
        <v>8.0000000000000002E-3</v>
      </c>
      <c r="P27" t="s">
        <v>165</v>
      </c>
      <c r="Q27" s="25" t="s">
        <v>15</v>
      </c>
    </row>
    <row r="28" spans="1:17" x14ac:dyDescent="0.45">
      <c r="A28">
        <v>374</v>
      </c>
      <c r="B28" t="s">
        <v>189</v>
      </c>
      <c r="C28" t="s">
        <v>189</v>
      </c>
      <c r="D28">
        <v>101400032</v>
      </c>
      <c r="E28" t="s">
        <v>149</v>
      </c>
      <c r="F28">
        <v>2</v>
      </c>
      <c r="G28" s="1">
        <v>43132.958333333336</v>
      </c>
      <c r="H28">
        <v>0.01</v>
      </c>
      <c r="I28">
        <v>8.9999999999999993E-3</v>
      </c>
      <c r="J28">
        <v>1</v>
      </c>
      <c r="K28">
        <v>1E-4</v>
      </c>
      <c r="L28">
        <v>0</v>
      </c>
      <c r="M28" s="1">
        <v>43132</v>
      </c>
      <c r="N28">
        <v>0.01</v>
      </c>
      <c r="P28" s="30" t="s">
        <v>166</v>
      </c>
      <c r="Q28" s="31">
        <v>218.38888889</v>
      </c>
    </row>
    <row r="29" spans="1:17" x14ac:dyDescent="0.45">
      <c r="A29">
        <v>374</v>
      </c>
      <c r="B29" t="s">
        <v>189</v>
      </c>
      <c r="C29" t="s">
        <v>189</v>
      </c>
      <c r="D29">
        <v>101400032</v>
      </c>
      <c r="E29" t="s">
        <v>149</v>
      </c>
      <c r="F29">
        <v>2</v>
      </c>
      <c r="G29" s="1">
        <v>43133</v>
      </c>
      <c r="H29">
        <v>8.0000000000000002E-3</v>
      </c>
      <c r="I29">
        <v>7.0000000000000001E-3</v>
      </c>
      <c r="J29">
        <v>1</v>
      </c>
      <c r="K29" s="41">
        <v>6.3999999999999997E-5</v>
      </c>
      <c r="L29">
        <v>0</v>
      </c>
      <c r="M29" s="1">
        <v>43132</v>
      </c>
      <c r="N29">
        <v>8.0000000000000002E-3</v>
      </c>
      <c r="P29" s="30" t="s">
        <v>167</v>
      </c>
      <c r="Q29" s="31">
        <v>7.7</v>
      </c>
    </row>
    <row r="30" spans="1:17" x14ac:dyDescent="0.45">
      <c r="A30">
        <v>374</v>
      </c>
      <c r="B30" t="s">
        <v>189</v>
      </c>
      <c r="C30" t="s">
        <v>189</v>
      </c>
      <c r="D30">
        <v>101400032</v>
      </c>
      <c r="E30" t="s">
        <v>149</v>
      </c>
      <c r="F30">
        <v>2</v>
      </c>
      <c r="G30" s="1">
        <v>43133.041666666664</v>
      </c>
      <c r="H30">
        <v>8.0000000000000002E-3</v>
      </c>
      <c r="I30">
        <v>7.0000000000000001E-3</v>
      </c>
      <c r="J30">
        <v>1</v>
      </c>
      <c r="K30" s="41">
        <v>6.3999999999999997E-5</v>
      </c>
      <c r="L30">
        <v>0</v>
      </c>
      <c r="M30" s="1">
        <v>43133</v>
      </c>
      <c r="N30">
        <v>8.0000000000000002E-3</v>
      </c>
      <c r="P30" t="s">
        <v>186</v>
      </c>
      <c r="Q30" s="25">
        <v>1</v>
      </c>
    </row>
    <row r="31" spans="1:17" x14ac:dyDescent="0.45">
      <c r="A31">
        <v>374</v>
      </c>
      <c r="B31" t="s">
        <v>189</v>
      </c>
      <c r="C31" t="s">
        <v>189</v>
      </c>
      <c r="D31">
        <v>101400032</v>
      </c>
      <c r="E31" t="s">
        <v>149</v>
      </c>
      <c r="F31">
        <v>2</v>
      </c>
      <c r="G31" s="1">
        <v>43133.083333333336</v>
      </c>
      <c r="H31">
        <v>8.0000000000000002E-3</v>
      </c>
      <c r="I31">
        <v>7.0000000000000001E-3</v>
      </c>
      <c r="J31">
        <v>1</v>
      </c>
      <c r="K31" s="41">
        <v>6.3999999999999997E-5</v>
      </c>
      <c r="L31">
        <v>0</v>
      </c>
      <c r="M31" s="1">
        <v>43133</v>
      </c>
      <c r="N31">
        <v>8.0000000000000002E-3</v>
      </c>
      <c r="P31" t="s">
        <v>168</v>
      </c>
      <c r="Q31" s="25">
        <v>7.7</v>
      </c>
    </row>
    <row r="32" spans="1:17" x14ac:dyDescent="0.45">
      <c r="A32">
        <v>374</v>
      </c>
      <c r="B32" t="s">
        <v>189</v>
      </c>
      <c r="C32" t="s">
        <v>189</v>
      </c>
      <c r="D32">
        <v>101400032</v>
      </c>
      <c r="E32" t="s">
        <v>149</v>
      </c>
      <c r="F32">
        <v>2</v>
      </c>
      <c r="G32" s="1">
        <v>43133.125</v>
      </c>
      <c r="H32">
        <v>0.01</v>
      </c>
      <c r="I32">
        <v>8.9999999999999993E-3</v>
      </c>
      <c r="J32">
        <v>1</v>
      </c>
      <c r="K32">
        <v>1E-4</v>
      </c>
      <c r="L32">
        <v>0</v>
      </c>
      <c r="M32" s="1">
        <v>43133</v>
      </c>
      <c r="N32">
        <v>0.01</v>
      </c>
      <c r="P32" t="s">
        <v>187</v>
      </c>
      <c r="Q32" s="26">
        <v>1</v>
      </c>
    </row>
    <row r="33" spans="1:20" x14ac:dyDescent="0.45">
      <c r="A33">
        <v>374</v>
      </c>
      <c r="B33" t="s">
        <v>189</v>
      </c>
      <c r="C33" t="s">
        <v>189</v>
      </c>
      <c r="D33">
        <v>101400032</v>
      </c>
      <c r="E33" t="s">
        <v>149</v>
      </c>
      <c r="F33">
        <v>2</v>
      </c>
      <c r="G33" s="1">
        <v>43133.166666666664</v>
      </c>
      <c r="H33">
        <v>8.0000000000000002E-3</v>
      </c>
      <c r="I33">
        <v>7.0000000000000001E-3</v>
      </c>
      <c r="J33">
        <v>1</v>
      </c>
      <c r="K33" s="41">
        <v>6.3999999999999997E-5</v>
      </c>
      <c r="L33">
        <v>0</v>
      </c>
      <c r="M33" s="1">
        <v>43133</v>
      </c>
      <c r="N33">
        <v>8.0000000000000002E-3</v>
      </c>
    </row>
    <row r="34" spans="1:20" x14ac:dyDescent="0.45">
      <c r="A34">
        <v>374</v>
      </c>
      <c r="B34" t="s">
        <v>189</v>
      </c>
      <c r="C34" t="s">
        <v>189</v>
      </c>
      <c r="D34">
        <v>101400032</v>
      </c>
      <c r="E34" t="s">
        <v>149</v>
      </c>
      <c r="F34">
        <v>2</v>
      </c>
      <c r="G34" s="1">
        <v>43133.208333333336</v>
      </c>
      <c r="H34">
        <v>8.0000000000000002E-3</v>
      </c>
      <c r="I34">
        <v>7.0000000000000001E-3</v>
      </c>
      <c r="J34">
        <v>1</v>
      </c>
      <c r="K34" s="41">
        <v>6.3999999999999997E-5</v>
      </c>
      <c r="L34">
        <v>0</v>
      </c>
      <c r="M34" s="1">
        <v>43133</v>
      </c>
      <c r="N34">
        <v>8.0000000000000002E-3</v>
      </c>
    </row>
    <row r="35" spans="1:20" x14ac:dyDescent="0.45">
      <c r="A35">
        <v>374</v>
      </c>
      <c r="B35" t="s">
        <v>189</v>
      </c>
      <c r="C35" t="s">
        <v>189</v>
      </c>
      <c r="D35">
        <v>101400032</v>
      </c>
      <c r="E35" t="s">
        <v>149</v>
      </c>
      <c r="F35">
        <v>2</v>
      </c>
      <c r="G35" s="1">
        <v>43133.25</v>
      </c>
      <c r="H35">
        <v>8.0000000000000002E-3</v>
      </c>
      <c r="I35">
        <v>7.0000000000000001E-3</v>
      </c>
      <c r="J35">
        <v>1</v>
      </c>
      <c r="K35" s="41">
        <v>6.3999999999999997E-5</v>
      </c>
      <c r="L35">
        <v>0</v>
      </c>
      <c r="M35" s="1">
        <v>43133</v>
      </c>
      <c r="N35">
        <v>8.0000000000000002E-3</v>
      </c>
      <c r="P35" t="s">
        <v>14</v>
      </c>
      <c r="Q35" t="s">
        <v>15</v>
      </c>
      <c r="R35" t="s">
        <v>16</v>
      </c>
      <c r="S35" t="s">
        <v>17</v>
      </c>
      <c r="T35" t="s">
        <v>150</v>
      </c>
    </row>
    <row r="36" spans="1:20" x14ac:dyDescent="0.45">
      <c r="A36">
        <v>374</v>
      </c>
      <c r="B36" t="s">
        <v>189</v>
      </c>
      <c r="C36" t="s">
        <v>189</v>
      </c>
      <c r="D36">
        <v>101400032</v>
      </c>
      <c r="E36" t="s">
        <v>149</v>
      </c>
      <c r="F36">
        <v>2</v>
      </c>
      <c r="G36" s="1">
        <v>43133.291666666664</v>
      </c>
      <c r="H36">
        <v>0.01</v>
      </c>
      <c r="I36">
        <v>8.9999999999999993E-3</v>
      </c>
      <c r="J36">
        <v>1</v>
      </c>
      <c r="K36">
        <v>1E-4</v>
      </c>
      <c r="L36">
        <v>0</v>
      </c>
      <c r="M36" s="1">
        <v>43133</v>
      </c>
      <c r="N36">
        <v>0.01</v>
      </c>
      <c r="P36">
        <v>1</v>
      </c>
      <c r="Q36">
        <v>251.38888889</v>
      </c>
      <c r="R36">
        <v>235.38888889</v>
      </c>
      <c r="S36">
        <v>221.38888889</v>
      </c>
      <c r="T36">
        <v>1</v>
      </c>
    </row>
    <row r="37" spans="1:20" x14ac:dyDescent="0.45">
      <c r="A37">
        <v>374</v>
      </c>
      <c r="B37" t="s">
        <v>189</v>
      </c>
      <c r="C37" t="s">
        <v>189</v>
      </c>
      <c r="D37">
        <v>101400032</v>
      </c>
      <c r="E37" t="s">
        <v>149</v>
      </c>
      <c r="F37">
        <v>2</v>
      </c>
      <c r="G37" s="1">
        <v>43133.333333333336</v>
      </c>
      <c r="H37">
        <v>7.6999999999999999E-2</v>
      </c>
      <c r="I37">
        <v>6.9000000000000006E-2</v>
      </c>
      <c r="J37">
        <v>1</v>
      </c>
      <c r="K37">
        <v>5.9290000000000002E-3</v>
      </c>
      <c r="L37">
        <v>0</v>
      </c>
      <c r="M37" s="1">
        <v>43133</v>
      </c>
      <c r="N37">
        <v>7.6999999999999999E-2</v>
      </c>
      <c r="P37">
        <v>2</v>
      </c>
      <c r="Q37">
        <v>218.38888889</v>
      </c>
      <c r="R37">
        <v>207.38888889</v>
      </c>
      <c r="S37">
        <v>196.38888889</v>
      </c>
      <c r="T37">
        <v>2</v>
      </c>
    </row>
    <row r="38" spans="1:20" x14ac:dyDescent="0.45">
      <c r="A38">
        <v>374</v>
      </c>
      <c r="B38" t="s">
        <v>189</v>
      </c>
      <c r="C38" t="s">
        <v>189</v>
      </c>
      <c r="D38">
        <v>101400032</v>
      </c>
      <c r="E38" t="s">
        <v>149</v>
      </c>
      <c r="F38">
        <v>2</v>
      </c>
      <c r="G38" s="1">
        <v>43133.375</v>
      </c>
      <c r="H38">
        <v>8.0000000000000002E-3</v>
      </c>
      <c r="I38">
        <v>7.0000000000000001E-3</v>
      </c>
      <c r="J38">
        <v>1</v>
      </c>
      <c r="K38" s="41">
        <v>6.3999999999999997E-5</v>
      </c>
      <c r="L38">
        <v>0</v>
      </c>
      <c r="M38" s="1">
        <v>43133</v>
      </c>
      <c r="N38">
        <v>8.0000000000000002E-3</v>
      </c>
      <c r="P38">
        <v>4</v>
      </c>
      <c r="Q38">
        <v>189.38888889</v>
      </c>
      <c r="R38">
        <v>183.38888889</v>
      </c>
      <c r="S38">
        <v>175.38888889</v>
      </c>
      <c r="T38">
        <v>2</v>
      </c>
    </row>
    <row r="39" spans="1:20" x14ac:dyDescent="0.45">
      <c r="A39">
        <v>374</v>
      </c>
      <c r="B39" t="s">
        <v>189</v>
      </c>
      <c r="C39" t="s">
        <v>189</v>
      </c>
      <c r="D39">
        <v>101400032</v>
      </c>
      <c r="E39" t="s">
        <v>149</v>
      </c>
      <c r="F39">
        <v>2</v>
      </c>
      <c r="G39" s="1">
        <v>43133.416666666664</v>
      </c>
      <c r="H39">
        <v>0.01</v>
      </c>
      <c r="I39">
        <v>8.9999999999999993E-3</v>
      </c>
      <c r="J39">
        <v>1</v>
      </c>
      <c r="K39">
        <v>1E-4</v>
      </c>
      <c r="L39">
        <v>0</v>
      </c>
      <c r="M39" s="1">
        <v>43133</v>
      </c>
      <c r="N39">
        <v>0.01</v>
      </c>
      <c r="P39">
        <v>6</v>
      </c>
      <c r="Q39">
        <v>173.38888889</v>
      </c>
      <c r="R39">
        <v>170.38888889</v>
      </c>
      <c r="S39">
        <v>165.38888889</v>
      </c>
      <c r="T39">
        <v>2</v>
      </c>
    </row>
    <row r="40" spans="1:20" x14ac:dyDescent="0.45">
      <c r="A40">
        <v>374</v>
      </c>
      <c r="B40" t="s">
        <v>189</v>
      </c>
      <c r="C40" t="s">
        <v>189</v>
      </c>
      <c r="D40">
        <v>101400032</v>
      </c>
      <c r="E40" t="s">
        <v>149</v>
      </c>
      <c r="F40">
        <v>2</v>
      </c>
      <c r="G40" s="1">
        <v>43133.458333333336</v>
      </c>
      <c r="H40">
        <v>8.0000000000000002E-3</v>
      </c>
      <c r="I40">
        <v>7.0000000000000001E-3</v>
      </c>
      <c r="J40">
        <v>1</v>
      </c>
      <c r="K40" s="41">
        <v>6.3999999999999997E-5</v>
      </c>
      <c r="L40">
        <v>0</v>
      </c>
      <c r="M40" s="1">
        <v>43133</v>
      </c>
      <c r="N40">
        <v>8.0000000000000002E-3</v>
      </c>
      <c r="P40">
        <v>8</v>
      </c>
      <c r="Q40">
        <v>167.38888889</v>
      </c>
      <c r="R40">
        <v>164.38888889</v>
      </c>
      <c r="S40">
        <v>160.38888889</v>
      </c>
      <c r="T40">
        <v>4</v>
      </c>
    </row>
    <row r="41" spans="1:20" x14ac:dyDescent="0.45">
      <c r="A41">
        <v>374</v>
      </c>
      <c r="B41" t="s">
        <v>189</v>
      </c>
      <c r="C41" t="s">
        <v>189</v>
      </c>
      <c r="D41">
        <v>101400032</v>
      </c>
      <c r="E41" t="s">
        <v>149</v>
      </c>
      <c r="F41">
        <v>2</v>
      </c>
      <c r="G41" s="1">
        <v>43133.5</v>
      </c>
      <c r="H41">
        <v>2.1000000000000001E-2</v>
      </c>
      <c r="I41">
        <v>1.9E-2</v>
      </c>
      <c r="J41">
        <v>1</v>
      </c>
      <c r="K41">
        <v>4.4099999999999999E-4</v>
      </c>
      <c r="L41">
        <v>0</v>
      </c>
      <c r="M41" s="1">
        <v>43133</v>
      </c>
      <c r="N41">
        <v>2.1000000000000001E-2</v>
      </c>
      <c r="P41">
        <v>12</v>
      </c>
      <c r="Q41">
        <v>161.38888889</v>
      </c>
      <c r="R41">
        <v>158.38888889</v>
      </c>
      <c r="S41">
        <v>156.38888889</v>
      </c>
      <c r="T41">
        <v>4</v>
      </c>
    </row>
    <row r="42" spans="1:20" x14ac:dyDescent="0.45">
      <c r="A42">
        <v>374</v>
      </c>
      <c r="B42" t="s">
        <v>189</v>
      </c>
      <c r="C42" t="s">
        <v>189</v>
      </c>
      <c r="D42">
        <v>101400032</v>
      </c>
      <c r="E42" t="s">
        <v>149</v>
      </c>
      <c r="F42">
        <v>2</v>
      </c>
      <c r="G42" s="1">
        <v>43133.541666666664</v>
      </c>
      <c r="H42">
        <v>0.01</v>
      </c>
      <c r="I42">
        <v>8.9999999999999993E-3</v>
      </c>
      <c r="J42">
        <v>1</v>
      </c>
      <c r="K42">
        <v>1E-4</v>
      </c>
      <c r="L42">
        <v>0</v>
      </c>
      <c r="M42" s="1">
        <v>43133</v>
      </c>
      <c r="N42">
        <v>0.01</v>
      </c>
      <c r="P42">
        <v>16</v>
      </c>
      <c r="Q42">
        <v>156.38888889</v>
      </c>
      <c r="R42">
        <v>154.38888889</v>
      </c>
      <c r="S42">
        <v>152.38888889</v>
      </c>
      <c r="T42">
        <v>4</v>
      </c>
    </row>
    <row r="43" spans="1:20" x14ac:dyDescent="0.45">
      <c r="A43">
        <v>374</v>
      </c>
      <c r="B43" t="s">
        <v>189</v>
      </c>
      <c r="C43" t="s">
        <v>189</v>
      </c>
      <c r="D43">
        <v>101400032</v>
      </c>
      <c r="E43" t="s">
        <v>149</v>
      </c>
      <c r="F43">
        <v>2</v>
      </c>
      <c r="G43" s="1">
        <v>43133.583333333336</v>
      </c>
      <c r="H43">
        <v>8.0000000000000002E-3</v>
      </c>
      <c r="I43">
        <v>7.0000000000000001E-3</v>
      </c>
      <c r="J43">
        <v>1</v>
      </c>
      <c r="K43" s="41">
        <v>6.3999999999999997E-5</v>
      </c>
      <c r="L43">
        <v>0</v>
      </c>
      <c r="M43" s="1">
        <v>43133</v>
      </c>
      <c r="N43">
        <v>8.0000000000000002E-3</v>
      </c>
      <c r="P43">
        <v>20</v>
      </c>
      <c r="Q43">
        <v>152.38888889</v>
      </c>
      <c r="R43">
        <v>150.38888889</v>
      </c>
      <c r="S43">
        <v>149.38888889</v>
      </c>
      <c r="T43">
        <v>4</v>
      </c>
    </row>
    <row r="44" spans="1:20" x14ac:dyDescent="0.45">
      <c r="A44">
        <v>374</v>
      </c>
      <c r="B44" t="s">
        <v>189</v>
      </c>
      <c r="C44" t="s">
        <v>189</v>
      </c>
      <c r="D44">
        <v>101400032</v>
      </c>
      <c r="E44" t="s">
        <v>149</v>
      </c>
      <c r="F44">
        <v>2</v>
      </c>
      <c r="G44" s="1">
        <v>43133.625</v>
      </c>
      <c r="H44">
        <v>0.01</v>
      </c>
      <c r="I44">
        <v>8.9999999999999993E-3</v>
      </c>
      <c r="J44">
        <v>1</v>
      </c>
      <c r="K44">
        <v>1E-4</v>
      </c>
      <c r="L44">
        <v>0</v>
      </c>
      <c r="M44" s="1">
        <v>43133</v>
      </c>
      <c r="N44">
        <v>0.01</v>
      </c>
      <c r="P44">
        <v>24</v>
      </c>
      <c r="Q44">
        <v>147.38888889</v>
      </c>
      <c r="R44">
        <v>146.38888889</v>
      </c>
      <c r="S44">
        <v>146.38888889</v>
      </c>
      <c r="T44">
        <v>4</v>
      </c>
    </row>
    <row r="45" spans="1:20" x14ac:dyDescent="0.45">
      <c r="A45">
        <v>374</v>
      </c>
      <c r="B45" t="s">
        <v>189</v>
      </c>
      <c r="C45" t="s">
        <v>189</v>
      </c>
      <c r="D45">
        <v>101400032</v>
      </c>
      <c r="E45" t="s">
        <v>149</v>
      </c>
      <c r="F45">
        <v>2</v>
      </c>
      <c r="G45" s="1">
        <v>43133.666666666664</v>
      </c>
      <c r="H45">
        <v>0.01</v>
      </c>
      <c r="I45">
        <v>8.9999999999999993E-3</v>
      </c>
      <c r="J45">
        <v>1</v>
      </c>
      <c r="K45">
        <v>1E-4</v>
      </c>
      <c r="L45">
        <v>0</v>
      </c>
      <c r="M45" s="1">
        <v>43133</v>
      </c>
      <c r="N45">
        <v>0.01</v>
      </c>
    </row>
    <row r="46" spans="1:20" x14ac:dyDescent="0.45">
      <c r="A46">
        <v>374</v>
      </c>
      <c r="B46" t="s">
        <v>189</v>
      </c>
      <c r="C46" t="s">
        <v>189</v>
      </c>
      <c r="D46">
        <v>101400032</v>
      </c>
      <c r="E46" t="s">
        <v>149</v>
      </c>
      <c r="F46">
        <v>2</v>
      </c>
      <c r="G46" s="1">
        <v>43133.708333333336</v>
      </c>
      <c r="H46">
        <v>8.0000000000000002E-3</v>
      </c>
      <c r="I46">
        <v>7.0000000000000001E-3</v>
      </c>
      <c r="J46">
        <v>1</v>
      </c>
      <c r="K46" s="41">
        <v>6.3999999999999997E-5</v>
      </c>
      <c r="L46">
        <v>0</v>
      </c>
      <c r="M46" s="1">
        <v>43133</v>
      </c>
      <c r="N46">
        <v>8.0000000000000002E-3</v>
      </c>
    </row>
    <row r="47" spans="1:20" x14ac:dyDescent="0.45">
      <c r="A47">
        <v>374</v>
      </c>
      <c r="B47" t="s">
        <v>189</v>
      </c>
      <c r="C47" t="s">
        <v>189</v>
      </c>
      <c r="D47">
        <v>101400032</v>
      </c>
      <c r="E47" t="s">
        <v>149</v>
      </c>
      <c r="F47">
        <v>2</v>
      </c>
      <c r="G47" s="1">
        <v>43133.75</v>
      </c>
      <c r="H47">
        <v>8.0000000000000002E-3</v>
      </c>
      <c r="I47">
        <v>7.0000000000000001E-3</v>
      </c>
      <c r="J47">
        <v>1</v>
      </c>
      <c r="K47" s="41">
        <v>6.3999999999999997E-5</v>
      </c>
      <c r="L47">
        <v>0</v>
      </c>
      <c r="M47" s="1">
        <v>43133</v>
      </c>
      <c r="N47">
        <v>8.0000000000000002E-3</v>
      </c>
    </row>
    <row r="48" spans="1:20" x14ac:dyDescent="0.45">
      <c r="A48">
        <v>374</v>
      </c>
      <c r="B48" t="s">
        <v>189</v>
      </c>
      <c r="C48" t="s">
        <v>189</v>
      </c>
      <c r="D48">
        <v>101400032</v>
      </c>
      <c r="E48" t="s">
        <v>149</v>
      </c>
      <c r="F48">
        <v>2</v>
      </c>
      <c r="G48" s="1">
        <v>43133.791666666664</v>
      </c>
      <c r="H48">
        <v>1.6E-2</v>
      </c>
      <c r="I48">
        <v>1.4E-2</v>
      </c>
      <c r="J48">
        <v>1</v>
      </c>
      <c r="K48">
        <v>2.5599999999999999E-4</v>
      </c>
      <c r="L48">
        <v>0</v>
      </c>
      <c r="M48" s="1">
        <v>43133</v>
      </c>
      <c r="N48">
        <v>1.6E-2</v>
      </c>
    </row>
    <row r="49" spans="1:14" x14ac:dyDescent="0.45">
      <c r="A49">
        <v>374</v>
      </c>
      <c r="B49" t="s">
        <v>189</v>
      </c>
      <c r="C49" t="s">
        <v>189</v>
      </c>
      <c r="D49">
        <v>101400032</v>
      </c>
      <c r="E49" t="s">
        <v>149</v>
      </c>
      <c r="F49">
        <v>2</v>
      </c>
      <c r="G49" s="1">
        <v>43133.833333333336</v>
      </c>
      <c r="H49">
        <v>8.0000000000000002E-3</v>
      </c>
      <c r="I49">
        <v>7.0000000000000001E-3</v>
      </c>
      <c r="J49">
        <v>1</v>
      </c>
      <c r="K49" s="41">
        <v>6.3999999999999997E-5</v>
      </c>
      <c r="L49">
        <v>0</v>
      </c>
      <c r="M49" s="1">
        <v>43133</v>
      </c>
      <c r="N49">
        <v>8.0000000000000002E-3</v>
      </c>
    </row>
    <row r="50" spans="1:14" x14ac:dyDescent="0.45">
      <c r="A50">
        <v>374</v>
      </c>
      <c r="B50" t="s">
        <v>189</v>
      </c>
      <c r="C50" t="s">
        <v>189</v>
      </c>
      <c r="D50">
        <v>101400032</v>
      </c>
      <c r="E50" t="s">
        <v>149</v>
      </c>
      <c r="F50">
        <v>2</v>
      </c>
      <c r="G50" s="1">
        <v>43133.875</v>
      </c>
      <c r="H50">
        <v>2.1000000000000001E-2</v>
      </c>
      <c r="I50">
        <v>1.9E-2</v>
      </c>
      <c r="J50">
        <v>1</v>
      </c>
      <c r="K50">
        <v>4.4099999999999999E-4</v>
      </c>
      <c r="L50">
        <v>0</v>
      </c>
      <c r="M50" s="1">
        <v>43133</v>
      </c>
      <c r="N50">
        <v>2.1000000000000001E-2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orkbookViewId="0">
      <selection activeCell="G26" sqref="G26"/>
    </sheetView>
  </sheetViews>
  <sheetFormatPr defaultRowHeight="14.25" x14ac:dyDescent="0.45"/>
  <cols>
    <col min="2" max="2" width="14.1328125" style="2" customWidth="1"/>
    <col min="3" max="3" width="13" customWidth="1"/>
    <col min="7" max="7" width="18.3984375" bestFit="1" customWidth="1"/>
  </cols>
  <sheetData>
    <row r="1" spans="1:9" x14ac:dyDescent="0.45">
      <c r="B1" s="2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45">
      <c r="A2">
        <v>1</v>
      </c>
      <c r="B2" s="2">
        <v>43143.791666666664</v>
      </c>
      <c r="C2">
        <v>110.666</v>
      </c>
      <c r="D2">
        <v>99.6</v>
      </c>
      <c r="E2">
        <v>225</v>
      </c>
      <c r="F2">
        <v>12246.963556000001</v>
      </c>
      <c r="G2">
        <v>202.191111111</v>
      </c>
      <c r="H2">
        <v>0</v>
      </c>
    </row>
    <row r="3" spans="1:9" x14ac:dyDescent="0.45">
      <c r="A3">
        <v>2</v>
      </c>
      <c r="B3" s="2">
        <v>43143.833333333336</v>
      </c>
      <c r="C3">
        <v>97.066000000000003</v>
      </c>
      <c r="D3">
        <v>87.36</v>
      </c>
      <c r="E3">
        <v>225</v>
      </c>
      <c r="F3">
        <v>9421.8083559999995</v>
      </c>
      <c r="G3">
        <v>202.191111111</v>
      </c>
      <c r="H3">
        <v>0</v>
      </c>
    </row>
    <row r="4" spans="1:9" x14ac:dyDescent="0.45">
      <c r="A4">
        <v>3</v>
      </c>
      <c r="B4" s="2">
        <v>43143.875</v>
      </c>
      <c r="C4">
        <v>104</v>
      </c>
      <c r="D4">
        <v>93.6</v>
      </c>
      <c r="E4">
        <v>225</v>
      </c>
      <c r="F4">
        <v>10816</v>
      </c>
      <c r="G4">
        <v>202.191111111</v>
      </c>
      <c r="H4">
        <v>0</v>
      </c>
    </row>
    <row r="5" spans="1:9" x14ac:dyDescent="0.45">
      <c r="A5">
        <v>4</v>
      </c>
      <c r="B5" s="2">
        <v>43143.916666666664</v>
      </c>
      <c r="C5">
        <v>104.8</v>
      </c>
      <c r="D5">
        <v>94.32</v>
      </c>
      <c r="E5">
        <v>225</v>
      </c>
      <c r="F5">
        <v>10983.04</v>
      </c>
      <c r="G5">
        <v>202.191111111</v>
      </c>
      <c r="H5">
        <v>0</v>
      </c>
    </row>
    <row r="6" spans="1:9" x14ac:dyDescent="0.45">
      <c r="A6">
        <v>5</v>
      </c>
      <c r="B6" s="2">
        <v>43143.958333333336</v>
      </c>
      <c r="C6">
        <v>132.53299999999999</v>
      </c>
      <c r="D6">
        <v>119.28</v>
      </c>
      <c r="E6">
        <v>225</v>
      </c>
      <c r="F6">
        <v>17564.996089</v>
      </c>
      <c r="G6">
        <v>202.191111111</v>
      </c>
      <c r="H6">
        <v>0</v>
      </c>
    </row>
    <row r="7" spans="1:9" x14ac:dyDescent="0.45">
      <c r="A7">
        <v>6</v>
      </c>
      <c r="B7" s="2">
        <v>43144</v>
      </c>
      <c r="C7">
        <v>110.133</v>
      </c>
      <c r="D7">
        <v>99.12</v>
      </c>
      <c r="E7">
        <v>225</v>
      </c>
      <c r="F7">
        <v>12129.277689</v>
      </c>
      <c r="G7">
        <v>202.191111111</v>
      </c>
      <c r="H7">
        <v>0</v>
      </c>
    </row>
    <row r="8" spans="1:9" x14ac:dyDescent="0.45">
      <c r="A8">
        <v>7</v>
      </c>
      <c r="B8" s="2">
        <v>43144.041666666664</v>
      </c>
      <c r="C8">
        <v>112.26600000000001</v>
      </c>
      <c r="D8">
        <v>101.04</v>
      </c>
      <c r="E8">
        <v>225</v>
      </c>
      <c r="F8">
        <v>12603.654756</v>
      </c>
      <c r="G8">
        <v>202.191111111</v>
      </c>
      <c r="H8">
        <v>0</v>
      </c>
    </row>
    <row r="9" spans="1:9" x14ac:dyDescent="0.45">
      <c r="A9">
        <v>8</v>
      </c>
      <c r="B9" s="2">
        <v>43144.083333333336</v>
      </c>
      <c r="C9">
        <v>108.26600000000001</v>
      </c>
      <c r="D9">
        <v>97.44</v>
      </c>
      <c r="E9">
        <v>225</v>
      </c>
      <c r="F9">
        <v>11721.526755999999</v>
      </c>
      <c r="G9">
        <v>202.191111111</v>
      </c>
      <c r="H9">
        <v>0</v>
      </c>
    </row>
    <row r="10" spans="1:9" x14ac:dyDescent="0.45">
      <c r="A10">
        <v>9</v>
      </c>
      <c r="B10" s="2">
        <v>43144.125</v>
      </c>
      <c r="C10">
        <v>128.80000000000001</v>
      </c>
      <c r="D10">
        <v>115.92</v>
      </c>
      <c r="E10">
        <v>225</v>
      </c>
      <c r="F10">
        <v>16589.439999999999</v>
      </c>
      <c r="G10">
        <v>202.191111111</v>
      </c>
      <c r="H10">
        <v>0</v>
      </c>
    </row>
    <row r="11" spans="1:9" x14ac:dyDescent="0.45">
      <c r="A11">
        <v>10</v>
      </c>
      <c r="B11" s="2">
        <v>43144.166666666664</v>
      </c>
      <c r="C11">
        <v>119.2</v>
      </c>
      <c r="D11">
        <v>107.28</v>
      </c>
      <c r="E11">
        <v>225</v>
      </c>
      <c r="F11">
        <v>14208.64</v>
      </c>
      <c r="G11">
        <v>202.191111111</v>
      </c>
      <c r="H11">
        <v>0</v>
      </c>
    </row>
    <row r="12" spans="1:9" x14ac:dyDescent="0.45">
      <c r="A12">
        <v>11</v>
      </c>
      <c r="B12" s="2">
        <v>43144.208333333336</v>
      </c>
      <c r="C12">
        <v>134.13300000000001</v>
      </c>
      <c r="D12">
        <v>120.72</v>
      </c>
      <c r="E12">
        <v>225</v>
      </c>
      <c r="F12">
        <v>17991.661689</v>
      </c>
      <c r="G12">
        <v>202.191111111</v>
      </c>
      <c r="H12">
        <v>0</v>
      </c>
    </row>
    <row r="13" spans="1:9" x14ac:dyDescent="0.45">
      <c r="A13">
        <v>12</v>
      </c>
      <c r="B13" s="2">
        <v>43144.25</v>
      </c>
      <c r="C13">
        <v>165.6</v>
      </c>
      <c r="D13">
        <v>149.04</v>
      </c>
      <c r="E13">
        <v>225</v>
      </c>
      <c r="F13">
        <v>27423.360000000001</v>
      </c>
      <c r="G13">
        <v>202.191111111</v>
      </c>
      <c r="H13">
        <v>0</v>
      </c>
    </row>
    <row r="14" spans="1:9" x14ac:dyDescent="0.45">
      <c r="A14" s="3"/>
      <c r="B14" s="15">
        <v>43144.291666666664</v>
      </c>
      <c r="C14" s="3">
        <v>454.93299999999999</v>
      </c>
      <c r="D14" s="3">
        <v>409.44</v>
      </c>
      <c r="E14" s="3">
        <v>225</v>
      </c>
      <c r="F14" s="3">
        <v>206964.03448900001</v>
      </c>
      <c r="G14" s="3">
        <v>202.191111111</v>
      </c>
      <c r="H14" s="3">
        <v>1</v>
      </c>
      <c r="I14">
        <v>1</v>
      </c>
    </row>
    <row r="15" spans="1:9" x14ac:dyDescent="0.45">
      <c r="A15" s="3"/>
      <c r="B15" s="15">
        <v>43144.333333333336</v>
      </c>
      <c r="C15" s="3">
        <v>453.33300000000003</v>
      </c>
      <c r="D15" s="3">
        <v>408</v>
      </c>
      <c r="E15" s="3">
        <v>225</v>
      </c>
      <c r="F15" s="3">
        <v>205510.80888900001</v>
      </c>
      <c r="G15" s="3">
        <v>202.191111111</v>
      </c>
      <c r="H15" s="3">
        <v>1</v>
      </c>
      <c r="I15">
        <v>2</v>
      </c>
    </row>
    <row r="16" spans="1:9" x14ac:dyDescent="0.45">
      <c r="A16" s="3"/>
      <c r="B16" s="15">
        <v>43144.375</v>
      </c>
      <c r="C16" s="3">
        <v>439.2</v>
      </c>
      <c r="D16" s="3">
        <v>395.28</v>
      </c>
      <c r="E16" s="3">
        <v>225</v>
      </c>
      <c r="F16" s="3">
        <v>192896.64000000001</v>
      </c>
      <c r="G16" s="3">
        <v>202.191111111</v>
      </c>
      <c r="H16" s="3">
        <v>1</v>
      </c>
      <c r="I16">
        <v>3</v>
      </c>
    </row>
    <row r="17" spans="1:9" x14ac:dyDescent="0.45">
      <c r="A17" s="3"/>
      <c r="B17" s="15">
        <v>43144.416666666664</v>
      </c>
      <c r="C17" s="3">
        <v>326.93299999999999</v>
      </c>
      <c r="D17" s="3">
        <v>294.24</v>
      </c>
      <c r="E17" s="3">
        <v>225</v>
      </c>
      <c r="F17" s="3">
        <v>106885.186489</v>
      </c>
      <c r="G17" s="3">
        <v>202.191111111</v>
      </c>
      <c r="H17" s="3">
        <v>1</v>
      </c>
      <c r="I17">
        <v>4</v>
      </c>
    </row>
    <row r="18" spans="1:9" x14ac:dyDescent="0.45">
      <c r="A18" s="3"/>
      <c r="B18" s="15">
        <v>43144.458333333336</v>
      </c>
      <c r="C18" s="3">
        <v>285.86599999999999</v>
      </c>
      <c r="D18" s="3">
        <v>257.27999999999997</v>
      </c>
      <c r="E18" s="3">
        <v>225</v>
      </c>
      <c r="F18" s="3">
        <v>81719.369955999995</v>
      </c>
      <c r="G18" s="3">
        <v>202.191111111</v>
      </c>
      <c r="H18" s="3">
        <v>1</v>
      </c>
      <c r="I18">
        <v>5</v>
      </c>
    </row>
    <row r="19" spans="1:9" x14ac:dyDescent="0.45">
      <c r="A19" s="3"/>
      <c r="B19" s="15">
        <v>43144.5</v>
      </c>
      <c r="C19" s="3">
        <v>290.13299999999998</v>
      </c>
      <c r="D19" s="3">
        <v>261.12</v>
      </c>
      <c r="E19" s="3">
        <v>225</v>
      </c>
      <c r="F19" s="3">
        <v>84177.157689</v>
      </c>
      <c r="G19" s="3">
        <v>202.191111111</v>
      </c>
      <c r="H19" s="3">
        <v>1</v>
      </c>
      <c r="I19">
        <v>6</v>
      </c>
    </row>
    <row r="20" spans="1:9" x14ac:dyDescent="0.45">
      <c r="A20" s="3"/>
      <c r="B20" s="15">
        <v>43144.541666666664</v>
      </c>
      <c r="C20" s="3">
        <v>288.26600000000002</v>
      </c>
      <c r="D20" s="3">
        <v>259.44</v>
      </c>
      <c r="E20" s="3">
        <v>225</v>
      </c>
      <c r="F20" s="3">
        <v>83097.286756000001</v>
      </c>
      <c r="G20" s="3">
        <v>202.191111111</v>
      </c>
      <c r="H20" s="3">
        <v>1</v>
      </c>
      <c r="I20">
        <v>7</v>
      </c>
    </row>
    <row r="21" spans="1:9" x14ac:dyDescent="0.45">
      <c r="A21" s="3"/>
      <c r="B21" s="15">
        <v>43144.583333333336</v>
      </c>
      <c r="C21" s="3">
        <v>292.8</v>
      </c>
      <c r="D21" s="3">
        <v>263.52</v>
      </c>
      <c r="E21" s="3">
        <v>225</v>
      </c>
      <c r="F21" s="3">
        <v>85731.839999999997</v>
      </c>
      <c r="G21" s="3">
        <v>202.191111111</v>
      </c>
      <c r="H21" s="3">
        <v>1</v>
      </c>
      <c r="I21">
        <v>8</v>
      </c>
    </row>
    <row r="22" spans="1:9" x14ac:dyDescent="0.45">
      <c r="A22" s="3"/>
      <c r="B22" s="15">
        <v>43144.625</v>
      </c>
      <c r="C22" s="3">
        <v>289.86599999999999</v>
      </c>
      <c r="D22" s="3">
        <v>260.88</v>
      </c>
      <c r="E22" s="3">
        <v>225</v>
      </c>
      <c r="F22" s="3">
        <v>84022.297955999995</v>
      </c>
      <c r="G22" s="3">
        <v>202.191111111</v>
      </c>
      <c r="H22" s="3">
        <v>1</v>
      </c>
      <c r="I22">
        <v>9</v>
      </c>
    </row>
    <row r="23" spans="1:9" x14ac:dyDescent="0.45">
      <c r="A23" s="3"/>
      <c r="B23" s="15">
        <v>43144.666666666664</v>
      </c>
      <c r="C23" s="3">
        <v>268</v>
      </c>
      <c r="D23" s="3">
        <v>241.2</v>
      </c>
      <c r="E23" s="3">
        <v>225</v>
      </c>
      <c r="F23" s="3">
        <v>71824</v>
      </c>
      <c r="G23" s="3">
        <v>202.191111111</v>
      </c>
      <c r="H23" s="3">
        <v>1</v>
      </c>
      <c r="I23">
        <v>10</v>
      </c>
    </row>
    <row r="24" spans="1:9" x14ac:dyDescent="0.45">
      <c r="A24" s="3"/>
      <c r="B24" s="15">
        <v>43144.708333333336</v>
      </c>
      <c r="C24" s="3">
        <v>268.26600000000002</v>
      </c>
      <c r="D24" s="3">
        <v>241.44</v>
      </c>
      <c r="E24" s="3">
        <v>225</v>
      </c>
      <c r="F24" s="3">
        <v>71966.646756000002</v>
      </c>
      <c r="G24" s="3">
        <v>202.191111111</v>
      </c>
      <c r="H24" s="3">
        <v>1</v>
      </c>
      <c r="I24">
        <v>11</v>
      </c>
    </row>
    <row r="25" spans="1:9" x14ac:dyDescent="0.45">
      <c r="A25">
        <v>1</v>
      </c>
      <c r="B25" s="2">
        <v>43144.75</v>
      </c>
      <c r="C25">
        <v>152.80000000000001</v>
      </c>
      <c r="D25">
        <v>137.52000000000001</v>
      </c>
      <c r="E25">
        <v>225</v>
      </c>
      <c r="F25">
        <v>23347.84</v>
      </c>
      <c r="G25">
        <v>202.191111111</v>
      </c>
      <c r="H25">
        <v>0</v>
      </c>
    </row>
    <row r="26" spans="1:9" x14ac:dyDescent="0.45">
      <c r="A26">
        <v>2</v>
      </c>
      <c r="B26" s="2">
        <v>43144.791666666664</v>
      </c>
      <c r="C26">
        <v>166.666</v>
      </c>
      <c r="D26">
        <v>150</v>
      </c>
      <c r="E26">
        <v>225</v>
      </c>
      <c r="F26">
        <v>27777.555555999999</v>
      </c>
      <c r="G26">
        <v>202.191111111</v>
      </c>
      <c r="H26">
        <v>0</v>
      </c>
    </row>
    <row r="27" spans="1:9" x14ac:dyDescent="0.45">
      <c r="A27">
        <v>3</v>
      </c>
      <c r="B27" s="2">
        <v>43144.833333333336</v>
      </c>
      <c r="C27">
        <v>165.6</v>
      </c>
      <c r="D27">
        <v>149.04</v>
      </c>
      <c r="E27">
        <v>225</v>
      </c>
      <c r="F27">
        <v>27423.360000000001</v>
      </c>
      <c r="G27">
        <v>202.191111111</v>
      </c>
      <c r="H27">
        <v>0</v>
      </c>
    </row>
    <row r="28" spans="1:9" x14ac:dyDescent="0.45">
      <c r="A28">
        <v>4</v>
      </c>
      <c r="B28" s="2">
        <v>43144.875</v>
      </c>
      <c r="C28">
        <v>118.93300000000001</v>
      </c>
      <c r="D28">
        <v>107.04</v>
      </c>
      <c r="E28">
        <v>225</v>
      </c>
      <c r="F28">
        <v>14145.058488999999</v>
      </c>
      <c r="G28">
        <v>202.191111111</v>
      </c>
      <c r="H28">
        <v>0</v>
      </c>
    </row>
    <row r="29" spans="1:9" x14ac:dyDescent="0.45">
      <c r="A29">
        <v>5</v>
      </c>
      <c r="B29" s="2">
        <v>43144.916666666664</v>
      </c>
      <c r="C29">
        <v>105.066</v>
      </c>
      <c r="D29">
        <v>94.56</v>
      </c>
      <c r="E29">
        <v>225</v>
      </c>
      <c r="F29">
        <v>11038.864356</v>
      </c>
      <c r="G29">
        <v>202.191111111</v>
      </c>
      <c r="H29">
        <v>0</v>
      </c>
    </row>
    <row r="30" spans="1:9" x14ac:dyDescent="0.45">
      <c r="A30">
        <v>6</v>
      </c>
      <c r="B30" s="2">
        <v>43144.958333333336</v>
      </c>
      <c r="C30">
        <v>112.8</v>
      </c>
      <c r="D30">
        <v>101.52</v>
      </c>
      <c r="E30">
        <v>225</v>
      </c>
      <c r="F30">
        <v>12723.84</v>
      </c>
      <c r="G30">
        <v>202.191111111</v>
      </c>
      <c r="H30">
        <v>0</v>
      </c>
    </row>
    <row r="31" spans="1:9" x14ac:dyDescent="0.45">
      <c r="A31">
        <v>7</v>
      </c>
      <c r="B31" s="2">
        <v>43145</v>
      </c>
      <c r="C31">
        <v>97.066000000000003</v>
      </c>
      <c r="D31">
        <v>87.36</v>
      </c>
      <c r="E31">
        <v>225</v>
      </c>
      <c r="F31">
        <v>9421.8083559999995</v>
      </c>
      <c r="G31">
        <v>202.191111111</v>
      </c>
      <c r="H31">
        <v>0</v>
      </c>
    </row>
    <row r="32" spans="1:9" x14ac:dyDescent="0.45">
      <c r="A32">
        <v>8</v>
      </c>
      <c r="B32" s="2">
        <v>43145.041666666664</v>
      </c>
      <c r="C32">
        <v>103.733</v>
      </c>
      <c r="D32">
        <v>93.36</v>
      </c>
      <c r="E32">
        <v>225</v>
      </c>
      <c r="F32">
        <v>10760.535288999999</v>
      </c>
      <c r="G32">
        <v>202.191111111</v>
      </c>
      <c r="H32">
        <v>0</v>
      </c>
    </row>
    <row r="33" spans="1:8" x14ac:dyDescent="0.45">
      <c r="A33">
        <v>9</v>
      </c>
      <c r="B33" s="2">
        <v>43145.083333333336</v>
      </c>
      <c r="C33">
        <v>102.133</v>
      </c>
      <c r="D33">
        <v>91.92</v>
      </c>
      <c r="E33">
        <v>225</v>
      </c>
      <c r="F33">
        <v>10431.149689</v>
      </c>
      <c r="G33">
        <v>202.191111111</v>
      </c>
      <c r="H33">
        <v>0</v>
      </c>
    </row>
    <row r="34" spans="1:8" x14ac:dyDescent="0.45">
      <c r="A34">
        <v>10</v>
      </c>
      <c r="B34" s="2">
        <v>43145.125</v>
      </c>
      <c r="C34">
        <v>101.333</v>
      </c>
      <c r="D34">
        <v>91.2</v>
      </c>
      <c r="E34">
        <v>225</v>
      </c>
      <c r="F34">
        <v>10268.376888999999</v>
      </c>
      <c r="G34">
        <v>202.191111111</v>
      </c>
      <c r="H34">
        <v>0</v>
      </c>
    </row>
    <row r="35" spans="1:8" x14ac:dyDescent="0.45">
      <c r="A35">
        <v>11</v>
      </c>
      <c r="B35" s="2">
        <v>43145.166666666664</v>
      </c>
      <c r="C35">
        <v>99.2</v>
      </c>
      <c r="D35">
        <v>89.28</v>
      </c>
      <c r="E35">
        <v>225</v>
      </c>
      <c r="F35">
        <v>9840.64</v>
      </c>
      <c r="G35">
        <v>202.191111111</v>
      </c>
      <c r="H35">
        <v>0</v>
      </c>
    </row>
    <row r="36" spans="1:8" x14ac:dyDescent="0.45">
      <c r="A36">
        <v>12</v>
      </c>
      <c r="B36" s="2">
        <v>43145.208333333336</v>
      </c>
      <c r="C36">
        <v>122.666</v>
      </c>
      <c r="D36">
        <v>110.4</v>
      </c>
      <c r="E36">
        <v>225</v>
      </c>
      <c r="F36">
        <v>15046.947555999999</v>
      </c>
      <c r="G36">
        <v>202.191111111</v>
      </c>
      <c r="H36">
        <v>0</v>
      </c>
    </row>
    <row r="37" spans="1:8" x14ac:dyDescent="0.45">
      <c r="F37">
        <f>SUM(F2:F13)</f>
        <v>173700.36889099999</v>
      </c>
    </row>
    <row r="38" spans="1:8" x14ac:dyDescent="0.45">
      <c r="A38" t="s">
        <v>7</v>
      </c>
    </row>
    <row r="41" spans="1:8" x14ac:dyDescent="0.45">
      <c r="A41" t="s">
        <v>8</v>
      </c>
      <c r="D41" s="3">
        <f>100*(C14/225)</f>
        <v>202.19244444444442</v>
      </c>
    </row>
    <row r="43" spans="1:8" x14ac:dyDescent="0.45">
      <c r="A43" t="s">
        <v>9</v>
      </c>
      <c r="D43">
        <f>(SUM(F2:F13)/COUNT(F2:F13))^0.5</f>
        <v>120.31222190998163</v>
      </c>
    </row>
    <row r="44" spans="1:8" x14ac:dyDescent="0.45">
      <c r="A44" t="s">
        <v>10</v>
      </c>
      <c r="D44">
        <f>(SUM(F25:F36)/COUNT(F25:F36))^0.5</f>
        <v>123.22945270916367</v>
      </c>
    </row>
    <row r="46" spans="1:8" x14ac:dyDescent="0.45">
      <c r="A46" t="s">
        <v>11</v>
      </c>
      <c r="D46" s="3">
        <f>100*(MAX(D43:D44)/225)</f>
        <v>54.768645648517186</v>
      </c>
      <c r="E46" s="9" t="s">
        <v>30</v>
      </c>
      <c r="F46" t="s">
        <v>12</v>
      </c>
    </row>
    <row r="48" spans="1:8" x14ac:dyDescent="0.45">
      <c r="A48" t="s">
        <v>13</v>
      </c>
      <c r="C48">
        <v>86</v>
      </c>
      <c r="E48" t="s">
        <v>21</v>
      </c>
    </row>
    <row r="49" spans="1:4" x14ac:dyDescent="0.45">
      <c r="A49" t="s">
        <v>18</v>
      </c>
      <c r="C49">
        <v>30</v>
      </c>
    </row>
    <row r="52" spans="1:4" x14ac:dyDescent="0.45">
      <c r="A52" t="s">
        <v>31</v>
      </c>
    </row>
    <row r="53" spans="1:4" x14ac:dyDescent="0.45">
      <c r="A53" t="s">
        <v>14</v>
      </c>
      <c r="B53" s="4" t="s">
        <v>15</v>
      </c>
      <c r="C53" s="5" t="s">
        <v>16</v>
      </c>
      <c r="D53" s="4" t="s">
        <v>17</v>
      </c>
    </row>
    <row r="54" spans="1:4" x14ac:dyDescent="0.45">
      <c r="A54">
        <v>1</v>
      </c>
      <c r="B54" s="4">
        <v>212</v>
      </c>
      <c r="C54" s="5">
        <v>196</v>
      </c>
      <c r="D54" s="4">
        <v>182</v>
      </c>
    </row>
    <row r="55" spans="1:4" x14ac:dyDescent="0.45">
      <c r="A55">
        <v>2</v>
      </c>
      <c r="B55" s="4">
        <v>179</v>
      </c>
      <c r="C55" s="5">
        <v>168</v>
      </c>
      <c r="D55" s="4">
        <v>157</v>
      </c>
    </row>
    <row r="56" spans="1:4" x14ac:dyDescent="0.45">
      <c r="A56">
        <v>4</v>
      </c>
      <c r="B56" s="4">
        <v>150</v>
      </c>
      <c r="C56" s="5">
        <v>144</v>
      </c>
      <c r="D56" s="4">
        <v>136</v>
      </c>
    </row>
    <row r="57" spans="1:4" x14ac:dyDescent="0.45">
      <c r="A57">
        <v>6</v>
      </c>
      <c r="B57" s="4">
        <v>134</v>
      </c>
      <c r="C57" s="5">
        <v>131</v>
      </c>
      <c r="D57" s="4">
        <v>126</v>
      </c>
    </row>
    <row r="58" spans="1:4" x14ac:dyDescent="0.45">
      <c r="A58">
        <v>8</v>
      </c>
      <c r="B58" s="4">
        <v>128</v>
      </c>
      <c r="C58" s="5">
        <v>125</v>
      </c>
      <c r="D58" s="4">
        <v>121</v>
      </c>
    </row>
    <row r="59" spans="1:4" x14ac:dyDescent="0.45">
      <c r="A59" s="3">
        <v>12</v>
      </c>
      <c r="B59" s="5">
        <v>122</v>
      </c>
      <c r="C59" s="7">
        <v>119</v>
      </c>
      <c r="D59" s="4">
        <v>117</v>
      </c>
    </row>
    <row r="60" spans="1:4" x14ac:dyDescent="0.45">
      <c r="A60">
        <v>16</v>
      </c>
      <c r="B60" s="4">
        <v>117</v>
      </c>
      <c r="C60" s="4">
        <v>115</v>
      </c>
      <c r="D60" s="4">
        <v>113</v>
      </c>
    </row>
    <row r="61" spans="1:4" x14ac:dyDescent="0.45">
      <c r="A61">
        <v>20</v>
      </c>
      <c r="B61" s="4">
        <v>113</v>
      </c>
      <c r="C61" s="4">
        <v>111</v>
      </c>
      <c r="D61" s="4">
        <v>110</v>
      </c>
    </row>
    <row r="62" spans="1:4" x14ac:dyDescent="0.45">
      <c r="A62">
        <v>24</v>
      </c>
      <c r="B62" s="4">
        <v>108</v>
      </c>
      <c r="C62" s="4">
        <v>107</v>
      </c>
      <c r="D62" s="4">
        <v>107</v>
      </c>
    </row>
    <row r="66" spans="1:3" x14ac:dyDescent="0.45">
      <c r="A66" t="s">
        <v>19</v>
      </c>
    </row>
    <row r="67" spans="1:3" x14ac:dyDescent="0.45">
      <c r="B67" s="2" t="s">
        <v>20</v>
      </c>
    </row>
    <row r="69" spans="1:3" x14ac:dyDescent="0.45">
      <c r="A69" t="s">
        <v>22</v>
      </c>
    </row>
    <row r="71" spans="1:3" x14ac:dyDescent="0.45">
      <c r="A71" t="s">
        <v>27</v>
      </c>
      <c r="B71" s="8">
        <f>454.933/300</f>
        <v>1.5164433333333334</v>
      </c>
      <c r="C71" t="s">
        <v>28</v>
      </c>
    </row>
    <row r="72" spans="1:3" x14ac:dyDescent="0.45">
      <c r="A72" t="s">
        <v>26</v>
      </c>
      <c r="B72" s="8">
        <f>454.933/500</f>
        <v>0.90986599999999995</v>
      </c>
      <c r="C72" t="s">
        <v>29</v>
      </c>
    </row>
    <row r="74" spans="1:3" x14ac:dyDescent="0.45">
      <c r="A74" t="s">
        <v>37</v>
      </c>
    </row>
    <row r="81" spans="1:3" x14ac:dyDescent="0.45">
      <c r="A81" t="s">
        <v>23</v>
      </c>
    </row>
    <row r="82" spans="1:3" x14ac:dyDescent="0.45">
      <c r="A82" t="s">
        <v>24</v>
      </c>
      <c r="C82" t="s">
        <v>25</v>
      </c>
    </row>
    <row r="83" spans="1:3" x14ac:dyDescent="0.45">
      <c r="A83">
        <v>1</v>
      </c>
      <c r="C83">
        <v>45</v>
      </c>
    </row>
    <row r="84" spans="1:3" x14ac:dyDescent="0.45">
      <c r="A84">
        <v>10</v>
      </c>
      <c r="C84">
        <v>75</v>
      </c>
    </row>
    <row r="85" spans="1:3" x14ac:dyDescent="0.45">
      <c r="A85">
        <v>15</v>
      </c>
      <c r="C85">
        <v>112.5</v>
      </c>
    </row>
    <row r="86" spans="1:3" x14ac:dyDescent="0.45">
      <c r="A86">
        <v>25</v>
      </c>
      <c r="C86">
        <v>150</v>
      </c>
    </row>
    <row r="87" spans="1:3" x14ac:dyDescent="0.45">
      <c r="A87">
        <v>37.5</v>
      </c>
      <c r="C87">
        <v>225</v>
      </c>
    </row>
    <row r="88" spans="1:3" x14ac:dyDescent="0.45">
      <c r="A88">
        <v>50</v>
      </c>
      <c r="C88">
        <v>300</v>
      </c>
    </row>
    <row r="89" spans="1:3" x14ac:dyDescent="0.45">
      <c r="A89">
        <v>75</v>
      </c>
      <c r="C89">
        <v>500</v>
      </c>
    </row>
    <row r="90" spans="1:3" x14ac:dyDescent="0.45">
      <c r="A90">
        <v>100</v>
      </c>
      <c r="C90">
        <v>750</v>
      </c>
    </row>
    <row r="91" spans="1:3" x14ac:dyDescent="0.45">
      <c r="A91">
        <v>167</v>
      </c>
      <c r="C91">
        <v>1000</v>
      </c>
    </row>
    <row r="92" spans="1:3" x14ac:dyDescent="0.45">
      <c r="A92">
        <v>250</v>
      </c>
      <c r="C92">
        <v>1500</v>
      </c>
    </row>
    <row r="93" spans="1:3" x14ac:dyDescent="0.45">
      <c r="A93">
        <v>333</v>
      </c>
      <c r="C93">
        <v>2000</v>
      </c>
    </row>
    <row r="94" spans="1:3" x14ac:dyDescent="0.45">
      <c r="A94">
        <v>500</v>
      </c>
      <c r="C94">
        <v>2500</v>
      </c>
    </row>
    <row r="95" spans="1:3" x14ac:dyDescent="0.45">
      <c r="C95">
        <v>3750</v>
      </c>
    </row>
    <row r="96" spans="1:3" x14ac:dyDescent="0.45">
      <c r="C96">
        <v>5000</v>
      </c>
    </row>
    <row r="97" spans="3:3" x14ac:dyDescent="0.45">
      <c r="C97">
        <v>7500</v>
      </c>
    </row>
    <row r="98" spans="3:3" x14ac:dyDescent="0.45">
      <c r="C98">
        <v>10000</v>
      </c>
    </row>
  </sheetData>
  <pageMargins left="0.7" right="0.7" top="0.75" bottom="0.75" header="0.3" footer="0.3"/>
  <pageSetup orientation="portrait" horizontalDpi="300" verticalDpi="300" r:id="rId1"/>
  <ignoredErrors>
    <ignoredError sqref="D4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scope</vt:lpstr>
      <vt:lpstr>SampleUI-OH65568040003</vt:lpstr>
      <vt:lpstr>Quick Summary Page</vt:lpstr>
      <vt:lpstr>OverSized-Example-OH65575815002</vt:lpstr>
      <vt:lpstr>3 Durations-OH63572927003</vt:lpstr>
      <vt:lpstr>2 Durations-OH64564397005</vt:lpstr>
      <vt:lpstr>1 Duration-OH64566256012</vt:lpstr>
      <vt:lpstr>Oversize-Tx OH65572927002</vt:lpstr>
      <vt:lpstr>OH65566592004-A</vt:lpstr>
      <vt:lpstr>OH65566592004-B</vt:lpstr>
      <vt:lpstr>OH65567491004</vt:lpstr>
      <vt:lpstr>OH64566256012</vt:lpstr>
      <vt:lpstr>OH63572837010</vt:lpstr>
      <vt:lpstr>OH66569034003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Get Off My Lawn</cp:lastModifiedBy>
  <dcterms:created xsi:type="dcterms:W3CDTF">2018-03-06T19:25:10Z</dcterms:created>
  <dcterms:modified xsi:type="dcterms:W3CDTF">2018-05-12T14:04:46Z</dcterms:modified>
</cp:coreProperties>
</file>