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PDh\_cwg-base__Home\Computer Archtecture\Retro Computing\SBC6502\"/>
    </mc:Choice>
  </mc:AlternateContent>
  <xr:revisionPtr revIDLastSave="0" documentId="13_ncr:1_{D798499D-A04B-43FF-A4C9-D9B7EE06C158}" xr6:coauthVersionLast="47" xr6:coauthVersionMax="47" xr10:uidLastSave="{00000000-0000-0000-0000-000000000000}"/>
  <bookViews>
    <workbookView xWindow="-120" yWindow="-120" windowWidth="38640" windowHeight="21120" tabRatio="561" xr2:uid="{00000000-000D-0000-FFFF-FFFF00000000}"/>
  </bookViews>
  <sheets>
    <sheet name="OpcodeTable" sheetId="4" r:id="rId1"/>
    <sheet name="AddressingModes" sheetId="2" state="hidden" r:id="rId2"/>
    <sheet name="Opcodes" sheetId="3" r:id="rId3"/>
    <sheet name="Reference" sheetId="7" state="hidden" r:id="rId4"/>
    <sheet name="OpcodeTableKeys" sheetId="5" state="hidden" r:id="rId5"/>
  </sheets>
  <definedNames>
    <definedName name="_xlnm._FilterDatabase" localSheetId="1" hidden="1">AddressingModes!$A$1:$F$18</definedName>
    <definedName name="_xlnm._FilterDatabase" localSheetId="2" hidden="1">Opcodes!$A$1:$N$245</definedName>
    <definedName name="LexicalMode">Reference!$B$2:$B$3</definedName>
    <definedName name="Processor">Reference!$A$2:$A$3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3" l="1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8" i="3"/>
  <c r="H8" i="3"/>
  <c r="I8" i="3"/>
  <c r="J8" i="3"/>
  <c r="K8" i="3"/>
  <c r="G9" i="3"/>
  <c r="H9" i="3"/>
  <c r="I9" i="3"/>
  <c r="J9" i="3"/>
  <c r="K9" i="3"/>
  <c r="G10" i="3"/>
  <c r="H10" i="3"/>
  <c r="I10" i="3"/>
  <c r="J10" i="3"/>
  <c r="K10" i="3"/>
  <c r="G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L3" i="3" s="1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L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L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L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L36" i="3"/>
  <c r="G37" i="3"/>
  <c r="H37" i="3"/>
  <c r="I37" i="3"/>
  <c r="J37" i="3"/>
  <c r="K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L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G45" i="3"/>
  <c r="H45" i="3"/>
  <c r="I45" i="3"/>
  <c r="J45" i="3"/>
  <c r="K45" i="3"/>
  <c r="G46" i="3"/>
  <c r="H46" i="3"/>
  <c r="I46" i="3"/>
  <c r="J46" i="3"/>
  <c r="K46" i="3"/>
  <c r="G47" i="3"/>
  <c r="H47" i="3"/>
  <c r="I47" i="3"/>
  <c r="J47" i="3"/>
  <c r="K47" i="3"/>
  <c r="L47" i="3"/>
  <c r="G48" i="3"/>
  <c r="H48" i="3"/>
  <c r="I48" i="3"/>
  <c r="J48" i="3"/>
  <c r="K48" i="3"/>
  <c r="G49" i="3"/>
  <c r="H49" i="3"/>
  <c r="I49" i="3"/>
  <c r="J49" i="3"/>
  <c r="K49" i="3"/>
  <c r="G50" i="3"/>
  <c r="H50" i="3"/>
  <c r="I50" i="3"/>
  <c r="J50" i="3"/>
  <c r="K50" i="3"/>
  <c r="G51" i="3"/>
  <c r="H51" i="3"/>
  <c r="I51" i="3"/>
  <c r="J51" i="3"/>
  <c r="K51" i="3"/>
  <c r="G52" i="3"/>
  <c r="H52" i="3"/>
  <c r="I52" i="3"/>
  <c r="J52" i="3"/>
  <c r="K52" i="3"/>
  <c r="G53" i="3"/>
  <c r="H53" i="3"/>
  <c r="I53" i="3"/>
  <c r="J53" i="3"/>
  <c r="K53" i="3"/>
  <c r="G54" i="3"/>
  <c r="H54" i="3"/>
  <c r="I54" i="3"/>
  <c r="J54" i="3"/>
  <c r="K54" i="3"/>
  <c r="G55" i="3"/>
  <c r="H55" i="3"/>
  <c r="I55" i="3"/>
  <c r="J55" i="3"/>
  <c r="K55" i="3"/>
  <c r="L55" i="3"/>
  <c r="G56" i="3"/>
  <c r="H56" i="3"/>
  <c r="I56" i="3"/>
  <c r="J56" i="3"/>
  <c r="K56" i="3"/>
  <c r="G57" i="3"/>
  <c r="H57" i="3"/>
  <c r="I57" i="3"/>
  <c r="J57" i="3"/>
  <c r="K57" i="3"/>
  <c r="G58" i="3"/>
  <c r="H58" i="3"/>
  <c r="I58" i="3"/>
  <c r="J58" i="3"/>
  <c r="K58" i="3"/>
  <c r="G59" i="3"/>
  <c r="H59" i="3"/>
  <c r="I59" i="3"/>
  <c r="J59" i="3"/>
  <c r="K59" i="3"/>
  <c r="G60" i="3"/>
  <c r="H60" i="3"/>
  <c r="I60" i="3"/>
  <c r="J60" i="3"/>
  <c r="K60" i="3"/>
  <c r="G61" i="3"/>
  <c r="H61" i="3"/>
  <c r="I61" i="3"/>
  <c r="J61" i="3"/>
  <c r="K61" i="3"/>
  <c r="G62" i="3"/>
  <c r="H62" i="3"/>
  <c r="I62" i="3"/>
  <c r="J62" i="3"/>
  <c r="K62" i="3"/>
  <c r="G63" i="3"/>
  <c r="H63" i="3"/>
  <c r="I63" i="3"/>
  <c r="J63" i="3"/>
  <c r="K63" i="3"/>
  <c r="L63" i="3"/>
  <c r="G64" i="3"/>
  <c r="H64" i="3"/>
  <c r="I64" i="3"/>
  <c r="J64" i="3"/>
  <c r="K64" i="3"/>
  <c r="G65" i="3"/>
  <c r="H65" i="3"/>
  <c r="I65" i="3"/>
  <c r="J65" i="3"/>
  <c r="K65" i="3"/>
  <c r="G66" i="3"/>
  <c r="H66" i="3"/>
  <c r="I66" i="3"/>
  <c r="J66" i="3"/>
  <c r="K66" i="3"/>
  <c r="G67" i="3"/>
  <c r="H67" i="3"/>
  <c r="I67" i="3"/>
  <c r="J67" i="3"/>
  <c r="K67" i="3"/>
  <c r="G68" i="3"/>
  <c r="H68" i="3"/>
  <c r="I68" i="3"/>
  <c r="J68" i="3"/>
  <c r="K68" i="3"/>
  <c r="G69" i="3"/>
  <c r="H69" i="3"/>
  <c r="I69" i="3"/>
  <c r="J69" i="3"/>
  <c r="K69" i="3"/>
  <c r="G70" i="3"/>
  <c r="H70" i="3"/>
  <c r="I70" i="3"/>
  <c r="J70" i="3"/>
  <c r="K70" i="3"/>
  <c r="L70" i="3"/>
  <c r="N70" i="3" s="1"/>
  <c r="G71" i="3"/>
  <c r="H71" i="3"/>
  <c r="I71" i="3"/>
  <c r="J71" i="3"/>
  <c r="K71" i="3"/>
  <c r="L71" i="3"/>
  <c r="G72" i="3"/>
  <c r="H72" i="3"/>
  <c r="I72" i="3"/>
  <c r="J72" i="3"/>
  <c r="K72" i="3"/>
  <c r="G73" i="3"/>
  <c r="H73" i="3"/>
  <c r="I73" i="3"/>
  <c r="J73" i="3"/>
  <c r="K73" i="3"/>
  <c r="G74" i="3"/>
  <c r="H74" i="3"/>
  <c r="I74" i="3"/>
  <c r="J74" i="3"/>
  <c r="K74" i="3"/>
  <c r="L74" i="3"/>
  <c r="G75" i="3"/>
  <c r="H75" i="3"/>
  <c r="I75" i="3"/>
  <c r="J75" i="3"/>
  <c r="K75" i="3"/>
  <c r="G76" i="3"/>
  <c r="H76" i="3"/>
  <c r="I76" i="3"/>
  <c r="J76" i="3"/>
  <c r="K76" i="3"/>
  <c r="G77" i="3"/>
  <c r="H77" i="3"/>
  <c r="I77" i="3"/>
  <c r="J77" i="3"/>
  <c r="K77" i="3"/>
  <c r="G78" i="3"/>
  <c r="H78" i="3"/>
  <c r="I78" i="3"/>
  <c r="J78" i="3"/>
  <c r="K78" i="3"/>
  <c r="L78" i="3"/>
  <c r="N78" i="3" s="1"/>
  <c r="G79" i="3"/>
  <c r="H79" i="3"/>
  <c r="I79" i="3"/>
  <c r="J79" i="3"/>
  <c r="K79" i="3"/>
  <c r="L79" i="3"/>
  <c r="N79" i="3"/>
  <c r="G80" i="3"/>
  <c r="H80" i="3"/>
  <c r="I80" i="3"/>
  <c r="J80" i="3"/>
  <c r="K80" i="3"/>
  <c r="G81" i="3"/>
  <c r="H81" i="3"/>
  <c r="I81" i="3"/>
  <c r="J81" i="3"/>
  <c r="K81" i="3"/>
  <c r="G82" i="3"/>
  <c r="H82" i="3"/>
  <c r="I82" i="3"/>
  <c r="J82" i="3"/>
  <c r="K82" i="3"/>
  <c r="L82" i="3"/>
  <c r="G83" i="3"/>
  <c r="H83" i="3"/>
  <c r="I83" i="3"/>
  <c r="J83" i="3"/>
  <c r="K83" i="3"/>
  <c r="G84" i="3"/>
  <c r="H84" i="3"/>
  <c r="I84" i="3"/>
  <c r="J84" i="3"/>
  <c r="K84" i="3"/>
  <c r="G85" i="3"/>
  <c r="H85" i="3"/>
  <c r="I85" i="3"/>
  <c r="J85" i="3"/>
  <c r="K85" i="3"/>
  <c r="L16" i="3" s="1"/>
  <c r="G86" i="3"/>
  <c r="H86" i="3"/>
  <c r="I86" i="3"/>
  <c r="J86" i="3"/>
  <c r="K86" i="3"/>
  <c r="L86" i="3"/>
  <c r="G87" i="3"/>
  <c r="H87" i="3"/>
  <c r="I87" i="3"/>
  <c r="J87" i="3"/>
  <c r="N87" i="3" s="1"/>
  <c r="K87" i="3"/>
  <c r="L87" i="3"/>
  <c r="G88" i="3"/>
  <c r="H88" i="3"/>
  <c r="I88" i="3"/>
  <c r="J88" i="3"/>
  <c r="K88" i="3"/>
  <c r="G89" i="3"/>
  <c r="H89" i="3"/>
  <c r="I89" i="3"/>
  <c r="J89" i="3"/>
  <c r="K89" i="3"/>
  <c r="G90" i="3"/>
  <c r="H90" i="3"/>
  <c r="I90" i="3"/>
  <c r="J90" i="3"/>
  <c r="K90" i="3"/>
  <c r="G91" i="3"/>
  <c r="H91" i="3"/>
  <c r="I91" i="3"/>
  <c r="J91" i="3"/>
  <c r="K91" i="3"/>
  <c r="G92" i="3"/>
  <c r="H92" i="3"/>
  <c r="I92" i="3"/>
  <c r="J92" i="3"/>
  <c r="K92" i="3"/>
  <c r="G93" i="3"/>
  <c r="H93" i="3"/>
  <c r="I93" i="3"/>
  <c r="J93" i="3"/>
  <c r="K93" i="3"/>
  <c r="G94" i="3"/>
  <c r="H94" i="3"/>
  <c r="I94" i="3"/>
  <c r="J94" i="3"/>
  <c r="K94" i="3"/>
  <c r="G95" i="3"/>
  <c r="H95" i="3"/>
  <c r="I95" i="3"/>
  <c r="J95" i="3"/>
  <c r="K95" i="3"/>
  <c r="G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G101" i="3"/>
  <c r="H101" i="3"/>
  <c r="I101" i="3"/>
  <c r="J101" i="3"/>
  <c r="K101" i="3"/>
  <c r="G102" i="3"/>
  <c r="H102" i="3"/>
  <c r="I102" i="3"/>
  <c r="J102" i="3"/>
  <c r="K102" i="3"/>
  <c r="G103" i="3"/>
  <c r="H103" i="3"/>
  <c r="I103" i="3"/>
  <c r="J103" i="3"/>
  <c r="K103" i="3"/>
  <c r="G104" i="3"/>
  <c r="H104" i="3"/>
  <c r="I104" i="3"/>
  <c r="J104" i="3"/>
  <c r="K104" i="3"/>
  <c r="G105" i="3"/>
  <c r="H105" i="3"/>
  <c r="I105" i="3"/>
  <c r="J105" i="3"/>
  <c r="N105" i="3" s="1"/>
  <c r="K105" i="3"/>
  <c r="G106" i="3"/>
  <c r="H106" i="3"/>
  <c r="I106" i="3"/>
  <c r="J106" i="3"/>
  <c r="K106" i="3"/>
  <c r="G107" i="3"/>
  <c r="H107" i="3"/>
  <c r="I107" i="3"/>
  <c r="J107" i="3"/>
  <c r="K107" i="3"/>
  <c r="G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G111" i="3"/>
  <c r="H111" i="3"/>
  <c r="I111" i="3"/>
  <c r="J111" i="3"/>
  <c r="K111" i="3"/>
  <c r="G112" i="3"/>
  <c r="H112" i="3"/>
  <c r="I112" i="3"/>
  <c r="J112" i="3"/>
  <c r="K112" i="3"/>
  <c r="G113" i="3"/>
  <c r="H113" i="3"/>
  <c r="I113" i="3"/>
  <c r="J113" i="3"/>
  <c r="K113" i="3"/>
  <c r="G114" i="3"/>
  <c r="H114" i="3"/>
  <c r="I114" i="3"/>
  <c r="J114" i="3"/>
  <c r="K114" i="3"/>
  <c r="L114" i="3"/>
  <c r="M114" i="3" s="1"/>
  <c r="G115" i="3"/>
  <c r="H115" i="3"/>
  <c r="I115" i="3"/>
  <c r="J115" i="3"/>
  <c r="K115" i="3"/>
  <c r="L115" i="3"/>
  <c r="G116" i="3"/>
  <c r="H116" i="3"/>
  <c r="I116" i="3"/>
  <c r="J116" i="3"/>
  <c r="K116" i="3"/>
  <c r="L116" i="3"/>
  <c r="M116" i="3" s="1"/>
  <c r="G117" i="3"/>
  <c r="H117" i="3"/>
  <c r="I117" i="3"/>
  <c r="J117" i="3"/>
  <c r="K117" i="3"/>
  <c r="L117" i="3"/>
  <c r="M117" i="3" s="1"/>
  <c r="G118" i="3"/>
  <c r="H118" i="3"/>
  <c r="I118" i="3"/>
  <c r="J118" i="3"/>
  <c r="K118" i="3"/>
  <c r="L118" i="3"/>
  <c r="M118" i="3" s="1"/>
  <c r="G119" i="3"/>
  <c r="H119" i="3"/>
  <c r="I119" i="3"/>
  <c r="J119" i="3"/>
  <c r="K119" i="3"/>
  <c r="L119" i="3"/>
  <c r="G120" i="3"/>
  <c r="H120" i="3"/>
  <c r="I120" i="3"/>
  <c r="J120" i="3"/>
  <c r="K120" i="3"/>
  <c r="L120" i="3"/>
  <c r="M120" i="3" s="1"/>
  <c r="G121" i="3"/>
  <c r="H121" i="3"/>
  <c r="I121" i="3"/>
  <c r="J121" i="3"/>
  <c r="K121" i="3"/>
  <c r="L121" i="3"/>
  <c r="M121" i="3" s="1"/>
  <c r="G122" i="3"/>
  <c r="H122" i="3"/>
  <c r="I122" i="3"/>
  <c r="J122" i="3"/>
  <c r="K122" i="3"/>
  <c r="L122" i="3"/>
  <c r="M122" i="3" s="1"/>
  <c r="G123" i="3"/>
  <c r="H123" i="3"/>
  <c r="I123" i="3"/>
  <c r="J123" i="3"/>
  <c r="K123" i="3"/>
  <c r="L123" i="3"/>
  <c r="G124" i="3"/>
  <c r="H124" i="3"/>
  <c r="I124" i="3"/>
  <c r="J124" i="3"/>
  <c r="K124" i="3"/>
  <c r="L124" i="3"/>
  <c r="M124" i="3" s="1"/>
  <c r="G125" i="3"/>
  <c r="H125" i="3"/>
  <c r="I125" i="3"/>
  <c r="J125" i="3"/>
  <c r="K125" i="3"/>
  <c r="L125" i="3"/>
  <c r="M125" i="3" s="1"/>
  <c r="G126" i="3"/>
  <c r="H126" i="3"/>
  <c r="I126" i="3"/>
  <c r="J126" i="3"/>
  <c r="K126" i="3"/>
  <c r="L126" i="3"/>
  <c r="M126" i="3" s="1"/>
  <c r="G127" i="3"/>
  <c r="H127" i="3"/>
  <c r="I127" i="3"/>
  <c r="J127" i="3"/>
  <c r="K127" i="3"/>
  <c r="L127" i="3"/>
  <c r="G128" i="3"/>
  <c r="H128" i="3"/>
  <c r="I128" i="3"/>
  <c r="J128" i="3"/>
  <c r="K128" i="3"/>
  <c r="L128" i="3"/>
  <c r="M128" i="3" s="1"/>
  <c r="G129" i="3"/>
  <c r="H129" i="3"/>
  <c r="I129" i="3"/>
  <c r="J129" i="3"/>
  <c r="K129" i="3"/>
  <c r="L129" i="3"/>
  <c r="M129" i="3" s="1"/>
  <c r="G130" i="3"/>
  <c r="H130" i="3"/>
  <c r="I130" i="3"/>
  <c r="J130" i="3"/>
  <c r="K130" i="3"/>
  <c r="L48" i="3" s="1"/>
  <c r="N48" i="3" s="1"/>
  <c r="L130" i="3"/>
  <c r="M130" i="3" s="1"/>
  <c r="G131" i="3"/>
  <c r="H131" i="3"/>
  <c r="I131" i="3"/>
  <c r="J131" i="3"/>
  <c r="K131" i="3"/>
  <c r="L100" i="3" s="1"/>
  <c r="M100" i="3" s="1"/>
  <c r="L131" i="3"/>
  <c r="G132" i="3"/>
  <c r="H132" i="3"/>
  <c r="I132" i="3"/>
  <c r="J132" i="3"/>
  <c r="K132" i="3"/>
  <c r="L132" i="3"/>
  <c r="M132" i="3" s="1"/>
  <c r="G133" i="3"/>
  <c r="H133" i="3"/>
  <c r="I133" i="3"/>
  <c r="J133" i="3"/>
  <c r="K133" i="3"/>
  <c r="L133" i="3"/>
  <c r="M133" i="3" s="1"/>
  <c r="G134" i="3"/>
  <c r="H134" i="3"/>
  <c r="I134" i="3"/>
  <c r="J134" i="3"/>
  <c r="K134" i="3"/>
  <c r="L101" i="3" s="1"/>
  <c r="L134" i="3"/>
  <c r="M134" i="3" s="1"/>
  <c r="G135" i="3"/>
  <c r="H135" i="3"/>
  <c r="I135" i="3"/>
  <c r="J135" i="3"/>
  <c r="K135" i="3"/>
  <c r="L135" i="3"/>
  <c r="G136" i="3"/>
  <c r="H136" i="3"/>
  <c r="I136" i="3"/>
  <c r="J136" i="3"/>
  <c r="K136" i="3"/>
  <c r="L136" i="3"/>
  <c r="M136" i="3" s="1"/>
  <c r="G137" i="3"/>
  <c r="H137" i="3"/>
  <c r="I137" i="3"/>
  <c r="J137" i="3"/>
  <c r="K137" i="3"/>
  <c r="L137" i="3"/>
  <c r="M137" i="3" s="1"/>
  <c r="G138" i="3"/>
  <c r="H138" i="3"/>
  <c r="I138" i="3"/>
  <c r="J138" i="3"/>
  <c r="K138" i="3"/>
  <c r="L138" i="3"/>
  <c r="M138" i="3" s="1"/>
  <c r="G139" i="3"/>
  <c r="H139" i="3"/>
  <c r="I139" i="3"/>
  <c r="J139" i="3"/>
  <c r="K139" i="3"/>
  <c r="L139" i="3"/>
  <c r="G140" i="3"/>
  <c r="H140" i="3"/>
  <c r="I140" i="3"/>
  <c r="J140" i="3"/>
  <c r="K140" i="3"/>
  <c r="L102" i="3" s="1"/>
  <c r="M102" i="3" s="1"/>
  <c r="L140" i="3"/>
  <c r="M140" i="3" s="1"/>
  <c r="G141" i="3"/>
  <c r="H141" i="3"/>
  <c r="I141" i="3"/>
  <c r="J141" i="3"/>
  <c r="K141" i="3"/>
  <c r="L141" i="3"/>
  <c r="N141" i="3" s="1"/>
  <c r="G142" i="3"/>
  <c r="H142" i="3"/>
  <c r="I142" i="3"/>
  <c r="J142" i="3"/>
  <c r="K142" i="3"/>
  <c r="L142" i="3"/>
  <c r="M142" i="3"/>
  <c r="G143" i="3"/>
  <c r="H143" i="3"/>
  <c r="I143" i="3"/>
  <c r="J143" i="3"/>
  <c r="K143" i="3"/>
  <c r="L143" i="3"/>
  <c r="G144" i="3"/>
  <c r="H144" i="3"/>
  <c r="I144" i="3"/>
  <c r="J144" i="3"/>
  <c r="M144" i="3" s="1"/>
  <c r="K144" i="3"/>
  <c r="L144" i="3"/>
  <c r="N144" i="3" s="1"/>
  <c r="G145" i="3"/>
  <c r="H145" i="3"/>
  <c r="I145" i="3"/>
  <c r="J145" i="3"/>
  <c r="K145" i="3"/>
  <c r="L145" i="3"/>
  <c r="M145" i="3" s="1"/>
  <c r="G146" i="3"/>
  <c r="H146" i="3"/>
  <c r="I146" i="3"/>
  <c r="J146" i="3"/>
  <c r="M146" i="3" s="1"/>
  <c r="K146" i="3"/>
  <c r="L146" i="3"/>
  <c r="N146" i="3"/>
  <c r="G147" i="3"/>
  <c r="H147" i="3"/>
  <c r="I147" i="3"/>
  <c r="J147" i="3"/>
  <c r="M147" i="3" s="1"/>
  <c r="K147" i="3"/>
  <c r="L147" i="3"/>
  <c r="N147" i="3"/>
  <c r="G148" i="3"/>
  <c r="H148" i="3"/>
  <c r="I148" i="3"/>
  <c r="J148" i="3"/>
  <c r="M148" i="3" s="1"/>
  <c r="K148" i="3"/>
  <c r="L103" i="3" s="1"/>
  <c r="M103" i="3" s="1"/>
  <c r="L148" i="3"/>
  <c r="N148" i="3"/>
  <c r="G149" i="3"/>
  <c r="H149" i="3"/>
  <c r="I149" i="3"/>
  <c r="J149" i="3"/>
  <c r="K149" i="3"/>
  <c r="L149" i="3"/>
  <c r="N149" i="3" s="1"/>
  <c r="G150" i="3"/>
  <c r="H150" i="3"/>
  <c r="N150" i="3" s="1"/>
  <c r="I150" i="3"/>
  <c r="J150" i="3"/>
  <c r="K150" i="3"/>
  <c r="L150" i="3"/>
  <c r="M150" i="3"/>
  <c r="G151" i="3"/>
  <c r="H151" i="3"/>
  <c r="N151" i="3" s="1"/>
  <c r="I151" i="3"/>
  <c r="J151" i="3"/>
  <c r="K151" i="3"/>
  <c r="L151" i="3"/>
  <c r="M151" i="3"/>
  <c r="G152" i="3"/>
  <c r="H152" i="3"/>
  <c r="N152" i="3" s="1"/>
  <c r="I152" i="3"/>
  <c r="J152" i="3"/>
  <c r="K152" i="3"/>
  <c r="L152" i="3"/>
  <c r="M152" i="3"/>
  <c r="G153" i="3"/>
  <c r="H153" i="3"/>
  <c r="N153" i="3" s="1"/>
  <c r="I153" i="3"/>
  <c r="J153" i="3"/>
  <c r="K153" i="3"/>
  <c r="L153" i="3"/>
  <c r="M153" i="3"/>
  <c r="G154" i="3"/>
  <c r="H154" i="3"/>
  <c r="N154" i="3" s="1"/>
  <c r="I154" i="3"/>
  <c r="J154" i="3"/>
  <c r="K154" i="3"/>
  <c r="L154" i="3"/>
  <c r="M154" i="3" s="1"/>
  <c r="G155" i="3"/>
  <c r="H155" i="3"/>
  <c r="I155" i="3"/>
  <c r="J155" i="3"/>
  <c r="K155" i="3"/>
  <c r="L155" i="3"/>
  <c r="G156" i="3"/>
  <c r="H156" i="3"/>
  <c r="I156" i="3"/>
  <c r="J156" i="3"/>
  <c r="K156" i="3"/>
  <c r="L104" i="3" s="1"/>
  <c r="M104" i="3" s="1"/>
  <c r="L156" i="3"/>
  <c r="M156" i="3" s="1"/>
  <c r="G157" i="3"/>
  <c r="H157" i="3"/>
  <c r="I157" i="3"/>
  <c r="J157" i="3"/>
  <c r="K157" i="3"/>
  <c r="L157" i="3"/>
  <c r="G158" i="3"/>
  <c r="H158" i="3"/>
  <c r="I158" i="3"/>
  <c r="J158" i="3"/>
  <c r="K158" i="3"/>
  <c r="L158" i="3"/>
  <c r="M158" i="3" s="1"/>
  <c r="G159" i="3"/>
  <c r="H159" i="3"/>
  <c r="I159" i="3"/>
  <c r="J159" i="3"/>
  <c r="K159" i="3"/>
  <c r="L159" i="3"/>
  <c r="G160" i="3"/>
  <c r="H160" i="3"/>
  <c r="I160" i="3"/>
  <c r="J160" i="3"/>
  <c r="K160" i="3"/>
  <c r="L160" i="3"/>
  <c r="M160" i="3" s="1"/>
  <c r="G161" i="3"/>
  <c r="H161" i="3"/>
  <c r="I161" i="3"/>
  <c r="J161" i="3"/>
  <c r="K161" i="3"/>
  <c r="L161" i="3"/>
  <c r="G162" i="3"/>
  <c r="H162" i="3"/>
  <c r="I162" i="3"/>
  <c r="J162" i="3"/>
  <c r="K162" i="3"/>
  <c r="L162" i="3"/>
  <c r="N162" i="3" s="1"/>
  <c r="G163" i="3"/>
  <c r="H163" i="3"/>
  <c r="I163" i="3"/>
  <c r="J163" i="3"/>
  <c r="K163" i="3"/>
  <c r="L163" i="3"/>
  <c r="N163" i="3"/>
  <c r="G164" i="3"/>
  <c r="H164" i="3"/>
  <c r="I164" i="3"/>
  <c r="J164" i="3"/>
  <c r="K164" i="3"/>
  <c r="L105" i="3" s="1"/>
  <c r="M105" i="3" s="1"/>
  <c r="L164" i="3"/>
  <c r="G165" i="3"/>
  <c r="H165" i="3"/>
  <c r="I165" i="3"/>
  <c r="J165" i="3"/>
  <c r="K165" i="3"/>
  <c r="L165" i="3"/>
  <c r="M165" i="3" s="1"/>
  <c r="G166" i="3"/>
  <c r="H166" i="3"/>
  <c r="I166" i="3"/>
  <c r="J166" i="3"/>
  <c r="K166" i="3"/>
  <c r="L166" i="3"/>
  <c r="M166" i="3" s="1"/>
  <c r="G167" i="3"/>
  <c r="H167" i="3"/>
  <c r="I167" i="3"/>
  <c r="J167" i="3"/>
  <c r="K167" i="3"/>
  <c r="L167" i="3"/>
  <c r="G168" i="3"/>
  <c r="H168" i="3"/>
  <c r="I168" i="3"/>
  <c r="J168" i="3"/>
  <c r="N168" i="3" s="1"/>
  <c r="K168" i="3"/>
  <c r="L168" i="3"/>
  <c r="G169" i="3"/>
  <c r="H169" i="3"/>
  <c r="N169" i="3" s="1"/>
  <c r="I169" i="3"/>
  <c r="J169" i="3"/>
  <c r="K169" i="3"/>
  <c r="L169" i="3"/>
  <c r="M169" i="3" s="1"/>
  <c r="G170" i="3"/>
  <c r="H170" i="3"/>
  <c r="I170" i="3"/>
  <c r="J170" i="3"/>
  <c r="N170" i="3" s="1"/>
  <c r="K170" i="3"/>
  <c r="L170" i="3"/>
  <c r="M170" i="3" s="1"/>
  <c r="G171" i="3"/>
  <c r="H171" i="3"/>
  <c r="I171" i="3"/>
  <c r="J171" i="3"/>
  <c r="K171" i="3"/>
  <c r="L106" i="3" s="1"/>
  <c r="M106" i="3" s="1"/>
  <c r="L171" i="3"/>
  <c r="N171" i="3"/>
  <c r="G172" i="3"/>
  <c r="H172" i="3"/>
  <c r="I172" i="3"/>
  <c r="J172" i="3"/>
  <c r="N172" i="3" s="1"/>
  <c r="K172" i="3"/>
  <c r="L172" i="3"/>
  <c r="M172" i="3" s="1"/>
  <c r="G173" i="3"/>
  <c r="H173" i="3"/>
  <c r="I173" i="3"/>
  <c r="J173" i="3"/>
  <c r="K173" i="3"/>
  <c r="L173" i="3"/>
  <c r="M173" i="3" s="1"/>
  <c r="N173" i="3"/>
  <c r="G174" i="3"/>
  <c r="H174" i="3"/>
  <c r="N174" i="3" s="1"/>
  <c r="I174" i="3"/>
  <c r="J174" i="3"/>
  <c r="K174" i="3"/>
  <c r="L174" i="3"/>
  <c r="M174" i="3" s="1"/>
  <c r="G175" i="3"/>
  <c r="H175" i="3"/>
  <c r="I175" i="3"/>
  <c r="J175" i="3"/>
  <c r="K175" i="3"/>
  <c r="L175" i="3"/>
  <c r="G176" i="3"/>
  <c r="H176" i="3"/>
  <c r="I176" i="3"/>
  <c r="J176" i="3"/>
  <c r="K176" i="3"/>
  <c r="L176" i="3"/>
  <c r="M176" i="3" s="1"/>
  <c r="G177" i="3"/>
  <c r="H177" i="3"/>
  <c r="I177" i="3"/>
  <c r="J177" i="3"/>
  <c r="K177" i="3"/>
  <c r="L177" i="3"/>
  <c r="G178" i="3"/>
  <c r="H178" i="3"/>
  <c r="I178" i="3"/>
  <c r="J178" i="3"/>
  <c r="K178" i="3"/>
  <c r="L178" i="3"/>
  <c r="M178" i="3" s="1"/>
  <c r="G179" i="3"/>
  <c r="H179" i="3"/>
  <c r="I179" i="3"/>
  <c r="J179" i="3"/>
  <c r="K179" i="3"/>
  <c r="L179" i="3"/>
  <c r="G180" i="3"/>
  <c r="H180" i="3"/>
  <c r="I180" i="3"/>
  <c r="J180" i="3"/>
  <c r="K180" i="3"/>
  <c r="L180" i="3"/>
  <c r="M180" i="3" s="1"/>
  <c r="G181" i="3"/>
  <c r="H181" i="3"/>
  <c r="I181" i="3"/>
  <c r="J181" i="3"/>
  <c r="K181" i="3"/>
  <c r="L107" i="3" s="1"/>
  <c r="M107" i="3" s="1"/>
  <c r="L181" i="3"/>
  <c r="G182" i="3"/>
  <c r="H182" i="3"/>
  <c r="I182" i="3"/>
  <c r="J182" i="3"/>
  <c r="K182" i="3"/>
  <c r="L182" i="3"/>
  <c r="M182" i="3" s="1"/>
  <c r="G183" i="3"/>
  <c r="H183" i="3"/>
  <c r="I183" i="3"/>
  <c r="J183" i="3"/>
  <c r="K183" i="3"/>
  <c r="L183" i="3"/>
  <c r="G184" i="3"/>
  <c r="H184" i="3"/>
  <c r="I184" i="3"/>
  <c r="J184" i="3"/>
  <c r="K184" i="3"/>
  <c r="L184" i="3"/>
  <c r="M184" i="3" s="1"/>
  <c r="G185" i="3"/>
  <c r="H185" i="3"/>
  <c r="I185" i="3"/>
  <c r="J185" i="3"/>
  <c r="K185" i="3"/>
  <c r="L185" i="3"/>
  <c r="N185" i="3"/>
  <c r="G186" i="3"/>
  <c r="H186" i="3"/>
  <c r="I186" i="3"/>
  <c r="J186" i="3"/>
  <c r="K186" i="3"/>
  <c r="L186" i="3"/>
  <c r="M186" i="3" s="1"/>
  <c r="G187" i="3"/>
  <c r="H187" i="3"/>
  <c r="I187" i="3"/>
  <c r="J187" i="3"/>
  <c r="K187" i="3"/>
  <c r="L187" i="3"/>
  <c r="M187" i="3" s="1"/>
  <c r="G188" i="3"/>
  <c r="H188" i="3"/>
  <c r="I188" i="3"/>
  <c r="J188" i="3"/>
  <c r="K188" i="3"/>
  <c r="L188" i="3"/>
  <c r="G189" i="3"/>
  <c r="H189" i="3"/>
  <c r="I189" i="3"/>
  <c r="J189" i="3"/>
  <c r="K189" i="3"/>
  <c r="L189" i="3"/>
  <c r="M189" i="3" s="1"/>
  <c r="G190" i="3"/>
  <c r="H190" i="3"/>
  <c r="I190" i="3"/>
  <c r="J190" i="3"/>
  <c r="M190" i="3" s="1"/>
  <c r="K190" i="3"/>
  <c r="L108" i="3" s="1"/>
  <c r="M108" i="3" s="1"/>
  <c r="L190" i="3"/>
  <c r="N190" i="3" s="1"/>
  <c r="G191" i="3"/>
  <c r="H191" i="3"/>
  <c r="I191" i="3"/>
  <c r="J191" i="3"/>
  <c r="K191" i="3"/>
  <c r="L191" i="3"/>
  <c r="M191" i="3" s="1"/>
  <c r="N191" i="3"/>
  <c r="G192" i="3"/>
  <c r="H192" i="3"/>
  <c r="I192" i="3"/>
  <c r="J192" i="3"/>
  <c r="K192" i="3"/>
  <c r="L192" i="3"/>
  <c r="M192" i="3" s="1"/>
  <c r="G193" i="3"/>
  <c r="H193" i="3"/>
  <c r="I193" i="3"/>
  <c r="J193" i="3"/>
  <c r="K193" i="3"/>
  <c r="L193" i="3"/>
  <c r="G194" i="3"/>
  <c r="H194" i="3"/>
  <c r="I194" i="3"/>
  <c r="J194" i="3"/>
  <c r="K194" i="3"/>
  <c r="L194" i="3"/>
  <c r="M194" i="3" s="1"/>
  <c r="G195" i="3"/>
  <c r="H195" i="3"/>
  <c r="I195" i="3"/>
  <c r="J195" i="3"/>
  <c r="K195" i="3"/>
  <c r="L195" i="3"/>
  <c r="M195" i="3" s="1"/>
  <c r="G196" i="3"/>
  <c r="H196" i="3"/>
  <c r="N196" i="3" s="1"/>
  <c r="I196" i="3"/>
  <c r="J196" i="3"/>
  <c r="K196" i="3"/>
  <c r="L196" i="3"/>
  <c r="M196" i="3" s="1"/>
  <c r="G197" i="3"/>
  <c r="H197" i="3"/>
  <c r="I197" i="3"/>
  <c r="J197" i="3"/>
  <c r="K197" i="3"/>
  <c r="L197" i="3"/>
  <c r="G198" i="3"/>
  <c r="H198" i="3"/>
  <c r="I198" i="3"/>
  <c r="J198" i="3"/>
  <c r="K198" i="3"/>
  <c r="L198" i="3"/>
  <c r="M198" i="3" s="1"/>
  <c r="G199" i="3"/>
  <c r="H199" i="3"/>
  <c r="I199" i="3"/>
  <c r="J199" i="3"/>
  <c r="K199" i="3"/>
  <c r="L109" i="3" s="1"/>
  <c r="M109" i="3" s="1"/>
  <c r="L199" i="3"/>
  <c r="G200" i="3"/>
  <c r="H200" i="3"/>
  <c r="I200" i="3"/>
  <c r="J200" i="3"/>
  <c r="K200" i="3"/>
  <c r="L200" i="3"/>
  <c r="M200" i="3" s="1"/>
  <c r="G201" i="3"/>
  <c r="H201" i="3"/>
  <c r="I201" i="3"/>
  <c r="J201" i="3"/>
  <c r="K201" i="3"/>
  <c r="L201" i="3"/>
  <c r="G202" i="3"/>
  <c r="H202" i="3"/>
  <c r="N202" i="3" s="1"/>
  <c r="I202" i="3"/>
  <c r="J202" i="3"/>
  <c r="K202" i="3"/>
  <c r="L202" i="3"/>
  <c r="M202" i="3" s="1"/>
  <c r="G203" i="3"/>
  <c r="H203" i="3"/>
  <c r="I203" i="3"/>
  <c r="J203" i="3"/>
  <c r="K203" i="3"/>
  <c r="L203" i="3"/>
  <c r="M203" i="3" s="1"/>
  <c r="G204" i="3"/>
  <c r="H204" i="3"/>
  <c r="I204" i="3"/>
  <c r="J204" i="3"/>
  <c r="K204" i="3"/>
  <c r="L204" i="3"/>
  <c r="M204" i="3" s="1"/>
  <c r="G205" i="3"/>
  <c r="H205" i="3"/>
  <c r="I205" i="3"/>
  <c r="J205" i="3"/>
  <c r="K205" i="3"/>
  <c r="L205" i="3"/>
  <c r="M205" i="3" s="1"/>
  <c r="G206" i="3"/>
  <c r="H206" i="3"/>
  <c r="I206" i="3"/>
  <c r="J206" i="3"/>
  <c r="N206" i="3" s="1"/>
  <c r="K206" i="3"/>
  <c r="L206" i="3"/>
  <c r="G207" i="3"/>
  <c r="H207" i="3"/>
  <c r="I207" i="3"/>
  <c r="J207" i="3"/>
  <c r="K207" i="3"/>
  <c r="L207" i="3"/>
  <c r="M207" i="3" s="1"/>
  <c r="G208" i="3"/>
  <c r="H208" i="3"/>
  <c r="I208" i="3"/>
  <c r="J208" i="3"/>
  <c r="K208" i="3"/>
  <c r="L208" i="3"/>
  <c r="G209" i="3"/>
  <c r="H209" i="3"/>
  <c r="I209" i="3"/>
  <c r="J209" i="3"/>
  <c r="K209" i="3"/>
  <c r="L209" i="3"/>
  <c r="M209" i="3" s="1"/>
  <c r="G210" i="3"/>
  <c r="H210" i="3"/>
  <c r="I210" i="3"/>
  <c r="J210" i="3"/>
  <c r="K210" i="3"/>
  <c r="L110" i="3" s="1"/>
  <c r="M110" i="3" s="1"/>
  <c r="L210" i="3"/>
  <c r="G211" i="3"/>
  <c r="H211" i="3"/>
  <c r="I211" i="3"/>
  <c r="J211" i="3"/>
  <c r="K211" i="3"/>
  <c r="L211" i="3"/>
  <c r="M211" i="3" s="1"/>
  <c r="G212" i="3"/>
  <c r="H212" i="3"/>
  <c r="I212" i="3"/>
  <c r="J212" i="3"/>
  <c r="K212" i="3"/>
  <c r="L212" i="3"/>
  <c r="G213" i="3"/>
  <c r="H213" i="3"/>
  <c r="I213" i="3"/>
  <c r="J213" i="3"/>
  <c r="K213" i="3"/>
  <c r="L213" i="3"/>
  <c r="M213" i="3" s="1"/>
  <c r="N213" i="3"/>
  <c r="G214" i="3"/>
  <c r="H214" i="3"/>
  <c r="I214" i="3"/>
  <c r="J214" i="3"/>
  <c r="K214" i="3"/>
  <c r="L214" i="3"/>
  <c r="M214" i="3" s="1"/>
  <c r="G215" i="3"/>
  <c r="H215" i="3"/>
  <c r="I215" i="3"/>
  <c r="J215" i="3"/>
  <c r="K215" i="3"/>
  <c r="L215" i="3"/>
  <c r="G216" i="3"/>
  <c r="H216" i="3"/>
  <c r="I216" i="3"/>
  <c r="J216" i="3"/>
  <c r="K216" i="3"/>
  <c r="L216" i="3"/>
  <c r="M216" i="3" s="1"/>
  <c r="G217" i="3"/>
  <c r="H217" i="3"/>
  <c r="I217" i="3"/>
  <c r="J217" i="3"/>
  <c r="K217" i="3"/>
  <c r="L217" i="3"/>
  <c r="M217" i="3" s="1"/>
  <c r="G218" i="3"/>
  <c r="H218" i="3"/>
  <c r="I218" i="3"/>
  <c r="J218" i="3"/>
  <c r="K218" i="3"/>
  <c r="L218" i="3"/>
  <c r="M218" i="3" s="1"/>
  <c r="G219" i="3"/>
  <c r="H219" i="3"/>
  <c r="I219" i="3"/>
  <c r="J219" i="3"/>
  <c r="K219" i="3"/>
  <c r="L219" i="3"/>
  <c r="G220" i="3"/>
  <c r="H220" i="3"/>
  <c r="I220" i="3"/>
  <c r="J220" i="3"/>
  <c r="K220" i="3"/>
  <c r="L111" i="3" s="1"/>
  <c r="M111" i="3" s="1"/>
  <c r="L220" i="3"/>
  <c r="M220" i="3" s="1"/>
  <c r="G221" i="3"/>
  <c r="H221" i="3"/>
  <c r="I221" i="3"/>
  <c r="J221" i="3"/>
  <c r="K221" i="3"/>
  <c r="L221" i="3"/>
  <c r="M221" i="3" s="1"/>
  <c r="G222" i="3"/>
  <c r="H222" i="3"/>
  <c r="N222" i="3" s="1"/>
  <c r="I222" i="3"/>
  <c r="J222" i="3"/>
  <c r="K222" i="3"/>
  <c r="L222" i="3"/>
  <c r="M222" i="3" s="1"/>
  <c r="G223" i="3"/>
  <c r="H223" i="3"/>
  <c r="I223" i="3"/>
  <c r="J223" i="3"/>
  <c r="K223" i="3"/>
  <c r="L223" i="3"/>
  <c r="G224" i="3"/>
  <c r="H224" i="3"/>
  <c r="I224" i="3"/>
  <c r="J224" i="3"/>
  <c r="K224" i="3"/>
  <c r="L224" i="3"/>
  <c r="M224" i="3" s="1"/>
  <c r="G225" i="3"/>
  <c r="H225" i="3"/>
  <c r="I225" i="3"/>
  <c r="J225" i="3"/>
  <c r="K225" i="3"/>
  <c r="L225" i="3"/>
  <c r="G226" i="3"/>
  <c r="H226" i="3"/>
  <c r="I226" i="3"/>
  <c r="J226" i="3"/>
  <c r="K226" i="3"/>
  <c r="L226" i="3"/>
  <c r="M226" i="3" s="1"/>
  <c r="G227" i="3"/>
  <c r="H227" i="3"/>
  <c r="I227" i="3"/>
  <c r="J227" i="3"/>
  <c r="K227" i="3"/>
  <c r="L227" i="3"/>
  <c r="G228" i="3"/>
  <c r="H228" i="3"/>
  <c r="I228" i="3"/>
  <c r="J228" i="3"/>
  <c r="K228" i="3"/>
  <c r="L228" i="3"/>
  <c r="M228" i="3" s="1"/>
  <c r="G229" i="3"/>
  <c r="H229" i="3"/>
  <c r="I229" i="3"/>
  <c r="J229" i="3"/>
  <c r="K229" i="3"/>
  <c r="L229" i="3"/>
  <c r="G230" i="3"/>
  <c r="H230" i="3"/>
  <c r="I230" i="3"/>
  <c r="J230" i="3"/>
  <c r="K230" i="3"/>
  <c r="L230" i="3"/>
  <c r="M230" i="3" s="1"/>
  <c r="N230" i="3"/>
  <c r="G231" i="3"/>
  <c r="H231" i="3"/>
  <c r="N231" i="3" s="1"/>
  <c r="I231" i="3"/>
  <c r="J231" i="3"/>
  <c r="K231" i="3"/>
  <c r="L112" i="3" s="1"/>
  <c r="L231" i="3"/>
  <c r="M231" i="3" s="1"/>
  <c r="G232" i="3"/>
  <c r="H232" i="3"/>
  <c r="I232" i="3"/>
  <c r="J232" i="3"/>
  <c r="K232" i="3"/>
  <c r="L232" i="3"/>
  <c r="G233" i="3"/>
  <c r="H233" i="3"/>
  <c r="I233" i="3"/>
  <c r="J233" i="3"/>
  <c r="K233" i="3"/>
  <c r="L233" i="3"/>
  <c r="M233" i="3" s="1"/>
  <c r="G234" i="3"/>
  <c r="H234" i="3"/>
  <c r="I234" i="3"/>
  <c r="J234" i="3"/>
  <c r="K234" i="3"/>
  <c r="L234" i="3"/>
  <c r="G235" i="3"/>
  <c r="H235" i="3"/>
  <c r="I235" i="3"/>
  <c r="J235" i="3"/>
  <c r="K235" i="3"/>
  <c r="L235" i="3"/>
  <c r="M235" i="3" s="1"/>
  <c r="G236" i="3"/>
  <c r="H236" i="3"/>
  <c r="I236" i="3"/>
  <c r="J236" i="3"/>
  <c r="K236" i="3"/>
  <c r="L236" i="3"/>
  <c r="G237" i="3"/>
  <c r="H237" i="3"/>
  <c r="I237" i="3"/>
  <c r="J237" i="3"/>
  <c r="K237" i="3"/>
  <c r="L237" i="3"/>
  <c r="M237" i="3" s="1"/>
  <c r="G238" i="3"/>
  <c r="H238" i="3"/>
  <c r="I238" i="3"/>
  <c r="J238" i="3"/>
  <c r="K238" i="3"/>
  <c r="L238" i="3"/>
  <c r="G239" i="3"/>
  <c r="H239" i="3"/>
  <c r="I239" i="3"/>
  <c r="J239" i="3"/>
  <c r="K239" i="3"/>
  <c r="L239" i="3"/>
  <c r="M239" i="3" s="1"/>
  <c r="G240" i="3"/>
  <c r="H240" i="3"/>
  <c r="I240" i="3"/>
  <c r="J240" i="3"/>
  <c r="K240" i="3"/>
  <c r="L240" i="3"/>
  <c r="G241" i="3"/>
  <c r="H241" i="3"/>
  <c r="I241" i="3"/>
  <c r="J241" i="3"/>
  <c r="K241" i="3"/>
  <c r="L113" i="3" s="1"/>
  <c r="M113" i="3" s="1"/>
  <c r="L241" i="3"/>
  <c r="M241" i="3" s="1"/>
  <c r="G242" i="3"/>
  <c r="H242" i="3"/>
  <c r="I242" i="3"/>
  <c r="J242" i="3"/>
  <c r="K242" i="3"/>
  <c r="L242" i="3"/>
  <c r="G243" i="3"/>
  <c r="H243" i="3"/>
  <c r="I243" i="3"/>
  <c r="J243" i="3"/>
  <c r="K243" i="3"/>
  <c r="L243" i="3"/>
  <c r="M243" i="3" s="1"/>
  <c r="G244" i="3"/>
  <c r="H244" i="3"/>
  <c r="I244" i="3"/>
  <c r="J244" i="3"/>
  <c r="K244" i="3"/>
  <c r="L244" i="3"/>
  <c r="G245" i="3"/>
  <c r="H245" i="3"/>
  <c r="I245" i="3"/>
  <c r="J245" i="3"/>
  <c r="K245" i="3"/>
  <c r="L245" i="3"/>
  <c r="M245" i="3" s="1"/>
  <c r="O3" i="5"/>
  <c r="J2" i="3"/>
  <c r="G2" i="3"/>
  <c r="C25" i="4"/>
  <c r="C3" i="5"/>
  <c r="D3" i="5"/>
  <c r="E3" i="5"/>
  <c r="F3" i="5"/>
  <c r="G3" i="5"/>
  <c r="H3" i="5"/>
  <c r="I3" i="5"/>
  <c r="J3" i="5"/>
  <c r="K3" i="5"/>
  <c r="L3" i="5"/>
  <c r="M3" i="5"/>
  <c r="N3" i="5"/>
  <c r="P3" i="5"/>
  <c r="Q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H2" i="5"/>
  <c r="A112" i="3"/>
  <c r="A96" i="3"/>
  <c r="A101" i="3"/>
  <c r="A120" i="3"/>
  <c r="A104" i="3"/>
  <c r="H2" i="3"/>
  <c r="I2" i="3"/>
  <c r="K2" i="3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24" i="4"/>
  <c r="D2" i="5"/>
  <c r="E2" i="5"/>
  <c r="F2" i="5"/>
  <c r="G2" i="5"/>
  <c r="I2" i="5"/>
  <c r="J2" i="5"/>
  <c r="K2" i="5"/>
  <c r="L2" i="5"/>
  <c r="M2" i="5"/>
  <c r="N2" i="5"/>
  <c r="O2" i="5"/>
  <c r="P2" i="5"/>
  <c r="Q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A109" i="3"/>
  <c r="A111" i="3"/>
  <c r="A95" i="3"/>
  <c r="A100" i="3"/>
  <c r="A108" i="3"/>
  <c r="A116" i="3"/>
  <c r="A93" i="3"/>
  <c r="A119" i="3"/>
  <c r="A103" i="3"/>
  <c r="A50" i="3"/>
  <c r="A52" i="3"/>
  <c r="A36" i="3"/>
  <c r="A41" i="3"/>
  <c r="A49" i="3"/>
  <c r="A57" i="3"/>
  <c r="A34" i="3"/>
  <c r="A60" i="3"/>
  <c r="A44" i="3"/>
  <c r="A22" i="3"/>
  <c r="A6" i="3"/>
  <c r="A11" i="3"/>
  <c r="A30" i="3"/>
  <c r="A14" i="3"/>
  <c r="A16" i="3"/>
  <c r="A32" i="3"/>
  <c r="A47" i="3"/>
  <c r="A63" i="3"/>
  <c r="A77" i="3"/>
  <c r="A91" i="3"/>
  <c r="A106" i="3"/>
  <c r="A122" i="3"/>
  <c r="A15" i="3"/>
  <c r="A31" i="3"/>
  <c r="A46" i="3"/>
  <c r="A62" i="3"/>
  <c r="A76" i="3"/>
  <c r="A90" i="3"/>
  <c r="A105" i="3"/>
  <c r="A121" i="3"/>
  <c r="A137" i="3"/>
  <c r="A153" i="3"/>
  <c r="A169" i="3"/>
  <c r="A185" i="3"/>
  <c r="A201" i="3"/>
  <c r="A216" i="3"/>
  <c r="A231" i="3"/>
  <c r="A245" i="3"/>
  <c r="A136" i="3"/>
  <c r="A152" i="3"/>
  <c r="A168" i="3"/>
  <c r="A184" i="3"/>
  <c r="A200" i="3"/>
  <c r="A215" i="3"/>
  <c r="A230" i="3"/>
  <c r="A244" i="3"/>
  <c r="A138" i="3"/>
  <c r="A170" i="3"/>
  <c r="A232" i="3"/>
  <c r="A51" i="3"/>
  <c r="A35" i="3"/>
  <c r="A131" i="3"/>
  <c r="A59" i="3"/>
  <c r="A43" i="3"/>
  <c r="A48" i="3"/>
  <c r="A202" i="3"/>
  <c r="A17" i="3"/>
  <c r="A123" i="3"/>
  <c r="A2" i="3"/>
  <c r="A78" i="3"/>
  <c r="A107" i="3"/>
  <c r="A25" i="3"/>
  <c r="A209" i="3"/>
  <c r="A85" i="3"/>
  <c r="A178" i="3"/>
  <c r="A204" i="3"/>
  <c r="A205" i="3"/>
  <c r="A189" i="3"/>
  <c r="A194" i="3"/>
  <c r="A203" i="3"/>
  <c r="A210" i="3"/>
  <c r="A187" i="3"/>
  <c r="A213" i="3"/>
  <c r="A198" i="3"/>
  <c r="A219" i="3"/>
  <c r="A217" i="3"/>
  <c r="A227" i="3"/>
  <c r="A188" i="3"/>
  <c r="A186" i="3"/>
  <c r="A197" i="3"/>
  <c r="A206" i="3"/>
  <c r="A190" i="3"/>
  <c r="A58" i="3"/>
  <c r="A214" i="3"/>
  <c r="A199" i="3"/>
  <c r="A195" i="3"/>
  <c r="A130" i="3"/>
  <c r="A80" i="3"/>
  <c r="A81" i="3"/>
  <c r="A66" i="3"/>
  <c r="A71" i="3"/>
  <c r="A79" i="3"/>
  <c r="A86" i="3"/>
  <c r="A65" i="3"/>
  <c r="A88" i="3"/>
  <c r="A74" i="3"/>
  <c r="A221" i="3"/>
  <c r="A27" i="3"/>
  <c r="A243" i="3"/>
  <c r="A229" i="3"/>
  <c r="A236" i="3"/>
  <c r="A224" i="3"/>
  <c r="A193" i="3"/>
  <c r="A102" i="3"/>
  <c r="A118" i="3"/>
  <c r="A73" i="3"/>
  <c r="A33" i="3"/>
  <c r="A172" i="3"/>
  <c r="A174" i="3"/>
  <c r="A158" i="3"/>
  <c r="A163" i="3"/>
  <c r="A171" i="3"/>
  <c r="A179" i="3"/>
  <c r="A155" i="3"/>
  <c r="A182" i="3"/>
  <c r="A166" i="3"/>
  <c r="A175" i="3"/>
  <c r="A159" i="3"/>
  <c r="A156" i="3"/>
  <c r="A183" i="3"/>
  <c r="A167" i="3"/>
  <c r="A173" i="3"/>
  <c r="A157" i="3"/>
  <c r="A154" i="3"/>
  <c r="A181" i="3"/>
  <c r="A165" i="3"/>
  <c r="A82" i="3"/>
  <c r="A67" i="3"/>
  <c r="A72" i="3"/>
  <c r="A89" i="3"/>
  <c r="A75" i="3"/>
  <c r="A226" i="3"/>
  <c r="A19" i="3"/>
  <c r="A21" i="3"/>
  <c r="A5" i="3"/>
  <c r="A10" i="3"/>
  <c r="A18" i="3"/>
  <c r="A26" i="3"/>
  <c r="A3" i="3"/>
  <c r="A29" i="3"/>
  <c r="A13" i="3"/>
  <c r="A70" i="3"/>
  <c r="A9" i="3"/>
  <c r="A211" i="3"/>
  <c r="A87" i="3"/>
  <c r="A99" i="3"/>
  <c r="A40" i="3"/>
  <c r="A241" i="3"/>
  <c r="A117" i="3"/>
  <c r="A8" i="3"/>
  <c r="A24" i="3"/>
  <c r="A39" i="3"/>
  <c r="A55" i="3"/>
  <c r="A69" i="3"/>
  <c r="A84" i="3"/>
  <c r="A98" i="3"/>
  <c r="A114" i="3"/>
  <c r="A7" i="3"/>
  <c r="A23" i="3"/>
  <c r="A38" i="3"/>
  <c r="A54" i="3"/>
  <c r="A68" i="3"/>
  <c r="A83" i="3"/>
  <c r="A97" i="3"/>
  <c r="A113" i="3"/>
  <c r="A53" i="3"/>
  <c r="A37" i="3"/>
  <c r="A42" i="3"/>
  <c r="A61" i="3"/>
  <c r="A45" i="3"/>
  <c r="A64" i="3"/>
  <c r="A92" i="3"/>
  <c r="A234" i="3"/>
  <c r="A235" i="3"/>
  <c r="A220" i="3"/>
  <c r="A225" i="3"/>
  <c r="A233" i="3"/>
  <c r="A240" i="3"/>
  <c r="A218" i="3"/>
  <c r="A242" i="3"/>
  <c r="A228" i="3"/>
  <c r="A56" i="3"/>
  <c r="A239" i="3"/>
  <c r="A115" i="3"/>
  <c r="A129" i="3"/>
  <c r="A145" i="3"/>
  <c r="A161" i="3"/>
  <c r="A177" i="3"/>
  <c r="A192" i="3"/>
  <c r="A208" i="3"/>
  <c r="A223" i="3"/>
  <c r="A238" i="3"/>
  <c r="A128" i="3"/>
  <c r="A144" i="3"/>
  <c r="A160" i="3"/>
  <c r="A176" i="3"/>
  <c r="A191" i="3"/>
  <c r="A207" i="3"/>
  <c r="A222" i="3"/>
  <c r="A237" i="3"/>
  <c r="A140" i="3"/>
  <c r="A142" i="3"/>
  <c r="A126" i="3"/>
  <c r="A139" i="3"/>
  <c r="A147" i="3"/>
  <c r="A124" i="3"/>
  <c r="A150" i="3"/>
  <c r="A134" i="3"/>
  <c r="A212" i="3"/>
  <c r="A143" i="3"/>
  <c r="A127" i="3"/>
  <c r="A135" i="3"/>
  <c r="A141" i="3"/>
  <c r="A125" i="3"/>
  <c r="A133" i="3"/>
  <c r="A110" i="3"/>
  <c r="A94" i="3"/>
  <c r="A151" i="3"/>
  <c r="A149" i="3"/>
  <c r="A164" i="3"/>
  <c r="A162" i="3"/>
  <c r="A20" i="3"/>
  <c r="A28" i="3"/>
  <c r="A4" i="3"/>
  <c r="A12" i="3"/>
  <c r="A180" i="3"/>
  <c r="A132" i="3"/>
  <c r="A148" i="3"/>
  <c r="A146" i="3"/>
  <c r="A196" i="3"/>
  <c r="M242" i="3" l="1"/>
  <c r="M238" i="3"/>
  <c r="M234" i="3"/>
  <c r="M229" i="3"/>
  <c r="M225" i="3"/>
  <c r="M212" i="3"/>
  <c r="M208" i="3"/>
  <c r="M199" i="3"/>
  <c r="M185" i="3"/>
  <c r="M181" i="3"/>
  <c r="M177" i="3"/>
  <c r="M171" i="3"/>
  <c r="M161" i="3"/>
  <c r="M157" i="3"/>
  <c r="N167" i="3"/>
  <c r="N142" i="3"/>
  <c r="N86" i="3"/>
  <c r="M244" i="3"/>
  <c r="M240" i="3"/>
  <c r="M236" i="3"/>
  <c r="M232" i="3"/>
  <c r="M112" i="3"/>
  <c r="M227" i="3"/>
  <c r="M223" i="3"/>
  <c r="M210" i="3"/>
  <c r="M201" i="3"/>
  <c r="M197" i="3"/>
  <c r="N183" i="3"/>
  <c r="M179" i="3"/>
  <c r="M175" i="3"/>
  <c r="M163" i="3"/>
  <c r="M159" i="3"/>
  <c r="M155" i="3"/>
  <c r="N143" i="3"/>
  <c r="M101" i="3"/>
  <c r="N74" i="3"/>
  <c r="N71" i="3"/>
  <c r="M219" i="3"/>
  <c r="M215" i="3"/>
  <c r="M206" i="3"/>
  <c r="M193" i="3"/>
  <c r="M188" i="3"/>
  <c r="M168" i="3"/>
  <c r="N164" i="3"/>
  <c r="M139" i="3"/>
  <c r="M135" i="3"/>
  <c r="M131" i="3"/>
  <c r="M127" i="3"/>
  <c r="M123" i="3"/>
  <c r="M119" i="3"/>
  <c r="M115" i="3"/>
  <c r="N214" i="3"/>
  <c r="N204" i="3"/>
  <c r="N199" i="3"/>
  <c r="N194" i="3"/>
  <c r="M143" i="3"/>
  <c r="N188" i="3"/>
  <c r="N187" i="3"/>
  <c r="N166" i="3"/>
  <c r="N165" i="3"/>
  <c r="N210" i="3"/>
  <c r="N189" i="3"/>
  <c r="N145" i="3"/>
  <c r="N103" i="3"/>
  <c r="N182" i="3"/>
  <c r="N181" i="3"/>
  <c r="N180" i="3"/>
  <c r="N179" i="3"/>
  <c r="N178" i="3"/>
  <c r="N177" i="3"/>
  <c r="N176" i="3"/>
  <c r="N175" i="3"/>
  <c r="N161" i="3"/>
  <c r="N160" i="3"/>
  <c r="N159" i="3"/>
  <c r="N158" i="3"/>
  <c r="N157" i="3"/>
  <c r="N156" i="3"/>
  <c r="N155" i="3"/>
  <c r="N184" i="3"/>
  <c r="M141" i="3"/>
  <c r="N218" i="3"/>
  <c r="N212" i="3"/>
  <c r="N207" i="3"/>
  <c r="N186" i="3"/>
  <c r="M183" i="3"/>
  <c r="M167" i="3"/>
  <c r="M164" i="3"/>
  <c r="M162" i="3"/>
  <c r="M149" i="3"/>
  <c r="N109" i="3"/>
  <c r="N229" i="3"/>
  <c r="N226" i="3"/>
  <c r="N220" i="3"/>
  <c r="N215" i="3"/>
  <c r="N197" i="3"/>
  <c r="N221" i="3"/>
  <c r="N198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07" i="3"/>
  <c r="N228" i="3"/>
  <c r="N223" i="3"/>
  <c r="N205" i="3"/>
  <c r="N140" i="3"/>
  <c r="N101" i="3"/>
  <c r="N82" i="3"/>
  <c r="N227" i="3"/>
  <c r="N219" i="3"/>
  <c r="N211" i="3"/>
  <c r="N203" i="3"/>
  <c r="N195" i="3"/>
  <c r="M16" i="3"/>
  <c r="N16" i="3"/>
  <c r="N110" i="3"/>
  <c r="N106" i="3"/>
  <c r="N102" i="3"/>
  <c r="N111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24" i="3"/>
  <c r="N216" i="3"/>
  <c r="N208" i="3"/>
  <c r="N200" i="3"/>
  <c r="N192" i="3"/>
  <c r="N112" i="3"/>
  <c r="N108" i="3"/>
  <c r="N104" i="3"/>
  <c r="N100" i="3"/>
  <c r="N225" i="3"/>
  <c r="N217" i="3"/>
  <c r="N209" i="3"/>
  <c r="N201" i="3"/>
  <c r="N193" i="3"/>
  <c r="M3" i="3"/>
  <c r="N3" i="3"/>
  <c r="L99" i="3"/>
  <c r="L98" i="3"/>
  <c r="L97" i="3"/>
  <c r="L96" i="3"/>
  <c r="L95" i="3"/>
  <c r="L94" i="3"/>
  <c r="L93" i="3"/>
  <c r="L92" i="3"/>
  <c r="L91" i="3"/>
  <c r="L90" i="3"/>
  <c r="L89" i="3"/>
  <c r="L88" i="3"/>
  <c r="M86" i="3"/>
  <c r="L80" i="3"/>
  <c r="N80" i="3" s="1"/>
  <c r="L15" i="3"/>
  <c r="M78" i="3"/>
  <c r="L72" i="3"/>
  <c r="M72" i="3" s="1"/>
  <c r="M70" i="3"/>
  <c r="L64" i="3"/>
  <c r="N64" i="3" s="1"/>
  <c r="L12" i="3"/>
  <c r="L56" i="3"/>
  <c r="N56" i="3" s="1"/>
  <c r="L7" i="3"/>
  <c r="L6" i="3"/>
  <c r="L5" i="3"/>
  <c r="L4" i="3"/>
  <c r="L22" i="3"/>
  <c r="M22" i="3" s="1"/>
  <c r="L21" i="3"/>
  <c r="L20" i="3"/>
  <c r="L19" i="3"/>
  <c r="L18" i="3"/>
  <c r="M18" i="3" s="1"/>
  <c r="L17" i="3"/>
  <c r="M87" i="3"/>
  <c r="L81" i="3"/>
  <c r="N81" i="3" s="1"/>
  <c r="M79" i="3"/>
  <c r="L73" i="3"/>
  <c r="N73" i="3" s="1"/>
  <c r="L14" i="3"/>
  <c r="M71" i="3"/>
  <c r="L65" i="3"/>
  <c r="N65" i="3" s="1"/>
  <c r="M63" i="3"/>
  <c r="L57" i="3"/>
  <c r="N57" i="3" s="1"/>
  <c r="M55" i="3"/>
  <c r="L49" i="3"/>
  <c r="N49" i="3" s="1"/>
  <c r="L9" i="3"/>
  <c r="M47" i="3"/>
  <c r="L41" i="3"/>
  <c r="N41" i="3" s="1"/>
  <c r="M40" i="3"/>
  <c r="N40" i="3"/>
  <c r="L37" i="3"/>
  <c r="M37" i="3" s="1"/>
  <c r="M36" i="3"/>
  <c r="N36" i="3"/>
  <c r="L33" i="3"/>
  <c r="M32" i="3"/>
  <c r="N32" i="3"/>
  <c r="L29" i="3"/>
  <c r="M29" i="3" s="1"/>
  <c r="M28" i="3"/>
  <c r="N28" i="3"/>
  <c r="L25" i="3"/>
  <c r="N25" i="3" s="1"/>
  <c r="M24" i="3"/>
  <c r="N24" i="3"/>
  <c r="M21" i="3"/>
  <c r="N21" i="3"/>
  <c r="L66" i="3"/>
  <c r="N66" i="3" s="1"/>
  <c r="L58" i="3"/>
  <c r="N58" i="3" s="1"/>
  <c r="M56" i="3"/>
  <c r="L50" i="3"/>
  <c r="N50" i="3" s="1"/>
  <c r="M48" i="3"/>
  <c r="L42" i="3"/>
  <c r="N42" i="3" s="1"/>
  <c r="L83" i="3"/>
  <c r="N83" i="3" s="1"/>
  <c r="L75" i="3"/>
  <c r="N75" i="3" s="1"/>
  <c r="M73" i="3"/>
  <c r="L67" i="3"/>
  <c r="M67" i="3" s="1"/>
  <c r="M65" i="3"/>
  <c r="L59" i="3"/>
  <c r="N59" i="3" s="1"/>
  <c r="L11" i="3"/>
  <c r="L51" i="3"/>
  <c r="N51" i="3" s="1"/>
  <c r="L43" i="3"/>
  <c r="N43" i="3" s="1"/>
  <c r="M41" i="3"/>
  <c r="L38" i="3"/>
  <c r="M38" i="3" s="1"/>
  <c r="L34" i="3"/>
  <c r="N34" i="3" s="1"/>
  <c r="M33" i="3"/>
  <c r="N33" i="3"/>
  <c r="L30" i="3"/>
  <c r="M30" i="3" s="1"/>
  <c r="L26" i="3"/>
  <c r="M26" i="3" s="1"/>
  <c r="M25" i="3"/>
  <c r="M19" i="3"/>
  <c r="N19" i="3"/>
  <c r="M80" i="3"/>
  <c r="L84" i="3"/>
  <c r="M84" i="3" s="1"/>
  <c r="M82" i="3"/>
  <c r="L76" i="3"/>
  <c r="N76" i="3" s="1"/>
  <c r="M74" i="3"/>
  <c r="L68" i="3"/>
  <c r="M68" i="3" s="1"/>
  <c r="L13" i="3"/>
  <c r="L60" i="3"/>
  <c r="N60" i="3" s="1"/>
  <c r="L52" i="3"/>
  <c r="N52" i="3" s="1"/>
  <c r="L44" i="3"/>
  <c r="N44" i="3" s="1"/>
  <c r="N22" i="3"/>
  <c r="L85" i="3"/>
  <c r="M85" i="3" s="1"/>
  <c r="M83" i="3"/>
  <c r="L77" i="3"/>
  <c r="M77" i="3" s="1"/>
  <c r="L69" i="3"/>
  <c r="M69" i="3" s="1"/>
  <c r="L61" i="3"/>
  <c r="N61" i="3" s="1"/>
  <c r="M59" i="3"/>
  <c r="L53" i="3"/>
  <c r="N53" i="3" s="1"/>
  <c r="L10" i="3"/>
  <c r="M51" i="3"/>
  <c r="L45" i="3"/>
  <c r="M45" i="3" s="1"/>
  <c r="L8" i="3"/>
  <c r="L39" i="3"/>
  <c r="M39" i="3" s="1"/>
  <c r="L35" i="3"/>
  <c r="M35" i="3" s="1"/>
  <c r="L31" i="3"/>
  <c r="M31" i="3" s="1"/>
  <c r="L27" i="3"/>
  <c r="N27" i="3" s="1"/>
  <c r="L23" i="3"/>
  <c r="M23" i="3" s="1"/>
  <c r="N63" i="3"/>
  <c r="L62" i="3"/>
  <c r="N62" i="3" s="1"/>
  <c r="N55" i="3"/>
  <c r="L54" i="3"/>
  <c r="N54" i="3" s="1"/>
  <c r="N47" i="3"/>
  <c r="L46" i="3"/>
  <c r="N46" i="3" s="1"/>
  <c r="M20" i="3"/>
  <c r="N20" i="3"/>
  <c r="C6" i="4"/>
  <c r="P12" i="4"/>
  <c r="D18" i="4"/>
  <c r="I19" i="4"/>
  <c r="K17" i="4"/>
  <c r="J16" i="4"/>
  <c r="Q15" i="4"/>
  <c r="I15" i="4"/>
  <c r="P14" i="4"/>
  <c r="H14" i="4"/>
  <c r="O13" i="4"/>
  <c r="G13" i="4"/>
  <c r="N12" i="4"/>
  <c r="F12" i="4"/>
  <c r="M11" i="4"/>
  <c r="E11" i="4"/>
  <c r="L10" i="4"/>
  <c r="D10" i="4"/>
  <c r="K9" i="4"/>
  <c r="J8" i="4"/>
  <c r="Q7" i="4"/>
  <c r="I7" i="4"/>
  <c r="D6" i="4"/>
  <c r="I21" i="4"/>
  <c r="F18" i="4"/>
  <c r="L16" i="4"/>
  <c r="Q13" i="4"/>
  <c r="G11" i="4"/>
  <c r="K7" i="4"/>
  <c r="J6" i="4"/>
  <c r="F19" i="4"/>
  <c r="J15" i="4"/>
  <c r="N11" i="4"/>
  <c r="D9" i="4"/>
  <c r="C20" i="4"/>
  <c r="L18" i="4"/>
  <c r="C19" i="4"/>
  <c r="C11" i="4"/>
  <c r="P6" i="4"/>
  <c r="G6" i="4"/>
  <c r="N21" i="4"/>
  <c r="F21" i="4"/>
  <c r="M20" i="4"/>
  <c r="E20" i="4"/>
  <c r="L19" i="4"/>
  <c r="D19" i="4"/>
  <c r="K18" i="4"/>
  <c r="J17" i="4"/>
  <c r="Q16" i="4"/>
  <c r="I16" i="4"/>
  <c r="P15" i="4"/>
  <c r="H15" i="4"/>
  <c r="O14" i="4"/>
  <c r="G14" i="4"/>
  <c r="N13" i="4"/>
  <c r="F13" i="4"/>
  <c r="M12" i="4"/>
  <c r="E12" i="4"/>
  <c r="L11" i="4"/>
  <c r="D11" i="4"/>
  <c r="K10" i="4"/>
  <c r="J9" i="4"/>
  <c r="Q8" i="4"/>
  <c r="I8" i="4"/>
  <c r="P7" i="4"/>
  <c r="H7" i="4"/>
  <c r="C14" i="4"/>
  <c r="P20" i="4"/>
  <c r="N10" i="4"/>
  <c r="D8" i="4"/>
  <c r="N19" i="4"/>
  <c r="L17" i="4"/>
  <c r="Q14" i="4"/>
  <c r="H13" i="4"/>
  <c r="F11" i="4"/>
  <c r="E10" i="4"/>
  <c r="Q6" i="4"/>
  <c r="O21" i="4"/>
  <c r="M19" i="4"/>
  <c r="C18" i="4"/>
  <c r="C10" i="4"/>
  <c r="O6" i="4"/>
  <c r="F6" i="4"/>
  <c r="M21" i="4"/>
  <c r="E21" i="4"/>
  <c r="L20" i="4"/>
  <c r="D20" i="4"/>
  <c r="K19" i="4"/>
  <c r="J18" i="4"/>
  <c r="Q17" i="4"/>
  <c r="I17" i="4"/>
  <c r="P16" i="4"/>
  <c r="H16" i="4"/>
  <c r="O15" i="4"/>
  <c r="G15" i="4"/>
  <c r="N14" i="4"/>
  <c r="F14" i="4"/>
  <c r="M13" i="4"/>
  <c r="E13" i="4"/>
  <c r="L12" i="4"/>
  <c r="D12" i="4"/>
  <c r="K11" i="4"/>
  <c r="J10" i="4"/>
  <c r="Q9" i="4"/>
  <c r="I9" i="4"/>
  <c r="P8" i="4"/>
  <c r="H8" i="4"/>
  <c r="O7" i="4"/>
  <c r="G7" i="4"/>
  <c r="K6" i="4"/>
  <c r="O19" i="4"/>
  <c r="M17" i="4"/>
  <c r="D16" i="4"/>
  <c r="H12" i="4"/>
  <c r="F10" i="4"/>
  <c r="L8" i="4"/>
  <c r="C13" i="4"/>
  <c r="P21" i="4"/>
  <c r="G20" i="4"/>
  <c r="D17" i="4"/>
  <c r="I14" i="4"/>
  <c r="G12" i="4"/>
  <c r="M10" i="4"/>
  <c r="J7" i="4"/>
  <c r="H6" i="4"/>
  <c r="G21" i="4"/>
  <c r="F20" i="4"/>
  <c r="C17" i="4"/>
  <c r="C9" i="4"/>
  <c r="E6" i="4"/>
  <c r="L21" i="4"/>
  <c r="D21" i="4"/>
  <c r="K20" i="4"/>
  <c r="J19" i="4"/>
  <c r="Q18" i="4"/>
  <c r="I18" i="4"/>
  <c r="P17" i="4"/>
  <c r="H17" i="4"/>
  <c r="O16" i="4"/>
  <c r="G16" i="4"/>
  <c r="N15" i="4"/>
  <c r="F15" i="4"/>
  <c r="M14" i="4"/>
  <c r="E14" i="4"/>
  <c r="L13" i="4"/>
  <c r="D13" i="4"/>
  <c r="K12" i="4"/>
  <c r="J11" i="4"/>
  <c r="Q10" i="4"/>
  <c r="I10" i="4"/>
  <c r="P9" i="4"/>
  <c r="H9" i="4"/>
  <c r="O8" i="4"/>
  <c r="G8" i="4"/>
  <c r="N7" i="4"/>
  <c r="F7" i="4"/>
  <c r="H20" i="4"/>
  <c r="N18" i="4"/>
  <c r="E17" i="4"/>
  <c r="J14" i="4"/>
  <c r="O11" i="4"/>
  <c r="M9" i="4"/>
  <c r="C21" i="4"/>
  <c r="H21" i="4"/>
  <c r="M18" i="4"/>
  <c r="K16" i="4"/>
  <c r="P13" i="4"/>
  <c r="L9" i="4"/>
  <c r="N20" i="4"/>
  <c r="N6" i="4"/>
  <c r="C16" i="4"/>
  <c r="C8" i="4"/>
  <c r="M6" i="4"/>
  <c r="I6" i="4"/>
  <c r="Q21" i="4"/>
  <c r="G19" i="4"/>
  <c r="K15" i="4"/>
  <c r="I13" i="4"/>
  <c r="E9" i="4"/>
  <c r="O20" i="4"/>
  <c r="E18" i="4"/>
  <c r="O12" i="4"/>
  <c r="K8" i="4"/>
  <c r="C12" i="4"/>
  <c r="E19" i="4"/>
  <c r="C15" i="4"/>
  <c r="C7" i="4"/>
  <c r="M8" i="4"/>
  <c r="O10" i="4"/>
  <c r="J13" i="4"/>
  <c r="F17" i="4"/>
  <c r="J21" i="4"/>
  <c r="M7" i="4"/>
  <c r="O9" i="4"/>
  <c r="J12" i="4"/>
  <c r="L14" i="4"/>
  <c r="M15" i="4"/>
  <c r="N16" i="4"/>
  <c r="G17" i="4"/>
  <c r="K21" i="4"/>
  <c r="E8" i="4"/>
  <c r="G10" i="4"/>
  <c r="Q12" i="4"/>
  <c r="L15" i="4"/>
  <c r="M16" i="4"/>
  <c r="Q20" i="4"/>
  <c r="E7" i="4"/>
  <c r="G9" i="4"/>
  <c r="Q11" i="4"/>
  <c r="D14" i="4"/>
  <c r="E15" i="4"/>
  <c r="F16" i="4"/>
  <c r="O17" i="4"/>
  <c r="H18" i="4"/>
  <c r="O18" i="4"/>
  <c r="H10" i="4"/>
  <c r="J20" i="4"/>
  <c r="D7" i="4"/>
  <c r="F9" i="4"/>
  <c r="P11" i="4"/>
  <c r="K14" i="4"/>
  <c r="N17" i="4"/>
  <c r="P19" i="4"/>
  <c r="N8" i="4"/>
  <c r="K13" i="4"/>
  <c r="P18" i="4"/>
  <c r="L7" i="4"/>
  <c r="H11" i="4"/>
  <c r="D15" i="4"/>
  <c r="H19" i="4"/>
  <c r="L6" i="4"/>
  <c r="I11" i="4"/>
  <c r="Q19" i="4"/>
  <c r="N9" i="4"/>
  <c r="I12" i="4"/>
  <c r="E16" i="4"/>
  <c r="G18" i="4"/>
  <c r="I20" i="4"/>
  <c r="F8" i="4"/>
  <c r="P10" i="4"/>
  <c r="L2" i="3"/>
  <c r="M2" i="3" s="1"/>
  <c r="O2" i="3"/>
  <c r="O91" i="3"/>
  <c r="O85" i="3"/>
  <c r="O88" i="3"/>
  <c r="O4" i="3"/>
  <c r="O60" i="3"/>
  <c r="O11" i="3"/>
  <c r="O20" i="3"/>
  <c r="O76" i="3"/>
  <c r="R9" i="4"/>
  <c r="R8" i="4"/>
  <c r="R13" i="4"/>
  <c r="R6" i="4"/>
  <c r="R12" i="4"/>
  <c r="R19" i="4"/>
  <c r="R16" i="4"/>
  <c r="R14" i="4"/>
  <c r="R21" i="4"/>
  <c r="R7" i="4"/>
  <c r="R17" i="4"/>
  <c r="R10" i="4"/>
  <c r="R20" i="4"/>
  <c r="R15" i="4"/>
  <c r="R18" i="4"/>
  <c r="R11" i="4"/>
  <c r="N29" i="3" l="1"/>
  <c r="M81" i="3"/>
  <c r="M34" i="3"/>
  <c r="M66" i="3"/>
  <c r="N18" i="3"/>
  <c r="N26" i="3"/>
  <c r="M64" i="3"/>
  <c r="N85" i="3"/>
  <c r="M49" i="3"/>
  <c r="M76" i="3"/>
  <c r="M27" i="3"/>
  <c r="M53" i="3"/>
  <c r="N69" i="3"/>
  <c r="M50" i="3"/>
  <c r="M97" i="3"/>
  <c r="N97" i="3"/>
  <c r="N68" i="3"/>
  <c r="M52" i="3"/>
  <c r="N38" i="3"/>
  <c r="M6" i="3"/>
  <c r="N6" i="3"/>
  <c r="M90" i="3"/>
  <c r="N90" i="3"/>
  <c r="M98" i="3"/>
  <c r="N98" i="3"/>
  <c r="N31" i="3"/>
  <c r="M61" i="3"/>
  <c r="M58" i="3"/>
  <c r="M57" i="3"/>
  <c r="M7" i="3"/>
  <c r="N7" i="3"/>
  <c r="M91" i="3"/>
  <c r="N91" i="3"/>
  <c r="M99" i="3"/>
  <c r="N99" i="3"/>
  <c r="M10" i="3"/>
  <c r="N10" i="3"/>
  <c r="M17" i="3"/>
  <c r="N17" i="3"/>
  <c r="M5" i="3"/>
  <c r="N5" i="3"/>
  <c r="N77" i="3"/>
  <c r="N37" i="3"/>
  <c r="M11" i="3"/>
  <c r="N11" i="3"/>
  <c r="M14" i="3"/>
  <c r="N14" i="3"/>
  <c r="M46" i="3"/>
  <c r="M92" i="3"/>
  <c r="N92" i="3"/>
  <c r="N35" i="3"/>
  <c r="N72" i="3"/>
  <c r="N84" i="3"/>
  <c r="N67" i="3"/>
  <c r="M89" i="3"/>
  <c r="N89" i="3"/>
  <c r="N30" i="3"/>
  <c r="M60" i="3"/>
  <c r="M43" i="3"/>
  <c r="M42" i="3"/>
  <c r="M9" i="3"/>
  <c r="N9" i="3"/>
  <c r="M54" i="3"/>
  <c r="M15" i="3"/>
  <c r="N15" i="3"/>
  <c r="M93" i="3"/>
  <c r="N93" i="3"/>
  <c r="M8" i="3"/>
  <c r="N8" i="3"/>
  <c r="M94" i="3"/>
  <c r="N94" i="3"/>
  <c r="N23" i="3"/>
  <c r="N39" i="3"/>
  <c r="M44" i="3"/>
  <c r="M75" i="3"/>
  <c r="N45" i="3"/>
  <c r="M13" i="3"/>
  <c r="N13" i="3"/>
  <c r="M62" i="3"/>
  <c r="M95" i="3"/>
  <c r="N95" i="3"/>
  <c r="M4" i="3"/>
  <c r="N4" i="3"/>
  <c r="M12" i="3"/>
  <c r="N12" i="3"/>
  <c r="M88" i="3"/>
  <c r="N88" i="3"/>
  <c r="M96" i="3"/>
  <c r="N96" i="3"/>
  <c r="N2" i="3"/>
</calcChain>
</file>

<file path=xl/sharedStrings.xml><?xml version="1.0" encoding="utf-8"?>
<sst xmlns="http://schemas.openxmlformats.org/spreadsheetml/2006/main" count="974" uniqueCount="404">
  <si>
    <t>BRK</t>
  </si>
  <si>
    <t>ORA</t>
  </si>
  <si>
    <t>Opcode</t>
  </si>
  <si>
    <t>Mnemonic</t>
  </si>
  <si>
    <t>#</t>
  </si>
  <si>
    <t>ASL</t>
  </si>
  <si>
    <t>PHP</t>
  </si>
  <si>
    <t>BPL</t>
  </si>
  <si>
    <t>CLC</t>
  </si>
  <si>
    <t>JSR</t>
  </si>
  <si>
    <t>AND</t>
  </si>
  <si>
    <t>BIT</t>
  </si>
  <si>
    <t>ROL</t>
  </si>
  <si>
    <t>PLP</t>
  </si>
  <si>
    <t>BMI</t>
  </si>
  <si>
    <t>SEC</t>
  </si>
  <si>
    <t>RTI</t>
  </si>
  <si>
    <t>EOR</t>
  </si>
  <si>
    <t>LSR</t>
  </si>
  <si>
    <t>PHA</t>
  </si>
  <si>
    <t>JMP</t>
  </si>
  <si>
    <t>BVC</t>
  </si>
  <si>
    <t>CLI</t>
  </si>
  <si>
    <t>RTS</t>
  </si>
  <si>
    <t>ADC</t>
  </si>
  <si>
    <t>PLA</t>
  </si>
  <si>
    <t>BVS</t>
  </si>
  <si>
    <t>SEI</t>
  </si>
  <si>
    <t>STA</t>
  </si>
  <si>
    <t>STY</t>
  </si>
  <si>
    <t>STX</t>
  </si>
  <si>
    <t>DEY</t>
  </si>
  <si>
    <t>TXA</t>
  </si>
  <si>
    <t>BCC</t>
  </si>
  <si>
    <t>TYA</t>
  </si>
  <si>
    <t>TXS</t>
  </si>
  <si>
    <t>LDY</t>
  </si>
  <si>
    <t>LDA</t>
  </si>
  <si>
    <t>LDX</t>
  </si>
  <si>
    <t>TAY</t>
  </si>
  <si>
    <t>TAX</t>
  </si>
  <si>
    <t>BCS</t>
  </si>
  <si>
    <t>CLV</t>
  </si>
  <si>
    <t>TSX</t>
  </si>
  <si>
    <t>CPY</t>
  </si>
  <si>
    <t>CMP</t>
  </si>
  <si>
    <t>DEC</t>
  </si>
  <si>
    <t>INY</t>
  </si>
  <si>
    <t>DEX</t>
  </si>
  <si>
    <t>BNE</t>
  </si>
  <si>
    <t>CLD</t>
  </si>
  <si>
    <t>CPX</t>
  </si>
  <si>
    <t>SBC</t>
  </si>
  <si>
    <t>INC</t>
  </si>
  <si>
    <t>INX</t>
  </si>
  <si>
    <t>NOP</t>
  </si>
  <si>
    <t>BEQ</t>
  </si>
  <si>
    <t>SED</t>
  </si>
  <si>
    <t>Mode</t>
  </si>
  <si>
    <t>3</t>
  </si>
  <si>
    <t>2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</si>
  <si>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</si>
  <si>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</si>
  <si>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</si>
  <si>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</si>
  <si>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</si>
  <si>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</si>
  <si>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</si>
  <si>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</si>
  <si>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</si>
  <si>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</si>
  <si>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</si>
  <si>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</si>
  <si>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imp</t>
  </si>
  <si>
    <t>rel</t>
  </si>
  <si>
    <t>zp</t>
  </si>
  <si>
    <t>zp,X</t>
  </si>
  <si>
    <t>zp,Y</t>
  </si>
  <si>
    <t>InstructionBitSize</t>
  </si>
  <si>
    <t>ModeSyntax</t>
  </si>
  <si>
    <t>BRA</t>
  </si>
  <si>
    <t>W65C02S</t>
  </si>
  <si>
    <t>Processor</t>
  </si>
  <si>
    <t>Processor:</t>
  </si>
  <si>
    <t>MOS6502</t>
  </si>
  <si>
    <t>[zp]</t>
  </si>
  <si>
    <t>TSB</t>
  </si>
  <si>
    <t>RMB0</t>
  </si>
  <si>
    <t>BBR0</t>
  </si>
  <si>
    <t>TRB</t>
  </si>
  <si>
    <t>RMB1</t>
  </si>
  <si>
    <t>BBR1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</si>
  <si>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</si>
  <si>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</si>
  <si>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</si>
  <si>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</si>
  <si>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</si>
  <si>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</si>
  <si>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</si>
  <si>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</si>
  <si>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</si>
  <si>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</si>
  <si>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</si>
  <si>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</si>
  <si>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</si>
  <si>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</si>
  <si>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</si>
  <si>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</si>
  <si>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</si>
  <si>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</si>
  <si>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</si>
  <si>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</si>
  <si>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</si>
  <si>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</si>
  <si>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</si>
  <si>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</si>
  <si>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</si>
  <si>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</si>
  <si>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</si>
  <si>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</si>
  <si>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STZ</t>
  </si>
  <si>
    <t>PHY</t>
  </si>
  <si>
    <t>PLY</t>
  </si>
  <si>
    <t>PHX</t>
  </si>
  <si>
    <t>PLX</t>
  </si>
  <si>
    <t>WAI</t>
  </si>
  <si>
    <t>STP</t>
  </si>
  <si>
    <t>OpcodeKey</t>
  </si>
  <si>
    <t>LexicalMode</t>
  </si>
  <si>
    <t>Enhanced</t>
  </si>
  <si>
    <t>BBR B0:</t>
  </si>
  <si>
    <t>BBR B1:</t>
  </si>
  <si>
    <t>BBR B2:</t>
  </si>
  <si>
    <t>BBR B3:</t>
  </si>
  <si>
    <t>BBR B4:</t>
  </si>
  <si>
    <t>BBR B5:</t>
  </si>
  <si>
    <t>BBR B6:</t>
  </si>
  <si>
    <t>BBS B0:</t>
  </si>
  <si>
    <t>BBS B1:</t>
  </si>
  <si>
    <t>BBS B2:</t>
  </si>
  <si>
    <t>BBS B3:</t>
  </si>
  <si>
    <t>BBS B4:</t>
  </si>
  <si>
    <t>BBS B5:</t>
  </si>
  <si>
    <t>BBS B6:</t>
  </si>
  <si>
    <t>BBS B7:</t>
  </si>
  <si>
    <t>LexicalMode:</t>
  </si>
  <si>
    <t>BBR B7:</t>
  </si>
  <si>
    <t>RMB B0:</t>
  </si>
  <si>
    <t>RMB B1:</t>
  </si>
  <si>
    <t>RMB B2:</t>
  </si>
  <si>
    <t>RMB B3:</t>
  </si>
  <si>
    <t>RMB B4:</t>
  </si>
  <si>
    <t>RMB B5:</t>
  </si>
  <si>
    <t>RMB B6:</t>
  </si>
  <si>
    <t>RMB B7:</t>
  </si>
  <si>
    <t>SMB B0:</t>
  </si>
  <si>
    <t>SMB B1:</t>
  </si>
  <si>
    <t>SMB B2:</t>
  </si>
  <si>
    <t>SMB B3:</t>
  </si>
  <si>
    <t>SMB B4:</t>
  </si>
  <si>
    <t>SMB B5:</t>
  </si>
  <si>
    <t>SMB B6:</t>
  </si>
  <si>
    <t>SMB B7:</t>
  </si>
  <si>
    <t>zp,rel</t>
  </si>
  <si>
    <t>ModeDisplay</t>
  </si>
  <si>
    <t>0x72</t>
  </si>
  <si>
    <t>0x75</t>
  </si>
  <si>
    <t>0x65</t>
  </si>
  <si>
    <t>0x69</t>
  </si>
  <si>
    <t>0x71</t>
  </si>
  <si>
    <t>0x79</t>
  </si>
  <si>
    <t>0x61</t>
  </si>
  <si>
    <t>0x7D</t>
  </si>
  <si>
    <t>0x6D</t>
  </si>
  <si>
    <t>0x32</t>
  </si>
  <si>
    <t>0x35</t>
  </si>
  <si>
    <t>0x25</t>
  </si>
  <si>
    <t>0x29</t>
  </si>
  <si>
    <t>0x39</t>
  </si>
  <si>
    <t>0x31</t>
  </si>
  <si>
    <t>0x3D</t>
  </si>
  <si>
    <t>0x21</t>
  </si>
  <si>
    <t>0x2D</t>
  </si>
  <si>
    <t>0x16</t>
  </si>
  <si>
    <t>0x06</t>
  </si>
  <si>
    <t>0x0A</t>
  </si>
  <si>
    <t>0x1E</t>
  </si>
  <si>
    <t>0x0E</t>
  </si>
  <si>
    <t>0x0F</t>
  </si>
  <si>
    <t>0x1F</t>
  </si>
  <si>
    <t>0x2F</t>
  </si>
  <si>
    <t>0x3F</t>
  </si>
  <si>
    <t>0x4F</t>
  </si>
  <si>
    <t>0x5F</t>
  </si>
  <si>
    <t>0x6F</t>
  </si>
  <si>
    <t>0x7F</t>
  </si>
  <si>
    <t>0x8F</t>
  </si>
  <si>
    <t>0x9F</t>
  </si>
  <si>
    <t>0xAF</t>
  </si>
  <si>
    <t>0xBF</t>
  </si>
  <si>
    <t>0xCF</t>
  </si>
  <si>
    <t>0xDF</t>
  </si>
  <si>
    <t>0xEF</t>
  </si>
  <si>
    <t>0xFF</t>
  </si>
  <si>
    <t>0x90</t>
  </si>
  <si>
    <t>0xB0</t>
  </si>
  <si>
    <t>0xF0</t>
  </si>
  <si>
    <t>0x34</t>
  </si>
  <si>
    <t>0x24</t>
  </si>
  <si>
    <t>0x89</t>
  </si>
  <si>
    <t>0x3C</t>
  </si>
  <si>
    <t>0x2C</t>
  </si>
  <si>
    <t>0x30</t>
  </si>
  <si>
    <t>0xD0</t>
  </si>
  <si>
    <t>0x10</t>
  </si>
  <si>
    <t>0x80</t>
  </si>
  <si>
    <t>0x00</t>
  </si>
  <si>
    <t>0x50</t>
  </si>
  <si>
    <t>0x70</t>
  </si>
  <si>
    <t>0x18</t>
  </si>
  <si>
    <t>0xD8</t>
  </si>
  <si>
    <t>0x58</t>
  </si>
  <si>
    <t>0xB8</t>
  </si>
  <si>
    <t>0xD2</t>
  </si>
  <si>
    <t>0xD5</t>
  </si>
  <si>
    <t>0xC5</t>
  </si>
  <si>
    <t>0xC9</t>
  </si>
  <si>
    <t>0xD9</t>
  </si>
  <si>
    <t>0xD1</t>
  </si>
  <si>
    <t>0xDD</t>
  </si>
  <si>
    <t>0xC1</t>
  </si>
  <si>
    <t>0xCD</t>
  </si>
  <si>
    <t>0xE4</t>
  </si>
  <si>
    <t>0xE0</t>
  </si>
  <si>
    <t>0xEC</t>
  </si>
  <si>
    <t>0xC4</t>
  </si>
  <si>
    <t>0xC0</t>
  </si>
  <si>
    <t>0xCC</t>
  </si>
  <si>
    <t>0xD6</t>
  </si>
  <si>
    <t>0xC6</t>
  </si>
  <si>
    <t>0x3A</t>
  </si>
  <si>
    <t>0xDE</t>
  </si>
  <si>
    <t>0xCE</t>
  </si>
  <si>
    <t>0xCA</t>
  </si>
  <si>
    <t>0x88</t>
  </si>
  <si>
    <t>0x52</t>
  </si>
  <si>
    <t>0x55</t>
  </si>
  <si>
    <t>0x45</t>
  </si>
  <si>
    <t>0x49</t>
  </si>
  <si>
    <t>0x59</t>
  </si>
  <si>
    <t>0x51</t>
  </si>
  <si>
    <t>0x5D</t>
  </si>
  <si>
    <t>0x41</t>
  </si>
  <si>
    <t>0x4D</t>
  </si>
  <si>
    <t>0xE6</t>
  </si>
  <si>
    <t>0x1A</t>
  </si>
  <si>
    <t>0xFE</t>
  </si>
  <si>
    <t>0xEE</t>
  </si>
  <si>
    <t>0xF6</t>
  </si>
  <si>
    <t>0xE8</t>
  </si>
  <si>
    <t>0xC8</t>
  </si>
  <si>
    <t>0x6C</t>
  </si>
  <si>
    <t>0x7C</t>
  </si>
  <si>
    <t>0x4C</t>
  </si>
  <si>
    <t>0x20</t>
  </si>
  <si>
    <t>0xB2</t>
  </si>
  <si>
    <t>0xB5</t>
  </si>
  <si>
    <t>0xA5</t>
  </si>
  <si>
    <t>0xA9</t>
  </si>
  <si>
    <t>0xB9</t>
  </si>
  <si>
    <t>0xB1</t>
  </si>
  <si>
    <t>0xBD</t>
  </si>
  <si>
    <t>0xA1</t>
  </si>
  <si>
    <t>0xAD</t>
  </si>
  <si>
    <t>0xB6</t>
  </si>
  <si>
    <t>0xA6</t>
  </si>
  <si>
    <t>0xA2</t>
  </si>
  <si>
    <t>0xBE</t>
  </si>
  <si>
    <t>0xAE</t>
  </si>
  <si>
    <t>0xB4</t>
  </si>
  <si>
    <t>0xA4</t>
  </si>
  <si>
    <t>0xA0</t>
  </si>
  <si>
    <t>0xBC</t>
  </si>
  <si>
    <t>0xAC</t>
  </si>
  <si>
    <t>0x56</t>
  </si>
  <si>
    <t>0x46</t>
  </si>
  <si>
    <t>0x4A</t>
  </si>
  <si>
    <t>0x5E</t>
  </si>
  <si>
    <t>0x4E</t>
  </si>
  <si>
    <t>0xEA</t>
  </si>
  <si>
    <t>0x12</t>
  </si>
  <si>
    <t>0x15</t>
  </si>
  <si>
    <t>0x05</t>
  </si>
  <si>
    <t>0x09</t>
  </si>
  <si>
    <t>0x19</t>
  </si>
  <si>
    <t>0x11</t>
  </si>
  <si>
    <t>0x1D</t>
  </si>
  <si>
    <t>0x01</t>
  </si>
  <si>
    <t>0x0D</t>
  </si>
  <si>
    <t>0x48</t>
  </si>
  <si>
    <t>0x08</t>
  </si>
  <si>
    <t>0xDA</t>
  </si>
  <si>
    <t>0x5A</t>
  </si>
  <si>
    <t>0x68</t>
  </si>
  <si>
    <t>0x28</t>
  </si>
  <si>
    <t>0xFA</t>
  </si>
  <si>
    <t>0x7A</t>
  </si>
  <si>
    <t>0x07</t>
  </si>
  <si>
    <t>0x17</t>
  </si>
  <si>
    <t>0x27</t>
  </si>
  <si>
    <t>0x37</t>
  </si>
  <si>
    <t>0x47</t>
  </si>
  <si>
    <t>0x57</t>
  </si>
  <si>
    <t>0x67</t>
  </si>
  <si>
    <t>0x77</t>
  </si>
  <si>
    <t>0x36</t>
  </si>
  <si>
    <t>0x26</t>
  </si>
  <si>
    <t>0x2A</t>
  </si>
  <si>
    <t>0x3E</t>
  </si>
  <si>
    <t>0x2E</t>
  </si>
  <si>
    <t>0x40</t>
  </si>
  <si>
    <t>0x60</t>
  </si>
  <si>
    <t>0xF2</t>
  </si>
  <si>
    <t>0xF5</t>
  </si>
  <si>
    <t>0xE5</t>
  </si>
  <si>
    <t>0xE9</t>
  </si>
  <si>
    <t>0xF9</t>
  </si>
  <si>
    <t>0xF1</t>
  </si>
  <si>
    <t>0xFD</t>
  </si>
  <si>
    <t>0xE1</t>
  </si>
  <si>
    <t>0xED</t>
  </si>
  <si>
    <t>0x38</t>
  </si>
  <si>
    <t>0xF8</t>
  </si>
  <si>
    <t>0x78</t>
  </si>
  <si>
    <t>0x87</t>
  </si>
  <si>
    <t>0x97</t>
  </si>
  <si>
    <t>0xA7</t>
  </si>
  <si>
    <t>0xB7</t>
  </si>
  <si>
    <t>0xC7</t>
  </si>
  <si>
    <t>0xD7</t>
  </si>
  <si>
    <t>0xE7</t>
  </si>
  <si>
    <t>0xF7</t>
  </si>
  <si>
    <t>0x92</t>
  </si>
  <si>
    <t>0x95</t>
  </si>
  <si>
    <t>0x85</t>
  </si>
  <si>
    <t>0x99</t>
  </si>
  <si>
    <t>0x91</t>
  </si>
  <si>
    <t>0x9D</t>
  </si>
  <si>
    <t>0x81</t>
  </si>
  <si>
    <t>0x8D</t>
  </si>
  <si>
    <t>0xDB</t>
  </si>
  <si>
    <t>0x96</t>
  </si>
  <si>
    <t>0x86</t>
  </si>
  <si>
    <t>0x8E</t>
  </si>
  <si>
    <t>0x94</t>
  </si>
  <si>
    <t>0x84</t>
  </si>
  <si>
    <t>0x8C</t>
  </si>
  <si>
    <t>0x74</t>
  </si>
  <si>
    <t>0x64</t>
  </si>
  <si>
    <t>0x9E</t>
  </si>
  <si>
    <t>0x9C</t>
  </si>
  <si>
    <t>0xAA</t>
  </si>
  <si>
    <t>0xA8</t>
  </si>
  <si>
    <t>0x14</t>
  </si>
  <si>
    <t>0x1C</t>
  </si>
  <si>
    <t>0x04</t>
  </si>
  <si>
    <t>0x0C</t>
  </si>
  <si>
    <t>0xBA</t>
  </si>
  <si>
    <t>0x8A</t>
  </si>
  <si>
    <t>0x9A</t>
  </si>
  <si>
    <t>0x98</t>
  </si>
  <si>
    <t>0xCB</t>
  </si>
  <si>
    <t>[zp,X]</t>
  </si>
  <si>
    <t>[zp],Y</t>
  </si>
  <si>
    <t>Java enum Opcodes</t>
  </si>
  <si>
    <t>Sort</t>
  </si>
  <si>
    <t>ROR</t>
  </si>
  <si>
    <t>0x6E</t>
  </si>
  <si>
    <t>0x7E</t>
  </si>
  <si>
    <t>0x6A</t>
  </si>
  <si>
    <t>0x66</t>
  </si>
  <si>
    <t>0x76</t>
  </si>
  <si>
    <t>absolute</t>
  </si>
  <si>
    <t>immediate</t>
  </si>
  <si>
    <t>implied</t>
  </si>
  <si>
    <t>indexedX</t>
  </si>
  <si>
    <t>indexedY</t>
  </si>
  <si>
    <t>indirect</t>
  </si>
  <si>
    <t>indirectX</t>
  </si>
  <si>
    <t>relative</t>
  </si>
  <si>
    <t>zp Option</t>
  </si>
  <si>
    <t>zpIndexedX</t>
  </si>
  <si>
    <t>zpIndexedY</t>
  </si>
  <si>
    <t>zpIndirect</t>
  </si>
  <si>
    <t>zpIndirectX</t>
  </si>
  <si>
    <t>zpIndirectY</t>
  </si>
  <si>
    <t>zpRelative</t>
  </si>
  <si>
    <t>acc</t>
  </si>
  <si>
    <t>accumulator</t>
  </si>
  <si>
    <t>abs</t>
  </si>
  <si>
    <t>abs,X</t>
  </si>
  <si>
    <t>abs,Y</t>
  </si>
  <si>
    <t>[abs]</t>
  </si>
  <si>
    <t>[abs,X]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</si>
</sst>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rebuchet MS"/>
      <family val="2"/>
    </font>
    <font>
      <b/>
      <sz val="9"/>
      <name val="Trebuchet MS"/>
      <family val="2"/>
    </font>
    <font>
      <b/>
      <sz val="12"/>
      <name val="Trebuchet MS"/>
      <family val="2"/>
    </font>
    <font>
      <sz val="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0" borderId="0" xfId="0" applyFont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49" fontId="2" fillId="0" borderId="13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14" xfId="0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38"/>
  <sheetViews>
    <sheetView tabSelected="1" zoomScale="110" zoomScaleNormal="110" workbookViewId="0">
      <selection activeCell="C1" sqref="C1:D1"/>
    </sheetView>
  </sheetViews>
  <sheetFormatPr defaultColWidth="9.140625" defaultRowHeight="12.75" x14ac:dyDescent="0.2"/>
  <cols>
    <col min="1" max="1" width="15.7109375" style="11" customWidth="1"/>
    <col min="2" max="2" width="1.7109375" style="13" customWidth="1"/>
    <col min="3" max="18" width="12.7109375" style="20" customWidth="1"/>
    <col min="19" max="16384" width="9.140625" style="20"/>
  </cols>
  <sheetData>
    <row r="1" spans="1:18" s="18" customFormat="1" ht="18" x14ac:dyDescent="0.35">
      <c r="A1" s="16" t="s">
        <v>83</v>
      </c>
      <c r="B1" s="17"/>
      <c r="C1" s="40" t="s">
        <v>84</v>
      </c>
      <c r="D1" s="40"/>
    </row>
    <row r="2" spans="1:18" s="18" customFormat="1" ht="18" x14ac:dyDescent="0.35">
      <c r="A2" s="16" t="s">
        <v>145</v>
      </c>
      <c r="B2" s="17"/>
      <c r="C2" s="40"/>
      <c r="D2" s="40"/>
    </row>
    <row r="3" spans="1:18" x14ac:dyDescent="0.2">
      <c r="C3" s="35"/>
      <c r="R3" s="34"/>
    </row>
    <row r="4" spans="1:18" s="12" customFormat="1" x14ac:dyDescent="0.2">
      <c r="A4" s="11"/>
      <c r="C4" s="30">
        <v>0</v>
      </c>
      <c r="D4" s="12">
        <v>1</v>
      </c>
      <c r="E4" s="12" t="s">
        <v>60</v>
      </c>
      <c r="F4" s="12" t="s">
        <v>59</v>
      </c>
      <c r="G4" s="12" t="s">
        <v>61</v>
      </c>
      <c r="H4" s="12" t="s">
        <v>62</v>
      </c>
      <c r="I4" s="12" t="s">
        <v>63</v>
      </c>
      <c r="J4" s="12" t="s">
        <v>64</v>
      </c>
      <c r="K4" s="12" t="s">
        <v>65</v>
      </c>
      <c r="L4" s="12" t="s">
        <v>66</v>
      </c>
      <c r="M4" s="12" t="s">
        <v>67</v>
      </c>
      <c r="N4" s="12" t="s">
        <v>68</v>
      </c>
      <c r="O4" s="12" t="s">
        <v>69</v>
      </c>
      <c r="P4" s="12" t="s">
        <v>70</v>
      </c>
      <c r="Q4" s="12" t="s">
        <v>71</v>
      </c>
      <c r="R4" s="31" t="s">
        <v>72</v>
      </c>
    </row>
    <row r="5" spans="1:18" s="13" customFormat="1" ht="9" customHeight="1" thickBot="1" x14ac:dyDescent="0.25">
      <c r="A5" s="11"/>
    </row>
    <row r="6" spans="1:18" s="19" customFormat="1" ht="24.95" customHeight="1" x14ac:dyDescent="0.2">
      <c r="A6" s="32">
        <v>0</v>
      </c>
      <c r="B6" s="15"/>
      <c r="C6" s="22" t="str">
        <f>IF(ISNA(VLOOKUP(OpcodeTableKeys!B2,Opcodes!$A:$G,2,FALSE)),"",CONCATENATE("   ",VLOOKUP(OpcodeTableKeys!B2,Opcodes!$A:$G,5,FALSE),VLOOKUP(OpcodeTableKeys!B2,Opcodes!$A:$G,7,FALSE),IF(VLOOKUP(OpcodeTableKeys!B2,Opcodes!$A:$G,2,FALSE)=$C$1," ","")))</f>
        <v xml:space="preserve">   BRK</v>
      </c>
      <c r="D6" s="23" t="str">
        <f>IF(ISNA(VLOOKUP(OpcodeTableKeys!C2,Opcodes!$A:$G,2,FALSE)),"",CONCATENATE("   ",VLOOKUP(OpcodeTableKeys!C2,Opcodes!$A:$G,5,FALSE),VLOOKUP(OpcodeTableKeys!C2,Opcodes!$A:$G,7,FALSE),IF(VLOOKUP(OpcodeTableKeys!C2,Opcodes!$A:$G,2,FALSE)=$C$1," ","")))</f>
        <v xml:space="preserve">   ORA [zp,X]</v>
      </c>
      <c r="E6" s="23" t="str">
        <f>IF(ISNA(VLOOKUP(OpcodeTableKeys!D2,Opcodes!$A:$G,2,FALSE)),"",CONCATENATE("   ",VLOOKUP(OpcodeTableKeys!D2,Opcodes!$A:$G,5,FALSE),VLOOKUP(OpcodeTableKeys!D2,Opcodes!$A:$G,7,FALSE),IF(VLOOKUP(OpcodeTableKeys!D2,Opcodes!$A:$G,2,FALSE)=$C$1," ","")))</f>
        <v/>
      </c>
      <c r="F6" s="23" t="str">
        <f>IF(ISNA(VLOOKUP(OpcodeTableKeys!E2,Opcodes!$A:$G,2,FALSE)),"",CONCATENATE("   ",VLOOKUP(OpcodeTableKeys!E2,Opcodes!$A:$G,5,FALSE),VLOOKUP(OpcodeTableKeys!E2,Opcodes!$A:$G,7,FALSE),IF(VLOOKUP(OpcodeTableKeys!E2,Opcodes!$A:$G,2,FALSE)=$C$1," ","")))</f>
        <v/>
      </c>
      <c r="G6" s="23" t="str">
        <f>IF(ISNA(VLOOKUP(OpcodeTableKeys!F2,Opcodes!$A:$G,2,FALSE)),"",CONCATENATE("   ",VLOOKUP(OpcodeTableKeys!F2,Opcodes!$A:$G,5,FALSE),VLOOKUP(OpcodeTableKeys!F2,Opcodes!$A:$G,7,FALSE),IF(VLOOKUP(OpcodeTableKeys!F2,Opcodes!$A:$G,2,FALSE)=$C$1," ","")))</f>
        <v/>
      </c>
      <c r="H6" s="23" t="str">
        <f>IF(ISNA(VLOOKUP(OpcodeTableKeys!G2,Opcodes!$A:$G,2,FALSE)),"",CONCATENATE("   ",VLOOKUP(OpcodeTableKeys!G2,Opcodes!$A:$G,5,FALSE),VLOOKUP(OpcodeTableKeys!G2,Opcodes!$A:$G,7,FALSE),IF(VLOOKUP(OpcodeTableKeys!G2,Opcodes!$A:$G,2,FALSE)=$C$1," ","")))</f>
        <v xml:space="preserve">   ORA zp</v>
      </c>
      <c r="I6" s="23" t="str">
        <f>IF(ISNA(VLOOKUP(OpcodeTableKeys!H2,Opcodes!$A:$G,2,FALSE)),"",CONCATENATE("   ",VLOOKUP(OpcodeTableKeys!H2,Opcodes!$A:$G,5,FALSE),VLOOKUP(OpcodeTableKeys!H2,Opcodes!$A:$G,7,FALSE),IF(VLOOKUP(OpcodeTableKeys!H2,Opcodes!$A:$G,2,FALSE)=$C$1," ","")))</f>
        <v xml:space="preserve">   ASL zp</v>
      </c>
      <c r="J6" s="23" t="str">
        <f>IF(ISNA(VLOOKUP(OpcodeTableKeys!I2,Opcodes!$A:$G,2,FALSE)),"",CONCATENATE("   ",VLOOKUP(OpcodeTableKeys!I2,Opcodes!$A:$G,5,FALSE),VLOOKUP(OpcodeTableKeys!I2,Opcodes!$A:$G,7,FALSE),IF(VLOOKUP(OpcodeTableKeys!I2,Opcodes!$A:$G,2,FALSE)=$C$1," ","")))</f>
        <v/>
      </c>
      <c r="K6" s="23" t="str">
        <f>IF(ISNA(VLOOKUP(OpcodeTableKeys!J2,Opcodes!$A:$G,2,FALSE)),"",CONCATENATE("   ",VLOOKUP(OpcodeTableKeys!J2,Opcodes!$A:$G,5,FALSE),VLOOKUP(OpcodeTableKeys!J2,Opcodes!$A:$G,7,FALSE),IF(VLOOKUP(OpcodeTableKeys!J2,Opcodes!$A:$G,2,FALSE)=$C$1," ","")))</f>
        <v xml:space="preserve">   PHP</v>
      </c>
      <c r="L6" s="23" t="str">
        <f>IF(ISNA(VLOOKUP(OpcodeTableKeys!K2,Opcodes!$A:$G,2,FALSE)),"",CONCATENATE("   ",VLOOKUP(OpcodeTableKeys!K2,Opcodes!$A:$G,5,FALSE),VLOOKUP(OpcodeTableKeys!K2,Opcodes!$A:$G,7,FALSE),IF(VLOOKUP(OpcodeTableKeys!K2,Opcodes!$A:$G,2,FALSE)=$C$1," ","")))</f>
        <v xml:space="preserve">   ORA #</v>
      </c>
      <c r="M6" s="23" t="str">
        <f>IF(ISNA(VLOOKUP(OpcodeTableKeys!L2,Opcodes!$A:$G,2,FALSE)),"",CONCATENATE("   ",VLOOKUP(OpcodeTableKeys!L2,Opcodes!$A:$G,5,FALSE),VLOOKUP(OpcodeTableKeys!L2,Opcodes!$A:$G,7,FALSE),IF(VLOOKUP(OpcodeTableKeys!L2,Opcodes!$A:$G,2,FALSE)=$C$1," ","")))</f>
        <v xml:space="preserve">   ASL A</v>
      </c>
      <c r="N6" s="23" t="str">
        <f>IF(ISNA(VLOOKUP(OpcodeTableKeys!M2,Opcodes!$A:$G,2,FALSE)),"",CONCATENATE("   ",VLOOKUP(OpcodeTableKeys!M2,Opcodes!$A:$G,5,FALSE),VLOOKUP(OpcodeTableKeys!M2,Opcodes!$A:$G,7,FALSE),IF(VLOOKUP(OpcodeTableKeys!M2,Opcodes!$A:$G,2,FALSE)=$C$1," ","")))</f>
        <v/>
      </c>
      <c r="O6" s="23" t="str">
        <f>IF(ISNA(VLOOKUP(OpcodeTableKeys!N2,Opcodes!$A:$G,2,FALSE)),"",CONCATENATE("   ",VLOOKUP(OpcodeTableKeys!N2,Opcodes!$A:$G,5,FALSE),VLOOKUP(OpcodeTableKeys!N2,Opcodes!$A:$G,7,FALSE),IF(VLOOKUP(OpcodeTableKeys!N2,Opcodes!$A:$G,2,FALSE)=$C$1," ","")))</f>
        <v/>
      </c>
      <c r="P6" s="23" t="str">
        <f>IF(ISNA(VLOOKUP(OpcodeTableKeys!O2,Opcodes!$A:$G,2,FALSE)),"",CONCATENATE("   ",VLOOKUP(OpcodeTableKeys!O2,Opcodes!$A:$G,5,FALSE),VLOOKUP(OpcodeTableKeys!O2,Opcodes!$A:$G,7,FALSE),IF(VLOOKUP(OpcodeTableKeys!O2,Opcodes!$A:$G,2,FALSE)=$C$1," ","")))</f>
        <v xml:space="preserve">   ORA abs</v>
      </c>
      <c r="Q6" s="23" t="str">
        <f>IF(ISNA(VLOOKUP(OpcodeTableKeys!P2,Opcodes!$A:$G,2,FALSE)),"",CONCATENATE("   ",VLOOKUP(OpcodeTableKeys!P2,Opcodes!$A:$G,5,FALSE),VLOOKUP(OpcodeTableKeys!P2,Opcodes!$A:$G,7,FALSE),IF(VLOOKUP(OpcodeTableKeys!P2,Opcodes!$A:$G,2,FALSE)=$C$1," ","")))</f>
        <v xml:space="preserve">   ASL abs</v>
      </c>
      <c r="R6" s="24" t="str">
        <f>IF(ISNA(VLOOKUP(OpcodeTableKeys!Q2,Opcodes!$A$2:$F$240,2,FALSE)),"",CONCATENATE("   ",VLOOKUP(OpcodeTableKeys!Q2,Opcodes!$A$2:$F$240,5,FALSE),"  ",VLOOKUP(OpcodeTableKeys!Q2,Opcodes!$A$2:$F$240,6,FALSE),IF(VLOOKUP(OpcodeTableKeys!Q2,Opcodes!$A$2:$F$240,2,FALSE)=$C$1," ","")))</f>
        <v/>
      </c>
    </row>
    <row r="7" spans="1:18" s="19" customFormat="1" ht="24.95" customHeight="1" x14ac:dyDescent="0.2">
      <c r="A7" s="14">
        <v>1</v>
      </c>
      <c r="B7" s="15"/>
      <c r="C7" s="25" t="str">
        <f>IF(ISNA(VLOOKUP(OpcodeTableKeys!B3,Opcodes!$A:$G,2,FALSE)),"",CONCATENATE("   ",VLOOKUP(OpcodeTableKeys!B3,Opcodes!$A:$G,5,FALSE),VLOOKUP(OpcodeTableKeys!B3,Opcodes!$A:$G,7,FALSE),IF(VLOOKUP(OpcodeTableKeys!B3,Opcodes!$A:$G,2,FALSE)=$C$1," ","")))</f>
        <v xml:space="preserve">   BPL rel</v>
      </c>
      <c r="D7" s="21" t="str">
        <f>IF(ISNA(VLOOKUP(OpcodeTableKeys!C3,Opcodes!$A:$G,2,FALSE)),"",CONCATENATE("   ",VLOOKUP(OpcodeTableKeys!C3,Opcodes!$A:$G,5,FALSE),VLOOKUP(OpcodeTableKeys!C3,Opcodes!$A:$G,7,FALSE),IF(VLOOKUP(OpcodeTableKeys!C3,Opcodes!$A:$G,2,FALSE)=$C$1," ","")))</f>
        <v xml:space="preserve">   ORA [zp],Y</v>
      </c>
      <c r="E7" s="21" t="str">
        <f>IF(ISNA(VLOOKUP(OpcodeTableKeys!D3,Opcodes!$A:$G,2,FALSE)),"",CONCATENATE("   ",VLOOKUP(OpcodeTableKeys!D3,Opcodes!$A:$G,5,FALSE),VLOOKUP(OpcodeTableKeys!D3,Opcodes!$A:$G,7,FALSE),IF(VLOOKUP(OpcodeTableKeys!D3,Opcodes!$A:$G,2,FALSE)=$C$1," ","")))</f>
        <v/>
      </c>
      <c r="F7" s="21" t="str">
        <f>IF(ISNA(VLOOKUP(OpcodeTableKeys!E3,Opcodes!$A:$G,2,FALSE)),"",CONCATENATE("   ",VLOOKUP(OpcodeTableKeys!E3,Opcodes!$A:$G,5,FALSE),VLOOKUP(OpcodeTableKeys!E3,Opcodes!$A:$G,7,FALSE),IF(VLOOKUP(OpcodeTableKeys!E3,Opcodes!$A:$G,2,FALSE)=$C$1," ","")))</f>
        <v/>
      </c>
      <c r="G7" s="21" t="str">
        <f>IF(ISNA(VLOOKUP(OpcodeTableKeys!F3,Opcodes!$A:$G,2,FALSE)),"",CONCATENATE("   ",VLOOKUP(OpcodeTableKeys!F3,Opcodes!$A:$G,5,FALSE),VLOOKUP(OpcodeTableKeys!F3,Opcodes!$A:$G,7,FALSE),IF(VLOOKUP(OpcodeTableKeys!F3,Opcodes!$A:$G,2,FALSE)=$C$1," ","")))</f>
        <v/>
      </c>
      <c r="H7" s="21" t="str">
        <f>IF(ISNA(VLOOKUP(OpcodeTableKeys!G3,Opcodes!$A:$G,2,FALSE)),"",CONCATENATE("   ",VLOOKUP(OpcodeTableKeys!G3,Opcodes!$A:$G,5,FALSE),VLOOKUP(OpcodeTableKeys!G3,Opcodes!$A:$G,7,FALSE),IF(VLOOKUP(OpcodeTableKeys!G3,Opcodes!$A:$G,2,FALSE)=$C$1," ","")))</f>
        <v xml:space="preserve">   ORA zp,X</v>
      </c>
      <c r="I7" s="21" t="str">
        <f>IF(ISNA(VLOOKUP(OpcodeTableKeys!H3,Opcodes!$A:$G,2,FALSE)),"",CONCATENATE("   ",VLOOKUP(OpcodeTableKeys!H3,Opcodes!$A:$G,5,FALSE),VLOOKUP(OpcodeTableKeys!H3,Opcodes!$A:$G,7,FALSE),IF(VLOOKUP(OpcodeTableKeys!H3,Opcodes!$A:$G,2,FALSE)=$C$1," ","")))</f>
        <v xml:space="preserve">   ASL zp,X</v>
      </c>
      <c r="J7" s="21" t="str">
        <f>IF(ISNA(VLOOKUP(OpcodeTableKeys!I3,Opcodes!$A:$G,2,FALSE)),"",CONCATENATE("   ",VLOOKUP(OpcodeTableKeys!I3,Opcodes!$A:$G,5,FALSE),VLOOKUP(OpcodeTableKeys!I3,Opcodes!$A:$G,7,FALSE),IF(VLOOKUP(OpcodeTableKeys!I3,Opcodes!$A:$G,2,FALSE)=$C$1," ","")))</f>
        <v/>
      </c>
      <c r="K7" s="21" t="str">
        <f>IF(ISNA(VLOOKUP(OpcodeTableKeys!J3,Opcodes!$A:$G,2,FALSE)),"",CONCATENATE("   ",VLOOKUP(OpcodeTableKeys!J3,Opcodes!$A:$G,5,FALSE),VLOOKUP(OpcodeTableKeys!J3,Opcodes!$A:$G,7,FALSE),IF(VLOOKUP(OpcodeTableKeys!J3,Opcodes!$A:$G,2,FALSE)=$C$1," ","")))</f>
        <v xml:space="preserve">   CLC</v>
      </c>
      <c r="L7" s="21" t="str">
        <f>IF(ISNA(VLOOKUP(OpcodeTableKeys!K3,Opcodes!$A:$G,2,FALSE)),"",CONCATENATE("   ",VLOOKUP(OpcodeTableKeys!K3,Opcodes!$A:$G,5,FALSE),VLOOKUP(OpcodeTableKeys!K3,Opcodes!$A:$G,7,FALSE),IF(VLOOKUP(OpcodeTableKeys!K3,Opcodes!$A:$G,2,FALSE)=$C$1," ","")))</f>
        <v xml:space="preserve">   ORA abs,Y</v>
      </c>
      <c r="M7" s="21" t="str">
        <f>IF(ISNA(VLOOKUP(OpcodeTableKeys!L3,Opcodes!$A:$G,2,FALSE)),"",CONCATENATE("   ",VLOOKUP(OpcodeTableKeys!L3,Opcodes!$A:$G,5,FALSE),VLOOKUP(OpcodeTableKeys!L3,Opcodes!$A:$G,7,FALSE),IF(VLOOKUP(OpcodeTableKeys!L3,Opcodes!$A:$G,2,FALSE)=$C$1," ","")))</f>
        <v/>
      </c>
      <c r="N7" s="21" t="str">
        <f>IF(ISNA(VLOOKUP(OpcodeTableKeys!M3,Opcodes!$A:$G,2,FALSE)),"",CONCATENATE("   ",VLOOKUP(OpcodeTableKeys!M3,Opcodes!$A:$G,5,FALSE),VLOOKUP(OpcodeTableKeys!M3,Opcodes!$A:$G,7,FALSE),IF(VLOOKUP(OpcodeTableKeys!M3,Opcodes!$A:$G,2,FALSE)=$C$1," ","")))</f>
        <v/>
      </c>
      <c r="O7" s="21" t="str">
        <f>IF(ISNA(VLOOKUP(OpcodeTableKeys!N3,Opcodes!$A:$G,2,FALSE)),"",CONCATENATE("   ",VLOOKUP(OpcodeTableKeys!N3,Opcodes!$A:$G,5,FALSE),VLOOKUP(OpcodeTableKeys!N3,Opcodes!$A:$G,7,FALSE),IF(VLOOKUP(OpcodeTableKeys!N3,Opcodes!$A:$G,2,FALSE)=$C$1," ","")))</f>
        <v/>
      </c>
      <c r="P7" s="21" t="str">
        <f>IF(ISNA(VLOOKUP(OpcodeTableKeys!O3,Opcodes!$A:$G,2,FALSE)),"",CONCATENATE("   ",VLOOKUP(OpcodeTableKeys!O3,Opcodes!$A:$G,5,FALSE),VLOOKUP(OpcodeTableKeys!O3,Opcodes!$A:$G,7,FALSE),IF(VLOOKUP(OpcodeTableKeys!O3,Opcodes!$A:$G,2,FALSE)=$C$1," ","")))</f>
        <v xml:space="preserve">   ORA abs,X</v>
      </c>
      <c r="Q7" s="21" t="str">
        <f>IF(ISNA(VLOOKUP(OpcodeTableKeys!P3,Opcodes!$A:$G,2,FALSE)),"",CONCATENATE("   ",VLOOKUP(OpcodeTableKeys!P3,Opcodes!$A:$G,5,FALSE),VLOOKUP(OpcodeTableKeys!P3,Opcodes!$A:$G,7,FALSE),IF(VLOOKUP(OpcodeTableKeys!P3,Opcodes!$A:$G,2,FALSE)=$C$1," ","")))</f>
        <v xml:space="preserve">   ASL abs,X</v>
      </c>
      <c r="R7" s="26" t="str">
        <f>IF(ISNA(VLOOKUP(OpcodeTableKeys!Q3,Opcodes!$A$2:$F$240,2,FALSE)),"",CONCATENATE("   ",VLOOKUP(OpcodeTableKeys!Q3,Opcodes!$A$2:$F$240,5,FALSE),"  ",VLOOKUP(OpcodeTableKeys!Q3,Opcodes!$A$2:$F$240,6,FALSE),IF(VLOOKUP(OpcodeTableKeys!Q3,Opcodes!$A$2:$F$240,2,FALSE)=$C$1," ","")))</f>
        <v/>
      </c>
    </row>
    <row r="8" spans="1:18" s="19" customFormat="1" ht="24.95" customHeight="1" x14ac:dyDescent="0.2">
      <c r="A8" s="14">
        <v>2</v>
      </c>
      <c r="B8" s="15"/>
      <c r="C8" s="25" t="str">
        <f>IF(ISNA(VLOOKUP(OpcodeTableKeys!B4,Opcodes!$A:$G,2,FALSE)),"",CONCATENATE("   ",VLOOKUP(OpcodeTableKeys!B4,Opcodes!$A:$G,5,FALSE),VLOOKUP(OpcodeTableKeys!B4,Opcodes!$A:$G,7,FALSE),IF(VLOOKUP(OpcodeTableKeys!B4,Opcodes!$A:$G,2,FALSE)=$C$1," ","")))</f>
        <v xml:space="preserve">   JSR abs</v>
      </c>
      <c r="D8" s="21" t="str">
        <f>IF(ISNA(VLOOKUP(OpcodeTableKeys!C4,Opcodes!$A:$G,2,FALSE)),"",CONCATENATE("   ",VLOOKUP(OpcodeTableKeys!C4,Opcodes!$A:$G,5,FALSE),VLOOKUP(OpcodeTableKeys!C4,Opcodes!$A:$G,7,FALSE),IF(VLOOKUP(OpcodeTableKeys!C4,Opcodes!$A:$G,2,FALSE)=$C$1," ","")))</f>
        <v xml:space="preserve">   AND [zp,X]</v>
      </c>
      <c r="E8" s="21" t="str">
        <f>IF(ISNA(VLOOKUP(OpcodeTableKeys!D4,Opcodes!$A:$G,2,FALSE)),"",CONCATENATE("   ",VLOOKUP(OpcodeTableKeys!D4,Opcodes!$A:$G,5,FALSE),VLOOKUP(OpcodeTableKeys!D4,Opcodes!$A:$G,7,FALSE),IF(VLOOKUP(OpcodeTableKeys!D4,Opcodes!$A:$G,2,FALSE)=$C$1," ","")))</f>
        <v/>
      </c>
      <c r="F8" s="21" t="str">
        <f>IF(ISNA(VLOOKUP(OpcodeTableKeys!E4,Opcodes!$A:$G,2,FALSE)),"",CONCATENATE("   ",VLOOKUP(OpcodeTableKeys!E4,Opcodes!$A:$G,5,FALSE),VLOOKUP(OpcodeTableKeys!E4,Opcodes!$A:$G,7,FALSE),IF(VLOOKUP(OpcodeTableKeys!E4,Opcodes!$A:$G,2,FALSE)=$C$1," ","")))</f>
        <v/>
      </c>
      <c r="G8" s="21" t="str">
        <f>IF(ISNA(VLOOKUP(OpcodeTableKeys!F4,Opcodes!$A:$G,2,FALSE)),"",CONCATENATE("   ",VLOOKUP(OpcodeTableKeys!F4,Opcodes!$A:$G,5,FALSE),VLOOKUP(OpcodeTableKeys!F4,Opcodes!$A:$G,7,FALSE),IF(VLOOKUP(OpcodeTableKeys!F4,Opcodes!$A:$G,2,FALSE)=$C$1," ","")))</f>
        <v xml:space="preserve">   BIT zp</v>
      </c>
      <c r="H8" s="21" t="str">
        <f>IF(ISNA(VLOOKUP(OpcodeTableKeys!G4,Opcodes!$A:$G,2,FALSE)),"",CONCATENATE("   ",VLOOKUP(OpcodeTableKeys!G4,Opcodes!$A:$G,5,FALSE),VLOOKUP(OpcodeTableKeys!G4,Opcodes!$A:$G,7,FALSE),IF(VLOOKUP(OpcodeTableKeys!G4,Opcodes!$A:$G,2,FALSE)=$C$1," ","")))</f>
        <v xml:space="preserve">   AND zp</v>
      </c>
      <c r="I8" s="21" t="str">
        <f>IF(ISNA(VLOOKUP(OpcodeTableKeys!H4,Opcodes!$A:$G,2,FALSE)),"",CONCATENATE("   ",VLOOKUP(OpcodeTableKeys!H4,Opcodes!$A:$G,5,FALSE),VLOOKUP(OpcodeTableKeys!H4,Opcodes!$A:$G,7,FALSE),IF(VLOOKUP(OpcodeTableKeys!H4,Opcodes!$A:$G,2,FALSE)=$C$1," ","")))</f>
        <v xml:space="preserve">   ROL zp</v>
      </c>
      <c r="J8" s="21" t="str">
        <f>IF(ISNA(VLOOKUP(OpcodeTableKeys!I4,Opcodes!$A:$G,2,FALSE)),"",CONCATENATE("   ",VLOOKUP(OpcodeTableKeys!I4,Opcodes!$A:$G,5,FALSE),VLOOKUP(OpcodeTableKeys!I4,Opcodes!$A:$G,7,FALSE),IF(VLOOKUP(OpcodeTableKeys!I4,Opcodes!$A:$G,2,FALSE)=$C$1," ","")))</f>
        <v/>
      </c>
      <c r="K8" s="21" t="str">
        <f>IF(ISNA(VLOOKUP(OpcodeTableKeys!J4,Opcodes!$A:$G,2,FALSE)),"",CONCATENATE("   ",VLOOKUP(OpcodeTableKeys!J4,Opcodes!$A:$G,5,FALSE),VLOOKUP(OpcodeTableKeys!J4,Opcodes!$A:$G,7,FALSE),IF(VLOOKUP(OpcodeTableKeys!J4,Opcodes!$A:$G,2,FALSE)=$C$1," ","")))</f>
        <v xml:space="preserve">   PLP</v>
      </c>
      <c r="L8" s="21" t="str">
        <f>IF(ISNA(VLOOKUP(OpcodeTableKeys!K4,Opcodes!$A:$G,2,FALSE)),"",CONCATENATE("   ",VLOOKUP(OpcodeTableKeys!K4,Opcodes!$A:$G,5,FALSE),VLOOKUP(OpcodeTableKeys!K4,Opcodes!$A:$G,7,FALSE),IF(VLOOKUP(OpcodeTableKeys!K4,Opcodes!$A:$G,2,FALSE)=$C$1," ","")))</f>
        <v xml:space="preserve">   AND #</v>
      </c>
      <c r="M8" s="21" t="str">
        <f>IF(ISNA(VLOOKUP(OpcodeTableKeys!L4,Opcodes!$A:$G,2,FALSE)),"",CONCATENATE("   ",VLOOKUP(OpcodeTableKeys!L4,Opcodes!$A:$G,5,FALSE),VLOOKUP(OpcodeTableKeys!L4,Opcodes!$A:$G,7,FALSE),IF(VLOOKUP(OpcodeTableKeys!L4,Opcodes!$A:$G,2,FALSE)=$C$1," ","")))</f>
        <v xml:space="preserve">   ROL A</v>
      </c>
      <c r="N8" s="21" t="str">
        <f>IF(ISNA(VLOOKUP(OpcodeTableKeys!M4,Opcodes!$A:$G,2,FALSE)),"",CONCATENATE("   ",VLOOKUP(OpcodeTableKeys!M4,Opcodes!$A:$G,5,FALSE),VLOOKUP(OpcodeTableKeys!M4,Opcodes!$A:$G,7,FALSE),IF(VLOOKUP(OpcodeTableKeys!M4,Opcodes!$A:$G,2,FALSE)=$C$1," ","")))</f>
        <v/>
      </c>
      <c r="O8" s="21" t="str">
        <f>IF(ISNA(VLOOKUP(OpcodeTableKeys!N4,Opcodes!$A:$G,2,FALSE)),"",CONCATENATE("   ",VLOOKUP(OpcodeTableKeys!N4,Opcodes!$A:$G,5,FALSE),VLOOKUP(OpcodeTableKeys!N4,Opcodes!$A:$G,7,FALSE),IF(VLOOKUP(OpcodeTableKeys!N4,Opcodes!$A:$G,2,FALSE)=$C$1," ","")))</f>
        <v xml:space="preserve">   BIT abs</v>
      </c>
      <c r="P8" s="21" t="str">
        <f>IF(ISNA(VLOOKUP(OpcodeTableKeys!O4,Opcodes!$A:$G,2,FALSE)),"",CONCATENATE("   ",VLOOKUP(OpcodeTableKeys!O4,Opcodes!$A:$G,5,FALSE),VLOOKUP(OpcodeTableKeys!O4,Opcodes!$A:$G,7,FALSE),IF(VLOOKUP(OpcodeTableKeys!O4,Opcodes!$A:$G,2,FALSE)=$C$1," ","")))</f>
        <v xml:space="preserve">   AND abs</v>
      </c>
      <c r="Q8" s="21" t="str">
        <f>IF(ISNA(VLOOKUP(OpcodeTableKeys!P4,Opcodes!$A:$G,2,FALSE)),"",CONCATENATE("   ",VLOOKUP(OpcodeTableKeys!P4,Opcodes!$A:$G,5,FALSE),VLOOKUP(OpcodeTableKeys!P4,Opcodes!$A:$G,7,FALSE),IF(VLOOKUP(OpcodeTableKeys!P4,Opcodes!$A:$G,2,FALSE)=$C$1," ","")))</f>
        <v xml:space="preserve">   ROL abs</v>
      </c>
      <c r="R8" s="26" t="str">
        <f>IF(ISNA(VLOOKUP(OpcodeTableKeys!Q4,Opcodes!$A$2:$F$240,2,FALSE)),"",CONCATENATE("   ",VLOOKUP(OpcodeTableKeys!Q4,Opcodes!$A$2:$F$240,5,FALSE),"  ",VLOOKUP(OpcodeTableKeys!Q4,Opcodes!$A$2:$F$240,6,FALSE),IF(VLOOKUP(OpcodeTableKeys!Q4,Opcodes!$A$2:$F$240,2,FALSE)=$C$1," ","")))</f>
        <v/>
      </c>
    </row>
    <row r="9" spans="1:18" s="19" customFormat="1" ht="24.95" customHeight="1" x14ac:dyDescent="0.2">
      <c r="A9" s="14">
        <v>3</v>
      </c>
      <c r="B9" s="15"/>
      <c r="C9" s="25" t="str">
        <f>IF(ISNA(VLOOKUP(OpcodeTableKeys!B5,Opcodes!$A:$G,2,FALSE)),"",CONCATENATE("   ",VLOOKUP(OpcodeTableKeys!B5,Opcodes!$A:$G,5,FALSE),VLOOKUP(OpcodeTableKeys!B5,Opcodes!$A:$G,7,FALSE),IF(VLOOKUP(OpcodeTableKeys!B5,Opcodes!$A:$G,2,FALSE)=$C$1," ","")))</f>
        <v xml:space="preserve">   BMI rel</v>
      </c>
      <c r="D9" s="21" t="str">
        <f>IF(ISNA(VLOOKUP(OpcodeTableKeys!C5,Opcodes!$A:$G,2,FALSE)),"",CONCATENATE("   ",VLOOKUP(OpcodeTableKeys!C5,Opcodes!$A:$G,5,FALSE),VLOOKUP(OpcodeTableKeys!C5,Opcodes!$A:$G,7,FALSE),IF(VLOOKUP(OpcodeTableKeys!C5,Opcodes!$A:$G,2,FALSE)=$C$1," ","")))</f>
        <v xml:space="preserve">   AND [zp],Y</v>
      </c>
      <c r="E9" s="21" t="str">
        <f>IF(ISNA(VLOOKUP(OpcodeTableKeys!D5,Opcodes!$A:$G,2,FALSE)),"",CONCATENATE("   ",VLOOKUP(OpcodeTableKeys!D5,Opcodes!$A:$G,5,FALSE),VLOOKUP(OpcodeTableKeys!D5,Opcodes!$A:$G,7,FALSE),IF(VLOOKUP(OpcodeTableKeys!D5,Opcodes!$A:$G,2,FALSE)=$C$1," ","")))</f>
        <v/>
      </c>
      <c r="F9" s="21" t="str">
        <f>IF(ISNA(VLOOKUP(OpcodeTableKeys!E5,Opcodes!$A:$G,2,FALSE)),"",CONCATENATE("   ",VLOOKUP(OpcodeTableKeys!E5,Opcodes!$A:$G,5,FALSE),VLOOKUP(OpcodeTableKeys!E5,Opcodes!$A:$G,7,FALSE),IF(VLOOKUP(OpcodeTableKeys!E5,Opcodes!$A:$G,2,FALSE)=$C$1," ","")))</f>
        <v/>
      </c>
      <c r="G9" s="21" t="str">
        <f>IF(ISNA(VLOOKUP(OpcodeTableKeys!F5,Opcodes!$A:$G,2,FALSE)),"",CONCATENATE("   ",VLOOKUP(OpcodeTableKeys!F5,Opcodes!$A:$G,5,FALSE),VLOOKUP(OpcodeTableKeys!F5,Opcodes!$A:$G,7,FALSE),IF(VLOOKUP(OpcodeTableKeys!F5,Opcodes!$A:$G,2,FALSE)=$C$1," ","")))</f>
        <v/>
      </c>
      <c r="H9" s="21" t="str">
        <f>IF(ISNA(VLOOKUP(OpcodeTableKeys!G5,Opcodes!$A:$G,2,FALSE)),"",CONCATENATE("   ",VLOOKUP(OpcodeTableKeys!G5,Opcodes!$A:$G,5,FALSE),VLOOKUP(OpcodeTableKeys!G5,Opcodes!$A:$G,7,FALSE),IF(VLOOKUP(OpcodeTableKeys!G5,Opcodes!$A:$G,2,FALSE)=$C$1," ","")))</f>
        <v xml:space="preserve">   AND zp,X</v>
      </c>
      <c r="I9" s="21" t="str">
        <f>IF(ISNA(VLOOKUP(OpcodeTableKeys!H5,Opcodes!$A:$G,2,FALSE)),"",CONCATENATE("   ",VLOOKUP(OpcodeTableKeys!H5,Opcodes!$A:$G,5,FALSE),VLOOKUP(OpcodeTableKeys!H5,Opcodes!$A:$G,7,FALSE),IF(VLOOKUP(OpcodeTableKeys!H5,Opcodes!$A:$G,2,FALSE)=$C$1," ","")))</f>
        <v xml:space="preserve">   ROL zp,X</v>
      </c>
      <c r="J9" s="21" t="str">
        <f>IF(ISNA(VLOOKUP(OpcodeTableKeys!I5,Opcodes!$A:$G,2,FALSE)),"",CONCATENATE("   ",VLOOKUP(OpcodeTableKeys!I5,Opcodes!$A:$G,5,FALSE),VLOOKUP(OpcodeTableKeys!I5,Opcodes!$A:$G,7,FALSE),IF(VLOOKUP(OpcodeTableKeys!I5,Opcodes!$A:$G,2,FALSE)=$C$1," ","")))</f>
        <v/>
      </c>
      <c r="K9" s="21" t="str">
        <f>IF(ISNA(VLOOKUP(OpcodeTableKeys!J5,Opcodes!$A:$G,2,FALSE)),"",CONCATENATE("   ",VLOOKUP(OpcodeTableKeys!J5,Opcodes!$A:$G,5,FALSE),VLOOKUP(OpcodeTableKeys!J5,Opcodes!$A:$G,7,FALSE),IF(VLOOKUP(OpcodeTableKeys!J5,Opcodes!$A:$G,2,FALSE)=$C$1," ","")))</f>
        <v xml:space="preserve">   SEC</v>
      </c>
      <c r="L9" s="21" t="str">
        <f>IF(ISNA(VLOOKUP(OpcodeTableKeys!K5,Opcodes!$A:$G,2,FALSE)),"",CONCATENATE("   ",VLOOKUP(OpcodeTableKeys!K5,Opcodes!$A:$G,5,FALSE),VLOOKUP(OpcodeTableKeys!K5,Opcodes!$A:$G,7,FALSE),IF(VLOOKUP(OpcodeTableKeys!K5,Opcodes!$A:$G,2,FALSE)=$C$1," ","")))</f>
        <v xml:space="preserve">   AND abs,Y</v>
      </c>
      <c r="M9" s="21" t="str">
        <f>IF(ISNA(VLOOKUP(OpcodeTableKeys!L5,Opcodes!$A:$G,2,FALSE)),"",CONCATENATE("   ",VLOOKUP(OpcodeTableKeys!L5,Opcodes!$A:$G,5,FALSE),VLOOKUP(OpcodeTableKeys!L5,Opcodes!$A:$G,7,FALSE),IF(VLOOKUP(OpcodeTableKeys!L5,Opcodes!$A:$G,2,FALSE)=$C$1," ","")))</f>
        <v/>
      </c>
      <c r="N9" s="21" t="str">
        <f>IF(ISNA(VLOOKUP(OpcodeTableKeys!M5,Opcodes!$A:$G,2,FALSE)),"",CONCATENATE("   ",VLOOKUP(OpcodeTableKeys!M5,Opcodes!$A:$G,5,FALSE),VLOOKUP(OpcodeTableKeys!M5,Opcodes!$A:$G,7,FALSE),IF(VLOOKUP(OpcodeTableKeys!M5,Opcodes!$A:$G,2,FALSE)=$C$1," ","")))</f>
        <v/>
      </c>
      <c r="O9" s="21" t="str">
        <f>IF(ISNA(VLOOKUP(OpcodeTableKeys!N5,Opcodes!$A:$G,2,FALSE)),"",CONCATENATE("   ",VLOOKUP(OpcodeTableKeys!N5,Opcodes!$A:$G,5,FALSE),VLOOKUP(OpcodeTableKeys!N5,Opcodes!$A:$G,7,FALSE),IF(VLOOKUP(OpcodeTableKeys!N5,Opcodes!$A:$G,2,FALSE)=$C$1," ","")))</f>
        <v/>
      </c>
      <c r="P9" s="21" t="str">
        <f>IF(ISNA(VLOOKUP(OpcodeTableKeys!O5,Opcodes!$A:$G,2,FALSE)),"",CONCATENATE("   ",VLOOKUP(OpcodeTableKeys!O5,Opcodes!$A:$G,5,FALSE),VLOOKUP(OpcodeTableKeys!O5,Opcodes!$A:$G,7,FALSE),IF(VLOOKUP(OpcodeTableKeys!O5,Opcodes!$A:$G,2,FALSE)=$C$1," ","")))</f>
        <v xml:space="preserve">   AND abs,X</v>
      </c>
      <c r="Q9" s="21" t="str">
        <f>IF(ISNA(VLOOKUP(OpcodeTableKeys!P5,Opcodes!$A:$G,2,FALSE)),"",CONCATENATE("   ",VLOOKUP(OpcodeTableKeys!P5,Opcodes!$A:$G,5,FALSE),VLOOKUP(OpcodeTableKeys!P5,Opcodes!$A:$G,7,FALSE),IF(VLOOKUP(OpcodeTableKeys!P5,Opcodes!$A:$G,2,FALSE)=$C$1," ","")))</f>
        <v xml:space="preserve">   ROL abs,X</v>
      </c>
      <c r="R9" s="26" t="str">
        <f>IF(ISNA(VLOOKUP(OpcodeTableKeys!Q5,Opcodes!$A$2:$F$240,2,FALSE)),"",CONCATENATE("   ",VLOOKUP(OpcodeTableKeys!Q5,Opcodes!$A$2:$F$240,5,FALSE),"  ",VLOOKUP(OpcodeTableKeys!Q5,Opcodes!$A$2:$F$240,6,FALSE),IF(VLOOKUP(OpcodeTableKeys!Q5,Opcodes!$A$2:$F$240,2,FALSE)=$C$1," ","")))</f>
        <v/>
      </c>
    </row>
    <row r="10" spans="1:18" s="19" customFormat="1" ht="24.95" customHeight="1" x14ac:dyDescent="0.2">
      <c r="A10" s="14">
        <v>4</v>
      </c>
      <c r="B10" s="15"/>
      <c r="C10" s="25" t="str">
        <f>IF(ISNA(VLOOKUP(OpcodeTableKeys!B6,Opcodes!$A:$G,2,FALSE)),"",CONCATENATE("   ",VLOOKUP(OpcodeTableKeys!B6,Opcodes!$A:$G,5,FALSE),VLOOKUP(OpcodeTableKeys!B6,Opcodes!$A:$G,7,FALSE),IF(VLOOKUP(OpcodeTableKeys!B6,Opcodes!$A:$G,2,FALSE)=$C$1," ","")))</f>
        <v xml:space="preserve">   RTI</v>
      </c>
      <c r="D10" s="21" t="str">
        <f>IF(ISNA(VLOOKUP(OpcodeTableKeys!C6,Opcodes!$A:$G,2,FALSE)),"",CONCATENATE("   ",VLOOKUP(OpcodeTableKeys!C6,Opcodes!$A:$G,5,FALSE),VLOOKUP(OpcodeTableKeys!C6,Opcodes!$A:$G,7,FALSE),IF(VLOOKUP(OpcodeTableKeys!C6,Opcodes!$A:$G,2,FALSE)=$C$1," ","")))</f>
        <v xml:space="preserve">   EOR [zp,X]</v>
      </c>
      <c r="E10" s="21" t="str">
        <f>IF(ISNA(VLOOKUP(OpcodeTableKeys!D6,Opcodes!$A:$G,2,FALSE)),"",CONCATENATE("   ",VLOOKUP(OpcodeTableKeys!D6,Opcodes!$A:$G,5,FALSE),VLOOKUP(OpcodeTableKeys!D6,Opcodes!$A:$G,7,FALSE),IF(VLOOKUP(OpcodeTableKeys!D6,Opcodes!$A:$G,2,FALSE)=$C$1," ","")))</f>
        <v/>
      </c>
      <c r="F10" s="21" t="str">
        <f>IF(ISNA(VLOOKUP(OpcodeTableKeys!E6,Opcodes!$A:$G,2,FALSE)),"",CONCATENATE("   ",VLOOKUP(OpcodeTableKeys!E6,Opcodes!$A:$G,5,FALSE),VLOOKUP(OpcodeTableKeys!E6,Opcodes!$A:$G,7,FALSE),IF(VLOOKUP(OpcodeTableKeys!E6,Opcodes!$A:$G,2,FALSE)=$C$1," ","")))</f>
        <v/>
      </c>
      <c r="G10" s="21" t="str">
        <f>IF(ISNA(VLOOKUP(OpcodeTableKeys!F6,Opcodes!$A:$G,2,FALSE)),"",CONCATENATE("   ",VLOOKUP(OpcodeTableKeys!F6,Opcodes!$A:$G,5,FALSE),VLOOKUP(OpcodeTableKeys!F6,Opcodes!$A:$G,7,FALSE),IF(VLOOKUP(OpcodeTableKeys!F6,Opcodes!$A:$G,2,FALSE)=$C$1," ","")))</f>
        <v/>
      </c>
      <c r="H10" s="21" t="str">
        <f>IF(ISNA(VLOOKUP(OpcodeTableKeys!G6,Opcodes!$A:$G,2,FALSE)),"",CONCATENATE("   ",VLOOKUP(OpcodeTableKeys!G6,Opcodes!$A:$G,5,FALSE),VLOOKUP(OpcodeTableKeys!G6,Opcodes!$A:$G,7,FALSE),IF(VLOOKUP(OpcodeTableKeys!G6,Opcodes!$A:$G,2,FALSE)=$C$1," ","")))</f>
        <v xml:space="preserve">   EOR zp</v>
      </c>
      <c r="I10" s="21" t="str">
        <f>IF(ISNA(VLOOKUP(OpcodeTableKeys!H6,Opcodes!$A:$G,2,FALSE)),"",CONCATENATE("   ",VLOOKUP(OpcodeTableKeys!H6,Opcodes!$A:$G,5,FALSE),VLOOKUP(OpcodeTableKeys!H6,Opcodes!$A:$G,7,FALSE),IF(VLOOKUP(OpcodeTableKeys!H6,Opcodes!$A:$G,2,FALSE)=$C$1," ","")))</f>
        <v xml:space="preserve">   LSR zp</v>
      </c>
      <c r="J10" s="21" t="str">
        <f>IF(ISNA(VLOOKUP(OpcodeTableKeys!I6,Opcodes!$A:$G,2,FALSE)),"",CONCATENATE("   ",VLOOKUP(OpcodeTableKeys!I6,Opcodes!$A:$G,5,FALSE),VLOOKUP(OpcodeTableKeys!I6,Opcodes!$A:$G,7,FALSE),IF(VLOOKUP(OpcodeTableKeys!I6,Opcodes!$A:$G,2,FALSE)=$C$1," ","")))</f>
        <v/>
      </c>
      <c r="K10" s="21" t="str">
        <f>IF(ISNA(VLOOKUP(OpcodeTableKeys!J6,Opcodes!$A:$G,2,FALSE)),"",CONCATENATE("   ",VLOOKUP(OpcodeTableKeys!J6,Opcodes!$A:$G,5,FALSE),VLOOKUP(OpcodeTableKeys!J6,Opcodes!$A:$G,7,FALSE),IF(VLOOKUP(OpcodeTableKeys!J6,Opcodes!$A:$G,2,FALSE)=$C$1," ","")))</f>
        <v xml:space="preserve">   PHA</v>
      </c>
      <c r="L10" s="21" t="str">
        <f>IF(ISNA(VLOOKUP(OpcodeTableKeys!K6,Opcodes!$A:$G,2,FALSE)),"",CONCATENATE("   ",VLOOKUP(OpcodeTableKeys!K6,Opcodes!$A:$G,5,FALSE),VLOOKUP(OpcodeTableKeys!K6,Opcodes!$A:$G,7,FALSE),IF(VLOOKUP(OpcodeTableKeys!K6,Opcodes!$A:$G,2,FALSE)=$C$1," ","")))</f>
        <v xml:space="preserve">   EOR #</v>
      </c>
      <c r="M10" s="21" t="str">
        <f>IF(ISNA(VLOOKUP(OpcodeTableKeys!L6,Opcodes!$A:$G,2,FALSE)),"",CONCATENATE("   ",VLOOKUP(OpcodeTableKeys!L6,Opcodes!$A:$G,5,FALSE),VLOOKUP(OpcodeTableKeys!L6,Opcodes!$A:$G,7,FALSE),IF(VLOOKUP(OpcodeTableKeys!L6,Opcodes!$A:$G,2,FALSE)=$C$1," ","")))</f>
        <v xml:space="preserve">   LSR A</v>
      </c>
      <c r="N10" s="21" t="str">
        <f>IF(ISNA(VLOOKUP(OpcodeTableKeys!M6,Opcodes!$A:$G,2,FALSE)),"",CONCATENATE("   ",VLOOKUP(OpcodeTableKeys!M6,Opcodes!$A:$G,5,FALSE),VLOOKUP(OpcodeTableKeys!M6,Opcodes!$A:$G,7,FALSE),IF(VLOOKUP(OpcodeTableKeys!M6,Opcodes!$A:$G,2,FALSE)=$C$1," ","")))</f>
        <v/>
      </c>
      <c r="O10" s="21" t="str">
        <f>IF(ISNA(VLOOKUP(OpcodeTableKeys!N6,Opcodes!$A:$G,2,FALSE)),"",CONCATENATE("   ",VLOOKUP(OpcodeTableKeys!N6,Opcodes!$A:$G,5,FALSE),VLOOKUP(OpcodeTableKeys!N6,Opcodes!$A:$G,7,FALSE),IF(VLOOKUP(OpcodeTableKeys!N6,Opcodes!$A:$G,2,FALSE)=$C$1," ","")))</f>
        <v xml:space="preserve">   JMP abs</v>
      </c>
      <c r="P10" s="21" t="str">
        <f>IF(ISNA(VLOOKUP(OpcodeTableKeys!O6,Opcodes!$A:$G,2,FALSE)),"",CONCATENATE("   ",VLOOKUP(OpcodeTableKeys!O6,Opcodes!$A:$G,5,FALSE),VLOOKUP(OpcodeTableKeys!O6,Opcodes!$A:$G,7,FALSE),IF(VLOOKUP(OpcodeTableKeys!O6,Opcodes!$A:$G,2,FALSE)=$C$1," ","")))</f>
        <v xml:space="preserve">   EOR abs</v>
      </c>
      <c r="Q10" s="21" t="str">
        <f>IF(ISNA(VLOOKUP(OpcodeTableKeys!P6,Opcodes!$A:$G,2,FALSE)),"",CONCATENATE("   ",VLOOKUP(OpcodeTableKeys!P6,Opcodes!$A:$G,5,FALSE),VLOOKUP(OpcodeTableKeys!P6,Opcodes!$A:$G,7,FALSE),IF(VLOOKUP(OpcodeTableKeys!P6,Opcodes!$A:$G,2,FALSE)=$C$1," ","")))</f>
        <v xml:space="preserve">   LSR abs</v>
      </c>
      <c r="R10" s="26" t="str">
        <f>IF(ISNA(VLOOKUP(OpcodeTableKeys!Q6,Opcodes!$A$2:$F$240,2,FALSE)),"",CONCATENATE("   ",VLOOKUP(OpcodeTableKeys!Q6,Opcodes!$A$2:$F$240,5,FALSE),"  ",VLOOKUP(OpcodeTableKeys!Q6,Opcodes!$A$2:$F$240,6,FALSE),IF(VLOOKUP(OpcodeTableKeys!Q6,Opcodes!$A$2:$F$240,2,FALSE)=$C$1," ","")))</f>
        <v/>
      </c>
    </row>
    <row r="11" spans="1:18" s="19" customFormat="1" ht="24.95" customHeight="1" x14ac:dyDescent="0.2">
      <c r="A11" s="14">
        <v>5</v>
      </c>
      <c r="B11" s="15"/>
      <c r="C11" s="25" t="str">
        <f>IF(ISNA(VLOOKUP(OpcodeTableKeys!B7,Opcodes!$A:$G,2,FALSE)),"",CONCATENATE("   ",VLOOKUP(OpcodeTableKeys!B7,Opcodes!$A:$G,5,FALSE),VLOOKUP(OpcodeTableKeys!B7,Opcodes!$A:$G,7,FALSE),IF(VLOOKUP(OpcodeTableKeys!B7,Opcodes!$A:$G,2,FALSE)=$C$1," ","")))</f>
        <v xml:space="preserve">   BVC rel</v>
      </c>
      <c r="D11" s="21" t="str">
        <f>IF(ISNA(VLOOKUP(OpcodeTableKeys!C7,Opcodes!$A:$G,2,FALSE)),"",CONCATENATE("   ",VLOOKUP(OpcodeTableKeys!C7,Opcodes!$A:$G,5,FALSE),VLOOKUP(OpcodeTableKeys!C7,Opcodes!$A:$G,7,FALSE),IF(VLOOKUP(OpcodeTableKeys!C7,Opcodes!$A:$G,2,FALSE)=$C$1," ","")))</f>
        <v xml:space="preserve">   EOR [zp],Y</v>
      </c>
      <c r="E11" s="21" t="str">
        <f>IF(ISNA(VLOOKUP(OpcodeTableKeys!D7,Opcodes!$A:$G,2,FALSE)),"",CONCATENATE("   ",VLOOKUP(OpcodeTableKeys!D7,Opcodes!$A:$G,5,FALSE),VLOOKUP(OpcodeTableKeys!D7,Opcodes!$A:$G,7,FALSE),IF(VLOOKUP(OpcodeTableKeys!D7,Opcodes!$A:$G,2,FALSE)=$C$1," ","")))</f>
        <v/>
      </c>
      <c r="F11" s="21" t="str">
        <f>IF(ISNA(VLOOKUP(OpcodeTableKeys!E7,Opcodes!$A:$G,2,FALSE)),"",CONCATENATE("   ",VLOOKUP(OpcodeTableKeys!E7,Opcodes!$A:$G,5,FALSE),VLOOKUP(OpcodeTableKeys!E7,Opcodes!$A:$G,7,FALSE),IF(VLOOKUP(OpcodeTableKeys!E7,Opcodes!$A:$G,2,FALSE)=$C$1," ","")))</f>
        <v/>
      </c>
      <c r="G11" s="21" t="str">
        <f>IF(ISNA(VLOOKUP(OpcodeTableKeys!F7,Opcodes!$A:$G,2,FALSE)),"",CONCATENATE("   ",VLOOKUP(OpcodeTableKeys!F7,Opcodes!$A:$G,5,FALSE),VLOOKUP(OpcodeTableKeys!F7,Opcodes!$A:$G,7,FALSE),IF(VLOOKUP(OpcodeTableKeys!F7,Opcodes!$A:$G,2,FALSE)=$C$1," ","")))</f>
        <v/>
      </c>
      <c r="H11" s="21" t="str">
        <f>IF(ISNA(VLOOKUP(OpcodeTableKeys!G7,Opcodes!$A:$G,2,FALSE)),"",CONCATENATE("   ",VLOOKUP(OpcodeTableKeys!G7,Opcodes!$A:$G,5,FALSE),VLOOKUP(OpcodeTableKeys!G7,Opcodes!$A:$G,7,FALSE),IF(VLOOKUP(OpcodeTableKeys!G7,Opcodes!$A:$G,2,FALSE)=$C$1," ","")))</f>
        <v xml:space="preserve">   EOR zp,X</v>
      </c>
      <c r="I11" s="21" t="str">
        <f>IF(ISNA(VLOOKUP(OpcodeTableKeys!H7,Opcodes!$A:$G,2,FALSE)),"",CONCATENATE("   ",VLOOKUP(OpcodeTableKeys!H7,Opcodes!$A:$G,5,FALSE),VLOOKUP(OpcodeTableKeys!H7,Opcodes!$A:$G,7,FALSE),IF(VLOOKUP(OpcodeTableKeys!H7,Opcodes!$A:$G,2,FALSE)=$C$1," ","")))</f>
        <v xml:space="preserve">   LSR zp,X</v>
      </c>
      <c r="J11" s="21" t="str">
        <f>IF(ISNA(VLOOKUP(OpcodeTableKeys!I7,Opcodes!$A:$G,2,FALSE)),"",CONCATENATE("   ",VLOOKUP(OpcodeTableKeys!I7,Opcodes!$A:$G,5,FALSE),VLOOKUP(OpcodeTableKeys!I7,Opcodes!$A:$G,7,FALSE),IF(VLOOKUP(OpcodeTableKeys!I7,Opcodes!$A:$G,2,FALSE)=$C$1," ","")))</f>
        <v/>
      </c>
      <c r="K11" s="21" t="str">
        <f>IF(ISNA(VLOOKUP(OpcodeTableKeys!J7,Opcodes!$A:$G,2,FALSE)),"",CONCATENATE("   ",VLOOKUP(OpcodeTableKeys!J7,Opcodes!$A:$G,5,FALSE),VLOOKUP(OpcodeTableKeys!J7,Opcodes!$A:$G,7,FALSE),IF(VLOOKUP(OpcodeTableKeys!J7,Opcodes!$A:$G,2,FALSE)=$C$1," ","")))</f>
        <v xml:space="preserve">   CLI</v>
      </c>
      <c r="L11" s="21" t="str">
        <f>IF(ISNA(VLOOKUP(OpcodeTableKeys!K7,Opcodes!$A:$G,2,FALSE)),"",CONCATENATE("   ",VLOOKUP(OpcodeTableKeys!K7,Opcodes!$A:$G,5,FALSE),VLOOKUP(OpcodeTableKeys!K7,Opcodes!$A:$G,7,FALSE),IF(VLOOKUP(OpcodeTableKeys!K7,Opcodes!$A:$G,2,FALSE)=$C$1," ","")))</f>
        <v xml:space="preserve">   EOR abs,Y</v>
      </c>
      <c r="M11" s="21" t="str">
        <f>IF(ISNA(VLOOKUP(OpcodeTableKeys!L7,Opcodes!$A:$G,2,FALSE)),"",CONCATENATE("   ",VLOOKUP(OpcodeTableKeys!L7,Opcodes!$A:$G,5,FALSE),VLOOKUP(OpcodeTableKeys!L7,Opcodes!$A:$G,7,FALSE),IF(VLOOKUP(OpcodeTableKeys!L7,Opcodes!$A:$G,2,FALSE)=$C$1," ","")))</f>
        <v/>
      </c>
      <c r="N11" s="21" t="str">
        <f>IF(ISNA(VLOOKUP(OpcodeTableKeys!M7,Opcodes!$A:$G,2,FALSE)),"",CONCATENATE("   ",VLOOKUP(OpcodeTableKeys!M7,Opcodes!$A:$G,5,FALSE),VLOOKUP(OpcodeTableKeys!M7,Opcodes!$A:$G,7,FALSE),IF(VLOOKUP(OpcodeTableKeys!M7,Opcodes!$A:$G,2,FALSE)=$C$1," ","")))</f>
        <v/>
      </c>
      <c r="O11" s="21" t="str">
        <f>IF(ISNA(VLOOKUP(OpcodeTableKeys!N7,Opcodes!$A:$G,2,FALSE)),"",CONCATENATE("   ",VLOOKUP(OpcodeTableKeys!N7,Opcodes!$A:$G,5,FALSE),VLOOKUP(OpcodeTableKeys!N7,Opcodes!$A:$G,7,FALSE),IF(VLOOKUP(OpcodeTableKeys!N7,Opcodes!$A:$G,2,FALSE)=$C$1," ","")))</f>
        <v/>
      </c>
      <c r="P11" s="21" t="str">
        <f>IF(ISNA(VLOOKUP(OpcodeTableKeys!O7,Opcodes!$A:$G,2,FALSE)),"",CONCATENATE("   ",VLOOKUP(OpcodeTableKeys!O7,Opcodes!$A:$G,5,FALSE),VLOOKUP(OpcodeTableKeys!O7,Opcodes!$A:$G,7,FALSE),IF(VLOOKUP(OpcodeTableKeys!O7,Opcodes!$A:$G,2,FALSE)=$C$1," ","")))</f>
        <v xml:space="preserve">   EOR abs,X</v>
      </c>
      <c r="Q11" s="21" t="str">
        <f>IF(ISNA(VLOOKUP(OpcodeTableKeys!P7,Opcodes!$A:$G,2,FALSE)),"",CONCATENATE("   ",VLOOKUP(OpcodeTableKeys!P7,Opcodes!$A:$G,5,FALSE),VLOOKUP(OpcodeTableKeys!P7,Opcodes!$A:$G,7,FALSE),IF(VLOOKUP(OpcodeTableKeys!P7,Opcodes!$A:$G,2,FALSE)=$C$1," ","")))</f>
        <v xml:space="preserve">   LSR abs,X</v>
      </c>
      <c r="R11" s="26" t="str">
        <f>IF(ISNA(VLOOKUP(OpcodeTableKeys!Q7,Opcodes!$A$2:$F$240,2,FALSE)),"",CONCATENATE("   ",VLOOKUP(OpcodeTableKeys!Q7,Opcodes!$A$2:$F$240,5,FALSE),"  ",VLOOKUP(OpcodeTableKeys!Q7,Opcodes!$A$2:$F$240,6,FALSE),IF(VLOOKUP(OpcodeTableKeys!Q7,Opcodes!$A$2:$F$240,2,FALSE)=$C$1," ","")))</f>
        <v/>
      </c>
    </row>
    <row r="12" spans="1:18" s="19" customFormat="1" ht="24.95" customHeight="1" x14ac:dyDescent="0.2">
      <c r="A12" s="14">
        <v>6</v>
      </c>
      <c r="B12" s="15"/>
      <c r="C12" s="25" t="str">
        <f>IF(ISNA(VLOOKUP(OpcodeTableKeys!B8,Opcodes!$A:$G,2,FALSE)),"",CONCATENATE("   ",VLOOKUP(OpcodeTableKeys!B8,Opcodes!$A:$G,5,FALSE),VLOOKUP(OpcodeTableKeys!B8,Opcodes!$A:$G,7,FALSE),IF(VLOOKUP(OpcodeTableKeys!B8,Opcodes!$A:$G,2,FALSE)=$C$1," ","")))</f>
        <v xml:space="preserve">   RTS</v>
      </c>
      <c r="D12" s="21" t="str">
        <f>IF(ISNA(VLOOKUP(OpcodeTableKeys!C8,Opcodes!$A:$G,2,FALSE)),"",CONCATENATE("   ",VLOOKUP(OpcodeTableKeys!C8,Opcodes!$A:$G,5,FALSE),VLOOKUP(OpcodeTableKeys!C8,Opcodes!$A:$G,7,FALSE),IF(VLOOKUP(OpcodeTableKeys!C8,Opcodes!$A:$G,2,FALSE)=$C$1," ","")))</f>
        <v xml:space="preserve">   ADC [zp,X]</v>
      </c>
      <c r="E12" s="21" t="str">
        <f>IF(ISNA(VLOOKUP(OpcodeTableKeys!D8,Opcodes!$A:$G,2,FALSE)),"",CONCATENATE("   ",VLOOKUP(OpcodeTableKeys!D8,Opcodes!$A:$G,5,FALSE),VLOOKUP(OpcodeTableKeys!D8,Opcodes!$A:$G,7,FALSE),IF(VLOOKUP(OpcodeTableKeys!D8,Opcodes!$A:$G,2,FALSE)=$C$1," ","")))</f>
        <v/>
      </c>
      <c r="F12" s="21" t="str">
        <f>IF(ISNA(VLOOKUP(OpcodeTableKeys!E8,Opcodes!$A:$G,2,FALSE)),"",CONCATENATE("   ",VLOOKUP(OpcodeTableKeys!E8,Opcodes!$A:$G,5,FALSE),VLOOKUP(OpcodeTableKeys!E8,Opcodes!$A:$G,7,FALSE),IF(VLOOKUP(OpcodeTableKeys!E8,Opcodes!$A:$G,2,FALSE)=$C$1," ","")))</f>
        <v/>
      </c>
      <c r="G12" s="21" t="str">
        <f>IF(ISNA(VLOOKUP(OpcodeTableKeys!F8,Opcodes!$A:$G,2,FALSE)),"",CONCATENATE("   ",VLOOKUP(OpcodeTableKeys!F8,Opcodes!$A:$G,5,FALSE),VLOOKUP(OpcodeTableKeys!F8,Opcodes!$A:$G,7,FALSE),IF(VLOOKUP(OpcodeTableKeys!F8,Opcodes!$A:$G,2,FALSE)=$C$1," ","")))</f>
        <v/>
      </c>
      <c r="H12" s="21" t="str">
        <f>IF(ISNA(VLOOKUP(OpcodeTableKeys!G8,Opcodes!$A:$G,2,FALSE)),"",CONCATENATE("   ",VLOOKUP(OpcodeTableKeys!G8,Opcodes!$A:$G,5,FALSE),VLOOKUP(OpcodeTableKeys!G8,Opcodes!$A:$G,7,FALSE),IF(VLOOKUP(OpcodeTableKeys!G8,Opcodes!$A:$G,2,FALSE)=$C$1," ","")))</f>
        <v xml:space="preserve">   ADC zp</v>
      </c>
      <c r="I12" s="21" t="str">
        <f>IF(ISNA(VLOOKUP(OpcodeTableKeys!H8,Opcodes!$A:$G,2,FALSE)),"",CONCATENATE("   ",VLOOKUP(OpcodeTableKeys!H8,Opcodes!$A:$G,5,FALSE),VLOOKUP(OpcodeTableKeys!H8,Opcodes!$A:$G,7,FALSE),IF(VLOOKUP(OpcodeTableKeys!H8,Opcodes!$A:$G,2,FALSE)=$C$1," ","")))</f>
        <v xml:space="preserve">   ROR zp</v>
      </c>
      <c r="J12" s="21" t="str">
        <f>IF(ISNA(VLOOKUP(OpcodeTableKeys!I8,Opcodes!$A:$G,2,FALSE)),"",CONCATENATE("   ",VLOOKUP(OpcodeTableKeys!I8,Opcodes!$A:$G,5,FALSE),VLOOKUP(OpcodeTableKeys!I8,Opcodes!$A:$G,7,FALSE),IF(VLOOKUP(OpcodeTableKeys!I8,Opcodes!$A:$G,2,FALSE)=$C$1," ","")))</f>
        <v/>
      </c>
      <c r="K12" s="21" t="str">
        <f>IF(ISNA(VLOOKUP(OpcodeTableKeys!J8,Opcodes!$A:$G,2,FALSE)),"",CONCATENATE("   ",VLOOKUP(OpcodeTableKeys!J8,Opcodes!$A:$G,5,FALSE),VLOOKUP(OpcodeTableKeys!J8,Opcodes!$A:$G,7,FALSE),IF(VLOOKUP(OpcodeTableKeys!J8,Opcodes!$A:$G,2,FALSE)=$C$1," ","")))</f>
        <v xml:space="preserve">   PLA</v>
      </c>
      <c r="L12" s="21" t="str">
        <f>IF(ISNA(VLOOKUP(OpcodeTableKeys!K8,Opcodes!$A:$G,2,FALSE)),"",CONCATENATE("   ",VLOOKUP(OpcodeTableKeys!K8,Opcodes!$A:$G,5,FALSE),VLOOKUP(OpcodeTableKeys!K8,Opcodes!$A:$G,7,FALSE),IF(VLOOKUP(OpcodeTableKeys!K8,Opcodes!$A:$G,2,FALSE)=$C$1," ","")))</f>
        <v xml:space="preserve">   ADC #</v>
      </c>
      <c r="M12" s="21" t="str">
        <f>IF(ISNA(VLOOKUP(OpcodeTableKeys!L8,Opcodes!$A:$G,2,FALSE)),"",CONCATENATE("   ",VLOOKUP(OpcodeTableKeys!L8,Opcodes!$A:$G,5,FALSE),VLOOKUP(OpcodeTableKeys!L8,Opcodes!$A:$G,7,FALSE),IF(VLOOKUP(OpcodeTableKeys!L8,Opcodes!$A:$G,2,FALSE)=$C$1," ","")))</f>
        <v xml:space="preserve">   ROR A</v>
      </c>
      <c r="N12" s="21" t="str">
        <f>IF(ISNA(VLOOKUP(OpcodeTableKeys!M8,Opcodes!$A:$G,2,FALSE)),"",CONCATENATE("   ",VLOOKUP(OpcodeTableKeys!M8,Opcodes!$A:$G,5,FALSE),VLOOKUP(OpcodeTableKeys!M8,Opcodes!$A:$G,7,FALSE),IF(VLOOKUP(OpcodeTableKeys!M8,Opcodes!$A:$G,2,FALSE)=$C$1," ","")))</f>
        <v/>
      </c>
      <c r="O12" s="21" t="str">
        <f>IF(ISNA(VLOOKUP(OpcodeTableKeys!N8,Opcodes!$A:$G,2,FALSE)),"",CONCATENATE("   ",VLOOKUP(OpcodeTableKeys!N8,Opcodes!$A:$G,5,FALSE),VLOOKUP(OpcodeTableKeys!N8,Opcodes!$A:$G,7,FALSE),IF(VLOOKUP(OpcodeTableKeys!N8,Opcodes!$A:$G,2,FALSE)=$C$1," ","")))</f>
        <v xml:space="preserve">   JMP [abs]</v>
      </c>
      <c r="P12" s="21" t="str">
        <f>IF(ISNA(VLOOKUP(OpcodeTableKeys!O8,Opcodes!$A:$G,2,FALSE)),"",CONCATENATE("   ",VLOOKUP(OpcodeTableKeys!O8,Opcodes!$A:$G,5,FALSE),VLOOKUP(OpcodeTableKeys!O8,Opcodes!$A:$G,7,FALSE),IF(VLOOKUP(OpcodeTableKeys!O8,Opcodes!$A:$G,2,FALSE)=$C$1," ","")))</f>
        <v xml:space="preserve">   ADC abs</v>
      </c>
      <c r="Q12" s="21" t="str">
        <f>IF(ISNA(VLOOKUP(OpcodeTableKeys!P8,Opcodes!$A:$G,2,FALSE)),"",CONCATENATE("   ",VLOOKUP(OpcodeTableKeys!P8,Opcodes!$A:$G,5,FALSE),VLOOKUP(OpcodeTableKeys!P8,Opcodes!$A:$G,7,FALSE),IF(VLOOKUP(OpcodeTableKeys!P8,Opcodes!$A:$G,2,FALSE)=$C$1," ","")))</f>
        <v xml:space="preserve">   ROR abs</v>
      </c>
      <c r="R12" s="26" t="str">
        <f>IF(ISNA(VLOOKUP(OpcodeTableKeys!Q8,Opcodes!$A$2:$F$240,2,FALSE)),"",CONCATENATE("   ",VLOOKUP(OpcodeTableKeys!Q8,Opcodes!$A$2:$F$240,5,FALSE),"  ",VLOOKUP(OpcodeTableKeys!Q8,Opcodes!$A$2:$F$240,6,FALSE),IF(VLOOKUP(OpcodeTableKeys!Q8,Opcodes!$A$2:$F$240,2,FALSE)=$C$1," ","")))</f>
        <v/>
      </c>
    </row>
    <row r="13" spans="1:18" s="19" customFormat="1" ht="24.95" customHeight="1" x14ac:dyDescent="0.2">
      <c r="A13" s="14">
        <v>7</v>
      </c>
      <c r="B13" s="15"/>
      <c r="C13" s="25" t="str">
        <f>IF(ISNA(VLOOKUP(OpcodeTableKeys!B9,Opcodes!$A:$G,2,FALSE)),"",CONCATENATE("   ",VLOOKUP(OpcodeTableKeys!B9,Opcodes!$A:$G,5,FALSE),VLOOKUP(OpcodeTableKeys!B9,Opcodes!$A:$G,7,FALSE),IF(VLOOKUP(OpcodeTableKeys!B9,Opcodes!$A:$G,2,FALSE)=$C$1," ","")))</f>
        <v xml:space="preserve">   BVS rel</v>
      </c>
      <c r="D13" s="21" t="str">
        <f>IF(ISNA(VLOOKUP(OpcodeTableKeys!C9,Opcodes!$A:$G,2,FALSE)),"",CONCATENATE("   ",VLOOKUP(OpcodeTableKeys!C9,Opcodes!$A:$G,5,FALSE),VLOOKUP(OpcodeTableKeys!C9,Opcodes!$A:$G,7,FALSE),IF(VLOOKUP(OpcodeTableKeys!C9,Opcodes!$A:$G,2,FALSE)=$C$1," ","")))</f>
        <v xml:space="preserve">   ADC [zp],Y</v>
      </c>
      <c r="E13" s="21" t="str">
        <f>IF(ISNA(VLOOKUP(OpcodeTableKeys!D9,Opcodes!$A:$G,2,FALSE)),"",CONCATENATE("   ",VLOOKUP(OpcodeTableKeys!D9,Opcodes!$A:$G,5,FALSE),VLOOKUP(OpcodeTableKeys!D9,Opcodes!$A:$G,7,FALSE),IF(VLOOKUP(OpcodeTableKeys!D9,Opcodes!$A:$G,2,FALSE)=$C$1," ","")))</f>
        <v/>
      </c>
      <c r="F13" s="21" t="str">
        <f>IF(ISNA(VLOOKUP(OpcodeTableKeys!E9,Opcodes!$A:$G,2,FALSE)),"",CONCATENATE("   ",VLOOKUP(OpcodeTableKeys!E9,Opcodes!$A:$G,5,FALSE),VLOOKUP(OpcodeTableKeys!E9,Opcodes!$A:$G,7,FALSE),IF(VLOOKUP(OpcodeTableKeys!E9,Opcodes!$A:$G,2,FALSE)=$C$1," ","")))</f>
        <v/>
      </c>
      <c r="G13" s="21" t="str">
        <f>IF(ISNA(VLOOKUP(OpcodeTableKeys!F9,Opcodes!$A:$G,2,FALSE)),"",CONCATENATE("   ",VLOOKUP(OpcodeTableKeys!F9,Opcodes!$A:$G,5,FALSE),VLOOKUP(OpcodeTableKeys!F9,Opcodes!$A:$G,7,FALSE),IF(VLOOKUP(OpcodeTableKeys!F9,Opcodes!$A:$G,2,FALSE)=$C$1," ","")))</f>
        <v/>
      </c>
      <c r="H13" s="21" t="str">
        <f>IF(ISNA(VLOOKUP(OpcodeTableKeys!G9,Opcodes!$A:$G,2,FALSE)),"",CONCATENATE("   ",VLOOKUP(OpcodeTableKeys!G9,Opcodes!$A:$G,5,FALSE),VLOOKUP(OpcodeTableKeys!G9,Opcodes!$A:$G,7,FALSE),IF(VLOOKUP(OpcodeTableKeys!G9,Opcodes!$A:$G,2,FALSE)=$C$1," ","")))</f>
        <v xml:space="preserve">   ADC zp,X</v>
      </c>
      <c r="I13" s="21" t="str">
        <f>IF(ISNA(VLOOKUP(OpcodeTableKeys!H9,Opcodes!$A:$G,2,FALSE)),"",CONCATENATE("   ",VLOOKUP(OpcodeTableKeys!H9,Opcodes!$A:$G,5,FALSE),VLOOKUP(OpcodeTableKeys!H9,Opcodes!$A:$G,7,FALSE),IF(VLOOKUP(OpcodeTableKeys!H9,Opcodes!$A:$G,2,FALSE)=$C$1," ","")))</f>
        <v xml:space="preserve">   ROR zp,X</v>
      </c>
      <c r="J13" s="21" t="str">
        <f>IF(ISNA(VLOOKUP(OpcodeTableKeys!I9,Opcodes!$A:$G,2,FALSE)),"",CONCATENATE("   ",VLOOKUP(OpcodeTableKeys!I9,Opcodes!$A:$G,5,FALSE),VLOOKUP(OpcodeTableKeys!I9,Opcodes!$A:$G,7,FALSE),IF(VLOOKUP(OpcodeTableKeys!I9,Opcodes!$A:$G,2,FALSE)=$C$1," ","")))</f>
        <v/>
      </c>
      <c r="K13" s="21" t="str">
        <f>IF(ISNA(VLOOKUP(OpcodeTableKeys!J9,Opcodes!$A:$G,2,FALSE)),"",CONCATENATE("   ",VLOOKUP(OpcodeTableKeys!J9,Opcodes!$A:$G,5,FALSE),VLOOKUP(OpcodeTableKeys!J9,Opcodes!$A:$G,7,FALSE),IF(VLOOKUP(OpcodeTableKeys!J9,Opcodes!$A:$G,2,FALSE)=$C$1," ","")))</f>
        <v xml:space="preserve">   SEI</v>
      </c>
      <c r="L13" s="21" t="str">
        <f>IF(ISNA(VLOOKUP(OpcodeTableKeys!K9,Opcodes!$A:$G,2,FALSE)),"",CONCATENATE("   ",VLOOKUP(OpcodeTableKeys!K9,Opcodes!$A:$G,5,FALSE),VLOOKUP(OpcodeTableKeys!K9,Opcodes!$A:$G,7,FALSE),IF(VLOOKUP(OpcodeTableKeys!K9,Opcodes!$A:$G,2,FALSE)=$C$1," ","")))</f>
        <v xml:space="preserve">   ADC abs,Y</v>
      </c>
      <c r="M13" s="21" t="str">
        <f>IF(ISNA(VLOOKUP(OpcodeTableKeys!L9,Opcodes!$A:$G,2,FALSE)),"",CONCATENATE("   ",VLOOKUP(OpcodeTableKeys!L9,Opcodes!$A:$G,5,FALSE),VLOOKUP(OpcodeTableKeys!L9,Opcodes!$A:$G,7,FALSE),IF(VLOOKUP(OpcodeTableKeys!L9,Opcodes!$A:$G,2,FALSE)=$C$1," ","")))</f>
        <v/>
      </c>
      <c r="N13" s="21" t="str">
        <f>IF(ISNA(VLOOKUP(OpcodeTableKeys!M9,Opcodes!$A:$G,2,FALSE)),"",CONCATENATE("   ",VLOOKUP(OpcodeTableKeys!M9,Opcodes!$A:$G,5,FALSE),VLOOKUP(OpcodeTableKeys!M9,Opcodes!$A:$G,7,FALSE),IF(VLOOKUP(OpcodeTableKeys!M9,Opcodes!$A:$G,2,FALSE)=$C$1," ","")))</f>
        <v/>
      </c>
      <c r="O13" s="21" t="str">
        <f>IF(ISNA(VLOOKUP(OpcodeTableKeys!N9,Opcodes!$A:$G,2,FALSE)),"",CONCATENATE("   ",VLOOKUP(OpcodeTableKeys!N9,Opcodes!$A:$G,5,FALSE),VLOOKUP(OpcodeTableKeys!N9,Opcodes!$A:$G,7,FALSE),IF(VLOOKUP(OpcodeTableKeys!N9,Opcodes!$A:$G,2,FALSE)=$C$1," ","")))</f>
        <v/>
      </c>
      <c r="P13" s="21" t="str">
        <f>IF(ISNA(VLOOKUP(OpcodeTableKeys!O9,Opcodes!$A:$G,2,FALSE)),"",CONCATENATE("   ",VLOOKUP(OpcodeTableKeys!O9,Opcodes!$A:$G,5,FALSE),VLOOKUP(OpcodeTableKeys!O9,Opcodes!$A:$G,7,FALSE),IF(VLOOKUP(OpcodeTableKeys!O9,Opcodes!$A:$G,2,FALSE)=$C$1," ","")))</f>
        <v xml:space="preserve">   ADC abs,X</v>
      </c>
      <c r="Q13" s="21" t="str">
        <f>IF(ISNA(VLOOKUP(OpcodeTableKeys!P9,Opcodes!$A:$G,2,FALSE)),"",CONCATENATE("   ",VLOOKUP(OpcodeTableKeys!P9,Opcodes!$A:$G,5,FALSE),VLOOKUP(OpcodeTableKeys!P9,Opcodes!$A:$G,7,FALSE),IF(VLOOKUP(OpcodeTableKeys!P9,Opcodes!$A:$G,2,FALSE)=$C$1," ","")))</f>
        <v xml:space="preserve">   ROR abs,X</v>
      </c>
      <c r="R13" s="26" t="str">
        <f>IF(ISNA(VLOOKUP(OpcodeTableKeys!Q9,Opcodes!$A$2:$F$240,2,FALSE)),"",CONCATENATE("   ",VLOOKUP(OpcodeTableKeys!Q9,Opcodes!$A$2:$F$240,5,FALSE),"  ",VLOOKUP(OpcodeTableKeys!Q9,Opcodes!$A$2:$F$240,6,FALSE),IF(VLOOKUP(OpcodeTableKeys!Q9,Opcodes!$A$2:$F$240,2,FALSE)=$C$1," ","")))</f>
        <v/>
      </c>
    </row>
    <row r="14" spans="1:18" s="19" customFormat="1" ht="24.95" customHeight="1" x14ac:dyDescent="0.2">
      <c r="A14" s="14">
        <v>8</v>
      </c>
      <c r="B14" s="15"/>
      <c r="C14" s="25" t="str">
        <f>IF(ISNA(VLOOKUP(OpcodeTableKeys!B10,Opcodes!$A:$G,2,FALSE)),"",CONCATENATE("   ",VLOOKUP(OpcodeTableKeys!B10,Opcodes!$A:$G,5,FALSE),VLOOKUP(OpcodeTableKeys!B10,Opcodes!$A:$G,7,FALSE),IF(VLOOKUP(OpcodeTableKeys!B10,Opcodes!$A:$G,2,FALSE)=$C$1," ","")))</f>
        <v/>
      </c>
      <c r="D14" s="21" t="str">
        <f>IF(ISNA(VLOOKUP(OpcodeTableKeys!C10,Opcodes!$A:$G,2,FALSE)),"",CONCATENATE("   ",VLOOKUP(OpcodeTableKeys!C10,Opcodes!$A:$G,5,FALSE),VLOOKUP(OpcodeTableKeys!C10,Opcodes!$A:$G,7,FALSE),IF(VLOOKUP(OpcodeTableKeys!C10,Opcodes!$A:$G,2,FALSE)=$C$1," ","")))</f>
        <v xml:space="preserve">   STA [zp,X]</v>
      </c>
      <c r="E14" s="21" t="str">
        <f>IF(ISNA(VLOOKUP(OpcodeTableKeys!D10,Opcodes!$A:$G,2,FALSE)),"",CONCATENATE("   ",VLOOKUP(OpcodeTableKeys!D10,Opcodes!$A:$G,5,FALSE),VLOOKUP(OpcodeTableKeys!D10,Opcodes!$A:$G,7,FALSE),IF(VLOOKUP(OpcodeTableKeys!D10,Opcodes!$A:$G,2,FALSE)=$C$1," ","")))</f>
        <v/>
      </c>
      <c r="F14" s="21" t="str">
        <f>IF(ISNA(VLOOKUP(OpcodeTableKeys!E10,Opcodes!$A:$G,2,FALSE)),"",CONCATENATE("   ",VLOOKUP(OpcodeTableKeys!E10,Opcodes!$A:$G,5,FALSE),VLOOKUP(OpcodeTableKeys!E10,Opcodes!$A:$G,7,FALSE),IF(VLOOKUP(OpcodeTableKeys!E10,Opcodes!$A:$G,2,FALSE)=$C$1," ","")))</f>
        <v/>
      </c>
      <c r="G14" s="21" t="str">
        <f>IF(ISNA(VLOOKUP(OpcodeTableKeys!F10,Opcodes!$A:$G,2,FALSE)),"",CONCATENATE("   ",VLOOKUP(OpcodeTableKeys!F10,Opcodes!$A:$G,5,FALSE),VLOOKUP(OpcodeTableKeys!F10,Opcodes!$A:$G,7,FALSE),IF(VLOOKUP(OpcodeTableKeys!F10,Opcodes!$A:$G,2,FALSE)=$C$1," ","")))</f>
        <v xml:space="preserve">   STY zp</v>
      </c>
      <c r="H14" s="21" t="str">
        <f>IF(ISNA(VLOOKUP(OpcodeTableKeys!G10,Opcodes!$A:$G,2,FALSE)),"",CONCATENATE("   ",VLOOKUP(OpcodeTableKeys!G10,Opcodes!$A:$G,5,FALSE),VLOOKUP(OpcodeTableKeys!G10,Opcodes!$A:$G,7,FALSE),IF(VLOOKUP(OpcodeTableKeys!G10,Opcodes!$A:$G,2,FALSE)=$C$1," ","")))</f>
        <v xml:space="preserve">   STA zp</v>
      </c>
      <c r="I14" s="21" t="str">
        <f>IF(ISNA(VLOOKUP(OpcodeTableKeys!H10,Opcodes!$A:$G,2,FALSE)),"",CONCATENATE("   ",VLOOKUP(OpcodeTableKeys!H10,Opcodes!$A:$G,5,FALSE),VLOOKUP(OpcodeTableKeys!H10,Opcodes!$A:$G,7,FALSE),IF(VLOOKUP(OpcodeTableKeys!H10,Opcodes!$A:$G,2,FALSE)=$C$1," ","")))</f>
        <v xml:space="preserve">   STX zp</v>
      </c>
      <c r="J14" s="21" t="str">
        <f>IF(ISNA(VLOOKUP(OpcodeTableKeys!I10,Opcodes!$A:$G,2,FALSE)),"",CONCATENATE("   ",VLOOKUP(OpcodeTableKeys!I10,Opcodes!$A:$G,5,FALSE),VLOOKUP(OpcodeTableKeys!I10,Opcodes!$A:$G,7,FALSE),IF(VLOOKUP(OpcodeTableKeys!I10,Opcodes!$A:$G,2,FALSE)=$C$1," ","")))</f>
        <v/>
      </c>
      <c r="K14" s="21" t="str">
        <f>IF(ISNA(VLOOKUP(OpcodeTableKeys!J10,Opcodes!$A:$G,2,FALSE)),"",CONCATENATE("   ",VLOOKUP(OpcodeTableKeys!J10,Opcodes!$A:$G,5,FALSE),VLOOKUP(OpcodeTableKeys!J10,Opcodes!$A:$G,7,FALSE),IF(VLOOKUP(OpcodeTableKeys!J10,Opcodes!$A:$G,2,FALSE)=$C$1," ","")))</f>
        <v xml:space="preserve">   DEY</v>
      </c>
      <c r="L14" s="21" t="str">
        <f>IF(ISNA(VLOOKUP(OpcodeTableKeys!K10,Opcodes!$A:$G,2,FALSE)),"",CONCATENATE("   ",VLOOKUP(OpcodeTableKeys!K10,Opcodes!$A:$G,5,FALSE),VLOOKUP(OpcodeTableKeys!K10,Opcodes!$A:$G,7,FALSE),IF(VLOOKUP(OpcodeTableKeys!K10,Opcodes!$A:$G,2,FALSE)=$C$1," ","")))</f>
        <v/>
      </c>
      <c r="M14" s="21" t="str">
        <f>IF(ISNA(VLOOKUP(OpcodeTableKeys!L10,Opcodes!$A:$G,2,FALSE)),"",CONCATENATE("   ",VLOOKUP(OpcodeTableKeys!L10,Opcodes!$A:$G,5,FALSE),VLOOKUP(OpcodeTableKeys!L10,Opcodes!$A:$G,7,FALSE),IF(VLOOKUP(OpcodeTableKeys!L10,Opcodes!$A:$G,2,FALSE)=$C$1," ","")))</f>
        <v xml:space="preserve">   TXA</v>
      </c>
      <c r="N14" s="21" t="str">
        <f>IF(ISNA(VLOOKUP(OpcodeTableKeys!M10,Opcodes!$A:$G,2,FALSE)),"",CONCATENATE("   ",VLOOKUP(OpcodeTableKeys!M10,Opcodes!$A:$G,5,FALSE),VLOOKUP(OpcodeTableKeys!M10,Opcodes!$A:$G,7,FALSE),IF(VLOOKUP(OpcodeTableKeys!M10,Opcodes!$A:$G,2,FALSE)=$C$1," ","")))</f>
        <v/>
      </c>
      <c r="O14" s="21" t="str">
        <f>IF(ISNA(VLOOKUP(OpcodeTableKeys!N10,Opcodes!$A:$G,2,FALSE)),"",CONCATENATE("   ",VLOOKUP(OpcodeTableKeys!N10,Opcodes!$A:$G,5,FALSE),VLOOKUP(OpcodeTableKeys!N10,Opcodes!$A:$G,7,FALSE),IF(VLOOKUP(OpcodeTableKeys!N10,Opcodes!$A:$G,2,FALSE)=$C$1," ","")))</f>
        <v xml:space="preserve">   STY abs</v>
      </c>
      <c r="P14" s="21" t="str">
        <f>IF(ISNA(VLOOKUP(OpcodeTableKeys!O10,Opcodes!$A:$G,2,FALSE)),"",CONCATENATE("   ",VLOOKUP(OpcodeTableKeys!O10,Opcodes!$A:$G,5,FALSE),VLOOKUP(OpcodeTableKeys!O10,Opcodes!$A:$G,7,FALSE),IF(VLOOKUP(OpcodeTableKeys!O10,Opcodes!$A:$G,2,FALSE)=$C$1," ","")))</f>
        <v xml:space="preserve">   STA abs</v>
      </c>
      <c r="Q14" s="21" t="str">
        <f>IF(ISNA(VLOOKUP(OpcodeTableKeys!P10,Opcodes!$A:$G,2,FALSE)),"",CONCATENATE("   ",VLOOKUP(OpcodeTableKeys!P10,Opcodes!$A:$G,5,FALSE),VLOOKUP(OpcodeTableKeys!P10,Opcodes!$A:$G,7,FALSE),IF(VLOOKUP(OpcodeTableKeys!P10,Opcodes!$A:$G,2,FALSE)=$C$1," ","")))</f>
        <v xml:space="preserve">   STX abs</v>
      </c>
      <c r="R14" s="26" t="str">
        <f>IF(ISNA(VLOOKUP(OpcodeTableKeys!Q10,Opcodes!$A$2:$F$240,2,FALSE)),"",CONCATENATE("   ",VLOOKUP(OpcodeTableKeys!Q10,Opcodes!$A$2:$F$240,5,FALSE),"  ",VLOOKUP(OpcodeTableKeys!Q10,Opcodes!$A$2:$F$240,6,FALSE),IF(VLOOKUP(OpcodeTableKeys!Q10,Opcodes!$A$2:$F$240,2,FALSE)=$C$1," ","")))</f>
        <v/>
      </c>
    </row>
    <row r="15" spans="1:18" s="19" customFormat="1" ht="24.95" customHeight="1" x14ac:dyDescent="0.2">
      <c r="A15" s="14">
        <v>9</v>
      </c>
      <c r="B15" s="15"/>
      <c r="C15" s="25" t="str">
        <f>IF(ISNA(VLOOKUP(OpcodeTableKeys!B11,Opcodes!$A:$G,2,FALSE)),"",CONCATENATE("   ",VLOOKUP(OpcodeTableKeys!B11,Opcodes!$A:$G,5,FALSE),VLOOKUP(OpcodeTableKeys!B11,Opcodes!$A:$G,7,FALSE),IF(VLOOKUP(OpcodeTableKeys!B11,Opcodes!$A:$G,2,FALSE)=$C$1," ","")))</f>
        <v xml:space="preserve">   BCC rel</v>
      </c>
      <c r="D15" s="21" t="str">
        <f>IF(ISNA(VLOOKUP(OpcodeTableKeys!C11,Opcodes!$A:$G,2,FALSE)),"",CONCATENATE("   ",VLOOKUP(OpcodeTableKeys!C11,Opcodes!$A:$G,5,FALSE),VLOOKUP(OpcodeTableKeys!C11,Opcodes!$A:$G,7,FALSE),IF(VLOOKUP(OpcodeTableKeys!C11,Opcodes!$A:$G,2,FALSE)=$C$1," ","")))</f>
        <v xml:space="preserve">   STA [zp],Y</v>
      </c>
      <c r="E15" s="21" t="str">
        <f>IF(ISNA(VLOOKUP(OpcodeTableKeys!D11,Opcodes!$A:$G,2,FALSE)),"",CONCATENATE("   ",VLOOKUP(OpcodeTableKeys!D11,Opcodes!$A:$G,5,FALSE),VLOOKUP(OpcodeTableKeys!D11,Opcodes!$A:$G,7,FALSE),IF(VLOOKUP(OpcodeTableKeys!D11,Opcodes!$A:$G,2,FALSE)=$C$1," ","")))</f>
        <v/>
      </c>
      <c r="F15" s="21" t="str">
        <f>IF(ISNA(VLOOKUP(OpcodeTableKeys!E11,Opcodes!$A:$G,2,FALSE)),"",CONCATENATE("   ",VLOOKUP(OpcodeTableKeys!E11,Opcodes!$A:$G,5,FALSE),VLOOKUP(OpcodeTableKeys!E11,Opcodes!$A:$G,7,FALSE),IF(VLOOKUP(OpcodeTableKeys!E11,Opcodes!$A:$G,2,FALSE)=$C$1," ","")))</f>
        <v/>
      </c>
      <c r="G15" s="21" t="str">
        <f>IF(ISNA(VLOOKUP(OpcodeTableKeys!F11,Opcodes!$A:$G,2,FALSE)),"",CONCATENATE("   ",VLOOKUP(OpcodeTableKeys!F11,Opcodes!$A:$G,5,FALSE),VLOOKUP(OpcodeTableKeys!F11,Opcodes!$A:$G,7,FALSE),IF(VLOOKUP(OpcodeTableKeys!F11,Opcodes!$A:$G,2,FALSE)=$C$1," ","")))</f>
        <v xml:space="preserve">   STY zp,X</v>
      </c>
      <c r="H15" s="21" t="str">
        <f>IF(ISNA(VLOOKUP(OpcodeTableKeys!G11,Opcodes!$A:$G,2,FALSE)),"",CONCATENATE("   ",VLOOKUP(OpcodeTableKeys!G11,Opcodes!$A:$G,5,FALSE),VLOOKUP(OpcodeTableKeys!G11,Opcodes!$A:$G,7,FALSE),IF(VLOOKUP(OpcodeTableKeys!G11,Opcodes!$A:$G,2,FALSE)=$C$1," ","")))</f>
        <v xml:space="preserve">   STA zp,X</v>
      </c>
      <c r="I15" s="21" t="str">
        <f>IF(ISNA(VLOOKUP(OpcodeTableKeys!H11,Opcodes!$A:$G,2,FALSE)),"",CONCATENATE("   ",VLOOKUP(OpcodeTableKeys!H11,Opcodes!$A:$G,5,FALSE),VLOOKUP(OpcodeTableKeys!H11,Opcodes!$A:$G,7,FALSE),IF(VLOOKUP(OpcodeTableKeys!H11,Opcodes!$A:$G,2,FALSE)=$C$1," ","")))</f>
        <v xml:space="preserve">   STX zp,Y</v>
      </c>
      <c r="J15" s="21" t="str">
        <f>IF(ISNA(VLOOKUP(OpcodeTableKeys!I11,Opcodes!$A:$G,2,FALSE)),"",CONCATENATE("   ",VLOOKUP(OpcodeTableKeys!I11,Opcodes!$A:$G,5,FALSE),VLOOKUP(OpcodeTableKeys!I11,Opcodes!$A:$G,7,FALSE),IF(VLOOKUP(OpcodeTableKeys!I11,Opcodes!$A:$G,2,FALSE)=$C$1," ","")))</f>
        <v/>
      </c>
      <c r="K15" s="21" t="str">
        <f>IF(ISNA(VLOOKUP(OpcodeTableKeys!J11,Opcodes!$A:$G,2,FALSE)),"",CONCATENATE("   ",VLOOKUP(OpcodeTableKeys!J11,Opcodes!$A:$G,5,FALSE),VLOOKUP(OpcodeTableKeys!J11,Opcodes!$A:$G,7,FALSE),IF(VLOOKUP(OpcodeTableKeys!J11,Opcodes!$A:$G,2,FALSE)=$C$1," ","")))</f>
        <v xml:space="preserve">   TYA</v>
      </c>
      <c r="L15" s="21" t="str">
        <f>IF(ISNA(VLOOKUP(OpcodeTableKeys!K11,Opcodes!$A:$G,2,FALSE)),"",CONCATENATE("   ",VLOOKUP(OpcodeTableKeys!K11,Opcodes!$A:$G,5,FALSE),VLOOKUP(OpcodeTableKeys!K11,Opcodes!$A:$G,7,FALSE),IF(VLOOKUP(OpcodeTableKeys!K11,Opcodes!$A:$G,2,FALSE)=$C$1," ","")))</f>
        <v xml:space="preserve">   STA abs,Y</v>
      </c>
      <c r="M15" s="21" t="str">
        <f>IF(ISNA(VLOOKUP(OpcodeTableKeys!L11,Opcodes!$A:$G,2,FALSE)),"",CONCATENATE("   ",VLOOKUP(OpcodeTableKeys!L11,Opcodes!$A:$G,5,FALSE),VLOOKUP(OpcodeTableKeys!L11,Opcodes!$A:$G,7,FALSE),IF(VLOOKUP(OpcodeTableKeys!L11,Opcodes!$A:$G,2,FALSE)=$C$1," ","")))</f>
        <v xml:space="preserve">   TXS</v>
      </c>
      <c r="N15" s="21" t="str">
        <f>IF(ISNA(VLOOKUP(OpcodeTableKeys!M11,Opcodes!$A:$G,2,FALSE)),"",CONCATENATE("   ",VLOOKUP(OpcodeTableKeys!M11,Opcodes!$A:$G,5,FALSE),VLOOKUP(OpcodeTableKeys!M11,Opcodes!$A:$G,7,FALSE),IF(VLOOKUP(OpcodeTableKeys!M11,Opcodes!$A:$G,2,FALSE)=$C$1," ","")))</f>
        <v/>
      </c>
      <c r="O15" s="21" t="str">
        <f>IF(ISNA(VLOOKUP(OpcodeTableKeys!N11,Opcodes!$A:$G,2,FALSE)),"",CONCATENATE("   ",VLOOKUP(OpcodeTableKeys!N11,Opcodes!$A:$G,5,FALSE),VLOOKUP(OpcodeTableKeys!N11,Opcodes!$A:$G,7,FALSE),IF(VLOOKUP(OpcodeTableKeys!N11,Opcodes!$A:$G,2,FALSE)=$C$1," ","")))</f>
        <v/>
      </c>
      <c r="P15" s="21" t="str">
        <f>IF(ISNA(VLOOKUP(OpcodeTableKeys!O11,Opcodes!$A:$G,2,FALSE)),"",CONCATENATE("   ",VLOOKUP(OpcodeTableKeys!O11,Opcodes!$A:$G,5,FALSE),VLOOKUP(OpcodeTableKeys!O11,Opcodes!$A:$G,7,FALSE),IF(VLOOKUP(OpcodeTableKeys!O11,Opcodes!$A:$G,2,FALSE)=$C$1," ","")))</f>
        <v xml:space="preserve">   STA abs,X</v>
      </c>
      <c r="Q15" s="21" t="str">
        <f>IF(ISNA(VLOOKUP(OpcodeTableKeys!P11,Opcodes!$A:$G,2,FALSE)),"",CONCATENATE("   ",VLOOKUP(OpcodeTableKeys!P11,Opcodes!$A:$G,5,FALSE),VLOOKUP(OpcodeTableKeys!P11,Opcodes!$A:$G,7,FALSE),IF(VLOOKUP(OpcodeTableKeys!P11,Opcodes!$A:$G,2,FALSE)=$C$1," ","")))</f>
        <v/>
      </c>
      <c r="R15" s="26" t="str">
        <f>IF(ISNA(VLOOKUP(OpcodeTableKeys!Q11,Opcodes!$A$2:$F$240,2,FALSE)),"",CONCATENATE("   ",VLOOKUP(OpcodeTableKeys!Q11,Opcodes!$A$2:$F$240,5,FALSE),"  ",VLOOKUP(OpcodeTableKeys!Q11,Opcodes!$A$2:$F$240,6,FALSE),IF(VLOOKUP(OpcodeTableKeys!Q11,Opcodes!$A$2:$F$240,2,FALSE)=$C$1," ","")))</f>
        <v/>
      </c>
    </row>
    <row r="16" spans="1:18" s="19" customFormat="1" ht="24.95" customHeight="1" x14ac:dyDescent="0.2">
      <c r="A16" s="14" t="s">
        <v>67</v>
      </c>
      <c r="B16" s="15"/>
      <c r="C16" s="25" t="str">
        <f>IF(ISNA(VLOOKUP(OpcodeTableKeys!B12,Opcodes!$A:$G,2,FALSE)),"",CONCATENATE("   ",VLOOKUP(OpcodeTableKeys!B12,Opcodes!$A:$G,5,FALSE),VLOOKUP(OpcodeTableKeys!B12,Opcodes!$A:$G,7,FALSE),IF(VLOOKUP(OpcodeTableKeys!B12,Opcodes!$A:$G,2,FALSE)=$C$1," ","")))</f>
        <v xml:space="preserve">   LDY #</v>
      </c>
      <c r="D16" s="21" t="str">
        <f>IF(ISNA(VLOOKUP(OpcodeTableKeys!C12,Opcodes!$A:$G,2,FALSE)),"",CONCATENATE("   ",VLOOKUP(OpcodeTableKeys!C12,Opcodes!$A:$G,5,FALSE),VLOOKUP(OpcodeTableKeys!C12,Opcodes!$A:$G,7,FALSE),IF(VLOOKUP(OpcodeTableKeys!C12,Opcodes!$A:$G,2,FALSE)=$C$1," ","")))</f>
        <v xml:space="preserve">   LDA [zp,X]</v>
      </c>
      <c r="E16" s="21" t="str">
        <f>IF(ISNA(VLOOKUP(OpcodeTableKeys!D12,Opcodes!$A:$G,2,FALSE)),"",CONCATENATE("   ",VLOOKUP(OpcodeTableKeys!D12,Opcodes!$A:$G,5,FALSE),VLOOKUP(OpcodeTableKeys!D12,Opcodes!$A:$G,7,FALSE),IF(VLOOKUP(OpcodeTableKeys!D12,Opcodes!$A:$G,2,FALSE)=$C$1," ","")))</f>
        <v xml:space="preserve">   LDX #</v>
      </c>
      <c r="F16" s="21" t="str">
        <f>IF(ISNA(VLOOKUP(OpcodeTableKeys!E12,Opcodes!$A:$G,2,FALSE)),"",CONCATENATE("   ",VLOOKUP(OpcodeTableKeys!E12,Opcodes!$A:$G,5,FALSE),VLOOKUP(OpcodeTableKeys!E12,Opcodes!$A:$G,7,FALSE),IF(VLOOKUP(OpcodeTableKeys!E12,Opcodes!$A:$G,2,FALSE)=$C$1," ","")))</f>
        <v/>
      </c>
      <c r="G16" s="21" t="str">
        <f>IF(ISNA(VLOOKUP(OpcodeTableKeys!F12,Opcodes!$A:$G,2,FALSE)),"",CONCATENATE("   ",VLOOKUP(OpcodeTableKeys!F12,Opcodes!$A:$G,5,FALSE),VLOOKUP(OpcodeTableKeys!F12,Opcodes!$A:$G,7,FALSE),IF(VLOOKUP(OpcodeTableKeys!F12,Opcodes!$A:$G,2,FALSE)=$C$1," ","")))</f>
        <v xml:space="preserve">   LDY zp</v>
      </c>
      <c r="H16" s="21" t="str">
        <f>IF(ISNA(VLOOKUP(OpcodeTableKeys!G12,Opcodes!$A:$G,2,FALSE)),"",CONCATENATE("   ",VLOOKUP(OpcodeTableKeys!G12,Opcodes!$A:$G,5,FALSE),VLOOKUP(OpcodeTableKeys!G12,Opcodes!$A:$G,7,FALSE),IF(VLOOKUP(OpcodeTableKeys!G12,Opcodes!$A:$G,2,FALSE)=$C$1," ","")))</f>
        <v xml:space="preserve">   LDA zp</v>
      </c>
      <c r="I16" s="21" t="str">
        <f>IF(ISNA(VLOOKUP(OpcodeTableKeys!H12,Opcodes!$A:$G,2,FALSE)),"",CONCATENATE("   ",VLOOKUP(OpcodeTableKeys!H12,Opcodes!$A:$G,5,FALSE),VLOOKUP(OpcodeTableKeys!H12,Opcodes!$A:$G,7,FALSE),IF(VLOOKUP(OpcodeTableKeys!H12,Opcodes!$A:$G,2,FALSE)=$C$1," ","")))</f>
        <v xml:space="preserve">   LDX zp</v>
      </c>
      <c r="J16" s="21" t="str">
        <f>IF(ISNA(VLOOKUP(OpcodeTableKeys!I12,Opcodes!$A:$G,2,FALSE)),"",CONCATENATE("   ",VLOOKUP(OpcodeTableKeys!I12,Opcodes!$A:$G,5,FALSE),VLOOKUP(OpcodeTableKeys!I12,Opcodes!$A:$G,7,FALSE),IF(VLOOKUP(OpcodeTableKeys!I12,Opcodes!$A:$G,2,FALSE)=$C$1," ","")))</f>
        <v/>
      </c>
      <c r="K16" s="21" t="str">
        <f>IF(ISNA(VLOOKUP(OpcodeTableKeys!J12,Opcodes!$A:$G,2,FALSE)),"",CONCATENATE("   ",VLOOKUP(OpcodeTableKeys!J12,Opcodes!$A:$G,5,FALSE),VLOOKUP(OpcodeTableKeys!J12,Opcodes!$A:$G,7,FALSE),IF(VLOOKUP(OpcodeTableKeys!J12,Opcodes!$A:$G,2,FALSE)=$C$1," ","")))</f>
        <v xml:space="preserve">   TAY</v>
      </c>
      <c r="L16" s="21" t="str">
        <f>IF(ISNA(VLOOKUP(OpcodeTableKeys!K12,Opcodes!$A:$G,2,FALSE)),"",CONCATENATE("   ",VLOOKUP(OpcodeTableKeys!K12,Opcodes!$A:$G,5,FALSE),VLOOKUP(OpcodeTableKeys!K12,Opcodes!$A:$G,7,FALSE),IF(VLOOKUP(OpcodeTableKeys!K12,Opcodes!$A:$G,2,FALSE)=$C$1," ","")))</f>
        <v xml:space="preserve">   LDA #</v>
      </c>
      <c r="M16" s="21" t="str">
        <f>IF(ISNA(VLOOKUP(OpcodeTableKeys!L12,Opcodes!$A:$G,2,FALSE)),"",CONCATENATE("   ",VLOOKUP(OpcodeTableKeys!L12,Opcodes!$A:$G,5,FALSE),VLOOKUP(OpcodeTableKeys!L12,Opcodes!$A:$G,7,FALSE),IF(VLOOKUP(OpcodeTableKeys!L12,Opcodes!$A:$G,2,FALSE)=$C$1," ","")))</f>
        <v xml:space="preserve">   TAX</v>
      </c>
      <c r="N16" s="21" t="str">
        <f>IF(ISNA(VLOOKUP(OpcodeTableKeys!M12,Opcodes!$A:$G,2,FALSE)),"",CONCATENATE("   ",VLOOKUP(OpcodeTableKeys!M12,Opcodes!$A:$G,5,FALSE),VLOOKUP(OpcodeTableKeys!M12,Opcodes!$A:$G,7,FALSE),IF(VLOOKUP(OpcodeTableKeys!M12,Opcodes!$A:$G,2,FALSE)=$C$1," ","")))</f>
        <v/>
      </c>
      <c r="O16" s="21" t="str">
        <f>IF(ISNA(VLOOKUP(OpcodeTableKeys!N12,Opcodes!$A:$G,2,FALSE)),"",CONCATENATE("   ",VLOOKUP(OpcodeTableKeys!N12,Opcodes!$A:$G,5,FALSE),VLOOKUP(OpcodeTableKeys!N12,Opcodes!$A:$G,7,FALSE),IF(VLOOKUP(OpcodeTableKeys!N12,Opcodes!$A:$G,2,FALSE)=$C$1," ","")))</f>
        <v xml:space="preserve">   LDY abs</v>
      </c>
      <c r="P16" s="21" t="str">
        <f>IF(ISNA(VLOOKUP(OpcodeTableKeys!O12,Opcodes!$A:$G,2,FALSE)),"",CONCATENATE("   ",VLOOKUP(OpcodeTableKeys!O12,Opcodes!$A:$G,5,FALSE),VLOOKUP(OpcodeTableKeys!O12,Opcodes!$A:$G,7,FALSE),IF(VLOOKUP(OpcodeTableKeys!O12,Opcodes!$A:$G,2,FALSE)=$C$1," ","")))</f>
        <v xml:space="preserve">   LDA abs</v>
      </c>
      <c r="Q16" s="21" t="str">
        <f>IF(ISNA(VLOOKUP(OpcodeTableKeys!P12,Opcodes!$A:$G,2,FALSE)),"",CONCATENATE("   ",VLOOKUP(OpcodeTableKeys!P12,Opcodes!$A:$G,5,FALSE),VLOOKUP(OpcodeTableKeys!P12,Opcodes!$A:$G,7,FALSE),IF(VLOOKUP(OpcodeTableKeys!P12,Opcodes!$A:$G,2,FALSE)=$C$1," ","")))</f>
        <v xml:space="preserve">   LDX abs</v>
      </c>
      <c r="R16" s="26" t="str">
        <f>IF(ISNA(VLOOKUP(OpcodeTableKeys!Q12,Opcodes!$A$2:$F$240,2,FALSE)),"",CONCATENATE("   ",VLOOKUP(OpcodeTableKeys!Q12,Opcodes!$A$2:$F$240,5,FALSE),"  ",VLOOKUP(OpcodeTableKeys!Q12,Opcodes!$A$2:$F$240,6,FALSE),IF(VLOOKUP(OpcodeTableKeys!Q12,Opcodes!$A$2:$F$240,2,FALSE)=$C$1," ","")))</f>
        <v/>
      </c>
    </row>
    <row r="17" spans="1:18" s="19" customFormat="1" ht="24.95" customHeight="1" x14ac:dyDescent="0.2">
      <c r="A17" s="14" t="s">
        <v>68</v>
      </c>
      <c r="B17" s="15"/>
      <c r="C17" s="25" t="str">
        <f>IF(ISNA(VLOOKUP(OpcodeTableKeys!B13,Opcodes!$A:$G,2,FALSE)),"",CONCATENATE("   ",VLOOKUP(OpcodeTableKeys!B13,Opcodes!$A:$G,5,FALSE),VLOOKUP(OpcodeTableKeys!B13,Opcodes!$A:$G,7,FALSE),IF(VLOOKUP(OpcodeTableKeys!B13,Opcodes!$A:$G,2,FALSE)=$C$1," ","")))</f>
        <v xml:space="preserve">   BCS rel</v>
      </c>
      <c r="D17" s="21" t="str">
        <f>IF(ISNA(VLOOKUP(OpcodeTableKeys!C13,Opcodes!$A:$G,2,FALSE)),"",CONCATENATE("   ",VLOOKUP(OpcodeTableKeys!C13,Opcodes!$A:$G,5,FALSE),VLOOKUP(OpcodeTableKeys!C13,Opcodes!$A:$G,7,FALSE),IF(VLOOKUP(OpcodeTableKeys!C13,Opcodes!$A:$G,2,FALSE)=$C$1," ","")))</f>
        <v xml:space="preserve">   LDA [zp],Y</v>
      </c>
      <c r="E17" s="21" t="str">
        <f>IF(ISNA(VLOOKUP(OpcodeTableKeys!D13,Opcodes!$A:$G,2,FALSE)),"",CONCATENATE("   ",VLOOKUP(OpcodeTableKeys!D13,Opcodes!$A:$G,5,FALSE),VLOOKUP(OpcodeTableKeys!D13,Opcodes!$A:$G,7,FALSE),IF(VLOOKUP(OpcodeTableKeys!D13,Opcodes!$A:$G,2,FALSE)=$C$1," ","")))</f>
        <v/>
      </c>
      <c r="F17" s="21" t="str">
        <f>IF(ISNA(VLOOKUP(OpcodeTableKeys!E13,Opcodes!$A:$G,2,FALSE)),"",CONCATENATE("   ",VLOOKUP(OpcodeTableKeys!E13,Opcodes!$A:$G,5,FALSE),VLOOKUP(OpcodeTableKeys!E13,Opcodes!$A:$G,7,FALSE),IF(VLOOKUP(OpcodeTableKeys!E13,Opcodes!$A:$G,2,FALSE)=$C$1," ","")))</f>
        <v/>
      </c>
      <c r="G17" s="21" t="str">
        <f>IF(ISNA(VLOOKUP(OpcodeTableKeys!F13,Opcodes!$A:$G,2,FALSE)),"",CONCATENATE("   ",VLOOKUP(OpcodeTableKeys!F13,Opcodes!$A:$G,5,FALSE),VLOOKUP(OpcodeTableKeys!F13,Opcodes!$A:$G,7,FALSE),IF(VLOOKUP(OpcodeTableKeys!F13,Opcodes!$A:$G,2,FALSE)=$C$1," ","")))</f>
        <v xml:space="preserve">   LDY zp,X</v>
      </c>
      <c r="H17" s="21" t="str">
        <f>IF(ISNA(VLOOKUP(OpcodeTableKeys!G13,Opcodes!$A:$G,2,FALSE)),"",CONCATENATE("   ",VLOOKUP(OpcodeTableKeys!G13,Opcodes!$A:$G,5,FALSE),VLOOKUP(OpcodeTableKeys!G13,Opcodes!$A:$G,7,FALSE),IF(VLOOKUP(OpcodeTableKeys!G13,Opcodes!$A:$G,2,FALSE)=$C$1," ","")))</f>
        <v xml:space="preserve">   LDA zp,X</v>
      </c>
      <c r="I17" s="21" t="str">
        <f>IF(ISNA(VLOOKUP(OpcodeTableKeys!H13,Opcodes!$A:$G,2,FALSE)),"",CONCATENATE("   ",VLOOKUP(OpcodeTableKeys!H13,Opcodes!$A:$G,5,FALSE),VLOOKUP(OpcodeTableKeys!H13,Opcodes!$A:$G,7,FALSE),IF(VLOOKUP(OpcodeTableKeys!H13,Opcodes!$A:$G,2,FALSE)=$C$1," ","")))</f>
        <v xml:space="preserve">   LDX zp,Y</v>
      </c>
      <c r="J17" s="21" t="str">
        <f>IF(ISNA(VLOOKUP(OpcodeTableKeys!I13,Opcodes!$A:$G,2,FALSE)),"",CONCATENATE("   ",VLOOKUP(OpcodeTableKeys!I13,Opcodes!$A:$G,5,FALSE),VLOOKUP(OpcodeTableKeys!I13,Opcodes!$A:$G,7,FALSE),IF(VLOOKUP(OpcodeTableKeys!I13,Opcodes!$A:$G,2,FALSE)=$C$1," ","")))</f>
        <v/>
      </c>
      <c r="K17" s="21" t="str">
        <f>IF(ISNA(VLOOKUP(OpcodeTableKeys!J13,Opcodes!$A:$G,2,FALSE)),"",CONCATENATE("   ",VLOOKUP(OpcodeTableKeys!J13,Opcodes!$A:$G,5,FALSE),VLOOKUP(OpcodeTableKeys!J13,Opcodes!$A:$G,7,FALSE),IF(VLOOKUP(OpcodeTableKeys!J13,Opcodes!$A:$G,2,FALSE)=$C$1," ","")))</f>
        <v xml:space="preserve">   CLV</v>
      </c>
      <c r="L17" s="21" t="str">
        <f>IF(ISNA(VLOOKUP(OpcodeTableKeys!K13,Opcodes!$A:$G,2,FALSE)),"",CONCATENATE("   ",VLOOKUP(OpcodeTableKeys!K13,Opcodes!$A:$G,5,FALSE),VLOOKUP(OpcodeTableKeys!K13,Opcodes!$A:$G,7,FALSE),IF(VLOOKUP(OpcodeTableKeys!K13,Opcodes!$A:$G,2,FALSE)=$C$1," ","")))</f>
        <v xml:space="preserve">   LDA abs,Y</v>
      </c>
      <c r="M17" s="21" t="str">
        <f>IF(ISNA(VLOOKUP(OpcodeTableKeys!L13,Opcodes!$A:$G,2,FALSE)),"",CONCATENATE("   ",VLOOKUP(OpcodeTableKeys!L13,Opcodes!$A:$G,5,FALSE),VLOOKUP(OpcodeTableKeys!L13,Opcodes!$A:$G,7,FALSE),IF(VLOOKUP(OpcodeTableKeys!L13,Opcodes!$A:$G,2,FALSE)=$C$1," ","")))</f>
        <v xml:space="preserve">   TSX</v>
      </c>
      <c r="N17" s="21" t="str">
        <f>IF(ISNA(VLOOKUP(OpcodeTableKeys!M13,Opcodes!$A:$G,2,FALSE)),"",CONCATENATE("   ",VLOOKUP(OpcodeTableKeys!M13,Opcodes!$A:$G,5,FALSE),VLOOKUP(OpcodeTableKeys!M13,Opcodes!$A:$G,7,FALSE),IF(VLOOKUP(OpcodeTableKeys!M13,Opcodes!$A:$G,2,FALSE)=$C$1," ","")))</f>
        <v/>
      </c>
      <c r="O17" s="21" t="str">
        <f>IF(ISNA(VLOOKUP(OpcodeTableKeys!N13,Opcodes!$A:$G,2,FALSE)),"",CONCATENATE("   ",VLOOKUP(OpcodeTableKeys!N13,Opcodes!$A:$G,5,FALSE),VLOOKUP(OpcodeTableKeys!N13,Opcodes!$A:$G,7,FALSE),IF(VLOOKUP(OpcodeTableKeys!N13,Opcodes!$A:$G,2,FALSE)=$C$1," ","")))</f>
        <v xml:space="preserve">   LDY abs,X</v>
      </c>
      <c r="P17" s="21" t="str">
        <f>IF(ISNA(VLOOKUP(OpcodeTableKeys!O13,Opcodes!$A:$G,2,FALSE)),"",CONCATENATE("   ",VLOOKUP(OpcodeTableKeys!O13,Opcodes!$A:$G,5,FALSE),VLOOKUP(OpcodeTableKeys!O13,Opcodes!$A:$G,7,FALSE),IF(VLOOKUP(OpcodeTableKeys!O13,Opcodes!$A:$G,2,FALSE)=$C$1," ","")))</f>
        <v xml:space="preserve">   LDA abs,X</v>
      </c>
      <c r="Q17" s="21" t="str">
        <f>IF(ISNA(VLOOKUP(OpcodeTableKeys!P13,Opcodes!$A:$G,2,FALSE)),"",CONCATENATE("   ",VLOOKUP(OpcodeTableKeys!P13,Opcodes!$A:$G,5,FALSE),VLOOKUP(OpcodeTableKeys!P13,Opcodes!$A:$G,7,FALSE),IF(VLOOKUP(OpcodeTableKeys!P13,Opcodes!$A:$G,2,FALSE)=$C$1," ","")))</f>
        <v xml:space="preserve">   LDX abs,Y</v>
      </c>
      <c r="R17" s="26" t="str">
        <f>IF(ISNA(VLOOKUP(OpcodeTableKeys!Q13,Opcodes!$A$2:$F$240,2,FALSE)),"",CONCATENATE("   ",VLOOKUP(OpcodeTableKeys!Q13,Opcodes!$A$2:$F$240,5,FALSE),"  ",VLOOKUP(OpcodeTableKeys!Q13,Opcodes!$A$2:$F$240,6,FALSE),IF(VLOOKUP(OpcodeTableKeys!Q13,Opcodes!$A$2:$F$240,2,FALSE)=$C$1," ","")))</f>
        <v/>
      </c>
    </row>
    <row r="18" spans="1:18" s="19" customFormat="1" ht="24.95" customHeight="1" x14ac:dyDescent="0.2">
      <c r="A18" s="14" t="s">
        <v>69</v>
      </c>
      <c r="B18" s="15"/>
      <c r="C18" s="25" t="str">
        <f>IF(ISNA(VLOOKUP(OpcodeTableKeys!B14,Opcodes!$A:$G,2,FALSE)),"",CONCATENATE("   ",VLOOKUP(OpcodeTableKeys!B14,Opcodes!$A:$G,5,FALSE),VLOOKUP(OpcodeTableKeys!B14,Opcodes!$A:$G,7,FALSE),IF(VLOOKUP(OpcodeTableKeys!B14,Opcodes!$A:$G,2,FALSE)=$C$1," ","")))</f>
        <v xml:space="preserve">   CPY #</v>
      </c>
      <c r="D18" s="21" t="str">
        <f>IF(ISNA(VLOOKUP(OpcodeTableKeys!C14,Opcodes!$A:$G,2,FALSE)),"",CONCATENATE("   ",VLOOKUP(OpcodeTableKeys!C14,Opcodes!$A:$G,5,FALSE),VLOOKUP(OpcodeTableKeys!C14,Opcodes!$A:$G,7,FALSE),IF(VLOOKUP(OpcodeTableKeys!C14,Opcodes!$A:$G,2,FALSE)=$C$1," ","")))</f>
        <v xml:space="preserve">   CMP [zp,X]</v>
      </c>
      <c r="E18" s="21" t="str">
        <f>IF(ISNA(VLOOKUP(OpcodeTableKeys!D14,Opcodes!$A:$G,2,FALSE)),"",CONCATENATE("   ",VLOOKUP(OpcodeTableKeys!D14,Opcodes!$A:$G,5,FALSE),VLOOKUP(OpcodeTableKeys!D14,Opcodes!$A:$G,7,FALSE),IF(VLOOKUP(OpcodeTableKeys!D14,Opcodes!$A:$G,2,FALSE)=$C$1," ","")))</f>
        <v/>
      </c>
      <c r="F18" s="21" t="str">
        <f>IF(ISNA(VLOOKUP(OpcodeTableKeys!E14,Opcodes!$A:$G,2,FALSE)),"",CONCATENATE("   ",VLOOKUP(OpcodeTableKeys!E14,Opcodes!$A:$G,5,FALSE),VLOOKUP(OpcodeTableKeys!E14,Opcodes!$A:$G,7,FALSE),IF(VLOOKUP(OpcodeTableKeys!E14,Opcodes!$A:$G,2,FALSE)=$C$1," ","")))</f>
        <v/>
      </c>
      <c r="G18" s="21" t="str">
        <f>IF(ISNA(VLOOKUP(OpcodeTableKeys!F14,Opcodes!$A:$G,2,FALSE)),"",CONCATENATE("   ",VLOOKUP(OpcodeTableKeys!F14,Opcodes!$A:$G,5,FALSE),VLOOKUP(OpcodeTableKeys!F14,Opcodes!$A:$G,7,FALSE),IF(VLOOKUP(OpcodeTableKeys!F14,Opcodes!$A:$G,2,FALSE)=$C$1," ","")))</f>
        <v xml:space="preserve">   CPY zp</v>
      </c>
      <c r="H18" s="21" t="str">
        <f>IF(ISNA(VLOOKUP(OpcodeTableKeys!G14,Opcodes!$A:$G,2,FALSE)),"",CONCATENATE("   ",VLOOKUP(OpcodeTableKeys!G14,Opcodes!$A:$G,5,FALSE),VLOOKUP(OpcodeTableKeys!G14,Opcodes!$A:$G,7,FALSE),IF(VLOOKUP(OpcodeTableKeys!G14,Opcodes!$A:$G,2,FALSE)=$C$1," ","")))</f>
        <v xml:space="preserve">   CMP zp</v>
      </c>
      <c r="I18" s="21" t="str">
        <f>IF(ISNA(VLOOKUP(OpcodeTableKeys!H14,Opcodes!$A:$G,2,FALSE)),"",CONCATENATE("   ",VLOOKUP(OpcodeTableKeys!H14,Opcodes!$A:$G,5,FALSE),VLOOKUP(OpcodeTableKeys!H14,Opcodes!$A:$G,7,FALSE),IF(VLOOKUP(OpcodeTableKeys!H14,Opcodes!$A:$G,2,FALSE)=$C$1," ","")))</f>
        <v xml:space="preserve">   DEC zp</v>
      </c>
      <c r="J18" s="21" t="str">
        <f>IF(ISNA(VLOOKUP(OpcodeTableKeys!I14,Opcodes!$A:$G,2,FALSE)),"",CONCATENATE("   ",VLOOKUP(OpcodeTableKeys!I14,Opcodes!$A:$G,5,FALSE),VLOOKUP(OpcodeTableKeys!I14,Opcodes!$A:$G,7,FALSE),IF(VLOOKUP(OpcodeTableKeys!I14,Opcodes!$A:$G,2,FALSE)=$C$1," ","")))</f>
        <v/>
      </c>
      <c r="K18" s="21" t="str">
        <f>IF(ISNA(VLOOKUP(OpcodeTableKeys!J14,Opcodes!$A:$G,2,FALSE)),"",CONCATENATE("   ",VLOOKUP(OpcodeTableKeys!J14,Opcodes!$A:$G,5,FALSE),VLOOKUP(OpcodeTableKeys!J14,Opcodes!$A:$G,7,FALSE),IF(VLOOKUP(OpcodeTableKeys!J14,Opcodes!$A:$G,2,FALSE)=$C$1," ","")))</f>
        <v xml:space="preserve">   INY</v>
      </c>
      <c r="L18" s="21" t="str">
        <f>IF(ISNA(VLOOKUP(OpcodeTableKeys!K14,Opcodes!$A:$G,2,FALSE)),"",CONCATENATE("   ",VLOOKUP(OpcodeTableKeys!K14,Opcodes!$A:$G,5,FALSE),VLOOKUP(OpcodeTableKeys!K14,Opcodes!$A:$G,7,FALSE),IF(VLOOKUP(OpcodeTableKeys!K14,Opcodes!$A:$G,2,FALSE)=$C$1," ","")))</f>
        <v xml:space="preserve">   CMP #</v>
      </c>
      <c r="M18" s="21" t="str">
        <f>IF(ISNA(VLOOKUP(OpcodeTableKeys!L14,Opcodes!$A:$G,2,FALSE)),"",CONCATENATE("   ",VLOOKUP(OpcodeTableKeys!L14,Opcodes!$A:$G,5,FALSE),VLOOKUP(OpcodeTableKeys!L14,Opcodes!$A:$G,7,FALSE),IF(VLOOKUP(OpcodeTableKeys!L14,Opcodes!$A:$G,2,FALSE)=$C$1," ","")))</f>
        <v xml:space="preserve">   DEX</v>
      </c>
      <c r="N18" s="21" t="str">
        <f>IF(ISNA(VLOOKUP(OpcodeTableKeys!M14,Opcodes!$A:$G,2,FALSE)),"",CONCATENATE("   ",VLOOKUP(OpcodeTableKeys!M14,Opcodes!$A:$G,5,FALSE),VLOOKUP(OpcodeTableKeys!M14,Opcodes!$A:$G,7,FALSE),IF(VLOOKUP(OpcodeTableKeys!M14,Opcodes!$A:$G,2,FALSE)=$C$1," ","")))</f>
        <v/>
      </c>
      <c r="O18" s="21" t="str">
        <f>IF(ISNA(VLOOKUP(OpcodeTableKeys!N14,Opcodes!$A:$G,2,FALSE)),"",CONCATENATE("   ",VLOOKUP(OpcodeTableKeys!N14,Opcodes!$A:$G,5,FALSE),VLOOKUP(OpcodeTableKeys!N14,Opcodes!$A:$G,7,FALSE),IF(VLOOKUP(OpcodeTableKeys!N14,Opcodes!$A:$G,2,FALSE)=$C$1," ","")))</f>
        <v xml:space="preserve">   CPY abs</v>
      </c>
      <c r="P18" s="21" t="str">
        <f>IF(ISNA(VLOOKUP(OpcodeTableKeys!O14,Opcodes!$A:$G,2,FALSE)),"",CONCATENATE("   ",VLOOKUP(OpcodeTableKeys!O14,Opcodes!$A:$G,5,FALSE),VLOOKUP(OpcodeTableKeys!O14,Opcodes!$A:$G,7,FALSE),IF(VLOOKUP(OpcodeTableKeys!O14,Opcodes!$A:$G,2,FALSE)=$C$1," ","")))</f>
        <v xml:space="preserve">   CMP abs</v>
      </c>
      <c r="Q18" s="21" t="str">
        <f>IF(ISNA(VLOOKUP(OpcodeTableKeys!P14,Opcodes!$A:$G,2,FALSE)),"",CONCATENATE("   ",VLOOKUP(OpcodeTableKeys!P14,Opcodes!$A:$G,5,FALSE),VLOOKUP(OpcodeTableKeys!P14,Opcodes!$A:$G,7,FALSE),IF(VLOOKUP(OpcodeTableKeys!P14,Opcodes!$A:$G,2,FALSE)=$C$1," ","")))</f>
        <v xml:space="preserve">   DEC abs</v>
      </c>
      <c r="R18" s="26" t="str">
        <f>IF(ISNA(VLOOKUP(OpcodeTableKeys!Q14,Opcodes!$A$2:$F$240,2,FALSE)),"",CONCATENATE("   ",VLOOKUP(OpcodeTableKeys!Q14,Opcodes!$A$2:$F$240,5,FALSE),"  ",VLOOKUP(OpcodeTableKeys!Q14,Opcodes!$A$2:$F$240,6,FALSE),IF(VLOOKUP(OpcodeTableKeys!Q14,Opcodes!$A$2:$F$240,2,FALSE)=$C$1," ","")))</f>
        <v/>
      </c>
    </row>
    <row r="19" spans="1:18" s="19" customFormat="1" ht="24.95" customHeight="1" x14ac:dyDescent="0.2">
      <c r="A19" s="14" t="s">
        <v>70</v>
      </c>
      <c r="B19" s="15"/>
      <c r="C19" s="25" t="str">
        <f>IF(ISNA(VLOOKUP(OpcodeTableKeys!B15,Opcodes!$A:$G,2,FALSE)),"",CONCATENATE("   ",VLOOKUP(OpcodeTableKeys!B15,Opcodes!$A:$G,5,FALSE),VLOOKUP(OpcodeTableKeys!B15,Opcodes!$A:$G,7,FALSE),IF(VLOOKUP(OpcodeTableKeys!B15,Opcodes!$A:$G,2,FALSE)=$C$1," ","")))</f>
        <v xml:space="preserve">   BNE rel</v>
      </c>
      <c r="D19" s="21" t="str">
        <f>IF(ISNA(VLOOKUP(OpcodeTableKeys!C15,Opcodes!$A:$G,2,FALSE)),"",CONCATENATE("   ",VLOOKUP(OpcodeTableKeys!C15,Opcodes!$A:$G,5,FALSE),VLOOKUP(OpcodeTableKeys!C15,Opcodes!$A:$G,7,FALSE),IF(VLOOKUP(OpcodeTableKeys!C15,Opcodes!$A:$G,2,FALSE)=$C$1," ","")))</f>
        <v xml:space="preserve">   CMP [zp],Y</v>
      </c>
      <c r="E19" s="21" t="str">
        <f>IF(ISNA(VLOOKUP(OpcodeTableKeys!D15,Opcodes!$A:$G,2,FALSE)),"",CONCATENATE("   ",VLOOKUP(OpcodeTableKeys!D15,Opcodes!$A:$G,5,FALSE),VLOOKUP(OpcodeTableKeys!D15,Opcodes!$A:$G,7,FALSE),IF(VLOOKUP(OpcodeTableKeys!D15,Opcodes!$A:$G,2,FALSE)=$C$1," ","")))</f>
        <v/>
      </c>
      <c r="F19" s="21" t="str">
        <f>IF(ISNA(VLOOKUP(OpcodeTableKeys!E15,Opcodes!$A:$G,2,FALSE)),"",CONCATENATE("   ",VLOOKUP(OpcodeTableKeys!E15,Opcodes!$A:$G,5,FALSE),VLOOKUP(OpcodeTableKeys!E15,Opcodes!$A:$G,7,FALSE),IF(VLOOKUP(OpcodeTableKeys!E15,Opcodes!$A:$G,2,FALSE)=$C$1," ","")))</f>
        <v/>
      </c>
      <c r="G19" s="21" t="str">
        <f>IF(ISNA(VLOOKUP(OpcodeTableKeys!F15,Opcodes!$A:$G,2,FALSE)),"",CONCATENATE("   ",VLOOKUP(OpcodeTableKeys!F15,Opcodes!$A:$G,5,FALSE),VLOOKUP(OpcodeTableKeys!F15,Opcodes!$A:$G,7,FALSE),IF(VLOOKUP(OpcodeTableKeys!F15,Opcodes!$A:$G,2,FALSE)=$C$1," ","")))</f>
        <v/>
      </c>
      <c r="H19" s="21" t="str">
        <f>IF(ISNA(VLOOKUP(OpcodeTableKeys!G15,Opcodes!$A:$G,2,FALSE)),"",CONCATENATE("   ",VLOOKUP(OpcodeTableKeys!G15,Opcodes!$A:$G,5,FALSE),VLOOKUP(OpcodeTableKeys!G15,Opcodes!$A:$G,7,FALSE),IF(VLOOKUP(OpcodeTableKeys!G15,Opcodes!$A:$G,2,FALSE)=$C$1," ","")))</f>
        <v xml:space="preserve">   CMP zp,X</v>
      </c>
      <c r="I19" s="21" t="str">
        <f>IF(ISNA(VLOOKUP(OpcodeTableKeys!H15,Opcodes!$A:$G,2,FALSE)),"",CONCATENATE("   ",VLOOKUP(OpcodeTableKeys!H15,Opcodes!$A:$G,5,FALSE),VLOOKUP(OpcodeTableKeys!H15,Opcodes!$A:$G,7,FALSE),IF(VLOOKUP(OpcodeTableKeys!H15,Opcodes!$A:$G,2,FALSE)=$C$1," ","")))</f>
        <v xml:space="preserve">   DEC zp,X</v>
      </c>
      <c r="J19" s="21" t="str">
        <f>IF(ISNA(VLOOKUP(OpcodeTableKeys!I15,Opcodes!$A:$G,2,FALSE)),"",CONCATENATE("   ",VLOOKUP(OpcodeTableKeys!I15,Opcodes!$A:$G,5,FALSE),VLOOKUP(OpcodeTableKeys!I15,Opcodes!$A:$G,7,FALSE),IF(VLOOKUP(OpcodeTableKeys!I15,Opcodes!$A:$G,2,FALSE)=$C$1," ","")))</f>
        <v/>
      </c>
      <c r="K19" s="21" t="str">
        <f>IF(ISNA(VLOOKUP(OpcodeTableKeys!J15,Opcodes!$A:$G,2,FALSE)),"",CONCATENATE("   ",VLOOKUP(OpcodeTableKeys!J15,Opcodes!$A:$G,5,FALSE),VLOOKUP(OpcodeTableKeys!J15,Opcodes!$A:$G,7,FALSE),IF(VLOOKUP(OpcodeTableKeys!J15,Opcodes!$A:$G,2,FALSE)=$C$1," ","")))</f>
        <v xml:space="preserve">   CLD</v>
      </c>
      <c r="L19" s="21" t="str">
        <f>IF(ISNA(VLOOKUP(OpcodeTableKeys!K15,Opcodes!$A:$G,2,FALSE)),"",CONCATENATE("   ",VLOOKUP(OpcodeTableKeys!K15,Opcodes!$A:$G,5,FALSE),VLOOKUP(OpcodeTableKeys!K15,Opcodes!$A:$G,7,FALSE),IF(VLOOKUP(OpcodeTableKeys!K15,Opcodes!$A:$G,2,FALSE)=$C$1," ","")))</f>
        <v xml:space="preserve">   CMP abs,Y</v>
      </c>
      <c r="M19" s="21" t="str">
        <f>IF(ISNA(VLOOKUP(OpcodeTableKeys!L15,Opcodes!$A:$G,2,FALSE)),"",CONCATENATE("   ",VLOOKUP(OpcodeTableKeys!L15,Opcodes!$A:$G,5,FALSE),VLOOKUP(OpcodeTableKeys!L15,Opcodes!$A:$G,7,FALSE),IF(VLOOKUP(OpcodeTableKeys!L15,Opcodes!$A:$G,2,FALSE)=$C$1," ","")))</f>
        <v/>
      </c>
      <c r="N19" s="21" t="str">
        <f>IF(ISNA(VLOOKUP(OpcodeTableKeys!M15,Opcodes!$A:$G,2,FALSE)),"",CONCATENATE("   ",VLOOKUP(OpcodeTableKeys!M15,Opcodes!$A:$G,5,FALSE),VLOOKUP(OpcodeTableKeys!M15,Opcodes!$A:$G,7,FALSE),IF(VLOOKUP(OpcodeTableKeys!M15,Opcodes!$A:$G,2,FALSE)=$C$1," ","")))</f>
        <v/>
      </c>
      <c r="O19" s="21" t="str">
        <f>IF(ISNA(VLOOKUP(OpcodeTableKeys!N15,Opcodes!$A:$G,2,FALSE)),"",CONCATENATE("   ",VLOOKUP(OpcodeTableKeys!N15,Opcodes!$A:$G,5,FALSE),VLOOKUP(OpcodeTableKeys!N15,Opcodes!$A:$G,7,FALSE),IF(VLOOKUP(OpcodeTableKeys!N15,Opcodes!$A:$G,2,FALSE)=$C$1," ","")))</f>
        <v/>
      </c>
      <c r="P19" s="21" t="str">
        <f>IF(ISNA(VLOOKUP(OpcodeTableKeys!O15,Opcodes!$A:$G,2,FALSE)),"",CONCATENATE("   ",VLOOKUP(OpcodeTableKeys!O15,Opcodes!$A:$G,5,FALSE),VLOOKUP(OpcodeTableKeys!O15,Opcodes!$A:$G,7,FALSE),IF(VLOOKUP(OpcodeTableKeys!O15,Opcodes!$A:$G,2,FALSE)=$C$1," ","")))</f>
        <v xml:space="preserve">   CMP abs,X</v>
      </c>
      <c r="Q19" s="21" t="str">
        <f>IF(ISNA(VLOOKUP(OpcodeTableKeys!P15,Opcodes!$A:$G,2,FALSE)),"",CONCATENATE("   ",VLOOKUP(OpcodeTableKeys!P15,Opcodes!$A:$G,5,FALSE),VLOOKUP(OpcodeTableKeys!P15,Opcodes!$A:$G,7,FALSE),IF(VLOOKUP(OpcodeTableKeys!P15,Opcodes!$A:$G,2,FALSE)=$C$1," ","")))</f>
        <v xml:space="preserve">   DEC abs,X</v>
      </c>
      <c r="R19" s="26" t="str">
        <f>IF(ISNA(VLOOKUP(OpcodeTableKeys!Q15,Opcodes!$A$2:$F$240,2,FALSE)),"",CONCATENATE("   ",VLOOKUP(OpcodeTableKeys!Q15,Opcodes!$A$2:$F$240,5,FALSE),"  ",VLOOKUP(OpcodeTableKeys!Q15,Opcodes!$A$2:$F$240,6,FALSE),IF(VLOOKUP(OpcodeTableKeys!Q15,Opcodes!$A$2:$F$240,2,FALSE)=$C$1," ","")))</f>
        <v/>
      </c>
    </row>
    <row r="20" spans="1:18" s="19" customFormat="1" ht="24.95" customHeight="1" x14ac:dyDescent="0.2">
      <c r="A20" s="14" t="s">
        <v>71</v>
      </c>
      <c r="B20" s="15"/>
      <c r="C20" s="25" t="str">
        <f>IF(ISNA(VLOOKUP(OpcodeTableKeys!B16,Opcodes!$A:$G,2,FALSE)),"",CONCATENATE("   ",VLOOKUP(OpcodeTableKeys!B16,Opcodes!$A:$G,5,FALSE),VLOOKUP(OpcodeTableKeys!B16,Opcodes!$A:$G,7,FALSE),IF(VLOOKUP(OpcodeTableKeys!B16,Opcodes!$A:$G,2,FALSE)=$C$1," ","")))</f>
        <v xml:space="preserve">   CPX #</v>
      </c>
      <c r="D20" s="21" t="str">
        <f>IF(ISNA(VLOOKUP(OpcodeTableKeys!C16,Opcodes!$A:$G,2,FALSE)),"",CONCATENATE("   ",VLOOKUP(OpcodeTableKeys!C16,Opcodes!$A:$G,5,FALSE),VLOOKUP(OpcodeTableKeys!C16,Opcodes!$A:$G,7,FALSE),IF(VLOOKUP(OpcodeTableKeys!C16,Opcodes!$A:$G,2,FALSE)=$C$1," ","")))</f>
        <v xml:space="preserve">   SBC [zp,X]</v>
      </c>
      <c r="E20" s="21" t="str">
        <f>IF(ISNA(VLOOKUP(OpcodeTableKeys!D16,Opcodes!$A:$G,2,FALSE)),"",CONCATENATE("   ",VLOOKUP(OpcodeTableKeys!D16,Opcodes!$A:$G,5,FALSE),VLOOKUP(OpcodeTableKeys!D16,Opcodes!$A:$G,7,FALSE),IF(VLOOKUP(OpcodeTableKeys!D16,Opcodes!$A:$G,2,FALSE)=$C$1," ","")))</f>
        <v/>
      </c>
      <c r="F20" s="21" t="str">
        <f>IF(ISNA(VLOOKUP(OpcodeTableKeys!E16,Opcodes!$A:$G,2,FALSE)),"",CONCATENATE("   ",VLOOKUP(OpcodeTableKeys!E16,Opcodes!$A:$G,5,FALSE),VLOOKUP(OpcodeTableKeys!E16,Opcodes!$A:$G,7,FALSE),IF(VLOOKUP(OpcodeTableKeys!E16,Opcodes!$A:$G,2,FALSE)=$C$1," ","")))</f>
        <v/>
      </c>
      <c r="G20" s="21" t="str">
        <f>IF(ISNA(VLOOKUP(OpcodeTableKeys!F16,Opcodes!$A:$G,2,FALSE)),"",CONCATENATE("   ",VLOOKUP(OpcodeTableKeys!F16,Opcodes!$A:$G,5,FALSE),VLOOKUP(OpcodeTableKeys!F16,Opcodes!$A:$G,7,FALSE),IF(VLOOKUP(OpcodeTableKeys!F16,Opcodes!$A:$G,2,FALSE)=$C$1," ","")))</f>
        <v xml:space="preserve">   CPX zp</v>
      </c>
      <c r="H20" s="21" t="str">
        <f>IF(ISNA(VLOOKUP(OpcodeTableKeys!G16,Opcodes!$A:$G,2,FALSE)),"",CONCATENATE("   ",VLOOKUP(OpcodeTableKeys!G16,Opcodes!$A:$G,5,FALSE),VLOOKUP(OpcodeTableKeys!G16,Opcodes!$A:$G,7,FALSE),IF(VLOOKUP(OpcodeTableKeys!G16,Opcodes!$A:$G,2,FALSE)=$C$1," ","")))</f>
        <v xml:space="preserve">   SBC zp</v>
      </c>
      <c r="I20" s="21" t="str">
        <f>IF(ISNA(VLOOKUP(OpcodeTableKeys!H16,Opcodes!$A:$G,2,FALSE)),"",CONCATENATE("   ",VLOOKUP(OpcodeTableKeys!H16,Opcodes!$A:$G,5,FALSE),VLOOKUP(OpcodeTableKeys!H16,Opcodes!$A:$G,7,FALSE),IF(VLOOKUP(OpcodeTableKeys!H16,Opcodes!$A:$G,2,FALSE)=$C$1," ","")))</f>
        <v xml:space="preserve">   INC zp</v>
      </c>
      <c r="J20" s="21" t="str">
        <f>IF(ISNA(VLOOKUP(OpcodeTableKeys!I16,Opcodes!$A:$G,2,FALSE)),"",CONCATENATE("   ",VLOOKUP(OpcodeTableKeys!I16,Opcodes!$A:$G,5,FALSE),VLOOKUP(OpcodeTableKeys!I16,Opcodes!$A:$G,7,FALSE),IF(VLOOKUP(OpcodeTableKeys!I16,Opcodes!$A:$G,2,FALSE)=$C$1," ","")))</f>
        <v/>
      </c>
      <c r="K20" s="21" t="str">
        <f>IF(ISNA(VLOOKUP(OpcodeTableKeys!J16,Opcodes!$A:$G,2,FALSE)),"",CONCATENATE("   ",VLOOKUP(OpcodeTableKeys!J16,Opcodes!$A:$G,5,FALSE),VLOOKUP(OpcodeTableKeys!J16,Opcodes!$A:$G,7,FALSE),IF(VLOOKUP(OpcodeTableKeys!J16,Opcodes!$A:$G,2,FALSE)=$C$1," ","")))</f>
        <v xml:space="preserve">   INX</v>
      </c>
      <c r="L20" s="21" t="str">
        <f>IF(ISNA(VLOOKUP(OpcodeTableKeys!K16,Opcodes!$A:$G,2,FALSE)),"",CONCATENATE("   ",VLOOKUP(OpcodeTableKeys!K16,Opcodes!$A:$G,5,FALSE),VLOOKUP(OpcodeTableKeys!K16,Opcodes!$A:$G,7,FALSE),IF(VLOOKUP(OpcodeTableKeys!K16,Opcodes!$A:$G,2,FALSE)=$C$1," ","")))</f>
        <v xml:space="preserve">   SBC #</v>
      </c>
      <c r="M20" s="21" t="str">
        <f>IF(ISNA(VLOOKUP(OpcodeTableKeys!L16,Opcodes!$A:$G,2,FALSE)),"",CONCATENATE("   ",VLOOKUP(OpcodeTableKeys!L16,Opcodes!$A:$G,5,FALSE),VLOOKUP(OpcodeTableKeys!L16,Opcodes!$A:$G,7,FALSE),IF(VLOOKUP(OpcodeTableKeys!L16,Opcodes!$A:$G,2,FALSE)=$C$1," ","")))</f>
        <v xml:space="preserve">   NOP</v>
      </c>
      <c r="N20" s="21" t="str">
        <f>IF(ISNA(VLOOKUP(OpcodeTableKeys!M16,Opcodes!$A:$G,2,FALSE)),"",CONCATENATE("   ",VLOOKUP(OpcodeTableKeys!M16,Opcodes!$A:$G,5,FALSE),VLOOKUP(OpcodeTableKeys!M16,Opcodes!$A:$G,7,FALSE),IF(VLOOKUP(OpcodeTableKeys!M16,Opcodes!$A:$G,2,FALSE)=$C$1," ","")))</f>
        <v/>
      </c>
      <c r="O20" s="21" t="str">
        <f>IF(ISNA(VLOOKUP(OpcodeTableKeys!N16,Opcodes!$A:$G,2,FALSE)),"",CONCATENATE("   ",VLOOKUP(OpcodeTableKeys!N16,Opcodes!$A:$G,5,FALSE),VLOOKUP(OpcodeTableKeys!N16,Opcodes!$A:$G,7,FALSE),IF(VLOOKUP(OpcodeTableKeys!N16,Opcodes!$A:$G,2,FALSE)=$C$1," ","")))</f>
        <v xml:space="preserve">   CPX abs</v>
      </c>
      <c r="P20" s="21" t="str">
        <f>IF(ISNA(VLOOKUP(OpcodeTableKeys!O16,Opcodes!$A:$G,2,FALSE)),"",CONCATENATE("   ",VLOOKUP(OpcodeTableKeys!O16,Opcodes!$A:$G,5,FALSE),VLOOKUP(OpcodeTableKeys!O16,Opcodes!$A:$G,7,FALSE),IF(VLOOKUP(OpcodeTableKeys!O16,Opcodes!$A:$G,2,FALSE)=$C$1," ","")))</f>
        <v xml:space="preserve">   SBC abs</v>
      </c>
      <c r="Q20" s="21" t="str">
        <f>IF(ISNA(VLOOKUP(OpcodeTableKeys!P16,Opcodes!$A:$G,2,FALSE)),"",CONCATENATE("   ",VLOOKUP(OpcodeTableKeys!P16,Opcodes!$A:$G,5,FALSE),VLOOKUP(OpcodeTableKeys!P16,Opcodes!$A:$G,7,FALSE),IF(VLOOKUP(OpcodeTableKeys!P16,Opcodes!$A:$G,2,FALSE)=$C$1," ","")))</f>
        <v xml:space="preserve">   INC abs</v>
      </c>
      <c r="R20" s="26" t="str">
        <f>IF(ISNA(VLOOKUP(OpcodeTableKeys!Q16,Opcodes!$A$2:$F$240,2,FALSE)),"",CONCATENATE("   ",VLOOKUP(OpcodeTableKeys!Q16,Opcodes!$A$2:$F$240,5,FALSE),"  ",VLOOKUP(OpcodeTableKeys!Q16,Opcodes!$A$2:$F$240,6,FALSE),IF(VLOOKUP(OpcodeTableKeys!Q16,Opcodes!$A$2:$F$240,2,FALSE)=$C$1," ","")))</f>
        <v/>
      </c>
    </row>
    <row r="21" spans="1:18" s="19" customFormat="1" ht="24.95" customHeight="1" thickBot="1" x14ac:dyDescent="0.25">
      <c r="A21" s="33" t="s">
        <v>72</v>
      </c>
      <c r="B21" s="15"/>
      <c r="C21" s="27" t="str">
        <f>IF(ISNA(VLOOKUP(OpcodeTableKeys!B17,Opcodes!$A:$G,2,FALSE)),"",CONCATENATE("   ",VLOOKUP(OpcodeTableKeys!B17,Opcodes!$A:$G,5,FALSE),VLOOKUP(OpcodeTableKeys!B17,Opcodes!$A:$G,7,FALSE),IF(VLOOKUP(OpcodeTableKeys!B17,Opcodes!$A:$G,2,FALSE)=$C$1," ","")))</f>
        <v xml:space="preserve">   BEQ rel</v>
      </c>
      <c r="D21" s="28" t="str">
        <f>IF(ISNA(VLOOKUP(OpcodeTableKeys!C17,Opcodes!$A:$G,2,FALSE)),"",CONCATENATE("   ",VLOOKUP(OpcodeTableKeys!C17,Opcodes!$A:$G,5,FALSE),VLOOKUP(OpcodeTableKeys!C17,Opcodes!$A:$G,7,FALSE),IF(VLOOKUP(OpcodeTableKeys!C17,Opcodes!$A:$G,2,FALSE)=$C$1," ","")))</f>
        <v xml:space="preserve">   SBC [zp],Y</v>
      </c>
      <c r="E21" s="28" t="str">
        <f>IF(ISNA(VLOOKUP(OpcodeTableKeys!D17,Opcodes!$A:$G,2,FALSE)),"",CONCATENATE("   ",VLOOKUP(OpcodeTableKeys!D17,Opcodes!$A:$G,5,FALSE),VLOOKUP(OpcodeTableKeys!D17,Opcodes!$A:$G,7,FALSE),IF(VLOOKUP(OpcodeTableKeys!D17,Opcodes!$A:$G,2,FALSE)=$C$1," ","")))</f>
        <v/>
      </c>
      <c r="F21" s="28" t="str">
        <f>IF(ISNA(VLOOKUP(OpcodeTableKeys!E17,Opcodes!$A:$G,2,FALSE)),"",CONCATENATE("   ",VLOOKUP(OpcodeTableKeys!E17,Opcodes!$A:$G,5,FALSE),VLOOKUP(OpcodeTableKeys!E17,Opcodes!$A:$G,7,FALSE),IF(VLOOKUP(OpcodeTableKeys!E17,Opcodes!$A:$G,2,FALSE)=$C$1," ","")))</f>
        <v/>
      </c>
      <c r="G21" s="28" t="str">
        <f>IF(ISNA(VLOOKUP(OpcodeTableKeys!F17,Opcodes!$A:$G,2,FALSE)),"",CONCATENATE("   ",VLOOKUP(OpcodeTableKeys!F17,Opcodes!$A:$G,5,FALSE),VLOOKUP(OpcodeTableKeys!F17,Opcodes!$A:$G,7,FALSE),IF(VLOOKUP(OpcodeTableKeys!F17,Opcodes!$A:$G,2,FALSE)=$C$1," ","")))</f>
        <v/>
      </c>
      <c r="H21" s="28" t="str">
        <f>IF(ISNA(VLOOKUP(OpcodeTableKeys!G17,Opcodes!$A:$G,2,FALSE)),"",CONCATENATE("   ",VLOOKUP(OpcodeTableKeys!G17,Opcodes!$A:$G,5,FALSE),VLOOKUP(OpcodeTableKeys!G17,Opcodes!$A:$G,7,FALSE),IF(VLOOKUP(OpcodeTableKeys!G17,Opcodes!$A:$G,2,FALSE)=$C$1," ","")))</f>
        <v xml:space="preserve">   SBC zp,X</v>
      </c>
      <c r="I21" s="28" t="str">
        <f>IF(ISNA(VLOOKUP(OpcodeTableKeys!H17,Opcodes!$A:$G,2,FALSE)),"",CONCATENATE("   ",VLOOKUP(OpcodeTableKeys!H17,Opcodes!$A:$G,5,FALSE),VLOOKUP(OpcodeTableKeys!H17,Opcodes!$A:$G,7,FALSE),IF(VLOOKUP(OpcodeTableKeys!H17,Opcodes!$A:$G,2,FALSE)=$C$1," ","")))</f>
        <v xml:space="preserve">   INC zp,X</v>
      </c>
      <c r="J21" s="28" t="str">
        <f>IF(ISNA(VLOOKUP(OpcodeTableKeys!I17,Opcodes!$A:$G,2,FALSE)),"",CONCATENATE("   ",VLOOKUP(OpcodeTableKeys!I17,Opcodes!$A:$G,5,FALSE),VLOOKUP(OpcodeTableKeys!I17,Opcodes!$A:$G,7,FALSE),IF(VLOOKUP(OpcodeTableKeys!I17,Opcodes!$A:$G,2,FALSE)=$C$1," ","")))</f>
        <v/>
      </c>
      <c r="K21" s="28" t="str">
        <f>IF(ISNA(VLOOKUP(OpcodeTableKeys!J17,Opcodes!$A:$G,2,FALSE)),"",CONCATENATE("   ",VLOOKUP(OpcodeTableKeys!J17,Opcodes!$A:$G,5,FALSE),VLOOKUP(OpcodeTableKeys!J17,Opcodes!$A:$G,7,FALSE),IF(VLOOKUP(OpcodeTableKeys!J17,Opcodes!$A:$G,2,FALSE)=$C$1," ","")))</f>
        <v xml:space="preserve">   SED</v>
      </c>
      <c r="L21" s="28" t="str">
        <f>IF(ISNA(VLOOKUP(OpcodeTableKeys!K17,Opcodes!$A:$G,2,FALSE)),"",CONCATENATE("   ",VLOOKUP(OpcodeTableKeys!K17,Opcodes!$A:$G,5,FALSE),VLOOKUP(OpcodeTableKeys!K17,Opcodes!$A:$G,7,FALSE),IF(VLOOKUP(OpcodeTableKeys!K17,Opcodes!$A:$G,2,FALSE)=$C$1," ","")))</f>
        <v xml:space="preserve">   SBC abs,Y</v>
      </c>
      <c r="M21" s="28" t="str">
        <f>IF(ISNA(VLOOKUP(OpcodeTableKeys!L17,Opcodes!$A:$G,2,FALSE)),"",CONCATENATE("   ",VLOOKUP(OpcodeTableKeys!L17,Opcodes!$A:$G,5,FALSE),VLOOKUP(OpcodeTableKeys!L17,Opcodes!$A:$G,7,FALSE),IF(VLOOKUP(OpcodeTableKeys!L17,Opcodes!$A:$G,2,FALSE)=$C$1," ","")))</f>
        <v/>
      </c>
      <c r="N21" s="28" t="str">
        <f>IF(ISNA(VLOOKUP(OpcodeTableKeys!M17,Opcodes!$A:$G,2,FALSE)),"",CONCATENATE("   ",VLOOKUP(OpcodeTableKeys!M17,Opcodes!$A:$G,5,FALSE),VLOOKUP(OpcodeTableKeys!M17,Opcodes!$A:$G,7,FALSE),IF(VLOOKUP(OpcodeTableKeys!M17,Opcodes!$A:$G,2,FALSE)=$C$1," ","")))</f>
        <v/>
      </c>
      <c r="O21" s="28" t="str">
        <f>IF(ISNA(VLOOKUP(OpcodeTableKeys!N17,Opcodes!$A:$G,2,FALSE)),"",CONCATENATE("   ",VLOOKUP(OpcodeTableKeys!N17,Opcodes!$A:$G,5,FALSE),VLOOKUP(OpcodeTableKeys!N17,Opcodes!$A:$G,7,FALSE),IF(VLOOKUP(OpcodeTableKeys!N17,Opcodes!$A:$G,2,FALSE)=$C$1," ","")))</f>
        <v/>
      </c>
      <c r="P21" s="28" t="str">
        <f>IF(ISNA(VLOOKUP(OpcodeTableKeys!O17,Opcodes!$A:$G,2,FALSE)),"",CONCATENATE("   ",VLOOKUP(OpcodeTableKeys!O17,Opcodes!$A:$G,5,FALSE),VLOOKUP(OpcodeTableKeys!O17,Opcodes!$A:$G,7,FALSE),IF(VLOOKUP(OpcodeTableKeys!O17,Opcodes!$A:$G,2,FALSE)=$C$1," ","")))</f>
        <v xml:space="preserve">   SBC abs,X</v>
      </c>
      <c r="Q21" s="28" t="str">
        <f>IF(ISNA(VLOOKUP(OpcodeTableKeys!P17,Opcodes!$A:$G,2,FALSE)),"",CONCATENATE("   ",VLOOKUP(OpcodeTableKeys!P17,Opcodes!$A:$G,5,FALSE),VLOOKUP(OpcodeTableKeys!P17,Opcodes!$A:$G,7,FALSE),IF(VLOOKUP(OpcodeTableKeys!P17,Opcodes!$A:$G,2,FALSE)=$C$1," ","")))</f>
        <v xml:space="preserve">   INC abs,X</v>
      </c>
      <c r="R21" s="29" t="str">
        <f>IF(ISNA(VLOOKUP(OpcodeTableKeys!Q17,Opcodes!$A$2:$F$240,2,FALSE)),"",CONCATENATE("   ",VLOOKUP(OpcodeTableKeys!Q17,Opcodes!$A$2:$F$240,5,FALSE),"  ",VLOOKUP(OpcodeTableKeys!Q17,Opcodes!$A$2:$F$240,6,FALSE),IF(VLOOKUP(OpcodeTableKeys!Q17,Opcodes!$A$2:$F$240,2,FALSE)=$C$1," ","")))</f>
        <v/>
      </c>
    </row>
    <row r="24" spans="1:18" ht="11.25" x14ac:dyDescent="0.2">
      <c r="A24" s="20" t="s">
        <v>399</v>
      </c>
      <c r="C24" s="36" t="str">
        <f>VLOOKUP(A24,AddressingModes!A:E,3,FALSE)</f>
        <v>absolute</v>
      </c>
    </row>
    <row r="25" spans="1:18" ht="11.25" x14ac:dyDescent="0.2">
      <c r="A25" s="20" t="s">
        <v>67</v>
      </c>
      <c r="C25" s="36" t="e">
        <f>VLOOKUP(A25,AddressingModes!A:E,3,FALSE)</f>
        <v>#N/A</v>
      </c>
    </row>
    <row r="26" spans="1:18" ht="11.25" x14ac:dyDescent="0.2">
      <c r="A26" s="20" t="s">
        <v>400</v>
      </c>
      <c r="C26" s="36" t="str">
        <f>VLOOKUP(A26,AddressingModes!A:E,3,FALSE)</f>
        <v>indexedX</v>
      </c>
    </row>
    <row r="27" spans="1:18" ht="11.25" x14ac:dyDescent="0.2">
      <c r="A27" s="20" t="s">
        <v>401</v>
      </c>
      <c r="C27" s="36" t="str">
        <f>VLOOKUP(A27,AddressingModes!A:E,3,FALSE)</f>
        <v>indexedY</v>
      </c>
    </row>
    <row r="28" spans="1:18" ht="11.25" x14ac:dyDescent="0.2">
      <c r="A28" s="20" t="s">
        <v>402</v>
      </c>
      <c r="C28" s="36" t="str">
        <f>VLOOKUP(A28,AddressingModes!A:E,3,FALSE)</f>
        <v>indirect</v>
      </c>
    </row>
    <row r="29" spans="1:18" ht="11.25" x14ac:dyDescent="0.2">
      <c r="A29" s="20" t="s">
        <v>4</v>
      </c>
      <c r="C29" s="36" t="str">
        <f>VLOOKUP(A29,AddressingModes!A:E,3,FALSE)</f>
        <v>immediate</v>
      </c>
    </row>
    <row r="30" spans="1:18" ht="11.25" x14ac:dyDescent="0.2">
      <c r="A30" s="20" t="s">
        <v>73</v>
      </c>
      <c r="C30" s="36" t="str">
        <f>VLOOKUP(A30,AddressingModes!A:E,3,FALSE)</f>
        <v>implied</v>
      </c>
    </row>
    <row r="31" spans="1:18" ht="11.25" x14ac:dyDescent="0.2">
      <c r="A31" s="20" t="s">
        <v>74</v>
      </c>
      <c r="C31" s="36" t="str">
        <f>VLOOKUP(A31,AddressingModes!A:E,3,FALSE)</f>
        <v>relative</v>
      </c>
    </row>
    <row r="32" spans="1:18" ht="11.25" x14ac:dyDescent="0.2">
      <c r="A32" s="20" t="s">
        <v>75</v>
      </c>
      <c r="C32" s="36" t="str">
        <f>VLOOKUP(A32,AddressingModes!A:E,3,FALSE)</f>
        <v>zp</v>
      </c>
    </row>
    <row r="33" spans="1:3" ht="11.25" x14ac:dyDescent="0.2">
      <c r="A33" s="20" t="s">
        <v>76</v>
      </c>
      <c r="C33" s="36" t="str">
        <f>VLOOKUP(A33,AddressingModes!A:E,3,FALSE)</f>
        <v>zpIndexedX</v>
      </c>
    </row>
    <row r="34" spans="1:3" ht="11.25" x14ac:dyDescent="0.2">
      <c r="A34" s="20" t="s">
        <v>77</v>
      </c>
      <c r="C34" s="36" t="str">
        <f>VLOOKUP(A34,AddressingModes!A:E,3,FALSE)</f>
        <v>zpIndexedY</v>
      </c>
    </row>
    <row r="35" spans="1:3" ht="11.25" x14ac:dyDescent="0.2">
      <c r="A35" s="20" t="s">
        <v>372</v>
      </c>
      <c r="C35" s="36" t="str">
        <f>VLOOKUP(A35,AddressingModes!A:E,3,FALSE)</f>
        <v>zpIndirectX</v>
      </c>
    </row>
    <row r="36" spans="1:3" ht="11.25" x14ac:dyDescent="0.2">
      <c r="A36" s="20" t="s">
        <v>373</v>
      </c>
      <c r="C36" s="36" t="str">
        <f>VLOOKUP(A36,AddressingModes!A:E,3,FALSE)</f>
        <v>zpIndirectY</v>
      </c>
    </row>
    <row r="37" spans="1:3" ht="11.25" x14ac:dyDescent="0.2">
      <c r="A37" s="20" t="s">
        <v>85</v>
      </c>
      <c r="C37" s="36" t="str">
        <f>VLOOKUP(A37,AddressingModes!A:E,3,FALSE)</f>
        <v>zpIndirect</v>
      </c>
    </row>
    <row r="38" spans="1:3" ht="11.25" x14ac:dyDescent="0.2">
      <c r="A38" s="20" t="s">
        <v>163</v>
      </c>
      <c r="C38" s="36" t="str">
        <f>VLOOKUP(A38,AddressingModes!A:E,3,FALSE)</f>
        <v>zpRelative</v>
      </c>
    </row>
  </sheetData>
  <mergeCells count="2">
    <mergeCell ref="C1:D1"/>
    <mergeCell ref="C2:D2"/>
  </mergeCells>
  <phoneticPr fontId="1" type="noConversion"/>
  <conditionalFormatting sqref="C6:R21">
    <cfRule type="expression" dxfId="1" priority="1" stopIfTrue="1">
      <formula>RIGHT(C6)=" "</formula>
    </cfRule>
  </conditionalFormatting>
  <dataValidations count="2">
    <dataValidation type="list" allowBlank="1" showInputMessage="1" showErrorMessage="1" sqref="C1:D1" xr:uid="{00000000-0002-0000-0300-000000000000}">
      <formula1>Processor</formula1>
    </dataValidation>
    <dataValidation type="list" allowBlank="1" showInputMessage="1" showErrorMessage="1" sqref="C2:D2" xr:uid="{00000000-0002-0000-0300-000001000000}">
      <formula1>LexicalMode</formula1>
    </dataValidation>
  </dataValidations>
  <printOptions horizontalCentered="1"/>
  <pageMargins left="0.25" right="0.25" top="0.25" bottom="0.25" header="0.5" footer="0.5"/>
  <pageSetup scale="61" orientation="landscape" horizontalDpi="200" verticalDpi="200" r:id="rId1"/>
  <headerFooter alignWithMargins="0"/>
  <ignoredErrors>
    <ignoredError sqref="E4:P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A4" sqref="A4"/>
    </sheetView>
  </sheetViews>
  <sheetFormatPr defaultColWidth="9.140625" defaultRowHeight="15" x14ac:dyDescent="0.3"/>
  <cols>
    <col min="1" max="1" width="11.42578125" style="7" customWidth="1"/>
    <col min="2" max="2" width="10.7109375" style="7" customWidth="1"/>
    <col min="3" max="3" width="30.140625" style="7" customWidth="1"/>
    <col min="4" max="4" width="17.5703125" style="7" customWidth="1"/>
    <col min="5" max="5" width="15.5703125" style="3" bestFit="1" customWidth="1"/>
    <col min="6" max="16384" width="9.140625" style="7"/>
  </cols>
  <sheetData>
    <row r="1" spans="1:6" s="5" customFormat="1" x14ac:dyDescent="0.35">
      <c r="A1" s="5" t="s">
        <v>79</v>
      </c>
      <c r="B1" s="5" t="s">
        <v>82</v>
      </c>
      <c r="C1" s="5" t="s">
        <v>58</v>
      </c>
      <c r="D1" s="4" t="s">
        <v>78</v>
      </c>
      <c r="E1" s="6" t="s">
        <v>390</v>
      </c>
      <c r="F1" s="5" t="s">
        <v>375</v>
      </c>
    </row>
    <row r="2" spans="1:6" x14ac:dyDescent="0.3">
      <c r="A2" s="7" t="s">
        <v>399</v>
      </c>
      <c r="C2" s="7" t="s">
        <v>382</v>
      </c>
      <c r="D2" s="7">
        <v>24</v>
      </c>
      <c r="E2" s="3" t="s">
        <v>75</v>
      </c>
      <c r="F2" s="7">
        <v>8</v>
      </c>
    </row>
    <row r="3" spans="1:6" x14ac:dyDescent="0.3">
      <c r="A3" s="7" t="s">
        <v>397</v>
      </c>
      <c r="C3" s="7" t="s">
        <v>398</v>
      </c>
      <c r="D3" s="7">
        <v>8</v>
      </c>
      <c r="F3" s="7">
        <v>9</v>
      </c>
    </row>
    <row r="4" spans="1:6" x14ac:dyDescent="0.3">
      <c r="A4" s="7" t="s">
        <v>4</v>
      </c>
      <c r="C4" s="7" t="s">
        <v>383</v>
      </c>
      <c r="D4" s="7">
        <v>16</v>
      </c>
      <c r="F4" s="7">
        <v>10</v>
      </c>
    </row>
    <row r="5" spans="1:6" x14ac:dyDescent="0.3">
      <c r="A5" s="7" t="s">
        <v>73</v>
      </c>
      <c r="C5" s="7" t="s">
        <v>384</v>
      </c>
      <c r="D5" s="7">
        <v>8</v>
      </c>
      <c r="F5" s="7">
        <v>11</v>
      </c>
    </row>
    <row r="6" spans="1:6" x14ac:dyDescent="0.3">
      <c r="A6" s="7" t="s">
        <v>400</v>
      </c>
      <c r="C6" s="7" t="s">
        <v>385</v>
      </c>
      <c r="D6" s="7">
        <v>24</v>
      </c>
      <c r="E6" s="3" t="s">
        <v>391</v>
      </c>
      <c r="F6" s="7">
        <v>12</v>
      </c>
    </row>
    <row r="7" spans="1:6" x14ac:dyDescent="0.3">
      <c r="A7" s="7" t="s">
        <v>401</v>
      </c>
      <c r="C7" s="7" t="s">
        <v>386</v>
      </c>
      <c r="D7" s="7">
        <v>24</v>
      </c>
      <c r="E7" s="3" t="s">
        <v>392</v>
      </c>
      <c r="F7" s="7">
        <v>13</v>
      </c>
    </row>
    <row r="8" spans="1:6" x14ac:dyDescent="0.3">
      <c r="A8" s="7" t="s">
        <v>402</v>
      </c>
      <c r="C8" s="7" t="s">
        <v>387</v>
      </c>
      <c r="D8" s="7">
        <v>24</v>
      </c>
      <c r="F8" s="7">
        <v>14</v>
      </c>
    </row>
    <row r="9" spans="1:6" x14ac:dyDescent="0.3">
      <c r="A9" s="7" t="s">
        <v>403</v>
      </c>
      <c r="B9" s="7" t="s">
        <v>81</v>
      </c>
      <c r="C9" s="7" t="s">
        <v>388</v>
      </c>
      <c r="D9" s="7">
        <v>24</v>
      </c>
      <c r="F9" s="7">
        <v>15</v>
      </c>
    </row>
    <row r="10" spans="1:6" x14ac:dyDescent="0.3">
      <c r="A10" s="7" t="s">
        <v>74</v>
      </c>
      <c r="C10" s="7" t="s">
        <v>389</v>
      </c>
      <c r="D10" s="7">
        <v>16</v>
      </c>
      <c r="F10" s="7">
        <v>16</v>
      </c>
    </row>
    <row r="11" spans="1:6" x14ac:dyDescent="0.3">
      <c r="A11" s="7" t="s">
        <v>75</v>
      </c>
      <c r="C11" s="7" t="s">
        <v>75</v>
      </c>
      <c r="D11" s="7">
        <v>16</v>
      </c>
      <c r="F11" s="7">
        <v>1</v>
      </c>
    </row>
    <row r="12" spans="1:6" x14ac:dyDescent="0.3">
      <c r="A12" s="7" t="s">
        <v>76</v>
      </c>
      <c r="C12" s="7" t="s">
        <v>391</v>
      </c>
      <c r="D12" s="7">
        <v>16</v>
      </c>
      <c r="F12" s="7">
        <v>2</v>
      </c>
    </row>
    <row r="13" spans="1:6" x14ac:dyDescent="0.3">
      <c r="A13" s="7" t="s">
        <v>77</v>
      </c>
      <c r="C13" s="7" t="s">
        <v>392</v>
      </c>
      <c r="D13" s="7">
        <v>16</v>
      </c>
      <c r="F13" s="7">
        <v>3</v>
      </c>
    </row>
    <row r="14" spans="1:6" x14ac:dyDescent="0.3">
      <c r="A14" s="7" t="s">
        <v>85</v>
      </c>
      <c r="B14" s="7" t="s">
        <v>81</v>
      </c>
      <c r="C14" s="7" t="s">
        <v>393</v>
      </c>
      <c r="D14" s="7">
        <v>16</v>
      </c>
      <c r="F14" s="7">
        <v>4</v>
      </c>
    </row>
    <row r="15" spans="1:6" x14ac:dyDescent="0.3">
      <c r="A15" s="7" t="s">
        <v>372</v>
      </c>
      <c r="C15" s="7" t="s">
        <v>394</v>
      </c>
      <c r="D15" s="7">
        <v>16</v>
      </c>
      <c r="F15" s="7">
        <v>5</v>
      </c>
    </row>
    <row r="16" spans="1:6" x14ac:dyDescent="0.3">
      <c r="A16" s="7" t="s">
        <v>373</v>
      </c>
      <c r="C16" s="7" t="s">
        <v>395</v>
      </c>
      <c r="D16" s="7">
        <v>16</v>
      </c>
      <c r="F16" s="7">
        <v>6</v>
      </c>
    </row>
    <row r="17" spans="1:6" x14ac:dyDescent="0.3">
      <c r="A17" s="7" t="s">
        <v>163</v>
      </c>
      <c r="B17" s="7" t="s">
        <v>81</v>
      </c>
      <c r="C17" s="7" t="s">
        <v>396</v>
      </c>
      <c r="D17" s="7">
        <v>24</v>
      </c>
      <c r="F17" s="7">
        <v>7</v>
      </c>
    </row>
  </sheetData>
  <autoFilter ref="A1:F18" xr:uid="{00000000-0001-0000-0400-000000000000}">
    <sortState xmlns:xlrd2="http://schemas.microsoft.com/office/spreadsheetml/2017/richdata2" ref="A2:F17">
      <sortCondition ref="C1:C18"/>
    </sortState>
  </autoFilter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5"/>
  <sheetViews>
    <sheetView zoomScale="110" zoomScaleNormal="110" workbookViewId="0">
      <pane ySplit="1" topLeftCell="A2" activePane="bottomLeft" state="frozen"/>
      <selection pane="bottomLeft" activeCell="G42" sqref="G42"/>
    </sheetView>
  </sheetViews>
  <sheetFormatPr defaultColWidth="10.7109375" defaultRowHeight="15" x14ac:dyDescent="0.35"/>
  <cols>
    <col min="1" max="1" width="19" style="41" bestFit="1" customWidth="1"/>
    <col min="2" max="2" width="9.85546875" style="37" bestFit="1" customWidth="1"/>
    <col min="3" max="3" width="11.7109375" style="37" bestFit="1" customWidth="1"/>
    <col min="4" max="4" width="10.5703125" style="38" bestFit="1" customWidth="1"/>
    <col min="5" max="5" width="12.140625" style="38" bestFit="1" customWidth="1"/>
    <col min="6" max="6" width="11.42578125" style="38" bestFit="1" customWidth="1"/>
    <col min="7" max="7" width="11.85546875" style="43" bestFit="1" customWidth="1"/>
    <col min="8" max="8" width="17.7109375" style="42" bestFit="1" customWidth="1"/>
    <col min="9" max="9" width="8.140625" style="42" bestFit="1" customWidth="1"/>
    <col min="10" max="10" width="14.28515625" style="42" bestFit="1" customWidth="1"/>
    <col min="11" max="11" width="11.28515625" style="42" bestFit="1" customWidth="1"/>
    <col min="12" max="12" width="8.140625" style="42" customWidth="1"/>
    <col min="13" max="13" width="20.7109375" style="42" customWidth="1"/>
    <col min="14" max="14" width="60.7109375" style="41" bestFit="1" customWidth="1"/>
    <col min="15" max="16384" width="10.7109375" style="38"/>
  </cols>
  <sheetData>
    <row r="1" spans="1:15" x14ac:dyDescent="0.35">
      <c r="A1" s="41" t="s">
        <v>127</v>
      </c>
      <c r="B1" s="37" t="s">
        <v>82</v>
      </c>
      <c r="C1" s="37" t="s">
        <v>128</v>
      </c>
      <c r="D1" s="38" t="s">
        <v>2</v>
      </c>
      <c r="E1" s="38" t="s">
        <v>3</v>
      </c>
      <c r="F1" s="39" t="s">
        <v>79</v>
      </c>
      <c r="G1" s="42" t="s">
        <v>164</v>
      </c>
      <c r="H1" s="43" t="s">
        <v>78</v>
      </c>
      <c r="I1" s="43" t="s">
        <v>375</v>
      </c>
      <c r="J1" s="43"/>
      <c r="K1" s="43"/>
      <c r="L1" s="43"/>
      <c r="M1" s="43"/>
      <c r="N1" s="41" t="s">
        <v>374</v>
      </c>
    </row>
    <row r="2" spans="1:15" x14ac:dyDescent="0.35">
      <c r="A2" s="41" t="str">
        <f>CONCATENATE(D2,".",IF(B2&lt;&gt;"",B2,OpcodeTable!$C$1),".",IF(C2&lt;&gt;"",C2,OpcodeTable!$C$2))</f>
        <v>0x00.MOS6502.</v>
      </c>
      <c r="D2" s="38" t="s">
        <v>216</v>
      </c>
      <c r="E2" s="38" t="s">
        <v>0</v>
      </c>
      <c r="F2" s="38" t="s">
        <v>73</v>
      </c>
      <c r="G2" s="43" t="str">
        <f>IF(AND(F2&lt;&gt;"imp",F2&lt;&gt;"acc")," " &amp;F2,"") &amp; IF(F2="acc"," A","")</f>
        <v/>
      </c>
      <c r="H2" s="42">
        <f>VLOOKUP(F2,AddressingModes!A:F,4,FALSE)</f>
        <v>8</v>
      </c>
      <c r="I2" s="42">
        <f>VLOOKUP(F2,AddressingModes!A:F,6,FALSE)</f>
        <v>11</v>
      </c>
      <c r="J2" s="42">
        <f>IF(AND(E2&lt;&gt;"JMP",E2&lt;&gt;"JSR"),VLOOKUP(F2,AddressingModes!A:F,5,FALSE),0)</f>
        <v>0</v>
      </c>
      <c r="K2" s="42" t="str">
        <f>E2&amp;"."&amp;F2</f>
        <v>BRK.imp</v>
      </c>
      <c r="L2" s="42" t="str">
        <f>_xlfn.IFNA(VLOOKUP(E2&amp;".zp,Y",K:K,1,FALSE),"")</f>
        <v/>
      </c>
      <c r="M2" s="42" t="b">
        <f>AND(J2&lt;&gt;0,OR(F2&lt;&gt;"a,Y",AND(F2="a,Y",L2&lt;&gt;"")))</f>
        <v>0</v>
      </c>
      <c r="N2" s="41" t="str">
        <f xml:space="preserve"> E2 &amp;"_" &amp; VLOOKUP(F2,AddressingModes!A:F,3,FALSE) &amp; "(" &amp; IF(AND(J2&lt;&gt;0,OR(F2&lt;&gt;"a,Y",AND(F2="a,Y",L2&lt;&gt;""))), E2&amp;"_"&amp;VLOOKUP(F2,AddressingModes!A:F,5,FALSE), "null") &amp; ",(byte) " &amp; D2 &amp; IF( H2&gt;8, ", (byte) 0x00", "") &amp; IF( H2&gt;16, ", (byte) 0x00", "") &amp; "), //"</f>
        <v>BRK_implied(null,(byte) 0x00), //</v>
      </c>
      <c r="O2" s="38" t="str">
        <f>_xlfn.IFNA(VLOOKUP(E2&amp;".zp,Y",K:K,1,FALSE),"")</f>
        <v/>
      </c>
    </row>
    <row r="3" spans="1:15" x14ac:dyDescent="0.35">
      <c r="A3" s="41" t="str">
        <f>CONCATENATE(D3,".",IF(B3&lt;&gt;"",B3,OpcodeTable!$C$1),".",IF(C3&lt;&gt;"",C3,OpcodeTable!$C$2))</f>
        <v>0x01.MOS6502.</v>
      </c>
      <c r="D3" s="38" t="s">
        <v>297</v>
      </c>
      <c r="E3" s="38" t="s">
        <v>1</v>
      </c>
      <c r="F3" s="38" t="s">
        <v>372</v>
      </c>
      <c r="G3" s="43" t="str">
        <f t="shared" ref="G3:G66" si="0">IF(AND(F3&lt;&gt;"imp",F3&lt;&gt;"acc")," " &amp;F3,"") &amp; IF(F3="acc"," A","")</f>
        <v xml:space="preserve"> [zp,X]</v>
      </c>
      <c r="H3" s="42">
        <f>VLOOKUP(F3,AddressingModes!A:F,4,FALSE)</f>
        <v>16</v>
      </c>
      <c r="I3" s="42">
        <f>VLOOKUP(F3,AddressingModes!A:F,6,FALSE)</f>
        <v>5</v>
      </c>
      <c r="J3" s="42">
        <f>IF(AND(E3&lt;&gt;"JMP",E3&lt;&gt;"JSR"),VLOOKUP(F3,AddressingModes!A:F,5,FALSE),0)</f>
        <v>0</v>
      </c>
      <c r="K3" s="42" t="str">
        <f t="shared" ref="K3:K66" si="1">E3&amp;"."&amp;F3</f>
        <v>ORA.[zp,X]</v>
      </c>
      <c r="L3" s="42" t="str">
        <f t="shared" ref="L3:L66" si="2">_xlfn.IFNA(VLOOKUP(E3&amp;".zp,Y",K:K,1,FALSE),"")</f>
        <v/>
      </c>
      <c r="M3" s="42" t="b">
        <f t="shared" ref="M3:M66" si="3">AND(J3&lt;&gt;0,OR(F3&lt;&gt;"a,Y",AND(F3="a,Y",L3&lt;&gt;"")))</f>
        <v>0</v>
      </c>
      <c r="N3" s="41" t="str">
        <f xml:space="preserve"> E3 &amp;"_" &amp; VLOOKUP(F3,AddressingModes!A:F,3,FALSE) &amp; "(" &amp; IF(AND(J3&lt;&gt;0,OR(F3&lt;&gt;"a,Y",AND(F3="a,Y",L3&lt;&gt;""))), E3&amp;"_"&amp;VLOOKUP(F3,AddressingModes!A:F,5,FALSE), "null") &amp; ",(byte) " &amp; D3 &amp; IF( H3&gt;8, ", (byte) 0x00", "") &amp; IF( H3&gt;16, ", (byte) 0x00", "") &amp; "), //"</f>
        <v>ORA_zpIndirectX(null,(byte) 0x01, (byte) 0x00), //</v>
      </c>
    </row>
    <row r="4" spans="1:15" x14ac:dyDescent="0.35">
      <c r="A4" s="41" t="str">
        <f>CONCATENATE(D4,".",IF(B4&lt;&gt;"",B4,OpcodeTable!$C$1),".",IF(C4&lt;&gt;"",C4,OpcodeTable!$C$2))</f>
        <v>0x04.W65C02S.</v>
      </c>
      <c r="B4" s="37" t="s">
        <v>81</v>
      </c>
      <c r="D4" s="38" t="s">
        <v>365</v>
      </c>
      <c r="E4" s="38" t="s">
        <v>86</v>
      </c>
      <c r="F4" s="38" t="s">
        <v>75</v>
      </c>
      <c r="G4" s="43" t="str">
        <f t="shared" si="0"/>
        <v xml:space="preserve"> zp</v>
      </c>
      <c r="H4" s="42">
        <f>VLOOKUP(F4,AddressingModes!A:F,4,FALSE)</f>
        <v>16</v>
      </c>
      <c r="I4" s="42">
        <f>VLOOKUP(F4,AddressingModes!A:F,6,FALSE)</f>
        <v>1</v>
      </c>
      <c r="J4" s="42">
        <f>IF(AND(E4&lt;&gt;"JMP",E4&lt;&gt;"JSR"),VLOOKUP(F4,AddressingModes!A:F,5,FALSE),0)</f>
        <v>0</v>
      </c>
      <c r="K4" s="42" t="str">
        <f t="shared" si="1"/>
        <v>TSB.zp</v>
      </c>
      <c r="L4" s="42" t="str">
        <f t="shared" si="2"/>
        <v/>
      </c>
      <c r="M4" s="42" t="b">
        <f t="shared" si="3"/>
        <v>0</v>
      </c>
      <c r="N4" s="41" t="str">
        <f xml:space="preserve"> E4 &amp;"_" &amp; VLOOKUP(F4,AddressingModes!A:F,3,FALSE) &amp; "(" &amp; IF(AND(J4&lt;&gt;0,OR(F4&lt;&gt;"a,Y",AND(F4="a,Y",L4&lt;&gt;""))), E4&amp;"_"&amp;VLOOKUP(F4,AddressingModes!A:F,5,FALSE), "null") &amp; ",(byte) " &amp; D4 &amp; IF( H4&gt;8, ", (byte) 0x00", "") &amp; IF( H4&gt;16, ", (byte) 0x00", "") &amp; "), //"</f>
        <v>TSB_zp(null,(byte) 0x04, (byte) 0x00), //</v>
      </c>
      <c r="O4" s="38" t="str">
        <f>_xlfn.IFNA(VLOOKUP(E4&amp;".zp,Y",K:K,1,FALSE),"")</f>
        <v/>
      </c>
    </row>
    <row r="5" spans="1:15" x14ac:dyDescent="0.35">
      <c r="A5" s="41" t="str">
        <f>CONCATENATE(D5,".",IF(B5&lt;&gt;"",B5,OpcodeTable!$C$1),".",IF(C5&lt;&gt;"",C5,OpcodeTable!$C$2))</f>
        <v>0x05.MOS6502.</v>
      </c>
      <c r="D5" s="38" t="s">
        <v>292</v>
      </c>
      <c r="E5" s="38" t="s">
        <v>1</v>
      </c>
      <c r="F5" s="38" t="s">
        <v>75</v>
      </c>
      <c r="G5" s="43" t="str">
        <f t="shared" si="0"/>
        <v xml:space="preserve"> zp</v>
      </c>
      <c r="H5" s="42">
        <f>VLOOKUP(F5,AddressingModes!A:F,4,FALSE)</f>
        <v>16</v>
      </c>
      <c r="I5" s="42">
        <f>VLOOKUP(F5,AddressingModes!A:F,6,FALSE)</f>
        <v>1</v>
      </c>
      <c r="J5" s="42">
        <f>IF(AND(E5&lt;&gt;"JMP",E5&lt;&gt;"JSR"),VLOOKUP(F5,AddressingModes!A:F,5,FALSE),0)</f>
        <v>0</v>
      </c>
      <c r="K5" s="42" t="str">
        <f t="shared" si="1"/>
        <v>ORA.zp</v>
      </c>
      <c r="L5" s="42" t="str">
        <f t="shared" si="2"/>
        <v/>
      </c>
      <c r="M5" s="42" t="b">
        <f t="shared" si="3"/>
        <v>0</v>
      </c>
      <c r="N5" s="41" t="str">
        <f xml:space="preserve"> E5 &amp;"_" &amp; VLOOKUP(F5,AddressingModes!A:F,3,FALSE) &amp; "(" &amp; IF(AND(J5&lt;&gt;0,OR(F5&lt;&gt;"a,Y",AND(F5="a,Y",L5&lt;&gt;""))), E5&amp;"_"&amp;VLOOKUP(F5,AddressingModes!A:F,5,FALSE), "null") &amp; ",(byte) " &amp; D5 &amp; IF( H5&gt;8, ", (byte) 0x00", "") &amp; IF( H5&gt;16, ", (byte) 0x00", "") &amp; "), //"</f>
        <v>ORA_zp(null,(byte) 0x05, (byte) 0x00), //</v>
      </c>
    </row>
    <row r="6" spans="1:15" x14ac:dyDescent="0.35">
      <c r="A6" s="41" t="str">
        <f>CONCATENATE(D6,".",IF(B6&lt;&gt;"",B6,OpcodeTable!$C$1),".",IF(C6&lt;&gt;"",C6,OpcodeTable!$C$2))</f>
        <v>0x06.MOS6502.</v>
      </c>
      <c r="D6" s="38" t="s">
        <v>184</v>
      </c>
      <c r="E6" s="38" t="s">
        <v>5</v>
      </c>
      <c r="F6" s="38" t="s">
        <v>75</v>
      </c>
      <c r="G6" s="43" t="str">
        <f t="shared" si="0"/>
        <v xml:space="preserve"> zp</v>
      </c>
      <c r="H6" s="42">
        <f>VLOOKUP(F6,AddressingModes!A:F,4,FALSE)</f>
        <v>16</v>
      </c>
      <c r="I6" s="42">
        <f>VLOOKUP(F6,AddressingModes!A:F,6,FALSE)</f>
        <v>1</v>
      </c>
      <c r="J6" s="42">
        <f>IF(AND(E6&lt;&gt;"JMP",E6&lt;&gt;"JSR"),VLOOKUP(F6,AddressingModes!A:F,5,FALSE),0)</f>
        <v>0</v>
      </c>
      <c r="K6" s="42" t="str">
        <f t="shared" si="1"/>
        <v>ASL.zp</v>
      </c>
      <c r="L6" s="42" t="str">
        <f t="shared" si="2"/>
        <v/>
      </c>
      <c r="M6" s="42" t="b">
        <f t="shared" si="3"/>
        <v>0</v>
      </c>
      <c r="N6" s="41" t="str">
        <f xml:space="preserve"> E6 &amp;"_" &amp; VLOOKUP(F6,AddressingModes!A:F,3,FALSE) &amp; "(" &amp; IF(AND(J6&lt;&gt;0,OR(F6&lt;&gt;"a,Y",AND(F6="a,Y",L6&lt;&gt;""))), E6&amp;"_"&amp;VLOOKUP(F6,AddressingModes!A:F,5,FALSE), "null") &amp; ",(byte) " &amp; D6 &amp; IF( H6&gt;8, ", (byte) 0x00", "") &amp; IF( H6&gt;16, ", (byte) 0x00", "") &amp; "), //"</f>
        <v>ASL_zp(null,(byte) 0x06, (byte) 0x00), //</v>
      </c>
    </row>
    <row r="7" spans="1:15" x14ac:dyDescent="0.35">
      <c r="A7" s="41" t="str">
        <f>CONCATENATE(D7,".",IF(B7&lt;&gt;"",B7,OpcodeTable!$C$1),".",IF(C7&lt;&gt;"",C7,OpcodeTable!$C$2))</f>
        <v>0x07.W65C02S.</v>
      </c>
      <c r="B7" s="37" t="s">
        <v>81</v>
      </c>
      <c r="D7" s="38" t="s">
        <v>307</v>
      </c>
      <c r="E7" s="38" t="s">
        <v>87</v>
      </c>
      <c r="F7" s="38" t="s">
        <v>75</v>
      </c>
      <c r="G7" s="43" t="str">
        <f t="shared" si="0"/>
        <v xml:space="preserve"> zp</v>
      </c>
      <c r="H7" s="42">
        <f>VLOOKUP(F7,AddressingModes!A:F,4,FALSE)</f>
        <v>16</v>
      </c>
      <c r="I7" s="42">
        <f>VLOOKUP(F7,AddressingModes!A:F,6,FALSE)</f>
        <v>1</v>
      </c>
      <c r="J7" s="42">
        <f>IF(AND(E7&lt;&gt;"JMP",E7&lt;&gt;"JSR"),VLOOKUP(F7,AddressingModes!A:F,5,FALSE),0)</f>
        <v>0</v>
      </c>
      <c r="K7" s="42" t="str">
        <f t="shared" si="1"/>
        <v>RMB0.zp</v>
      </c>
      <c r="L7" s="42" t="str">
        <f t="shared" si="2"/>
        <v/>
      </c>
      <c r="M7" s="42" t="b">
        <f t="shared" si="3"/>
        <v>0</v>
      </c>
      <c r="N7" s="41" t="str">
        <f xml:space="preserve"> E7 &amp;"_" &amp; VLOOKUP(F7,AddressingModes!A:F,3,FALSE) &amp; "(" &amp; IF(AND(J7&lt;&gt;0,OR(F7&lt;&gt;"a,Y",AND(F7="a,Y",L7&lt;&gt;""))), E7&amp;"_"&amp;VLOOKUP(F7,AddressingModes!A:F,5,FALSE), "null") &amp; ",(byte) " &amp; D7 &amp; IF( H7&gt;8, ", (byte) 0x00", "") &amp; IF( H7&gt;16, ", (byte) 0x00", "") &amp; "), //"</f>
        <v>RMB0_zp(null,(byte) 0x07, (byte) 0x00), //</v>
      </c>
    </row>
    <row r="8" spans="1:15" x14ac:dyDescent="0.35">
      <c r="A8" s="41" t="str">
        <f>CONCATENATE(D8,".",IF(B8&lt;&gt;"",B8,OpcodeTable!$C$1),".",IF(C8&lt;&gt;"",C8,OpcodeTable!$C$2))</f>
        <v>0x07.W65C02S.Enhanced</v>
      </c>
      <c r="B8" s="37" t="s">
        <v>81</v>
      </c>
      <c r="C8" s="37" t="s">
        <v>129</v>
      </c>
      <c r="D8" s="38" t="s">
        <v>307</v>
      </c>
      <c r="E8" s="38" t="s">
        <v>147</v>
      </c>
      <c r="F8" s="38" t="s">
        <v>75</v>
      </c>
      <c r="G8" s="43" t="str">
        <f t="shared" si="0"/>
        <v xml:space="preserve"> zp</v>
      </c>
      <c r="H8" s="42">
        <f>VLOOKUP(F8,AddressingModes!A:F,4,FALSE)</f>
        <v>16</v>
      </c>
      <c r="I8" s="42">
        <f>VLOOKUP(F8,AddressingModes!A:F,6,FALSE)</f>
        <v>1</v>
      </c>
      <c r="J8" s="42">
        <f>IF(AND(E8&lt;&gt;"JMP",E8&lt;&gt;"JSR"),VLOOKUP(F8,AddressingModes!A:F,5,FALSE),0)</f>
        <v>0</v>
      </c>
      <c r="K8" s="42" t="str">
        <f t="shared" si="1"/>
        <v>RMB B0:.zp</v>
      </c>
      <c r="L8" s="42" t="str">
        <f t="shared" si="2"/>
        <v/>
      </c>
      <c r="M8" s="42" t="b">
        <f t="shared" si="3"/>
        <v>0</v>
      </c>
      <c r="N8" s="41" t="str">
        <f xml:space="preserve"> E8 &amp;"_" &amp; VLOOKUP(F8,AddressingModes!A:F,3,FALSE) &amp; "(" &amp; IF(AND(J8&lt;&gt;0,OR(F8&lt;&gt;"a,Y",AND(F8="a,Y",L8&lt;&gt;""))), E8&amp;"_"&amp;VLOOKUP(F8,AddressingModes!A:F,5,FALSE), "null") &amp; ",(byte) " &amp; D8 &amp; IF( H8&gt;8, ", (byte) 0x00", "") &amp; IF( H8&gt;16, ", (byte) 0x00", "") &amp; "), //"</f>
        <v>RMB B0:_zp(null,(byte) 0x07, (byte) 0x00), //</v>
      </c>
    </row>
    <row r="9" spans="1:15" x14ac:dyDescent="0.35">
      <c r="A9" s="41" t="str">
        <f>CONCATENATE(D9,".",IF(B9&lt;&gt;"",B9,OpcodeTable!$C$1),".",IF(C9&lt;&gt;"",C9,OpcodeTable!$C$2))</f>
        <v>0x08.MOS6502.</v>
      </c>
      <c r="D9" s="38" t="s">
        <v>300</v>
      </c>
      <c r="E9" s="38" t="s">
        <v>6</v>
      </c>
      <c r="F9" s="38" t="s">
        <v>73</v>
      </c>
      <c r="G9" s="43" t="str">
        <f t="shared" si="0"/>
        <v/>
      </c>
      <c r="H9" s="42">
        <f>VLOOKUP(F9,AddressingModes!A:F,4,FALSE)</f>
        <v>8</v>
      </c>
      <c r="I9" s="42">
        <f>VLOOKUP(F9,AddressingModes!A:F,6,FALSE)</f>
        <v>11</v>
      </c>
      <c r="J9" s="42">
        <f>IF(AND(E9&lt;&gt;"JMP",E9&lt;&gt;"JSR"),VLOOKUP(F9,AddressingModes!A:F,5,FALSE),0)</f>
        <v>0</v>
      </c>
      <c r="K9" s="42" t="str">
        <f t="shared" si="1"/>
        <v>PHP.imp</v>
      </c>
      <c r="L9" s="42" t="str">
        <f t="shared" si="2"/>
        <v/>
      </c>
      <c r="M9" s="42" t="b">
        <f t="shared" si="3"/>
        <v>0</v>
      </c>
      <c r="N9" s="41" t="str">
        <f xml:space="preserve"> E9 &amp;"_" &amp; VLOOKUP(F9,AddressingModes!A:F,3,FALSE) &amp; "(" &amp; IF(AND(J9&lt;&gt;0,OR(F9&lt;&gt;"a,Y",AND(F9="a,Y",L9&lt;&gt;""))), E9&amp;"_"&amp;VLOOKUP(F9,AddressingModes!A:F,5,FALSE), "null") &amp; ",(byte) " &amp; D9 &amp; IF( H9&gt;8, ", (byte) 0x00", "") &amp; IF( H9&gt;16, ", (byte) 0x00", "") &amp; "), //"</f>
        <v>PHP_implied(null,(byte) 0x08), //</v>
      </c>
    </row>
    <row r="10" spans="1:15" x14ac:dyDescent="0.35">
      <c r="A10" s="41" t="str">
        <f>CONCATENATE(D10,".",IF(B10&lt;&gt;"",B10,OpcodeTable!$C$1),".",IF(C10&lt;&gt;"",C10,OpcodeTable!$C$2))</f>
        <v>0x09.MOS6502.</v>
      </c>
      <c r="D10" s="38" t="s">
        <v>293</v>
      </c>
      <c r="E10" s="38" t="s">
        <v>1</v>
      </c>
      <c r="F10" s="38" t="s">
        <v>4</v>
      </c>
      <c r="G10" s="43" t="str">
        <f t="shared" si="0"/>
        <v xml:space="preserve"> #</v>
      </c>
      <c r="H10" s="42">
        <f>VLOOKUP(F10,AddressingModes!A:F,4,FALSE)</f>
        <v>16</v>
      </c>
      <c r="I10" s="42">
        <f>VLOOKUP(F10,AddressingModes!A:F,6,FALSE)</f>
        <v>10</v>
      </c>
      <c r="J10" s="42">
        <f>IF(AND(E10&lt;&gt;"JMP",E10&lt;&gt;"JSR"),VLOOKUP(F10,AddressingModes!A:F,5,FALSE),0)</f>
        <v>0</v>
      </c>
      <c r="K10" s="42" t="str">
        <f t="shared" si="1"/>
        <v>ORA.#</v>
      </c>
      <c r="L10" s="42" t="str">
        <f t="shared" si="2"/>
        <v/>
      </c>
      <c r="M10" s="42" t="b">
        <f t="shared" si="3"/>
        <v>0</v>
      </c>
      <c r="N10" s="41" t="str">
        <f xml:space="preserve"> E10 &amp;"_" &amp; VLOOKUP(F10,AddressingModes!A:F,3,FALSE) &amp; "(" &amp; IF(AND(J10&lt;&gt;0,OR(F10&lt;&gt;"a,Y",AND(F10="a,Y",L10&lt;&gt;""))), E10&amp;"_"&amp;VLOOKUP(F10,AddressingModes!A:F,5,FALSE), "null") &amp; ",(byte) " &amp; D10 &amp; IF( H10&gt;8, ", (byte) 0x00", "") &amp; IF( H10&gt;16, ", (byte) 0x00", "") &amp; "), //"</f>
        <v>ORA_immediate(null,(byte) 0x09, (byte) 0x00), //</v>
      </c>
    </row>
    <row r="11" spans="1:15" x14ac:dyDescent="0.35">
      <c r="A11" s="41" t="str">
        <f>CONCATENATE(D11,".",IF(B11&lt;&gt;"",B11,OpcodeTable!$C$1),".",IF(C11&lt;&gt;"",C11,OpcodeTable!$C$2))</f>
        <v>0x0A.MOS6502.</v>
      </c>
      <c r="D11" s="38" t="s">
        <v>185</v>
      </c>
      <c r="E11" s="38" t="s">
        <v>5</v>
      </c>
      <c r="F11" s="38" t="s">
        <v>397</v>
      </c>
      <c r="G11" s="43" t="str">
        <f t="shared" si="0"/>
        <v xml:space="preserve"> A</v>
      </c>
      <c r="H11" s="42">
        <f>VLOOKUP(F11,AddressingModes!A:F,4,FALSE)</f>
        <v>8</v>
      </c>
      <c r="I11" s="42">
        <f>VLOOKUP(F11,AddressingModes!A:F,6,FALSE)</f>
        <v>9</v>
      </c>
      <c r="J11" s="42">
        <f>IF(AND(E11&lt;&gt;"JMP",E11&lt;&gt;"JSR"),VLOOKUP(F11,AddressingModes!A:F,5,FALSE),0)</f>
        <v>0</v>
      </c>
      <c r="K11" s="42" t="str">
        <f t="shared" si="1"/>
        <v>ASL.acc</v>
      </c>
      <c r="L11" s="42" t="str">
        <f t="shared" si="2"/>
        <v/>
      </c>
      <c r="M11" s="42" t="b">
        <f t="shared" si="3"/>
        <v>0</v>
      </c>
      <c r="N11" s="41" t="str">
        <f xml:space="preserve"> E11 &amp;"_" &amp; VLOOKUP(F11,AddressingModes!A:F,3,FALSE) &amp; "(" &amp; IF(AND(J11&lt;&gt;0,OR(F11&lt;&gt;"a,Y",AND(F11="a,Y",L11&lt;&gt;""))), E11&amp;"_"&amp;VLOOKUP(F11,AddressingModes!A:F,5,FALSE), "null") &amp; ",(byte) " &amp; D11 &amp; IF( H11&gt;8, ", (byte) 0x00", "") &amp; IF( H11&gt;16, ", (byte) 0x00", "") &amp; "), //"</f>
        <v>ASL_accumulator(null,(byte) 0x0A), //</v>
      </c>
      <c r="O11" s="38" t="str">
        <f>_xlfn.IFNA(VLOOKUP(E11&amp;".zp,Y",K:K,1,FALSE),"")</f>
        <v/>
      </c>
    </row>
    <row r="12" spans="1:15" x14ac:dyDescent="0.35">
      <c r="A12" s="41" t="str">
        <f>CONCATENATE(D12,".",IF(B12&lt;&gt;"",B12,OpcodeTable!$C$1),".",IF(C12&lt;&gt;"",C12,OpcodeTable!$C$2))</f>
        <v>0x0C.W65C02S.</v>
      </c>
      <c r="B12" s="37" t="s">
        <v>81</v>
      </c>
      <c r="D12" s="38" t="s">
        <v>366</v>
      </c>
      <c r="E12" s="38" t="s">
        <v>86</v>
      </c>
      <c r="F12" s="38" t="s">
        <v>399</v>
      </c>
      <c r="G12" s="43" t="str">
        <f t="shared" si="0"/>
        <v xml:space="preserve"> abs</v>
      </c>
      <c r="H12" s="42">
        <f>VLOOKUP(F12,AddressingModes!A:F,4,FALSE)</f>
        <v>24</v>
      </c>
      <c r="I12" s="42">
        <f>VLOOKUP(F12,AddressingModes!A:F,6,FALSE)</f>
        <v>8</v>
      </c>
      <c r="J12" s="42" t="str">
        <f>IF(AND(E12&lt;&gt;"JMP",E12&lt;&gt;"JSR"),VLOOKUP(F12,AddressingModes!A:F,5,FALSE),0)</f>
        <v>zp</v>
      </c>
      <c r="K12" s="42" t="str">
        <f t="shared" si="1"/>
        <v>TSB.abs</v>
      </c>
      <c r="L12" s="42" t="str">
        <f t="shared" si="2"/>
        <v/>
      </c>
      <c r="M12" s="42" t="b">
        <f t="shared" si="3"/>
        <v>1</v>
      </c>
      <c r="N12" s="41" t="str">
        <f xml:space="preserve"> E12 &amp;"_" &amp; VLOOKUP(F12,AddressingModes!A:F,3,FALSE) &amp; "(" &amp; IF(AND(J12&lt;&gt;0,OR(F12&lt;&gt;"a,Y",AND(F12="a,Y",L12&lt;&gt;""))), E12&amp;"_"&amp;VLOOKUP(F12,AddressingModes!A:F,5,FALSE), "null") &amp; ",(byte) " &amp; D12 &amp; IF( H12&gt;8, ", (byte) 0x00", "") &amp; IF( H12&gt;16, ", (byte) 0x00", "") &amp; "), //"</f>
        <v>TSB_absolute(TSB_zp,(byte) 0x0C, (byte) 0x00, (byte) 0x00), //</v>
      </c>
    </row>
    <row r="13" spans="1:15" x14ac:dyDescent="0.35">
      <c r="A13" s="41" t="str">
        <f>CONCATENATE(D13,".",IF(B13&lt;&gt;"",B13,OpcodeTable!$C$1),".",IF(C13&lt;&gt;"",C13,OpcodeTable!$C$2))</f>
        <v>0x0D.MOS6502.</v>
      </c>
      <c r="D13" s="38" t="s">
        <v>298</v>
      </c>
      <c r="E13" s="38" t="s">
        <v>1</v>
      </c>
      <c r="F13" s="38" t="s">
        <v>399</v>
      </c>
      <c r="G13" s="43" t="str">
        <f t="shared" si="0"/>
        <v xml:space="preserve"> abs</v>
      </c>
      <c r="H13" s="42">
        <f>VLOOKUP(F13,AddressingModes!A:F,4,FALSE)</f>
        <v>24</v>
      </c>
      <c r="I13" s="42">
        <f>VLOOKUP(F13,AddressingModes!A:F,6,FALSE)</f>
        <v>8</v>
      </c>
      <c r="J13" s="42" t="str">
        <f>IF(AND(E13&lt;&gt;"JMP",E13&lt;&gt;"JSR"),VLOOKUP(F13,AddressingModes!A:F,5,FALSE),0)</f>
        <v>zp</v>
      </c>
      <c r="K13" s="42" t="str">
        <f t="shared" si="1"/>
        <v>ORA.abs</v>
      </c>
      <c r="L13" s="42" t="str">
        <f t="shared" si="2"/>
        <v/>
      </c>
      <c r="M13" s="42" t="b">
        <f t="shared" si="3"/>
        <v>1</v>
      </c>
      <c r="N13" s="41" t="str">
        <f xml:space="preserve"> E13 &amp;"_" &amp; VLOOKUP(F13,AddressingModes!A:F,3,FALSE) &amp; "(" &amp; IF(AND(J13&lt;&gt;0,OR(F13&lt;&gt;"a,Y",AND(F13="a,Y",L13&lt;&gt;""))), E13&amp;"_"&amp;VLOOKUP(F13,AddressingModes!A:F,5,FALSE), "null") &amp; ",(byte) " &amp; D13 &amp; IF( H13&gt;8, ", (byte) 0x00", "") &amp; IF( H13&gt;16, ", (byte) 0x00", "") &amp; "), //"</f>
        <v>ORA_absolute(ORA_zp,(byte) 0x0D, (byte) 0x00, (byte) 0x00), //</v>
      </c>
    </row>
    <row r="14" spans="1:15" x14ac:dyDescent="0.35">
      <c r="A14" s="41" t="str">
        <f>CONCATENATE(D14,".",IF(B14&lt;&gt;"",B14,OpcodeTable!$C$1),".",IF(C14&lt;&gt;"",C14,OpcodeTable!$C$2))</f>
        <v>0x0E.MOS6502.</v>
      </c>
      <c r="D14" s="38" t="s">
        <v>187</v>
      </c>
      <c r="E14" s="38" t="s">
        <v>5</v>
      </c>
      <c r="F14" s="38" t="s">
        <v>399</v>
      </c>
      <c r="G14" s="43" t="str">
        <f t="shared" si="0"/>
        <v xml:space="preserve"> abs</v>
      </c>
      <c r="H14" s="42">
        <f>VLOOKUP(F14,AddressingModes!A:F,4,FALSE)</f>
        <v>24</v>
      </c>
      <c r="I14" s="42">
        <f>VLOOKUP(F14,AddressingModes!A:F,6,FALSE)</f>
        <v>8</v>
      </c>
      <c r="J14" s="42" t="str">
        <f>IF(AND(E14&lt;&gt;"JMP",E14&lt;&gt;"JSR"),VLOOKUP(F14,AddressingModes!A:F,5,FALSE),0)</f>
        <v>zp</v>
      </c>
      <c r="K14" s="42" t="str">
        <f t="shared" si="1"/>
        <v>ASL.abs</v>
      </c>
      <c r="L14" s="42" t="str">
        <f t="shared" si="2"/>
        <v/>
      </c>
      <c r="M14" s="42" t="b">
        <f t="shared" si="3"/>
        <v>1</v>
      </c>
      <c r="N14" s="41" t="str">
        <f xml:space="preserve"> E14 &amp;"_" &amp; VLOOKUP(F14,AddressingModes!A:F,3,FALSE) &amp; "(" &amp; IF(AND(J14&lt;&gt;0,OR(F14&lt;&gt;"a,Y",AND(F14="a,Y",L14&lt;&gt;""))), E14&amp;"_"&amp;VLOOKUP(F14,AddressingModes!A:F,5,FALSE), "null") &amp; ",(byte) " &amp; D14 &amp; IF( H14&gt;8, ", (byte) 0x00", "") &amp; IF( H14&gt;16, ", (byte) 0x00", "") &amp; "), //"</f>
        <v>ASL_absolute(ASL_zp,(byte) 0x0E, (byte) 0x00, (byte) 0x00), //</v>
      </c>
    </row>
    <row r="15" spans="1:15" x14ac:dyDescent="0.35">
      <c r="A15" s="41" t="str">
        <f>CONCATENATE(D15,".",IF(B15&lt;&gt;"",B15,OpcodeTable!$C$1),".",IF(C15&lt;&gt;"",C15,OpcodeTable!$C$2))</f>
        <v>0x0F.W65C02S.</v>
      </c>
      <c r="B15" s="37" t="s">
        <v>81</v>
      </c>
      <c r="D15" s="38" t="s">
        <v>188</v>
      </c>
      <c r="E15" s="38" t="s">
        <v>88</v>
      </c>
      <c r="F15" s="38" t="s">
        <v>163</v>
      </c>
      <c r="G15" s="43" t="str">
        <f t="shared" si="0"/>
        <v xml:space="preserve"> zp,rel</v>
      </c>
      <c r="H15" s="42">
        <f>VLOOKUP(F15,AddressingModes!A:F,4,FALSE)</f>
        <v>24</v>
      </c>
      <c r="I15" s="42">
        <f>VLOOKUP(F15,AddressingModes!A:F,6,FALSE)</f>
        <v>7</v>
      </c>
      <c r="J15" s="42">
        <f>IF(AND(E15&lt;&gt;"JMP",E15&lt;&gt;"JSR"),VLOOKUP(F15,AddressingModes!A:F,5,FALSE),0)</f>
        <v>0</v>
      </c>
      <c r="K15" s="42" t="str">
        <f t="shared" si="1"/>
        <v>BBR0.zp,rel</v>
      </c>
      <c r="L15" s="42" t="str">
        <f t="shared" si="2"/>
        <v/>
      </c>
      <c r="M15" s="42" t="b">
        <f t="shared" si="3"/>
        <v>0</v>
      </c>
      <c r="N15" s="41" t="str">
        <f xml:space="preserve"> E15 &amp;"_" &amp; VLOOKUP(F15,AddressingModes!A:F,3,FALSE) &amp; "(" &amp; IF(AND(J15&lt;&gt;0,OR(F15&lt;&gt;"a,Y",AND(F15="a,Y",L15&lt;&gt;""))), E15&amp;"_"&amp;VLOOKUP(F15,AddressingModes!A:F,5,FALSE), "null") &amp; ",(byte) " &amp; D15 &amp; IF( H15&gt;8, ", (byte) 0x00", "") &amp; IF( H15&gt;16, ", (byte) 0x00", "") &amp; "), //"</f>
        <v>BBR0_zpRelative(null,(byte) 0x0F, (byte) 0x00, (byte) 0x00), //</v>
      </c>
    </row>
    <row r="16" spans="1:15" x14ac:dyDescent="0.35">
      <c r="A16" s="41" t="str">
        <f>CONCATENATE(D16,".",IF(B16&lt;&gt;"",B16,OpcodeTable!$C$1),".",IF(C16&lt;&gt;"",C16,OpcodeTable!$C$2))</f>
        <v>0x0F.W65C02S.Enhanced</v>
      </c>
      <c r="B16" s="37" t="s">
        <v>81</v>
      </c>
      <c r="C16" s="37" t="s">
        <v>129</v>
      </c>
      <c r="D16" s="38" t="s">
        <v>188</v>
      </c>
      <c r="E16" s="38" t="s">
        <v>130</v>
      </c>
      <c r="F16" s="38" t="s">
        <v>163</v>
      </c>
      <c r="G16" s="43" t="str">
        <f t="shared" si="0"/>
        <v xml:space="preserve"> zp,rel</v>
      </c>
      <c r="H16" s="42">
        <f>VLOOKUP(F16,AddressingModes!A:F,4,FALSE)</f>
        <v>24</v>
      </c>
      <c r="I16" s="42">
        <f>VLOOKUP(F16,AddressingModes!A:F,6,FALSE)</f>
        <v>7</v>
      </c>
      <c r="J16" s="42">
        <f>IF(AND(E16&lt;&gt;"JMP",E16&lt;&gt;"JSR"),VLOOKUP(F16,AddressingModes!A:F,5,FALSE),0)</f>
        <v>0</v>
      </c>
      <c r="K16" s="42" t="str">
        <f t="shared" si="1"/>
        <v>BBR B0:.zp,rel</v>
      </c>
      <c r="L16" s="42" t="str">
        <f t="shared" si="2"/>
        <v/>
      </c>
      <c r="M16" s="42" t="b">
        <f t="shared" si="3"/>
        <v>0</v>
      </c>
      <c r="N16" s="41" t="str">
        <f xml:space="preserve"> E16 &amp;"_" &amp; VLOOKUP(F16,AddressingModes!A:F,3,FALSE) &amp; "(" &amp; IF(AND(J16&lt;&gt;0,OR(F16&lt;&gt;"a,Y",AND(F16="a,Y",L16&lt;&gt;""))), E16&amp;"_"&amp;VLOOKUP(F16,AddressingModes!A:F,5,FALSE), "null") &amp; ",(byte) " &amp; D16 &amp; IF( H16&gt;8, ", (byte) 0x00", "") &amp; IF( H16&gt;16, ", (byte) 0x00", "") &amp; "), //"</f>
        <v>BBR B0:_zpRelative(null,(byte) 0x0F, (byte) 0x00, (byte) 0x00), //</v>
      </c>
    </row>
    <row r="17" spans="1:15" x14ac:dyDescent="0.35">
      <c r="A17" s="41" t="str">
        <f>CONCATENATE(D17,".",IF(B17&lt;&gt;"",B17,OpcodeTable!$C$1),".",IF(C17&lt;&gt;"",C17,OpcodeTable!$C$2))</f>
        <v>0x10.MOS6502.</v>
      </c>
      <c r="D17" s="38" t="s">
        <v>214</v>
      </c>
      <c r="E17" s="38" t="s">
        <v>7</v>
      </c>
      <c r="F17" s="38" t="s">
        <v>74</v>
      </c>
      <c r="G17" s="43" t="str">
        <f t="shared" si="0"/>
        <v xml:space="preserve"> rel</v>
      </c>
      <c r="H17" s="42">
        <f>VLOOKUP(F17,AddressingModes!A:F,4,FALSE)</f>
        <v>16</v>
      </c>
      <c r="I17" s="42">
        <f>VLOOKUP(F17,AddressingModes!A:F,6,FALSE)</f>
        <v>16</v>
      </c>
      <c r="J17" s="42">
        <f>IF(AND(E17&lt;&gt;"JMP",E17&lt;&gt;"JSR"),VLOOKUP(F17,AddressingModes!A:F,5,FALSE),0)</f>
        <v>0</v>
      </c>
      <c r="K17" s="42" t="str">
        <f t="shared" si="1"/>
        <v>BPL.rel</v>
      </c>
      <c r="L17" s="42" t="str">
        <f t="shared" si="2"/>
        <v/>
      </c>
      <c r="M17" s="42" t="b">
        <f t="shared" si="3"/>
        <v>0</v>
      </c>
      <c r="N17" s="41" t="str">
        <f xml:space="preserve"> E17 &amp;"_" &amp; VLOOKUP(F17,AddressingModes!A:F,3,FALSE) &amp; "(" &amp; IF(AND(J17&lt;&gt;0,OR(F17&lt;&gt;"a,Y",AND(F17="a,Y",L17&lt;&gt;""))), E17&amp;"_"&amp;VLOOKUP(F17,AddressingModes!A:F,5,FALSE), "null") &amp; ",(byte) " &amp; D17 &amp; IF( H17&gt;8, ", (byte) 0x00", "") &amp; IF( H17&gt;16, ", (byte) 0x00", "") &amp; "), //"</f>
        <v>BPL_relative(null,(byte) 0x10, (byte) 0x00), //</v>
      </c>
    </row>
    <row r="18" spans="1:15" x14ac:dyDescent="0.35">
      <c r="A18" s="41" t="str">
        <f>CONCATENATE(D18,".",IF(B18&lt;&gt;"",B18,OpcodeTable!$C$1),".",IF(C18&lt;&gt;"",C18,OpcodeTable!$C$2))</f>
        <v>0x11.MOS6502.</v>
      </c>
      <c r="D18" s="38" t="s">
        <v>295</v>
      </c>
      <c r="E18" s="38" t="s">
        <v>1</v>
      </c>
      <c r="F18" s="38" t="s">
        <v>373</v>
      </c>
      <c r="G18" s="43" t="str">
        <f t="shared" si="0"/>
        <v xml:space="preserve"> [zp],Y</v>
      </c>
      <c r="H18" s="42">
        <f>VLOOKUP(F18,AddressingModes!A:F,4,FALSE)</f>
        <v>16</v>
      </c>
      <c r="I18" s="42">
        <f>VLOOKUP(F18,AddressingModes!A:F,6,FALSE)</f>
        <v>6</v>
      </c>
      <c r="J18" s="42">
        <f>IF(AND(E18&lt;&gt;"JMP",E18&lt;&gt;"JSR"),VLOOKUP(F18,AddressingModes!A:F,5,FALSE),0)</f>
        <v>0</v>
      </c>
      <c r="K18" s="42" t="str">
        <f t="shared" si="1"/>
        <v>ORA.[zp],Y</v>
      </c>
      <c r="L18" s="42" t="str">
        <f t="shared" si="2"/>
        <v/>
      </c>
      <c r="M18" s="42" t="b">
        <f t="shared" si="3"/>
        <v>0</v>
      </c>
      <c r="N18" s="41" t="str">
        <f xml:space="preserve"> E18 &amp;"_" &amp; VLOOKUP(F18,AddressingModes!A:F,3,FALSE) &amp; "(" &amp; IF(AND(J18&lt;&gt;0,OR(F18&lt;&gt;"a,Y",AND(F18="a,Y",L18&lt;&gt;""))), E18&amp;"_"&amp;VLOOKUP(F18,AddressingModes!A:F,5,FALSE), "null") &amp; ",(byte) " &amp; D18 &amp; IF( H18&gt;8, ", (byte) 0x00", "") &amp; IF( H18&gt;16, ", (byte) 0x00", "") &amp; "), //"</f>
        <v>ORA_zpIndirectY(null,(byte) 0x11, (byte) 0x00), //</v>
      </c>
    </row>
    <row r="19" spans="1:15" x14ac:dyDescent="0.35">
      <c r="A19" s="41" t="str">
        <f>CONCATENATE(D19,".",IF(B19&lt;&gt;"",B19,OpcodeTable!$C$1),".",IF(C19&lt;&gt;"",C19,OpcodeTable!$C$2))</f>
        <v>0x12.W65C02S.</v>
      </c>
      <c r="B19" s="37" t="s">
        <v>81</v>
      </c>
      <c r="D19" s="38" t="s">
        <v>290</v>
      </c>
      <c r="E19" s="38" t="s">
        <v>1</v>
      </c>
      <c r="F19" s="38" t="s">
        <v>85</v>
      </c>
      <c r="G19" s="43" t="str">
        <f t="shared" si="0"/>
        <v xml:space="preserve"> [zp]</v>
      </c>
      <c r="H19" s="42">
        <f>VLOOKUP(F19,AddressingModes!A:F,4,FALSE)</f>
        <v>16</v>
      </c>
      <c r="I19" s="42">
        <f>VLOOKUP(F19,AddressingModes!A:F,6,FALSE)</f>
        <v>4</v>
      </c>
      <c r="J19" s="42">
        <f>IF(AND(E19&lt;&gt;"JMP",E19&lt;&gt;"JSR"),VLOOKUP(F19,AddressingModes!A:F,5,FALSE),0)</f>
        <v>0</v>
      </c>
      <c r="K19" s="42" t="str">
        <f t="shared" si="1"/>
        <v>ORA.[zp]</v>
      </c>
      <c r="L19" s="42" t="str">
        <f t="shared" si="2"/>
        <v/>
      </c>
      <c r="M19" s="42" t="b">
        <f t="shared" si="3"/>
        <v>0</v>
      </c>
      <c r="N19" s="41" t="str">
        <f xml:space="preserve"> E19 &amp;"_" &amp; VLOOKUP(F19,AddressingModes!A:F,3,FALSE) &amp; "(" &amp; IF(AND(J19&lt;&gt;0,OR(F19&lt;&gt;"a,Y",AND(F19="a,Y",L19&lt;&gt;""))), E19&amp;"_"&amp;VLOOKUP(F19,AddressingModes!A:F,5,FALSE), "null") &amp; ",(byte) " &amp; D19 &amp; IF( H19&gt;8, ", (byte) 0x00", "") &amp; IF( H19&gt;16, ", (byte) 0x00", "") &amp; "), //"</f>
        <v>ORA_zpIndirect(null,(byte) 0x12, (byte) 0x00), //</v>
      </c>
    </row>
    <row r="20" spans="1:15" x14ac:dyDescent="0.35">
      <c r="A20" s="41" t="str">
        <f>CONCATENATE(D20,".",IF(B20&lt;&gt;"",B20,OpcodeTable!$C$1),".",IF(C20&lt;&gt;"",C20,OpcodeTable!$C$2))</f>
        <v>0x14.W65C02S.</v>
      </c>
      <c r="B20" s="37" t="s">
        <v>81</v>
      </c>
      <c r="D20" s="38" t="s">
        <v>363</v>
      </c>
      <c r="E20" s="38" t="s">
        <v>89</v>
      </c>
      <c r="F20" s="38" t="s">
        <v>75</v>
      </c>
      <c r="G20" s="43" t="str">
        <f t="shared" si="0"/>
        <v xml:space="preserve"> zp</v>
      </c>
      <c r="H20" s="42">
        <f>VLOOKUP(F20,AddressingModes!A:F,4,FALSE)</f>
        <v>16</v>
      </c>
      <c r="I20" s="42">
        <f>VLOOKUP(F20,AddressingModes!A:F,6,FALSE)</f>
        <v>1</v>
      </c>
      <c r="J20" s="42">
        <f>IF(AND(E20&lt;&gt;"JMP",E20&lt;&gt;"JSR"),VLOOKUP(F20,AddressingModes!A:F,5,FALSE),0)</f>
        <v>0</v>
      </c>
      <c r="K20" s="42" t="str">
        <f t="shared" si="1"/>
        <v>TRB.zp</v>
      </c>
      <c r="L20" s="42" t="str">
        <f t="shared" si="2"/>
        <v/>
      </c>
      <c r="M20" s="42" t="b">
        <f t="shared" si="3"/>
        <v>0</v>
      </c>
      <c r="N20" s="41" t="str">
        <f xml:space="preserve"> E20 &amp;"_" &amp; VLOOKUP(F20,AddressingModes!A:F,3,FALSE) &amp; "(" &amp; IF(AND(J20&lt;&gt;0,OR(F20&lt;&gt;"a,Y",AND(F20="a,Y",L20&lt;&gt;""))), E20&amp;"_"&amp;VLOOKUP(F20,AddressingModes!A:F,5,FALSE), "null") &amp; ",(byte) " &amp; D20 &amp; IF( H20&gt;8, ", (byte) 0x00", "") &amp; IF( H20&gt;16, ", (byte) 0x00", "") &amp; "), //"</f>
        <v>TRB_zp(null,(byte) 0x14, (byte) 0x00), //</v>
      </c>
      <c r="O20" s="38" t="str">
        <f>_xlfn.IFNA(VLOOKUP(E20&amp;".zp,Y",K:K,1,FALSE),"")</f>
        <v/>
      </c>
    </row>
    <row r="21" spans="1:15" x14ac:dyDescent="0.35">
      <c r="A21" s="41" t="str">
        <f>CONCATENATE(D21,".",IF(B21&lt;&gt;"",B21,OpcodeTable!$C$1),".",IF(C21&lt;&gt;"",C21,OpcodeTable!$C$2))</f>
        <v>0x15.MOS6502.</v>
      </c>
      <c r="D21" s="38" t="s">
        <v>291</v>
      </c>
      <c r="E21" s="38" t="s">
        <v>1</v>
      </c>
      <c r="F21" s="38" t="s">
        <v>76</v>
      </c>
      <c r="G21" s="43" t="str">
        <f t="shared" si="0"/>
        <v xml:space="preserve"> zp,X</v>
      </c>
      <c r="H21" s="42">
        <f>VLOOKUP(F21,AddressingModes!A:F,4,FALSE)</f>
        <v>16</v>
      </c>
      <c r="I21" s="42">
        <f>VLOOKUP(F21,AddressingModes!A:F,6,FALSE)</f>
        <v>2</v>
      </c>
      <c r="J21" s="42">
        <f>IF(AND(E21&lt;&gt;"JMP",E21&lt;&gt;"JSR"),VLOOKUP(F21,AddressingModes!A:F,5,FALSE),0)</f>
        <v>0</v>
      </c>
      <c r="K21" s="42" t="str">
        <f t="shared" si="1"/>
        <v>ORA.zp,X</v>
      </c>
      <c r="L21" s="42" t="str">
        <f t="shared" si="2"/>
        <v/>
      </c>
      <c r="M21" s="42" t="b">
        <f t="shared" si="3"/>
        <v>0</v>
      </c>
      <c r="N21" s="41" t="str">
        <f xml:space="preserve"> E21 &amp;"_" &amp; VLOOKUP(F21,AddressingModes!A:F,3,FALSE) &amp; "(" &amp; IF(AND(J21&lt;&gt;0,OR(F21&lt;&gt;"a,Y",AND(F21="a,Y",L21&lt;&gt;""))), E21&amp;"_"&amp;VLOOKUP(F21,AddressingModes!A:F,5,FALSE), "null") &amp; ",(byte) " &amp; D21 &amp; IF( H21&gt;8, ", (byte) 0x00", "") &amp; IF( H21&gt;16, ", (byte) 0x00", "") &amp; "), //"</f>
        <v>ORA_zpIndexedX(null,(byte) 0x15, (byte) 0x00), //</v>
      </c>
    </row>
    <row r="22" spans="1:15" x14ac:dyDescent="0.35">
      <c r="A22" s="41" t="str">
        <f>CONCATENATE(D22,".",IF(B22&lt;&gt;"",B22,OpcodeTable!$C$1),".",IF(C22&lt;&gt;"",C22,OpcodeTable!$C$2))</f>
        <v>0x16.MOS6502.</v>
      </c>
      <c r="D22" s="38" t="s">
        <v>183</v>
      </c>
      <c r="E22" s="38" t="s">
        <v>5</v>
      </c>
      <c r="F22" s="38" t="s">
        <v>76</v>
      </c>
      <c r="G22" s="43" t="str">
        <f t="shared" si="0"/>
        <v xml:space="preserve"> zp,X</v>
      </c>
      <c r="H22" s="42">
        <f>VLOOKUP(F22,AddressingModes!A:F,4,FALSE)</f>
        <v>16</v>
      </c>
      <c r="I22" s="42">
        <f>VLOOKUP(F22,AddressingModes!A:F,6,FALSE)</f>
        <v>2</v>
      </c>
      <c r="J22" s="42">
        <f>IF(AND(E22&lt;&gt;"JMP",E22&lt;&gt;"JSR"),VLOOKUP(F22,AddressingModes!A:F,5,FALSE),0)</f>
        <v>0</v>
      </c>
      <c r="K22" s="42" t="str">
        <f t="shared" si="1"/>
        <v>ASL.zp,X</v>
      </c>
      <c r="L22" s="42" t="str">
        <f t="shared" si="2"/>
        <v/>
      </c>
      <c r="M22" s="42" t="b">
        <f t="shared" si="3"/>
        <v>0</v>
      </c>
      <c r="N22" s="41" t="str">
        <f xml:space="preserve"> E22 &amp;"_" &amp; VLOOKUP(F22,AddressingModes!A:F,3,FALSE) &amp; "(" &amp; IF(AND(J22&lt;&gt;0,OR(F22&lt;&gt;"a,Y",AND(F22="a,Y",L22&lt;&gt;""))), E22&amp;"_"&amp;VLOOKUP(F22,AddressingModes!A:F,5,FALSE), "null") &amp; ",(byte) " &amp; D22 &amp; IF( H22&gt;8, ", (byte) 0x00", "") &amp; IF( H22&gt;16, ", (byte) 0x00", "") &amp; "), //"</f>
        <v>ASL_zpIndexedX(null,(byte) 0x16, (byte) 0x00), //</v>
      </c>
    </row>
    <row r="23" spans="1:15" x14ac:dyDescent="0.35">
      <c r="A23" s="41" t="str">
        <f>CONCATENATE(D23,".",IF(B23&lt;&gt;"",B23,OpcodeTable!$C$1),".",IF(C23&lt;&gt;"",C23,OpcodeTable!$C$2))</f>
        <v>0x17.W65C02S.</v>
      </c>
      <c r="B23" s="37" t="s">
        <v>81</v>
      </c>
      <c r="D23" s="38" t="s">
        <v>308</v>
      </c>
      <c r="E23" s="38" t="s">
        <v>90</v>
      </c>
      <c r="F23" s="38" t="s">
        <v>75</v>
      </c>
      <c r="G23" s="43" t="str">
        <f t="shared" si="0"/>
        <v xml:space="preserve"> zp</v>
      </c>
      <c r="H23" s="42">
        <f>VLOOKUP(F23,AddressingModes!A:F,4,FALSE)</f>
        <v>16</v>
      </c>
      <c r="I23" s="42">
        <f>VLOOKUP(F23,AddressingModes!A:F,6,FALSE)</f>
        <v>1</v>
      </c>
      <c r="J23" s="42">
        <f>IF(AND(E23&lt;&gt;"JMP",E23&lt;&gt;"JSR"),VLOOKUP(F23,AddressingModes!A:F,5,FALSE),0)</f>
        <v>0</v>
      </c>
      <c r="K23" s="42" t="str">
        <f t="shared" si="1"/>
        <v>RMB1.zp</v>
      </c>
      <c r="L23" s="42" t="str">
        <f t="shared" si="2"/>
        <v/>
      </c>
      <c r="M23" s="42" t="b">
        <f t="shared" si="3"/>
        <v>0</v>
      </c>
      <c r="N23" s="41" t="str">
        <f xml:space="preserve"> E23 &amp;"_" &amp; VLOOKUP(F23,AddressingModes!A:F,3,FALSE) &amp; "(" &amp; IF(AND(J23&lt;&gt;0,OR(F23&lt;&gt;"a,Y",AND(F23="a,Y",L23&lt;&gt;""))), E23&amp;"_"&amp;VLOOKUP(F23,AddressingModes!A:F,5,FALSE), "null") &amp; ",(byte) " &amp; D23 &amp; IF( H23&gt;8, ", (byte) 0x00", "") &amp; IF( H23&gt;16, ", (byte) 0x00", "") &amp; "), //"</f>
        <v>RMB1_zp(null,(byte) 0x17, (byte) 0x00), //</v>
      </c>
    </row>
    <row r="24" spans="1:15" x14ac:dyDescent="0.35">
      <c r="A24" s="41" t="str">
        <f>CONCATENATE(D24,".",IF(B24&lt;&gt;"",B24,OpcodeTable!$C$1),".",IF(C24&lt;&gt;"",C24,OpcodeTable!$C$2))</f>
        <v>0x17.W65C02S.Enhanced</v>
      </c>
      <c r="B24" s="37" t="s">
        <v>81</v>
      </c>
      <c r="C24" s="37" t="s">
        <v>129</v>
      </c>
      <c r="D24" s="38" t="s">
        <v>308</v>
      </c>
      <c r="E24" s="38" t="s">
        <v>148</v>
      </c>
      <c r="F24" s="38" t="s">
        <v>75</v>
      </c>
      <c r="G24" s="43" t="str">
        <f t="shared" si="0"/>
        <v xml:space="preserve"> zp</v>
      </c>
      <c r="H24" s="42">
        <f>VLOOKUP(F24,AddressingModes!A:F,4,FALSE)</f>
        <v>16</v>
      </c>
      <c r="I24" s="42">
        <f>VLOOKUP(F24,AddressingModes!A:F,6,FALSE)</f>
        <v>1</v>
      </c>
      <c r="J24" s="42">
        <f>IF(AND(E24&lt;&gt;"JMP",E24&lt;&gt;"JSR"),VLOOKUP(F24,AddressingModes!A:F,5,FALSE),0)</f>
        <v>0</v>
      </c>
      <c r="K24" s="42" t="str">
        <f t="shared" si="1"/>
        <v>RMB B1:.zp</v>
      </c>
      <c r="L24" s="42" t="str">
        <f t="shared" si="2"/>
        <v/>
      </c>
      <c r="M24" s="42" t="b">
        <f t="shared" si="3"/>
        <v>0</v>
      </c>
      <c r="N24" s="41" t="str">
        <f xml:space="preserve"> E24 &amp;"_" &amp; VLOOKUP(F24,AddressingModes!A:F,3,FALSE) &amp; "(" &amp; IF(AND(J24&lt;&gt;0,OR(F24&lt;&gt;"a,Y",AND(F24="a,Y",L24&lt;&gt;""))), E24&amp;"_"&amp;VLOOKUP(F24,AddressingModes!A:F,5,FALSE), "null") &amp; ",(byte) " &amp; D24 &amp; IF( H24&gt;8, ", (byte) 0x00", "") &amp; IF( H24&gt;16, ", (byte) 0x00", "") &amp; "), //"</f>
        <v>RMB B1:_zp(null,(byte) 0x17, (byte) 0x00), //</v>
      </c>
    </row>
    <row r="25" spans="1:15" x14ac:dyDescent="0.35">
      <c r="A25" s="41" t="str">
        <f>CONCATENATE(D25,".",IF(B25&lt;&gt;"",B25,OpcodeTable!$C$1),".",IF(C25&lt;&gt;"",C25,OpcodeTable!$C$2))</f>
        <v>0x18.MOS6502.</v>
      </c>
      <c r="D25" s="38" t="s">
        <v>219</v>
      </c>
      <c r="E25" s="38" t="s">
        <v>8</v>
      </c>
      <c r="F25" s="38" t="s">
        <v>73</v>
      </c>
      <c r="G25" s="43" t="str">
        <f t="shared" si="0"/>
        <v/>
      </c>
      <c r="H25" s="42">
        <f>VLOOKUP(F25,AddressingModes!A:F,4,FALSE)</f>
        <v>8</v>
      </c>
      <c r="I25" s="42">
        <f>VLOOKUP(F25,AddressingModes!A:F,6,FALSE)</f>
        <v>11</v>
      </c>
      <c r="J25" s="42">
        <f>IF(AND(E25&lt;&gt;"JMP",E25&lt;&gt;"JSR"),VLOOKUP(F25,AddressingModes!A:F,5,FALSE),0)</f>
        <v>0</v>
      </c>
      <c r="K25" s="42" t="str">
        <f t="shared" si="1"/>
        <v>CLC.imp</v>
      </c>
      <c r="L25" s="42" t="str">
        <f t="shared" si="2"/>
        <v/>
      </c>
      <c r="M25" s="42" t="b">
        <f t="shared" si="3"/>
        <v>0</v>
      </c>
      <c r="N25" s="41" t="str">
        <f xml:space="preserve"> E25 &amp;"_" &amp; VLOOKUP(F25,AddressingModes!A:F,3,FALSE) &amp; "(" &amp; IF(AND(J25&lt;&gt;0,OR(F25&lt;&gt;"a,Y",AND(F25="a,Y",L25&lt;&gt;""))), E25&amp;"_"&amp;VLOOKUP(F25,AddressingModes!A:F,5,FALSE), "null") &amp; ",(byte) " &amp; D25 &amp; IF( H25&gt;8, ", (byte) 0x00", "") &amp; IF( H25&gt;16, ", (byte) 0x00", "") &amp; "), //"</f>
        <v>CLC_implied(null,(byte) 0x18), //</v>
      </c>
    </row>
    <row r="26" spans="1:15" x14ac:dyDescent="0.35">
      <c r="A26" s="41" t="str">
        <f>CONCATENATE(D26,".",IF(B26&lt;&gt;"",B26,OpcodeTable!$C$1),".",IF(C26&lt;&gt;"",C26,OpcodeTable!$C$2))</f>
        <v>0x19.MOS6502.</v>
      </c>
      <c r="D26" s="38" t="s">
        <v>294</v>
      </c>
      <c r="E26" s="38" t="s">
        <v>1</v>
      </c>
      <c r="F26" s="38" t="s">
        <v>401</v>
      </c>
      <c r="G26" s="43" t="str">
        <f t="shared" si="0"/>
        <v xml:space="preserve"> abs,Y</v>
      </c>
      <c r="H26" s="42">
        <f>VLOOKUP(F26,AddressingModes!A:F,4,FALSE)</f>
        <v>24</v>
      </c>
      <c r="I26" s="42">
        <f>VLOOKUP(F26,AddressingModes!A:F,6,FALSE)</f>
        <v>13</v>
      </c>
      <c r="J26" s="42" t="str">
        <f>IF(AND(E26&lt;&gt;"JMP",E26&lt;&gt;"JSR"),VLOOKUP(F26,AddressingModes!A:F,5,FALSE),0)</f>
        <v>zpIndexedY</v>
      </c>
      <c r="K26" s="42" t="str">
        <f t="shared" si="1"/>
        <v>ORA.abs,Y</v>
      </c>
      <c r="L26" s="42" t="str">
        <f t="shared" si="2"/>
        <v/>
      </c>
      <c r="M26" s="42" t="b">
        <f t="shared" si="3"/>
        <v>1</v>
      </c>
      <c r="N26" s="41" t="str">
        <f xml:space="preserve"> E26 &amp;"_" &amp; VLOOKUP(F26,AddressingModes!A:F,3,FALSE) &amp; "(" &amp; IF(AND(J26&lt;&gt;0,OR(F26&lt;&gt;"a,Y",AND(F26="a,Y",L26&lt;&gt;""))), E26&amp;"_"&amp;VLOOKUP(F26,AddressingModes!A:F,5,FALSE), "null") &amp; ",(byte) " &amp; D26 &amp; IF( H26&gt;8, ", (byte) 0x00", "") &amp; IF( H26&gt;16, ", (byte) 0x00", "") &amp; "), //"</f>
        <v>ORA_indexedY(ORA_zpIndexedY,(byte) 0x19, (byte) 0x00, (byte) 0x00), //</v>
      </c>
    </row>
    <row r="27" spans="1:15" x14ac:dyDescent="0.35">
      <c r="A27" s="41" t="str">
        <f>CONCATENATE(D27,".",IF(B27&lt;&gt;"",B27,OpcodeTable!$C$1),".",IF(C27&lt;&gt;"",C27,OpcodeTable!$C$2))</f>
        <v>0x1A.W65C02S.</v>
      </c>
      <c r="B27" s="37" t="s">
        <v>81</v>
      </c>
      <c r="D27" s="38" t="s">
        <v>255</v>
      </c>
      <c r="E27" s="38" t="s">
        <v>53</v>
      </c>
      <c r="F27" s="38" t="s">
        <v>73</v>
      </c>
      <c r="G27" s="43" t="str">
        <f t="shared" si="0"/>
        <v/>
      </c>
      <c r="H27" s="42">
        <f>VLOOKUP(F27,AddressingModes!A:F,4,FALSE)</f>
        <v>8</v>
      </c>
      <c r="I27" s="42">
        <f>VLOOKUP(F27,AddressingModes!A:F,6,FALSE)</f>
        <v>11</v>
      </c>
      <c r="J27" s="42">
        <f>IF(AND(E27&lt;&gt;"JMP",E27&lt;&gt;"JSR"),VLOOKUP(F27,AddressingModes!A:F,5,FALSE),0)</f>
        <v>0</v>
      </c>
      <c r="K27" s="42" t="str">
        <f t="shared" si="1"/>
        <v>INC.imp</v>
      </c>
      <c r="L27" s="42" t="str">
        <f t="shared" si="2"/>
        <v/>
      </c>
      <c r="M27" s="42" t="b">
        <f t="shared" si="3"/>
        <v>0</v>
      </c>
      <c r="N27" s="41" t="str">
        <f xml:space="preserve"> E27 &amp;"_" &amp; VLOOKUP(F27,AddressingModes!A:F,3,FALSE) &amp; "(" &amp; IF(AND(J27&lt;&gt;0,OR(F27&lt;&gt;"a,Y",AND(F27="a,Y",L27&lt;&gt;""))), E27&amp;"_"&amp;VLOOKUP(F27,AddressingModes!A:F,5,FALSE), "null") &amp; ",(byte) " &amp; D27 &amp; IF( H27&gt;8, ", (byte) 0x00", "") &amp; IF( H27&gt;16, ", (byte) 0x00", "") &amp; "), //"</f>
        <v>INC_implied(null,(byte) 0x1A), //</v>
      </c>
    </row>
    <row r="28" spans="1:15" x14ac:dyDescent="0.35">
      <c r="A28" s="41" t="str">
        <f>CONCATENATE(D28,".",IF(B28&lt;&gt;"",B28,OpcodeTable!$C$1),".",IF(C28&lt;&gt;"",C28,OpcodeTable!$C$2))</f>
        <v>0x1C.W65C02S.</v>
      </c>
      <c r="B28" s="37" t="s">
        <v>81</v>
      </c>
      <c r="D28" s="38" t="s">
        <v>364</v>
      </c>
      <c r="E28" s="38" t="s">
        <v>89</v>
      </c>
      <c r="F28" s="38" t="s">
        <v>399</v>
      </c>
      <c r="G28" s="43" t="str">
        <f t="shared" si="0"/>
        <v xml:space="preserve"> abs</v>
      </c>
      <c r="H28" s="42">
        <f>VLOOKUP(F28,AddressingModes!A:F,4,FALSE)</f>
        <v>24</v>
      </c>
      <c r="I28" s="42">
        <f>VLOOKUP(F28,AddressingModes!A:F,6,FALSE)</f>
        <v>8</v>
      </c>
      <c r="J28" s="42" t="str">
        <f>IF(AND(E28&lt;&gt;"JMP",E28&lt;&gt;"JSR"),VLOOKUP(F28,AddressingModes!A:F,5,FALSE),0)</f>
        <v>zp</v>
      </c>
      <c r="K28" s="42" t="str">
        <f t="shared" si="1"/>
        <v>TRB.abs</v>
      </c>
      <c r="L28" s="42" t="str">
        <f t="shared" si="2"/>
        <v/>
      </c>
      <c r="M28" s="42" t="b">
        <f t="shared" si="3"/>
        <v>1</v>
      </c>
      <c r="N28" s="41" t="str">
        <f xml:space="preserve"> E28 &amp;"_" &amp; VLOOKUP(F28,AddressingModes!A:F,3,FALSE) &amp; "(" &amp; IF(AND(J28&lt;&gt;0,OR(F28&lt;&gt;"a,Y",AND(F28="a,Y",L28&lt;&gt;""))), E28&amp;"_"&amp;VLOOKUP(F28,AddressingModes!A:F,5,FALSE), "null") &amp; ",(byte) " &amp; D28 &amp; IF( H28&gt;8, ", (byte) 0x00", "") &amp; IF( H28&gt;16, ", (byte) 0x00", "") &amp; "), //"</f>
        <v>TRB_absolute(TRB_zp,(byte) 0x1C, (byte) 0x00, (byte) 0x00), //</v>
      </c>
    </row>
    <row r="29" spans="1:15" x14ac:dyDescent="0.35">
      <c r="A29" s="41" t="str">
        <f>CONCATENATE(D29,".",IF(B29&lt;&gt;"",B29,OpcodeTable!$C$1),".",IF(C29&lt;&gt;"",C29,OpcodeTable!$C$2))</f>
        <v>0x1D.MOS6502.</v>
      </c>
      <c r="D29" s="38" t="s">
        <v>296</v>
      </c>
      <c r="E29" s="38" t="s">
        <v>1</v>
      </c>
      <c r="F29" s="38" t="s">
        <v>400</v>
      </c>
      <c r="G29" s="43" t="str">
        <f t="shared" si="0"/>
        <v xml:space="preserve"> abs,X</v>
      </c>
      <c r="H29" s="42">
        <f>VLOOKUP(F29,AddressingModes!A:F,4,FALSE)</f>
        <v>24</v>
      </c>
      <c r="I29" s="42">
        <f>VLOOKUP(F29,AddressingModes!A:F,6,FALSE)</f>
        <v>12</v>
      </c>
      <c r="J29" s="42" t="str">
        <f>IF(AND(E29&lt;&gt;"JMP",E29&lt;&gt;"JSR"),VLOOKUP(F29,AddressingModes!A:F,5,FALSE),0)</f>
        <v>zpIndexedX</v>
      </c>
      <c r="K29" s="42" t="str">
        <f t="shared" si="1"/>
        <v>ORA.abs,X</v>
      </c>
      <c r="L29" s="42" t="str">
        <f t="shared" si="2"/>
        <v/>
      </c>
      <c r="M29" s="42" t="b">
        <f t="shared" si="3"/>
        <v>1</v>
      </c>
      <c r="N29" s="41" t="str">
        <f xml:space="preserve"> E29 &amp;"_" &amp; VLOOKUP(F29,AddressingModes!A:F,3,FALSE) &amp; "(" &amp; IF(AND(J29&lt;&gt;0,OR(F29&lt;&gt;"a,Y",AND(F29="a,Y",L29&lt;&gt;""))), E29&amp;"_"&amp;VLOOKUP(F29,AddressingModes!A:F,5,FALSE), "null") &amp; ",(byte) " &amp; D29 &amp; IF( H29&gt;8, ", (byte) 0x00", "") &amp; IF( H29&gt;16, ", (byte) 0x00", "") &amp; "), //"</f>
        <v>ORA_indexedX(ORA_zpIndexedX,(byte) 0x1D, (byte) 0x00, (byte) 0x00), //</v>
      </c>
    </row>
    <row r="30" spans="1:15" x14ac:dyDescent="0.35">
      <c r="A30" s="41" t="str">
        <f>CONCATENATE(D30,".",IF(B30&lt;&gt;"",B30,OpcodeTable!$C$1),".",IF(C30&lt;&gt;"",C30,OpcodeTable!$C$2))</f>
        <v>0x1E.MOS6502.</v>
      </c>
      <c r="D30" s="38" t="s">
        <v>186</v>
      </c>
      <c r="E30" s="38" t="s">
        <v>5</v>
      </c>
      <c r="F30" s="38" t="s">
        <v>400</v>
      </c>
      <c r="G30" s="43" t="str">
        <f t="shared" si="0"/>
        <v xml:space="preserve"> abs,X</v>
      </c>
      <c r="H30" s="42">
        <f>VLOOKUP(F30,AddressingModes!A:F,4,FALSE)</f>
        <v>24</v>
      </c>
      <c r="I30" s="42">
        <f>VLOOKUP(F30,AddressingModes!A:F,6,FALSE)</f>
        <v>12</v>
      </c>
      <c r="J30" s="42" t="str">
        <f>IF(AND(E30&lt;&gt;"JMP",E30&lt;&gt;"JSR"),VLOOKUP(F30,AddressingModes!A:F,5,FALSE),0)</f>
        <v>zpIndexedX</v>
      </c>
      <c r="K30" s="42" t="str">
        <f t="shared" si="1"/>
        <v>ASL.abs,X</v>
      </c>
      <c r="L30" s="42" t="str">
        <f t="shared" si="2"/>
        <v/>
      </c>
      <c r="M30" s="42" t="b">
        <f t="shared" si="3"/>
        <v>1</v>
      </c>
      <c r="N30" s="41" t="str">
        <f xml:space="preserve"> E30 &amp;"_" &amp; VLOOKUP(F30,AddressingModes!A:F,3,FALSE) &amp; "(" &amp; IF(AND(J30&lt;&gt;0,OR(F30&lt;&gt;"a,Y",AND(F30="a,Y",L30&lt;&gt;""))), E30&amp;"_"&amp;VLOOKUP(F30,AddressingModes!A:F,5,FALSE), "null") &amp; ",(byte) " &amp; D30 &amp; IF( H30&gt;8, ", (byte) 0x00", "") &amp; IF( H30&gt;16, ", (byte) 0x00", "") &amp; "), //"</f>
        <v>ASL_indexedX(ASL_zpIndexedX,(byte) 0x1E, (byte) 0x00, (byte) 0x00), //</v>
      </c>
    </row>
    <row r="31" spans="1:15" x14ac:dyDescent="0.35">
      <c r="A31" s="41" t="str">
        <f>CONCATENATE(D31,".",IF(B31&lt;&gt;"",B31,OpcodeTable!$C$1),".",IF(C31&lt;&gt;"",C31,OpcodeTable!$C$2))</f>
        <v>0x1F.W65C02S.</v>
      </c>
      <c r="B31" s="37" t="s">
        <v>81</v>
      </c>
      <c r="D31" s="38" t="s">
        <v>189</v>
      </c>
      <c r="E31" s="38" t="s">
        <v>91</v>
      </c>
      <c r="F31" s="38" t="s">
        <v>163</v>
      </c>
      <c r="G31" s="43" t="str">
        <f t="shared" si="0"/>
        <v xml:space="preserve"> zp,rel</v>
      </c>
      <c r="H31" s="42">
        <f>VLOOKUP(F31,AddressingModes!A:F,4,FALSE)</f>
        <v>24</v>
      </c>
      <c r="I31" s="42">
        <f>VLOOKUP(F31,AddressingModes!A:F,6,FALSE)</f>
        <v>7</v>
      </c>
      <c r="J31" s="42">
        <f>IF(AND(E31&lt;&gt;"JMP",E31&lt;&gt;"JSR"),VLOOKUP(F31,AddressingModes!A:F,5,FALSE),0)</f>
        <v>0</v>
      </c>
      <c r="K31" s="42" t="str">
        <f t="shared" si="1"/>
        <v>BBR1.zp,rel</v>
      </c>
      <c r="L31" s="42" t="str">
        <f t="shared" si="2"/>
        <v/>
      </c>
      <c r="M31" s="42" t="b">
        <f t="shared" si="3"/>
        <v>0</v>
      </c>
      <c r="N31" s="41" t="str">
        <f xml:space="preserve"> E31 &amp;"_" &amp; VLOOKUP(F31,AddressingModes!A:F,3,FALSE) &amp; "(" &amp; IF(AND(J31&lt;&gt;0,OR(F31&lt;&gt;"a,Y",AND(F31="a,Y",L31&lt;&gt;""))), E31&amp;"_"&amp;VLOOKUP(F31,AddressingModes!A:F,5,FALSE), "null") &amp; ",(byte) " &amp; D31 &amp; IF( H31&gt;8, ", (byte) 0x00", "") &amp; IF( H31&gt;16, ", (byte) 0x00", "") &amp; "), //"</f>
        <v>BBR1_zpRelative(null,(byte) 0x1F, (byte) 0x00, (byte) 0x00), //</v>
      </c>
    </row>
    <row r="32" spans="1:15" x14ac:dyDescent="0.35">
      <c r="A32" s="41" t="str">
        <f>CONCATENATE(D32,".",IF(B32&lt;&gt;"",B32,OpcodeTable!$C$1),".",IF(C32&lt;&gt;"",C32,OpcodeTable!$C$2))</f>
        <v>0x1F.W65C02S.Enhanced</v>
      </c>
      <c r="B32" s="37" t="s">
        <v>81</v>
      </c>
      <c r="C32" s="37" t="s">
        <v>129</v>
      </c>
      <c r="D32" s="38" t="s">
        <v>189</v>
      </c>
      <c r="E32" s="38" t="s">
        <v>131</v>
      </c>
      <c r="F32" s="38" t="s">
        <v>163</v>
      </c>
      <c r="G32" s="43" t="str">
        <f t="shared" si="0"/>
        <v xml:space="preserve"> zp,rel</v>
      </c>
      <c r="H32" s="42">
        <f>VLOOKUP(F32,AddressingModes!A:F,4,FALSE)</f>
        <v>24</v>
      </c>
      <c r="I32" s="42">
        <f>VLOOKUP(F32,AddressingModes!A:F,6,FALSE)</f>
        <v>7</v>
      </c>
      <c r="J32" s="42">
        <f>IF(AND(E32&lt;&gt;"JMP",E32&lt;&gt;"JSR"),VLOOKUP(F32,AddressingModes!A:F,5,FALSE),0)</f>
        <v>0</v>
      </c>
      <c r="K32" s="42" t="str">
        <f t="shared" si="1"/>
        <v>BBR B1:.zp,rel</v>
      </c>
      <c r="L32" s="42" t="str">
        <f t="shared" si="2"/>
        <v/>
      </c>
      <c r="M32" s="42" t="b">
        <f t="shared" si="3"/>
        <v>0</v>
      </c>
      <c r="N32" s="41" t="str">
        <f xml:space="preserve"> E32 &amp;"_" &amp; VLOOKUP(F32,AddressingModes!A:F,3,FALSE) &amp; "(" &amp; IF(AND(J32&lt;&gt;0,OR(F32&lt;&gt;"a,Y",AND(F32="a,Y",L32&lt;&gt;""))), E32&amp;"_"&amp;VLOOKUP(F32,AddressingModes!A:F,5,FALSE), "null") &amp; ",(byte) " &amp; D32 &amp; IF( H32&gt;8, ", (byte) 0x00", "") &amp; IF( H32&gt;16, ", (byte) 0x00", "") &amp; "), //"</f>
        <v>BBR B1:_zpRelative(null,(byte) 0x1F, (byte) 0x00, (byte) 0x00), //</v>
      </c>
    </row>
    <row r="33" spans="1:14" x14ac:dyDescent="0.35">
      <c r="A33" s="41" t="str">
        <f>CONCATENATE(D33,".",IF(B33&lt;&gt;"",B33,OpcodeTable!$C$1),".",IF(C33&lt;&gt;"",C33,OpcodeTable!$C$2))</f>
        <v>0x20.MOS6502.</v>
      </c>
      <c r="D33" s="38" t="s">
        <v>264</v>
      </c>
      <c r="E33" s="38" t="s">
        <v>9</v>
      </c>
      <c r="F33" s="38" t="s">
        <v>399</v>
      </c>
      <c r="G33" s="43" t="str">
        <f t="shared" si="0"/>
        <v xml:space="preserve"> abs</v>
      </c>
      <c r="H33" s="42">
        <f>VLOOKUP(F33,AddressingModes!A:F,4,FALSE)</f>
        <v>24</v>
      </c>
      <c r="I33" s="42">
        <f>VLOOKUP(F33,AddressingModes!A:F,6,FALSE)</f>
        <v>8</v>
      </c>
      <c r="J33" s="42">
        <f>IF(AND(E33&lt;&gt;"JMP",E33&lt;&gt;"JSR"),VLOOKUP(F33,AddressingModes!A:F,5,FALSE),0)</f>
        <v>0</v>
      </c>
      <c r="K33" s="42" t="str">
        <f t="shared" si="1"/>
        <v>JSR.abs</v>
      </c>
      <c r="L33" s="42" t="str">
        <f t="shared" si="2"/>
        <v/>
      </c>
      <c r="M33" s="42" t="b">
        <f t="shared" si="3"/>
        <v>0</v>
      </c>
      <c r="N33" s="41" t="str">
        <f xml:space="preserve"> E33 &amp;"_" &amp; VLOOKUP(F33,AddressingModes!A:F,3,FALSE) &amp; "(" &amp; IF(AND(J33&lt;&gt;0,OR(F33&lt;&gt;"a,Y",AND(F33="a,Y",L33&lt;&gt;""))), E33&amp;"_"&amp;VLOOKUP(F33,AddressingModes!A:F,5,FALSE), "null") &amp; ",(byte) " &amp; D33 &amp; IF( H33&gt;8, ", (byte) 0x00", "") &amp; IF( H33&gt;16, ", (byte) 0x00", "") &amp; "), //"</f>
        <v>JSR_absolute(null,(byte) 0x20, (byte) 0x00, (byte) 0x00), //</v>
      </c>
    </row>
    <row r="34" spans="1:14" x14ac:dyDescent="0.35">
      <c r="A34" s="41" t="str">
        <f>CONCATENATE(D34,".",IF(B34&lt;&gt;"",B34,OpcodeTable!$C$1),".",IF(C34&lt;&gt;"",C34,OpcodeTable!$C$2))</f>
        <v>0x21.MOS6502.</v>
      </c>
      <c r="D34" s="38" t="s">
        <v>181</v>
      </c>
      <c r="E34" s="38" t="s">
        <v>10</v>
      </c>
      <c r="F34" s="38" t="s">
        <v>372</v>
      </c>
      <c r="G34" s="43" t="str">
        <f t="shared" si="0"/>
        <v xml:space="preserve"> [zp,X]</v>
      </c>
      <c r="H34" s="42">
        <f>VLOOKUP(F34,AddressingModes!A:F,4,FALSE)</f>
        <v>16</v>
      </c>
      <c r="I34" s="42">
        <f>VLOOKUP(F34,AddressingModes!A:F,6,FALSE)</f>
        <v>5</v>
      </c>
      <c r="J34" s="42">
        <f>IF(AND(E34&lt;&gt;"JMP",E34&lt;&gt;"JSR"),VLOOKUP(F34,AddressingModes!A:F,5,FALSE),0)</f>
        <v>0</v>
      </c>
      <c r="K34" s="42" t="str">
        <f t="shared" si="1"/>
        <v>AND.[zp,X]</v>
      </c>
      <c r="L34" s="42" t="str">
        <f t="shared" si="2"/>
        <v/>
      </c>
      <c r="M34" s="42" t="b">
        <f t="shared" si="3"/>
        <v>0</v>
      </c>
      <c r="N34" s="41" t="str">
        <f xml:space="preserve"> E34 &amp;"_" &amp; VLOOKUP(F34,AddressingModes!A:F,3,FALSE) &amp; "(" &amp; IF(AND(J34&lt;&gt;0,OR(F34&lt;&gt;"a,Y",AND(F34="a,Y",L34&lt;&gt;""))), E34&amp;"_"&amp;VLOOKUP(F34,AddressingModes!A:F,5,FALSE), "null") &amp; ",(byte) " &amp; D34 &amp; IF( H34&gt;8, ", (byte) 0x00", "") &amp; IF( H34&gt;16, ", (byte) 0x00", "") &amp; "), //"</f>
        <v>AND_zpIndirectX(null,(byte) 0x21, (byte) 0x00), //</v>
      </c>
    </row>
    <row r="35" spans="1:14" x14ac:dyDescent="0.35">
      <c r="A35" s="41" t="str">
        <f>CONCATENATE(D35,".",IF(B35&lt;&gt;"",B35,OpcodeTable!$C$1),".",IF(C35&lt;&gt;"",C35,OpcodeTable!$C$2))</f>
        <v>0x24.MOS6502.</v>
      </c>
      <c r="D35" s="38" t="s">
        <v>208</v>
      </c>
      <c r="E35" s="38" t="s">
        <v>11</v>
      </c>
      <c r="F35" s="38" t="s">
        <v>75</v>
      </c>
      <c r="G35" s="43" t="str">
        <f t="shared" si="0"/>
        <v xml:space="preserve"> zp</v>
      </c>
      <c r="H35" s="42">
        <f>VLOOKUP(F35,AddressingModes!A:F,4,FALSE)</f>
        <v>16</v>
      </c>
      <c r="I35" s="42">
        <f>VLOOKUP(F35,AddressingModes!A:F,6,FALSE)</f>
        <v>1</v>
      </c>
      <c r="J35" s="42">
        <f>IF(AND(E35&lt;&gt;"JMP",E35&lt;&gt;"JSR"),VLOOKUP(F35,AddressingModes!A:F,5,FALSE),0)</f>
        <v>0</v>
      </c>
      <c r="K35" s="42" t="str">
        <f t="shared" si="1"/>
        <v>BIT.zp</v>
      </c>
      <c r="L35" s="42" t="str">
        <f t="shared" si="2"/>
        <v/>
      </c>
      <c r="M35" s="42" t="b">
        <f t="shared" si="3"/>
        <v>0</v>
      </c>
      <c r="N35" s="41" t="str">
        <f xml:space="preserve"> E35 &amp;"_" &amp; VLOOKUP(F35,AddressingModes!A:F,3,FALSE) &amp; "(" &amp; IF(AND(J35&lt;&gt;0,OR(F35&lt;&gt;"a,Y",AND(F35="a,Y",L35&lt;&gt;""))), E35&amp;"_"&amp;VLOOKUP(F35,AddressingModes!A:F,5,FALSE), "null") &amp; ",(byte) " &amp; D35 &amp; IF( H35&gt;8, ", (byte) 0x00", "") &amp; IF( H35&gt;16, ", (byte) 0x00", "") &amp; "), //"</f>
        <v>BIT_zp(null,(byte) 0x24, (byte) 0x00), //</v>
      </c>
    </row>
    <row r="36" spans="1:14" x14ac:dyDescent="0.35">
      <c r="A36" s="41" t="str">
        <f>CONCATENATE(D36,".",IF(B36&lt;&gt;"",B36,OpcodeTable!$C$1),".",IF(C36&lt;&gt;"",C36,OpcodeTable!$C$2))</f>
        <v>0x25.MOS6502.</v>
      </c>
      <c r="D36" s="38" t="s">
        <v>176</v>
      </c>
      <c r="E36" s="38" t="s">
        <v>10</v>
      </c>
      <c r="F36" s="38" t="s">
        <v>75</v>
      </c>
      <c r="G36" s="43" t="str">
        <f t="shared" si="0"/>
        <v xml:space="preserve"> zp</v>
      </c>
      <c r="H36" s="42">
        <f>VLOOKUP(F36,AddressingModes!A:F,4,FALSE)</f>
        <v>16</v>
      </c>
      <c r="I36" s="42">
        <f>VLOOKUP(F36,AddressingModes!A:F,6,FALSE)</f>
        <v>1</v>
      </c>
      <c r="J36" s="42">
        <f>IF(AND(E36&lt;&gt;"JMP",E36&lt;&gt;"JSR"),VLOOKUP(F36,AddressingModes!A:F,5,FALSE),0)</f>
        <v>0</v>
      </c>
      <c r="K36" s="42" t="str">
        <f t="shared" si="1"/>
        <v>AND.zp</v>
      </c>
      <c r="L36" s="42" t="str">
        <f t="shared" si="2"/>
        <v/>
      </c>
      <c r="M36" s="42" t="b">
        <f t="shared" si="3"/>
        <v>0</v>
      </c>
      <c r="N36" s="41" t="str">
        <f xml:space="preserve"> E36 &amp;"_" &amp; VLOOKUP(F36,AddressingModes!A:F,3,FALSE) &amp; "(" &amp; IF(AND(J36&lt;&gt;0,OR(F36&lt;&gt;"a,Y",AND(F36="a,Y",L36&lt;&gt;""))), E36&amp;"_"&amp;VLOOKUP(F36,AddressingModes!A:F,5,FALSE), "null") &amp; ",(byte) " &amp; D36 &amp; IF( H36&gt;8, ", (byte) 0x00", "") &amp; IF( H36&gt;16, ", (byte) 0x00", "") &amp; "), //"</f>
        <v>AND_zp(null,(byte) 0x25, (byte) 0x00), //</v>
      </c>
    </row>
    <row r="37" spans="1:14" x14ac:dyDescent="0.35">
      <c r="A37" s="41" t="str">
        <f>CONCATENATE(D37,".",IF(B37&lt;&gt;"",B37,OpcodeTable!$C$1),".",IF(C37&lt;&gt;"",C37,OpcodeTable!$C$2))</f>
        <v>0x26.MOS6502.</v>
      </c>
      <c r="D37" s="38" t="s">
        <v>316</v>
      </c>
      <c r="E37" s="38" t="s">
        <v>12</v>
      </c>
      <c r="F37" s="38" t="s">
        <v>75</v>
      </c>
      <c r="G37" s="43" t="str">
        <f t="shared" si="0"/>
        <v xml:space="preserve"> zp</v>
      </c>
      <c r="H37" s="42">
        <f>VLOOKUP(F37,AddressingModes!A:F,4,FALSE)</f>
        <v>16</v>
      </c>
      <c r="I37" s="42">
        <f>VLOOKUP(F37,AddressingModes!A:F,6,FALSE)</f>
        <v>1</v>
      </c>
      <c r="J37" s="42">
        <f>IF(AND(E37&lt;&gt;"JMP",E37&lt;&gt;"JSR"),VLOOKUP(F37,AddressingModes!A:F,5,FALSE),0)</f>
        <v>0</v>
      </c>
      <c r="K37" s="42" t="str">
        <f t="shared" si="1"/>
        <v>ROL.zp</v>
      </c>
      <c r="L37" s="42" t="str">
        <f t="shared" si="2"/>
        <v/>
      </c>
      <c r="M37" s="42" t="b">
        <f t="shared" si="3"/>
        <v>0</v>
      </c>
      <c r="N37" s="41" t="str">
        <f xml:space="preserve"> E37 &amp;"_" &amp; VLOOKUP(F37,AddressingModes!A:F,3,FALSE) &amp; "(" &amp; IF(AND(J37&lt;&gt;0,OR(F37&lt;&gt;"a,Y",AND(F37="a,Y",L37&lt;&gt;""))), E37&amp;"_"&amp;VLOOKUP(F37,AddressingModes!A:F,5,FALSE), "null") &amp; ",(byte) " &amp; D37 &amp; IF( H37&gt;8, ", (byte) 0x00", "") &amp; IF( H37&gt;16, ", (byte) 0x00", "") &amp; "), //"</f>
        <v>ROL_zp(null,(byte) 0x26, (byte) 0x00), //</v>
      </c>
    </row>
    <row r="38" spans="1:14" x14ac:dyDescent="0.35">
      <c r="A38" s="41" t="str">
        <f>CONCATENATE(D38,".",IF(B38&lt;&gt;"",B38,OpcodeTable!$C$1),".",IF(C38&lt;&gt;"",C38,OpcodeTable!$C$2))</f>
        <v>0x27.W65C02S.</v>
      </c>
      <c r="B38" s="37" t="s">
        <v>81</v>
      </c>
      <c r="D38" s="38" t="s">
        <v>309</v>
      </c>
      <c r="E38" s="38" t="s">
        <v>92</v>
      </c>
      <c r="F38" s="38" t="s">
        <v>75</v>
      </c>
      <c r="G38" s="43" t="str">
        <f t="shared" si="0"/>
        <v xml:space="preserve"> zp</v>
      </c>
      <c r="H38" s="42">
        <f>VLOOKUP(F38,AddressingModes!A:F,4,FALSE)</f>
        <v>16</v>
      </c>
      <c r="I38" s="42">
        <f>VLOOKUP(F38,AddressingModes!A:F,6,FALSE)</f>
        <v>1</v>
      </c>
      <c r="J38" s="42">
        <f>IF(AND(E38&lt;&gt;"JMP",E38&lt;&gt;"JSR"),VLOOKUP(F38,AddressingModes!A:F,5,FALSE),0)</f>
        <v>0</v>
      </c>
      <c r="K38" s="42" t="str">
        <f t="shared" si="1"/>
        <v>RMB2.zp</v>
      </c>
      <c r="L38" s="42" t="str">
        <f t="shared" si="2"/>
        <v/>
      </c>
      <c r="M38" s="42" t="b">
        <f t="shared" si="3"/>
        <v>0</v>
      </c>
      <c r="N38" s="41" t="str">
        <f xml:space="preserve"> E38 &amp;"_" &amp; VLOOKUP(F38,AddressingModes!A:F,3,FALSE) &amp; "(" &amp; IF(AND(J38&lt;&gt;0,OR(F38&lt;&gt;"a,Y",AND(F38="a,Y",L38&lt;&gt;""))), E38&amp;"_"&amp;VLOOKUP(F38,AddressingModes!A:F,5,FALSE), "null") &amp; ",(byte) " &amp; D38 &amp; IF( H38&gt;8, ", (byte) 0x00", "") &amp; IF( H38&gt;16, ", (byte) 0x00", "") &amp; "), //"</f>
        <v>RMB2_zp(null,(byte) 0x27, (byte) 0x00), //</v>
      </c>
    </row>
    <row r="39" spans="1:14" x14ac:dyDescent="0.35">
      <c r="A39" s="41" t="str">
        <f>CONCATENATE(D39,".",IF(B39&lt;&gt;"",B39,OpcodeTable!$C$1),".",IF(C39&lt;&gt;"",C39,OpcodeTable!$C$2))</f>
        <v>0x27.W65C02S.Enhanced</v>
      </c>
      <c r="B39" s="37" t="s">
        <v>81</v>
      </c>
      <c r="C39" s="37" t="s">
        <v>129</v>
      </c>
      <c r="D39" s="38" t="s">
        <v>309</v>
      </c>
      <c r="E39" s="38" t="s">
        <v>149</v>
      </c>
      <c r="F39" s="38" t="s">
        <v>75</v>
      </c>
      <c r="G39" s="43" t="str">
        <f t="shared" si="0"/>
        <v xml:space="preserve"> zp</v>
      </c>
      <c r="H39" s="42">
        <f>VLOOKUP(F39,AddressingModes!A:F,4,FALSE)</f>
        <v>16</v>
      </c>
      <c r="I39" s="42">
        <f>VLOOKUP(F39,AddressingModes!A:F,6,FALSE)</f>
        <v>1</v>
      </c>
      <c r="J39" s="42">
        <f>IF(AND(E39&lt;&gt;"JMP",E39&lt;&gt;"JSR"),VLOOKUP(F39,AddressingModes!A:F,5,FALSE),0)</f>
        <v>0</v>
      </c>
      <c r="K39" s="42" t="str">
        <f t="shared" si="1"/>
        <v>RMB B2:.zp</v>
      </c>
      <c r="L39" s="42" t="str">
        <f t="shared" si="2"/>
        <v/>
      </c>
      <c r="M39" s="42" t="b">
        <f t="shared" si="3"/>
        <v>0</v>
      </c>
      <c r="N39" s="41" t="str">
        <f xml:space="preserve"> E39 &amp;"_" &amp; VLOOKUP(F39,AddressingModes!A:F,3,FALSE) &amp; "(" &amp; IF(AND(J39&lt;&gt;0,OR(F39&lt;&gt;"a,Y",AND(F39="a,Y",L39&lt;&gt;""))), E39&amp;"_"&amp;VLOOKUP(F39,AddressingModes!A:F,5,FALSE), "null") &amp; ",(byte) " &amp; D39 &amp; IF( H39&gt;8, ", (byte) 0x00", "") &amp; IF( H39&gt;16, ", (byte) 0x00", "") &amp; "), //"</f>
        <v>RMB B2:_zp(null,(byte) 0x27, (byte) 0x00), //</v>
      </c>
    </row>
    <row r="40" spans="1:14" x14ac:dyDescent="0.35">
      <c r="A40" s="41" t="str">
        <f>CONCATENATE(D40,".",IF(B40&lt;&gt;"",B40,OpcodeTable!$C$1),".",IF(C40&lt;&gt;"",C40,OpcodeTable!$C$2))</f>
        <v>0x28.MOS6502.</v>
      </c>
      <c r="D40" s="38" t="s">
        <v>304</v>
      </c>
      <c r="E40" s="38" t="s">
        <v>13</v>
      </c>
      <c r="F40" s="38" t="s">
        <v>73</v>
      </c>
      <c r="G40" s="43" t="str">
        <f t="shared" si="0"/>
        <v/>
      </c>
      <c r="H40" s="42">
        <f>VLOOKUP(F40,AddressingModes!A:F,4,FALSE)</f>
        <v>8</v>
      </c>
      <c r="I40" s="42">
        <f>VLOOKUP(F40,AddressingModes!A:F,6,FALSE)</f>
        <v>11</v>
      </c>
      <c r="J40" s="42">
        <f>IF(AND(E40&lt;&gt;"JMP",E40&lt;&gt;"JSR"),VLOOKUP(F40,AddressingModes!A:F,5,FALSE),0)</f>
        <v>0</v>
      </c>
      <c r="K40" s="42" t="str">
        <f t="shared" si="1"/>
        <v>PLP.imp</v>
      </c>
      <c r="L40" s="42" t="str">
        <f t="shared" si="2"/>
        <v/>
      </c>
      <c r="M40" s="42" t="b">
        <f t="shared" si="3"/>
        <v>0</v>
      </c>
      <c r="N40" s="41" t="str">
        <f xml:space="preserve"> E40 &amp;"_" &amp; VLOOKUP(F40,AddressingModes!A:F,3,FALSE) &amp; "(" &amp; IF(AND(J40&lt;&gt;0,OR(F40&lt;&gt;"a,Y",AND(F40="a,Y",L40&lt;&gt;""))), E40&amp;"_"&amp;VLOOKUP(F40,AddressingModes!A:F,5,FALSE), "null") &amp; ",(byte) " &amp; D40 &amp; IF( H40&gt;8, ", (byte) 0x00", "") &amp; IF( H40&gt;16, ", (byte) 0x00", "") &amp; "), //"</f>
        <v>PLP_implied(null,(byte) 0x28), //</v>
      </c>
    </row>
    <row r="41" spans="1:14" x14ac:dyDescent="0.35">
      <c r="A41" s="41" t="str">
        <f>CONCATENATE(D41,".",IF(B41&lt;&gt;"",B41,OpcodeTable!$C$1),".",IF(C41&lt;&gt;"",C41,OpcodeTable!$C$2))</f>
        <v>0x29.MOS6502.</v>
      </c>
      <c r="D41" s="38" t="s">
        <v>177</v>
      </c>
      <c r="E41" s="38" t="s">
        <v>10</v>
      </c>
      <c r="F41" s="38" t="s">
        <v>4</v>
      </c>
      <c r="G41" s="43" t="str">
        <f t="shared" si="0"/>
        <v xml:space="preserve"> #</v>
      </c>
      <c r="H41" s="42">
        <f>VLOOKUP(F41,AddressingModes!A:F,4,FALSE)</f>
        <v>16</v>
      </c>
      <c r="I41" s="42">
        <f>VLOOKUP(F41,AddressingModes!A:F,6,FALSE)</f>
        <v>10</v>
      </c>
      <c r="J41" s="42">
        <f>IF(AND(E41&lt;&gt;"JMP",E41&lt;&gt;"JSR"),VLOOKUP(F41,AddressingModes!A:F,5,FALSE),0)</f>
        <v>0</v>
      </c>
      <c r="K41" s="42" t="str">
        <f t="shared" si="1"/>
        <v>AND.#</v>
      </c>
      <c r="L41" s="42" t="str">
        <f t="shared" si="2"/>
        <v/>
      </c>
      <c r="M41" s="42" t="b">
        <f t="shared" si="3"/>
        <v>0</v>
      </c>
      <c r="N41" s="41" t="str">
        <f xml:space="preserve"> E41 &amp;"_" &amp; VLOOKUP(F41,AddressingModes!A:F,3,FALSE) &amp; "(" &amp; IF(AND(J41&lt;&gt;0,OR(F41&lt;&gt;"a,Y",AND(F41="a,Y",L41&lt;&gt;""))), E41&amp;"_"&amp;VLOOKUP(F41,AddressingModes!A:F,5,FALSE), "null") &amp; ",(byte) " &amp; D41 &amp; IF( H41&gt;8, ", (byte) 0x00", "") &amp; IF( H41&gt;16, ", (byte) 0x00", "") &amp; "), //"</f>
        <v>AND_immediate(null,(byte) 0x29, (byte) 0x00), //</v>
      </c>
    </row>
    <row r="42" spans="1:14" x14ac:dyDescent="0.35">
      <c r="A42" s="41" t="str">
        <f>CONCATENATE(D42,".",IF(B42&lt;&gt;"",B42,OpcodeTable!$C$1),".",IF(C42&lt;&gt;"",C42,OpcodeTable!$C$2))</f>
        <v>0x2A.MOS6502.</v>
      </c>
      <c r="D42" s="38" t="s">
        <v>317</v>
      </c>
      <c r="E42" s="38" t="s">
        <v>12</v>
      </c>
      <c r="F42" s="38" t="s">
        <v>397</v>
      </c>
      <c r="G42" s="43" t="str">
        <f t="shared" si="0"/>
        <v xml:space="preserve"> A</v>
      </c>
      <c r="H42" s="42">
        <f>VLOOKUP(F42,AddressingModes!A:F,4,FALSE)</f>
        <v>8</v>
      </c>
      <c r="I42" s="42">
        <f>VLOOKUP(F42,AddressingModes!A:F,6,FALSE)</f>
        <v>9</v>
      </c>
      <c r="J42" s="42">
        <f>IF(AND(E42&lt;&gt;"JMP",E42&lt;&gt;"JSR"),VLOOKUP(F42,AddressingModes!A:F,5,FALSE),0)</f>
        <v>0</v>
      </c>
      <c r="K42" s="42" t="str">
        <f t="shared" si="1"/>
        <v>ROL.acc</v>
      </c>
      <c r="L42" s="42" t="str">
        <f t="shared" si="2"/>
        <v/>
      </c>
      <c r="M42" s="42" t="b">
        <f t="shared" si="3"/>
        <v>0</v>
      </c>
      <c r="N42" s="41" t="str">
        <f xml:space="preserve"> E42 &amp;"_" &amp; VLOOKUP(F42,AddressingModes!A:F,3,FALSE) &amp; "(" &amp; IF(AND(J42&lt;&gt;0,OR(F42&lt;&gt;"a,Y",AND(F42="a,Y",L42&lt;&gt;""))), E42&amp;"_"&amp;VLOOKUP(F42,AddressingModes!A:F,5,FALSE), "null") &amp; ",(byte) " &amp; D42 &amp; IF( H42&gt;8, ", (byte) 0x00", "") &amp; IF( H42&gt;16, ", (byte) 0x00", "") &amp; "), //"</f>
        <v>ROL_accumulator(null,(byte) 0x2A), //</v>
      </c>
    </row>
    <row r="43" spans="1:14" x14ac:dyDescent="0.35">
      <c r="A43" s="41" t="str">
        <f>CONCATENATE(D43,".",IF(B43&lt;&gt;"",B43,OpcodeTable!$C$1),".",IF(C43&lt;&gt;"",C43,OpcodeTable!$C$2))</f>
        <v>0x2C.MOS6502.</v>
      </c>
      <c r="D43" s="38" t="s">
        <v>211</v>
      </c>
      <c r="E43" s="38" t="s">
        <v>11</v>
      </c>
      <c r="F43" s="38" t="s">
        <v>399</v>
      </c>
      <c r="G43" s="43" t="str">
        <f t="shared" si="0"/>
        <v xml:space="preserve"> abs</v>
      </c>
      <c r="H43" s="42">
        <f>VLOOKUP(F43,AddressingModes!A:F,4,FALSE)</f>
        <v>24</v>
      </c>
      <c r="I43" s="42">
        <f>VLOOKUP(F43,AddressingModes!A:F,6,FALSE)</f>
        <v>8</v>
      </c>
      <c r="J43" s="42" t="str">
        <f>IF(AND(E43&lt;&gt;"JMP",E43&lt;&gt;"JSR"),VLOOKUP(F43,AddressingModes!A:F,5,FALSE),0)</f>
        <v>zp</v>
      </c>
      <c r="K43" s="42" t="str">
        <f t="shared" si="1"/>
        <v>BIT.abs</v>
      </c>
      <c r="L43" s="42" t="str">
        <f t="shared" si="2"/>
        <v/>
      </c>
      <c r="M43" s="42" t="b">
        <f t="shared" si="3"/>
        <v>1</v>
      </c>
      <c r="N43" s="41" t="str">
        <f xml:space="preserve"> E43 &amp;"_" &amp; VLOOKUP(F43,AddressingModes!A:F,3,FALSE) &amp; "(" &amp; IF(AND(J43&lt;&gt;0,OR(F43&lt;&gt;"a,Y",AND(F43="a,Y",L43&lt;&gt;""))), E43&amp;"_"&amp;VLOOKUP(F43,AddressingModes!A:F,5,FALSE), "null") &amp; ",(byte) " &amp; D43 &amp; IF( H43&gt;8, ", (byte) 0x00", "") &amp; IF( H43&gt;16, ", (byte) 0x00", "") &amp; "), //"</f>
        <v>BIT_absolute(BIT_zp,(byte) 0x2C, (byte) 0x00, (byte) 0x00), //</v>
      </c>
    </row>
    <row r="44" spans="1:14" x14ac:dyDescent="0.35">
      <c r="A44" s="41" t="str">
        <f>CONCATENATE(D44,".",IF(B44&lt;&gt;"",B44,OpcodeTable!$C$1),".",IF(C44&lt;&gt;"",C44,OpcodeTable!$C$2))</f>
        <v>0x2D.MOS6502.</v>
      </c>
      <c r="D44" s="38" t="s">
        <v>182</v>
      </c>
      <c r="E44" s="38" t="s">
        <v>10</v>
      </c>
      <c r="F44" s="38" t="s">
        <v>399</v>
      </c>
      <c r="G44" s="43" t="str">
        <f t="shared" si="0"/>
        <v xml:space="preserve"> abs</v>
      </c>
      <c r="H44" s="42">
        <f>VLOOKUP(F44,AddressingModes!A:F,4,FALSE)</f>
        <v>24</v>
      </c>
      <c r="I44" s="42">
        <f>VLOOKUP(F44,AddressingModes!A:F,6,FALSE)</f>
        <v>8</v>
      </c>
      <c r="J44" s="42" t="str">
        <f>IF(AND(E44&lt;&gt;"JMP",E44&lt;&gt;"JSR"),VLOOKUP(F44,AddressingModes!A:F,5,FALSE),0)</f>
        <v>zp</v>
      </c>
      <c r="K44" s="42" t="str">
        <f t="shared" si="1"/>
        <v>AND.abs</v>
      </c>
      <c r="L44" s="42" t="str">
        <f t="shared" si="2"/>
        <v/>
      </c>
      <c r="M44" s="42" t="b">
        <f t="shared" si="3"/>
        <v>1</v>
      </c>
      <c r="N44" s="41" t="str">
        <f xml:space="preserve"> E44 &amp;"_" &amp; VLOOKUP(F44,AddressingModes!A:F,3,FALSE) &amp; "(" &amp; IF(AND(J44&lt;&gt;0,OR(F44&lt;&gt;"a,Y",AND(F44="a,Y",L44&lt;&gt;""))), E44&amp;"_"&amp;VLOOKUP(F44,AddressingModes!A:F,5,FALSE), "null") &amp; ",(byte) " &amp; D44 &amp; IF( H44&gt;8, ", (byte) 0x00", "") &amp; IF( H44&gt;16, ", (byte) 0x00", "") &amp; "), //"</f>
        <v>AND_absolute(AND_zp,(byte) 0x2D, (byte) 0x00, (byte) 0x00), //</v>
      </c>
    </row>
    <row r="45" spans="1:14" x14ac:dyDescent="0.35">
      <c r="A45" s="41" t="str">
        <f>CONCATENATE(D45,".",IF(B45&lt;&gt;"",B45,OpcodeTable!$C$1),".",IF(C45&lt;&gt;"",C45,OpcodeTable!$C$2))</f>
        <v>0x2E.MOS6502.</v>
      </c>
      <c r="D45" s="38" t="s">
        <v>319</v>
      </c>
      <c r="E45" s="38" t="s">
        <v>12</v>
      </c>
      <c r="F45" s="38" t="s">
        <v>399</v>
      </c>
      <c r="G45" s="43" t="str">
        <f t="shared" si="0"/>
        <v xml:space="preserve"> abs</v>
      </c>
      <c r="H45" s="42">
        <f>VLOOKUP(F45,AddressingModes!A:F,4,FALSE)</f>
        <v>24</v>
      </c>
      <c r="I45" s="42">
        <f>VLOOKUP(F45,AddressingModes!A:F,6,FALSE)</f>
        <v>8</v>
      </c>
      <c r="J45" s="42" t="str">
        <f>IF(AND(E45&lt;&gt;"JMP",E45&lt;&gt;"JSR"),VLOOKUP(F45,AddressingModes!A:F,5,FALSE),0)</f>
        <v>zp</v>
      </c>
      <c r="K45" s="42" t="str">
        <f t="shared" si="1"/>
        <v>ROL.abs</v>
      </c>
      <c r="L45" s="42" t="str">
        <f t="shared" si="2"/>
        <v/>
      </c>
      <c r="M45" s="42" t="b">
        <f t="shared" si="3"/>
        <v>1</v>
      </c>
      <c r="N45" s="41" t="str">
        <f xml:space="preserve"> E45 &amp;"_" &amp; VLOOKUP(F45,AddressingModes!A:F,3,FALSE) &amp; "(" &amp; IF(AND(J45&lt;&gt;0,OR(F45&lt;&gt;"a,Y",AND(F45="a,Y",L45&lt;&gt;""))), E45&amp;"_"&amp;VLOOKUP(F45,AddressingModes!A:F,5,FALSE), "null") &amp; ",(byte) " &amp; D45 &amp; IF( H45&gt;8, ", (byte) 0x00", "") &amp; IF( H45&gt;16, ", (byte) 0x00", "") &amp; "), //"</f>
        <v>ROL_absolute(ROL_zp,(byte) 0x2E, (byte) 0x00, (byte) 0x00), //</v>
      </c>
    </row>
    <row r="46" spans="1:14" x14ac:dyDescent="0.35">
      <c r="A46" s="41" t="str">
        <f>CONCATENATE(D46,".",IF(B46&lt;&gt;"",B46,OpcodeTable!$C$1),".",IF(C46&lt;&gt;"",C46,OpcodeTable!$C$2))</f>
        <v>0x2F.W65C02S.</v>
      </c>
      <c r="B46" s="37" t="s">
        <v>81</v>
      </c>
      <c r="D46" s="38" t="s">
        <v>190</v>
      </c>
      <c r="E46" s="38" t="s">
        <v>106</v>
      </c>
      <c r="F46" s="38" t="s">
        <v>163</v>
      </c>
      <c r="G46" s="43" t="str">
        <f t="shared" si="0"/>
        <v xml:space="preserve"> zp,rel</v>
      </c>
      <c r="H46" s="42">
        <f>VLOOKUP(F46,AddressingModes!A:F,4,FALSE)</f>
        <v>24</v>
      </c>
      <c r="I46" s="42">
        <f>VLOOKUP(F46,AddressingModes!A:F,6,FALSE)</f>
        <v>7</v>
      </c>
      <c r="J46" s="42">
        <f>IF(AND(E46&lt;&gt;"JMP",E46&lt;&gt;"JSR"),VLOOKUP(F46,AddressingModes!A:F,5,FALSE),0)</f>
        <v>0</v>
      </c>
      <c r="K46" s="42" t="str">
        <f t="shared" si="1"/>
        <v>BBR2.zp,rel</v>
      </c>
      <c r="L46" s="42" t="str">
        <f t="shared" si="2"/>
        <v/>
      </c>
      <c r="M46" s="42" t="b">
        <f t="shared" si="3"/>
        <v>0</v>
      </c>
      <c r="N46" s="41" t="str">
        <f xml:space="preserve"> E46 &amp;"_" &amp; VLOOKUP(F46,AddressingModes!A:F,3,FALSE) &amp; "(" &amp; IF(AND(J46&lt;&gt;0,OR(F46&lt;&gt;"a,Y",AND(F46="a,Y",L46&lt;&gt;""))), E46&amp;"_"&amp;VLOOKUP(F46,AddressingModes!A:F,5,FALSE), "null") &amp; ",(byte) " &amp; D46 &amp; IF( H46&gt;8, ", (byte) 0x00", "") &amp; IF( H46&gt;16, ", (byte) 0x00", "") &amp; "), //"</f>
        <v>BBR2_zpRelative(null,(byte) 0x2F, (byte) 0x00, (byte) 0x00), //</v>
      </c>
    </row>
    <row r="47" spans="1:14" x14ac:dyDescent="0.35">
      <c r="A47" s="41" t="str">
        <f>CONCATENATE(D47,".",IF(B47&lt;&gt;"",B47,OpcodeTable!$C$1),".",IF(C47&lt;&gt;"",C47,OpcodeTable!$C$2))</f>
        <v>0x2F.W65C02S.Enhanced</v>
      </c>
      <c r="B47" s="37" t="s">
        <v>81</v>
      </c>
      <c r="C47" s="37" t="s">
        <v>129</v>
      </c>
      <c r="D47" s="38" t="s">
        <v>190</v>
      </c>
      <c r="E47" s="38" t="s">
        <v>132</v>
      </c>
      <c r="F47" s="38" t="s">
        <v>163</v>
      </c>
      <c r="G47" s="43" t="str">
        <f t="shared" si="0"/>
        <v xml:space="preserve"> zp,rel</v>
      </c>
      <c r="H47" s="42">
        <f>VLOOKUP(F47,AddressingModes!A:F,4,FALSE)</f>
        <v>24</v>
      </c>
      <c r="I47" s="42">
        <f>VLOOKUP(F47,AddressingModes!A:F,6,FALSE)</f>
        <v>7</v>
      </c>
      <c r="J47" s="42">
        <f>IF(AND(E47&lt;&gt;"JMP",E47&lt;&gt;"JSR"),VLOOKUP(F47,AddressingModes!A:F,5,FALSE),0)</f>
        <v>0</v>
      </c>
      <c r="K47" s="42" t="str">
        <f t="shared" si="1"/>
        <v>BBR B2:.zp,rel</v>
      </c>
      <c r="L47" s="42" t="str">
        <f t="shared" si="2"/>
        <v/>
      </c>
      <c r="M47" s="42" t="b">
        <f t="shared" si="3"/>
        <v>0</v>
      </c>
      <c r="N47" s="41" t="str">
        <f xml:space="preserve"> E47 &amp;"_" &amp; VLOOKUP(F47,AddressingModes!A:F,3,FALSE) &amp; "(" &amp; IF(AND(J47&lt;&gt;0,OR(F47&lt;&gt;"a,Y",AND(F47="a,Y",L47&lt;&gt;""))), E47&amp;"_"&amp;VLOOKUP(F47,AddressingModes!A:F,5,FALSE), "null") &amp; ",(byte) " &amp; D47 &amp; IF( H47&gt;8, ", (byte) 0x00", "") &amp; IF( H47&gt;16, ", (byte) 0x00", "") &amp; "), //"</f>
        <v>BBR B2:_zpRelative(null,(byte) 0x2F, (byte) 0x00, (byte) 0x00), //</v>
      </c>
    </row>
    <row r="48" spans="1:14" x14ac:dyDescent="0.35">
      <c r="A48" s="41" t="str">
        <f>CONCATENATE(D48,".",IF(B48&lt;&gt;"",B48,OpcodeTable!$C$1),".",IF(C48&lt;&gt;"",C48,OpcodeTable!$C$2))</f>
        <v>0x30.MOS6502.</v>
      </c>
      <c r="D48" s="38" t="s">
        <v>212</v>
      </c>
      <c r="E48" s="38" t="s">
        <v>14</v>
      </c>
      <c r="F48" s="38" t="s">
        <v>74</v>
      </c>
      <c r="G48" s="43" t="str">
        <f t="shared" si="0"/>
        <v xml:space="preserve"> rel</v>
      </c>
      <c r="H48" s="42">
        <f>VLOOKUP(F48,AddressingModes!A:F,4,FALSE)</f>
        <v>16</v>
      </c>
      <c r="I48" s="42">
        <f>VLOOKUP(F48,AddressingModes!A:F,6,FALSE)</f>
        <v>16</v>
      </c>
      <c r="J48" s="42">
        <f>IF(AND(E48&lt;&gt;"JMP",E48&lt;&gt;"JSR"),VLOOKUP(F48,AddressingModes!A:F,5,FALSE),0)</f>
        <v>0</v>
      </c>
      <c r="K48" s="42" t="str">
        <f t="shared" si="1"/>
        <v>BMI.rel</v>
      </c>
      <c r="L48" s="42" t="str">
        <f t="shared" si="2"/>
        <v/>
      </c>
      <c r="M48" s="42" t="b">
        <f t="shared" si="3"/>
        <v>0</v>
      </c>
      <c r="N48" s="41" t="str">
        <f xml:space="preserve"> E48 &amp;"_" &amp; VLOOKUP(F48,AddressingModes!A:F,3,FALSE) &amp; "(" &amp; IF(AND(J48&lt;&gt;0,OR(F48&lt;&gt;"a,Y",AND(F48="a,Y",L48&lt;&gt;""))), E48&amp;"_"&amp;VLOOKUP(F48,AddressingModes!A:F,5,FALSE), "null") &amp; ",(byte) " &amp; D48 &amp; IF( H48&gt;8, ", (byte) 0x00", "") &amp; IF( H48&gt;16, ", (byte) 0x00", "") &amp; "), //"</f>
        <v>BMI_relative(null,(byte) 0x30, (byte) 0x00), //</v>
      </c>
    </row>
    <row r="49" spans="1:15" x14ac:dyDescent="0.35">
      <c r="A49" s="41" t="str">
        <f>CONCATENATE(D49,".",IF(B49&lt;&gt;"",B49,OpcodeTable!$C$1),".",IF(C49&lt;&gt;"",C49,OpcodeTable!$C$2))</f>
        <v>0x31.MOS6502.</v>
      </c>
      <c r="D49" s="38" t="s">
        <v>179</v>
      </c>
      <c r="E49" s="38" t="s">
        <v>10</v>
      </c>
      <c r="F49" s="38" t="s">
        <v>373</v>
      </c>
      <c r="G49" s="43" t="str">
        <f t="shared" si="0"/>
        <v xml:space="preserve"> [zp],Y</v>
      </c>
      <c r="H49" s="42">
        <f>VLOOKUP(F49,AddressingModes!A:F,4,FALSE)</f>
        <v>16</v>
      </c>
      <c r="I49" s="42">
        <f>VLOOKUP(F49,AddressingModes!A:F,6,FALSE)</f>
        <v>6</v>
      </c>
      <c r="J49" s="42">
        <f>IF(AND(E49&lt;&gt;"JMP",E49&lt;&gt;"JSR"),VLOOKUP(F49,AddressingModes!A:F,5,FALSE),0)</f>
        <v>0</v>
      </c>
      <c r="K49" s="42" t="str">
        <f t="shared" si="1"/>
        <v>AND.[zp],Y</v>
      </c>
      <c r="L49" s="42" t="str">
        <f t="shared" si="2"/>
        <v/>
      </c>
      <c r="M49" s="42" t="b">
        <f t="shared" si="3"/>
        <v>0</v>
      </c>
      <c r="N49" s="41" t="str">
        <f xml:space="preserve"> E49 &amp;"_" &amp; VLOOKUP(F49,AddressingModes!A:F,3,FALSE) &amp; "(" &amp; IF(AND(J49&lt;&gt;0,OR(F49&lt;&gt;"a,Y",AND(F49="a,Y",L49&lt;&gt;""))), E49&amp;"_"&amp;VLOOKUP(F49,AddressingModes!A:F,5,FALSE), "null") &amp; ",(byte) " &amp; D49 &amp; IF( H49&gt;8, ", (byte) 0x00", "") &amp; IF( H49&gt;16, ", (byte) 0x00", "") &amp; "), //"</f>
        <v>AND_zpIndirectY(null,(byte) 0x31, (byte) 0x00), //</v>
      </c>
    </row>
    <row r="50" spans="1:15" x14ac:dyDescent="0.35">
      <c r="A50" s="41" t="str">
        <f>CONCATENATE(D50,".",IF(B50&lt;&gt;"",B50,OpcodeTable!$C$1),".",IF(C50&lt;&gt;"",C50,OpcodeTable!$C$2))</f>
        <v>0x32.W65C02S.</v>
      </c>
      <c r="B50" s="37" t="s">
        <v>81</v>
      </c>
      <c r="D50" s="38" t="s">
        <v>174</v>
      </c>
      <c r="E50" s="38" t="s">
        <v>10</v>
      </c>
      <c r="F50" s="38" t="s">
        <v>85</v>
      </c>
      <c r="G50" s="43" t="str">
        <f t="shared" si="0"/>
        <v xml:space="preserve"> [zp]</v>
      </c>
      <c r="H50" s="42">
        <f>VLOOKUP(F50,AddressingModes!A:F,4,FALSE)</f>
        <v>16</v>
      </c>
      <c r="I50" s="42">
        <f>VLOOKUP(F50,AddressingModes!A:F,6,FALSE)</f>
        <v>4</v>
      </c>
      <c r="J50" s="42">
        <f>IF(AND(E50&lt;&gt;"JMP",E50&lt;&gt;"JSR"),VLOOKUP(F50,AddressingModes!A:F,5,FALSE),0)</f>
        <v>0</v>
      </c>
      <c r="K50" s="42" t="str">
        <f t="shared" si="1"/>
        <v>AND.[zp]</v>
      </c>
      <c r="L50" s="42" t="str">
        <f t="shared" si="2"/>
        <v/>
      </c>
      <c r="M50" s="42" t="b">
        <f t="shared" si="3"/>
        <v>0</v>
      </c>
      <c r="N50" s="41" t="str">
        <f xml:space="preserve"> E50 &amp;"_" &amp; VLOOKUP(F50,AddressingModes!A:F,3,FALSE) &amp; "(" &amp; IF(AND(J50&lt;&gt;0,OR(F50&lt;&gt;"a,Y",AND(F50="a,Y",L50&lt;&gt;""))), E50&amp;"_"&amp;VLOOKUP(F50,AddressingModes!A:F,5,FALSE), "null") &amp; ",(byte) " &amp; D50 &amp; IF( H50&gt;8, ", (byte) 0x00", "") &amp; IF( H50&gt;16, ", (byte) 0x00", "") &amp; "), //"</f>
        <v>AND_zpIndirect(null,(byte) 0x32, (byte) 0x00), //</v>
      </c>
    </row>
    <row r="51" spans="1:15" x14ac:dyDescent="0.35">
      <c r="A51" s="41" t="str">
        <f>CONCATENATE(D51,".",IF(B51&lt;&gt;"",B51,OpcodeTable!$C$1),".",IF(C51&lt;&gt;"",C51,OpcodeTable!$C$2))</f>
        <v>0x34.W65C02S.</v>
      </c>
      <c r="B51" s="37" t="s">
        <v>81</v>
      </c>
      <c r="D51" s="38" t="s">
        <v>207</v>
      </c>
      <c r="E51" s="38" t="s">
        <v>11</v>
      </c>
      <c r="F51" s="38" t="s">
        <v>76</v>
      </c>
      <c r="G51" s="43" t="str">
        <f t="shared" si="0"/>
        <v xml:space="preserve"> zp,X</v>
      </c>
      <c r="H51" s="42">
        <f>VLOOKUP(F51,AddressingModes!A:F,4,FALSE)</f>
        <v>16</v>
      </c>
      <c r="I51" s="42">
        <f>VLOOKUP(F51,AddressingModes!A:F,6,FALSE)</f>
        <v>2</v>
      </c>
      <c r="J51" s="42">
        <f>IF(AND(E51&lt;&gt;"JMP",E51&lt;&gt;"JSR"),VLOOKUP(F51,AddressingModes!A:F,5,FALSE),0)</f>
        <v>0</v>
      </c>
      <c r="K51" s="42" t="str">
        <f t="shared" si="1"/>
        <v>BIT.zp,X</v>
      </c>
      <c r="L51" s="42" t="str">
        <f t="shared" si="2"/>
        <v/>
      </c>
      <c r="M51" s="42" t="b">
        <f t="shared" si="3"/>
        <v>0</v>
      </c>
      <c r="N51" s="41" t="str">
        <f xml:space="preserve"> E51 &amp;"_" &amp; VLOOKUP(F51,AddressingModes!A:F,3,FALSE) &amp; "(" &amp; IF(AND(J51&lt;&gt;0,OR(F51&lt;&gt;"a,Y",AND(F51="a,Y",L51&lt;&gt;""))), E51&amp;"_"&amp;VLOOKUP(F51,AddressingModes!A:F,5,FALSE), "null") &amp; ",(byte) " &amp; D51 &amp; IF( H51&gt;8, ", (byte) 0x00", "") &amp; IF( H51&gt;16, ", (byte) 0x00", "") &amp; "), //"</f>
        <v>BIT_zpIndexedX(null,(byte) 0x34, (byte) 0x00), //</v>
      </c>
    </row>
    <row r="52" spans="1:15" x14ac:dyDescent="0.35">
      <c r="A52" s="41" t="str">
        <f>CONCATENATE(D52,".",IF(B52&lt;&gt;"",B52,OpcodeTable!$C$1),".",IF(C52&lt;&gt;"",C52,OpcodeTable!$C$2))</f>
        <v>0x35.MOS6502.</v>
      </c>
      <c r="D52" s="38" t="s">
        <v>175</v>
      </c>
      <c r="E52" s="38" t="s">
        <v>10</v>
      </c>
      <c r="F52" s="38" t="s">
        <v>76</v>
      </c>
      <c r="G52" s="43" t="str">
        <f t="shared" si="0"/>
        <v xml:space="preserve"> zp,X</v>
      </c>
      <c r="H52" s="42">
        <f>VLOOKUP(F52,AddressingModes!A:F,4,FALSE)</f>
        <v>16</v>
      </c>
      <c r="I52" s="42">
        <f>VLOOKUP(F52,AddressingModes!A:F,6,FALSE)</f>
        <v>2</v>
      </c>
      <c r="J52" s="42">
        <f>IF(AND(E52&lt;&gt;"JMP",E52&lt;&gt;"JSR"),VLOOKUP(F52,AddressingModes!A:F,5,FALSE),0)</f>
        <v>0</v>
      </c>
      <c r="K52" s="42" t="str">
        <f t="shared" si="1"/>
        <v>AND.zp,X</v>
      </c>
      <c r="L52" s="42" t="str">
        <f t="shared" si="2"/>
        <v/>
      </c>
      <c r="M52" s="42" t="b">
        <f t="shared" si="3"/>
        <v>0</v>
      </c>
      <c r="N52" s="41" t="str">
        <f xml:space="preserve"> E52 &amp;"_" &amp; VLOOKUP(F52,AddressingModes!A:F,3,FALSE) &amp; "(" &amp; IF(AND(J52&lt;&gt;0,OR(F52&lt;&gt;"a,Y",AND(F52="a,Y",L52&lt;&gt;""))), E52&amp;"_"&amp;VLOOKUP(F52,AddressingModes!A:F,5,FALSE), "null") &amp; ",(byte) " &amp; D52 &amp; IF( H52&gt;8, ", (byte) 0x00", "") &amp; IF( H52&gt;16, ", (byte) 0x00", "") &amp; "), //"</f>
        <v>AND_zpIndexedX(null,(byte) 0x35, (byte) 0x00), //</v>
      </c>
    </row>
    <row r="53" spans="1:15" x14ac:dyDescent="0.35">
      <c r="A53" s="41" t="str">
        <f>CONCATENATE(D53,".",IF(B53&lt;&gt;"",B53,OpcodeTable!$C$1),".",IF(C53&lt;&gt;"",C53,OpcodeTable!$C$2))</f>
        <v>0x36.MOS6502.</v>
      </c>
      <c r="D53" s="38" t="s">
        <v>315</v>
      </c>
      <c r="E53" s="38" t="s">
        <v>12</v>
      </c>
      <c r="F53" s="38" t="s">
        <v>76</v>
      </c>
      <c r="G53" s="43" t="str">
        <f t="shared" si="0"/>
        <v xml:space="preserve"> zp,X</v>
      </c>
      <c r="H53" s="42">
        <f>VLOOKUP(F53,AddressingModes!A:F,4,FALSE)</f>
        <v>16</v>
      </c>
      <c r="I53" s="42">
        <f>VLOOKUP(F53,AddressingModes!A:F,6,FALSE)</f>
        <v>2</v>
      </c>
      <c r="J53" s="42">
        <f>IF(AND(E53&lt;&gt;"JMP",E53&lt;&gt;"JSR"),VLOOKUP(F53,AddressingModes!A:F,5,FALSE),0)</f>
        <v>0</v>
      </c>
      <c r="K53" s="42" t="str">
        <f t="shared" si="1"/>
        <v>ROL.zp,X</v>
      </c>
      <c r="L53" s="42" t="str">
        <f t="shared" si="2"/>
        <v/>
      </c>
      <c r="M53" s="42" t="b">
        <f t="shared" si="3"/>
        <v>0</v>
      </c>
      <c r="N53" s="41" t="str">
        <f xml:space="preserve"> E53 &amp;"_" &amp; VLOOKUP(F53,AddressingModes!A:F,3,FALSE) &amp; "(" &amp; IF(AND(J53&lt;&gt;0,OR(F53&lt;&gt;"a,Y",AND(F53="a,Y",L53&lt;&gt;""))), E53&amp;"_"&amp;VLOOKUP(F53,AddressingModes!A:F,5,FALSE), "null") &amp; ",(byte) " &amp; D53 &amp; IF( H53&gt;8, ", (byte) 0x00", "") &amp; IF( H53&gt;16, ", (byte) 0x00", "") &amp; "), //"</f>
        <v>ROL_zpIndexedX(null,(byte) 0x36, (byte) 0x00), //</v>
      </c>
    </row>
    <row r="54" spans="1:15" x14ac:dyDescent="0.35">
      <c r="A54" s="41" t="str">
        <f>CONCATENATE(D54,".",IF(B54&lt;&gt;"",B54,OpcodeTable!$C$1),".",IF(C54&lt;&gt;"",C54,OpcodeTable!$C$2))</f>
        <v>0x37.W65C02S.</v>
      </c>
      <c r="B54" s="37" t="s">
        <v>81</v>
      </c>
      <c r="D54" s="38" t="s">
        <v>310</v>
      </c>
      <c r="E54" s="38" t="s">
        <v>93</v>
      </c>
      <c r="F54" s="38" t="s">
        <v>75</v>
      </c>
      <c r="G54" s="43" t="str">
        <f t="shared" si="0"/>
        <v xml:space="preserve"> zp</v>
      </c>
      <c r="H54" s="42">
        <f>VLOOKUP(F54,AddressingModes!A:F,4,FALSE)</f>
        <v>16</v>
      </c>
      <c r="I54" s="42">
        <f>VLOOKUP(F54,AddressingModes!A:F,6,FALSE)</f>
        <v>1</v>
      </c>
      <c r="J54" s="42">
        <f>IF(AND(E54&lt;&gt;"JMP",E54&lt;&gt;"JSR"),VLOOKUP(F54,AddressingModes!A:F,5,FALSE),0)</f>
        <v>0</v>
      </c>
      <c r="K54" s="42" t="str">
        <f t="shared" si="1"/>
        <v>RMB3.zp</v>
      </c>
      <c r="L54" s="42" t="str">
        <f t="shared" si="2"/>
        <v/>
      </c>
      <c r="M54" s="42" t="b">
        <f t="shared" si="3"/>
        <v>0</v>
      </c>
      <c r="N54" s="41" t="str">
        <f xml:space="preserve"> E54 &amp;"_" &amp; VLOOKUP(F54,AddressingModes!A:F,3,FALSE) &amp; "(" &amp; IF(AND(J54&lt;&gt;0,OR(F54&lt;&gt;"a,Y",AND(F54="a,Y",L54&lt;&gt;""))), E54&amp;"_"&amp;VLOOKUP(F54,AddressingModes!A:F,5,FALSE), "null") &amp; ",(byte) " &amp; D54 &amp; IF( H54&gt;8, ", (byte) 0x00", "") &amp; IF( H54&gt;16, ", (byte) 0x00", "") &amp; "), //"</f>
        <v>RMB3_zp(null,(byte) 0x37, (byte) 0x00), //</v>
      </c>
    </row>
    <row r="55" spans="1:15" x14ac:dyDescent="0.35">
      <c r="A55" s="41" t="str">
        <f>CONCATENATE(D55,".",IF(B55&lt;&gt;"",B55,OpcodeTable!$C$1),".",IF(C55&lt;&gt;"",C55,OpcodeTable!$C$2))</f>
        <v>0x37.W65C02S.Enhanced</v>
      </c>
      <c r="B55" s="37" t="s">
        <v>81</v>
      </c>
      <c r="C55" s="37" t="s">
        <v>129</v>
      </c>
      <c r="D55" s="38" t="s">
        <v>310</v>
      </c>
      <c r="E55" s="38" t="s">
        <v>150</v>
      </c>
      <c r="F55" s="38" t="s">
        <v>75</v>
      </c>
      <c r="G55" s="43" t="str">
        <f t="shared" si="0"/>
        <v xml:space="preserve"> zp</v>
      </c>
      <c r="H55" s="42">
        <f>VLOOKUP(F55,AddressingModes!A:F,4,FALSE)</f>
        <v>16</v>
      </c>
      <c r="I55" s="42">
        <f>VLOOKUP(F55,AddressingModes!A:F,6,FALSE)</f>
        <v>1</v>
      </c>
      <c r="J55" s="42">
        <f>IF(AND(E55&lt;&gt;"JMP",E55&lt;&gt;"JSR"),VLOOKUP(F55,AddressingModes!A:F,5,FALSE),0)</f>
        <v>0</v>
      </c>
      <c r="K55" s="42" t="str">
        <f t="shared" si="1"/>
        <v>RMB B3:.zp</v>
      </c>
      <c r="L55" s="42" t="str">
        <f t="shared" si="2"/>
        <v/>
      </c>
      <c r="M55" s="42" t="b">
        <f t="shared" si="3"/>
        <v>0</v>
      </c>
      <c r="N55" s="41" t="str">
        <f xml:space="preserve"> E55 &amp;"_" &amp; VLOOKUP(F55,AddressingModes!A:F,3,FALSE) &amp; "(" &amp; IF(AND(J55&lt;&gt;0,OR(F55&lt;&gt;"a,Y",AND(F55="a,Y",L55&lt;&gt;""))), E55&amp;"_"&amp;VLOOKUP(F55,AddressingModes!A:F,5,FALSE), "null") &amp; ",(byte) " &amp; D55 &amp; IF( H55&gt;8, ", (byte) 0x00", "") &amp; IF( H55&gt;16, ", (byte) 0x00", "") &amp; "), //"</f>
        <v>RMB B3:_zp(null,(byte) 0x37, (byte) 0x00), //</v>
      </c>
    </row>
    <row r="56" spans="1:15" x14ac:dyDescent="0.35">
      <c r="A56" s="41" t="str">
        <f>CONCATENATE(D56,".",IF(B56&lt;&gt;"",B56,OpcodeTable!$C$1),".",IF(C56&lt;&gt;"",C56,OpcodeTable!$C$2))</f>
        <v>0x38.MOS6502.</v>
      </c>
      <c r="D56" s="38" t="s">
        <v>331</v>
      </c>
      <c r="E56" s="38" t="s">
        <v>15</v>
      </c>
      <c r="F56" s="38" t="s">
        <v>73</v>
      </c>
      <c r="G56" s="43" t="str">
        <f t="shared" si="0"/>
        <v/>
      </c>
      <c r="H56" s="42">
        <f>VLOOKUP(F56,AddressingModes!A:F,4,FALSE)</f>
        <v>8</v>
      </c>
      <c r="I56" s="42">
        <f>VLOOKUP(F56,AddressingModes!A:F,6,FALSE)</f>
        <v>11</v>
      </c>
      <c r="J56" s="42">
        <f>IF(AND(E56&lt;&gt;"JMP",E56&lt;&gt;"JSR"),VLOOKUP(F56,AddressingModes!A:F,5,FALSE),0)</f>
        <v>0</v>
      </c>
      <c r="K56" s="42" t="str">
        <f t="shared" si="1"/>
        <v>SEC.imp</v>
      </c>
      <c r="L56" s="42" t="str">
        <f t="shared" si="2"/>
        <v/>
      </c>
      <c r="M56" s="42" t="b">
        <f t="shared" si="3"/>
        <v>0</v>
      </c>
      <c r="N56" s="41" t="str">
        <f xml:space="preserve"> E56 &amp;"_" &amp; VLOOKUP(F56,AddressingModes!A:F,3,FALSE) &amp; "(" &amp; IF(AND(J56&lt;&gt;0,OR(F56&lt;&gt;"a,Y",AND(F56="a,Y",L56&lt;&gt;""))), E56&amp;"_"&amp;VLOOKUP(F56,AddressingModes!A:F,5,FALSE), "null") &amp; ",(byte) " &amp; D56 &amp; IF( H56&gt;8, ", (byte) 0x00", "") &amp; IF( H56&gt;16, ", (byte) 0x00", "") &amp; "), //"</f>
        <v>SEC_implied(null,(byte) 0x38), //</v>
      </c>
    </row>
    <row r="57" spans="1:15" x14ac:dyDescent="0.35">
      <c r="A57" s="41" t="str">
        <f>CONCATENATE(D57,".",IF(B57&lt;&gt;"",B57,OpcodeTable!$C$1),".",IF(C57&lt;&gt;"",C57,OpcodeTable!$C$2))</f>
        <v>0x39.MOS6502.</v>
      </c>
      <c r="D57" s="38" t="s">
        <v>178</v>
      </c>
      <c r="E57" s="38" t="s">
        <v>10</v>
      </c>
      <c r="F57" s="38" t="s">
        <v>401</v>
      </c>
      <c r="G57" s="43" t="str">
        <f t="shared" si="0"/>
        <v xml:space="preserve"> abs,Y</v>
      </c>
      <c r="H57" s="42">
        <f>VLOOKUP(F57,AddressingModes!A:F,4,FALSE)</f>
        <v>24</v>
      </c>
      <c r="I57" s="42">
        <f>VLOOKUP(F57,AddressingModes!A:F,6,FALSE)</f>
        <v>13</v>
      </c>
      <c r="J57" s="42" t="str">
        <f>IF(AND(E57&lt;&gt;"JMP",E57&lt;&gt;"JSR"),VLOOKUP(F57,AddressingModes!A:F,5,FALSE),0)</f>
        <v>zpIndexedY</v>
      </c>
      <c r="K57" s="42" t="str">
        <f t="shared" si="1"/>
        <v>AND.abs,Y</v>
      </c>
      <c r="L57" s="42" t="str">
        <f t="shared" si="2"/>
        <v/>
      </c>
      <c r="M57" s="42" t="b">
        <f t="shared" si="3"/>
        <v>1</v>
      </c>
      <c r="N57" s="41" t="str">
        <f xml:space="preserve"> E57 &amp;"_" &amp; VLOOKUP(F57,AddressingModes!A:F,3,FALSE) &amp; "(" &amp; IF(AND(J57&lt;&gt;0,OR(F57&lt;&gt;"a,Y",AND(F57="a,Y",L57&lt;&gt;""))), E57&amp;"_"&amp;VLOOKUP(F57,AddressingModes!A:F,5,FALSE), "null") &amp; ",(byte) " &amp; D57 &amp; IF( H57&gt;8, ", (byte) 0x00", "") &amp; IF( H57&gt;16, ", (byte) 0x00", "") &amp; "), //"</f>
        <v>AND_indexedY(AND_zpIndexedY,(byte) 0x39, (byte) 0x00, (byte) 0x00), //</v>
      </c>
    </row>
    <row r="58" spans="1:15" x14ac:dyDescent="0.35">
      <c r="A58" s="41" t="str">
        <f>CONCATENATE(D58,".",IF(B58&lt;&gt;"",B58,OpcodeTable!$C$1),".",IF(C58&lt;&gt;"",C58,OpcodeTable!$C$2))</f>
        <v>0x3A.W65C02S.</v>
      </c>
      <c r="B58" s="37" t="s">
        <v>81</v>
      </c>
      <c r="D58" s="38" t="s">
        <v>240</v>
      </c>
      <c r="E58" s="38" t="s">
        <v>46</v>
      </c>
      <c r="F58" s="38" t="s">
        <v>73</v>
      </c>
      <c r="G58" s="43" t="str">
        <f t="shared" si="0"/>
        <v/>
      </c>
      <c r="H58" s="42">
        <f>VLOOKUP(F58,AddressingModes!A:F,4,FALSE)</f>
        <v>8</v>
      </c>
      <c r="I58" s="42">
        <f>VLOOKUP(F58,AddressingModes!A:F,6,FALSE)</f>
        <v>11</v>
      </c>
      <c r="J58" s="42">
        <f>IF(AND(E58&lt;&gt;"JMP",E58&lt;&gt;"JSR"),VLOOKUP(F58,AddressingModes!A:F,5,FALSE),0)</f>
        <v>0</v>
      </c>
      <c r="K58" s="42" t="str">
        <f t="shared" si="1"/>
        <v>DEC.imp</v>
      </c>
      <c r="L58" s="42" t="str">
        <f t="shared" si="2"/>
        <v/>
      </c>
      <c r="M58" s="42" t="b">
        <f t="shared" si="3"/>
        <v>0</v>
      </c>
      <c r="N58" s="41" t="str">
        <f xml:space="preserve"> E58 &amp;"_" &amp; VLOOKUP(F58,AddressingModes!A:F,3,FALSE) &amp; "(" &amp; IF(AND(J58&lt;&gt;0,OR(F58&lt;&gt;"a,Y",AND(F58="a,Y",L58&lt;&gt;""))), E58&amp;"_"&amp;VLOOKUP(F58,AddressingModes!A:F,5,FALSE), "null") &amp; ",(byte) " &amp; D58 &amp; IF( H58&gt;8, ", (byte) 0x00", "") &amp; IF( H58&gt;16, ", (byte) 0x00", "") &amp; "), //"</f>
        <v>DEC_implied(null,(byte) 0x3A), //</v>
      </c>
    </row>
    <row r="59" spans="1:15" x14ac:dyDescent="0.35">
      <c r="A59" s="41" t="str">
        <f>CONCATENATE(D59,".",IF(B59&lt;&gt;"",B59,OpcodeTable!$C$1),".",IF(C59&lt;&gt;"",C59,OpcodeTable!$C$2))</f>
        <v>0x3C.W65C02S.</v>
      </c>
      <c r="B59" s="37" t="s">
        <v>81</v>
      </c>
      <c r="D59" s="38" t="s">
        <v>210</v>
      </c>
      <c r="E59" s="38" t="s">
        <v>11</v>
      </c>
      <c r="F59" s="38" t="s">
        <v>400</v>
      </c>
      <c r="G59" s="43" t="str">
        <f t="shared" si="0"/>
        <v xml:space="preserve"> abs,X</v>
      </c>
      <c r="H59" s="42">
        <f>VLOOKUP(F59,AddressingModes!A:F,4,FALSE)</f>
        <v>24</v>
      </c>
      <c r="I59" s="42">
        <f>VLOOKUP(F59,AddressingModes!A:F,6,FALSE)</f>
        <v>12</v>
      </c>
      <c r="J59" s="42" t="str">
        <f>IF(AND(E59&lt;&gt;"JMP",E59&lt;&gt;"JSR"),VLOOKUP(F59,AddressingModes!A:F,5,FALSE),0)</f>
        <v>zpIndexedX</v>
      </c>
      <c r="K59" s="42" t="str">
        <f t="shared" si="1"/>
        <v>BIT.abs,X</v>
      </c>
      <c r="L59" s="42" t="str">
        <f t="shared" si="2"/>
        <v/>
      </c>
      <c r="M59" s="42" t="b">
        <f t="shared" si="3"/>
        <v>1</v>
      </c>
      <c r="N59" s="41" t="str">
        <f xml:space="preserve"> E59 &amp;"_" &amp; VLOOKUP(F59,AddressingModes!A:F,3,FALSE) &amp; "(" &amp; IF(AND(J59&lt;&gt;0,OR(F59&lt;&gt;"a,Y",AND(F59="a,Y",L59&lt;&gt;""))), E59&amp;"_"&amp;VLOOKUP(F59,AddressingModes!A:F,5,FALSE), "null") &amp; ",(byte) " &amp; D59 &amp; IF( H59&gt;8, ", (byte) 0x00", "") &amp; IF( H59&gt;16, ", (byte) 0x00", "") &amp; "), //"</f>
        <v>BIT_indexedX(BIT_zpIndexedX,(byte) 0x3C, (byte) 0x00, (byte) 0x00), //</v>
      </c>
    </row>
    <row r="60" spans="1:15" x14ac:dyDescent="0.35">
      <c r="A60" s="41" t="str">
        <f>CONCATENATE(D60,".",IF(B60&lt;&gt;"",B60,OpcodeTable!$C$1),".",IF(C60&lt;&gt;"",C60,OpcodeTable!$C$2))</f>
        <v>0x3D.MOS6502.</v>
      </c>
      <c r="D60" s="38" t="s">
        <v>180</v>
      </c>
      <c r="E60" s="38" t="s">
        <v>10</v>
      </c>
      <c r="F60" s="38" t="s">
        <v>400</v>
      </c>
      <c r="G60" s="43" t="str">
        <f t="shared" si="0"/>
        <v xml:space="preserve"> abs,X</v>
      </c>
      <c r="H60" s="42">
        <f>VLOOKUP(F60,AddressingModes!A:F,4,FALSE)</f>
        <v>24</v>
      </c>
      <c r="I60" s="42">
        <f>VLOOKUP(F60,AddressingModes!A:F,6,FALSE)</f>
        <v>12</v>
      </c>
      <c r="J60" s="42" t="str">
        <f>IF(AND(E60&lt;&gt;"JMP",E60&lt;&gt;"JSR"),VLOOKUP(F60,AddressingModes!A:F,5,FALSE),0)</f>
        <v>zpIndexedX</v>
      </c>
      <c r="K60" s="42" t="str">
        <f t="shared" si="1"/>
        <v>AND.abs,X</v>
      </c>
      <c r="L60" s="42" t="str">
        <f t="shared" si="2"/>
        <v/>
      </c>
      <c r="M60" s="42" t="b">
        <f t="shared" si="3"/>
        <v>1</v>
      </c>
      <c r="N60" s="41" t="str">
        <f xml:space="preserve"> E60 &amp;"_" &amp; VLOOKUP(F60,AddressingModes!A:F,3,FALSE) &amp; "(" &amp; IF(AND(J60&lt;&gt;0,OR(F60&lt;&gt;"a,Y",AND(F60="a,Y",L60&lt;&gt;""))), E60&amp;"_"&amp;VLOOKUP(F60,AddressingModes!A:F,5,FALSE), "null") &amp; ",(byte) " &amp; D60 &amp; IF( H60&gt;8, ", (byte) 0x00", "") &amp; IF( H60&gt;16, ", (byte) 0x00", "") &amp; "), //"</f>
        <v>AND_indexedX(AND_zpIndexedX,(byte) 0x3D, (byte) 0x00, (byte) 0x00), //</v>
      </c>
      <c r="O60" s="38" t="str">
        <f>_xlfn.IFNA(VLOOKUP(E60&amp;".zp,Y",K:K,1,FALSE),"")</f>
        <v/>
      </c>
    </row>
    <row r="61" spans="1:15" x14ac:dyDescent="0.35">
      <c r="A61" s="41" t="str">
        <f>CONCATENATE(D61,".",IF(B61&lt;&gt;"",B61,OpcodeTable!$C$1),".",IF(C61&lt;&gt;"",C61,OpcodeTable!$C$2))</f>
        <v>0x3E.MOS6502.</v>
      </c>
      <c r="D61" s="38" t="s">
        <v>318</v>
      </c>
      <c r="E61" s="38" t="s">
        <v>12</v>
      </c>
      <c r="F61" s="38" t="s">
        <v>400</v>
      </c>
      <c r="G61" s="43" t="str">
        <f t="shared" si="0"/>
        <v xml:space="preserve"> abs,X</v>
      </c>
      <c r="H61" s="42">
        <f>VLOOKUP(F61,AddressingModes!A:F,4,FALSE)</f>
        <v>24</v>
      </c>
      <c r="I61" s="42">
        <f>VLOOKUP(F61,AddressingModes!A:F,6,FALSE)</f>
        <v>12</v>
      </c>
      <c r="J61" s="42" t="str">
        <f>IF(AND(E61&lt;&gt;"JMP",E61&lt;&gt;"JSR"),VLOOKUP(F61,AddressingModes!A:F,5,FALSE),0)</f>
        <v>zpIndexedX</v>
      </c>
      <c r="K61" s="42" t="str">
        <f t="shared" si="1"/>
        <v>ROL.abs,X</v>
      </c>
      <c r="L61" s="42" t="str">
        <f t="shared" si="2"/>
        <v/>
      </c>
      <c r="M61" s="42" t="b">
        <f t="shared" si="3"/>
        <v>1</v>
      </c>
      <c r="N61" s="41" t="str">
        <f xml:space="preserve"> E61 &amp;"_" &amp; VLOOKUP(F61,AddressingModes!A:F,3,FALSE) &amp; "(" &amp; IF(AND(J61&lt;&gt;0,OR(F61&lt;&gt;"a,Y",AND(F61="a,Y",L61&lt;&gt;""))), E61&amp;"_"&amp;VLOOKUP(F61,AddressingModes!A:F,5,FALSE), "null") &amp; ",(byte) " &amp; D61 &amp; IF( H61&gt;8, ", (byte) 0x00", "") &amp; IF( H61&gt;16, ", (byte) 0x00", "") &amp; "), //"</f>
        <v>ROL_indexedX(ROL_zpIndexedX,(byte) 0x3E, (byte) 0x00, (byte) 0x00), //</v>
      </c>
    </row>
    <row r="62" spans="1:15" x14ac:dyDescent="0.35">
      <c r="A62" s="41" t="str">
        <f>CONCATENATE(D62,".",IF(B62&lt;&gt;"",B62,OpcodeTable!$C$1),".",IF(C62&lt;&gt;"",C62,OpcodeTable!$C$2))</f>
        <v>0x3F.W65C02S.</v>
      </c>
      <c r="B62" s="37" t="s">
        <v>81</v>
      </c>
      <c r="D62" s="38" t="s">
        <v>191</v>
      </c>
      <c r="E62" s="38" t="s">
        <v>107</v>
      </c>
      <c r="F62" s="38" t="s">
        <v>163</v>
      </c>
      <c r="G62" s="43" t="str">
        <f t="shared" si="0"/>
        <v xml:space="preserve"> zp,rel</v>
      </c>
      <c r="H62" s="42">
        <f>VLOOKUP(F62,AddressingModes!A:F,4,FALSE)</f>
        <v>24</v>
      </c>
      <c r="I62" s="42">
        <f>VLOOKUP(F62,AddressingModes!A:F,6,FALSE)</f>
        <v>7</v>
      </c>
      <c r="J62" s="42">
        <f>IF(AND(E62&lt;&gt;"JMP",E62&lt;&gt;"JSR"),VLOOKUP(F62,AddressingModes!A:F,5,FALSE),0)</f>
        <v>0</v>
      </c>
      <c r="K62" s="42" t="str">
        <f t="shared" si="1"/>
        <v>BBR3.zp,rel</v>
      </c>
      <c r="L62" s="42" t="str">
        <f t="shared" si="2"/>
        <v/>
      </c>
      <c r="M62" s="42" t="b">
        <f t="shared" si="3"/>
        <v>0</v>
      </c>
      <c r="N62" s="41" t="str">
        <f xml:space="preserve"> E62 &amp;"_" &amp; VLOOKUP(F62,AddressingModes!A:F,3,FALSE) &amp; "(" &amp; IF(AND(J62&lt;&gt;0,OR(F62&lt;&gt;"a,Y",AND(F62="a,Y",L62&lt;&gt;""))), E62&amp;"_"&amp;VLOOKUP(F62,AddressingModes!A:F,5,FALSE), "null") &amp; ",(byte) " &amp; D62 &amp; IF( H62&gt;8, ", (byte) 0x00", "") &amp; IF( H62&gt;16, ", (byte) 0x00", "") &amp; "), //"</f>
        <v>BBR3_zpRelative(null,(byte) 0x3F, (byte) 0x00, (byte) 0x00), //</v>
      </c>
    </row>
    <row r="63" spans="1:15" x14ac:dyDescent="0.35">
      <c r="A63" s="41" t="str">
        <f>CONCATENATE(D63,".",IF(B63&lt;&gt;"",B63,OpcodeTable!$C$1),".",IF(C63&lt;&gt;"",C63,OpcodeTable!$C$2))</f>
        <v>0x3F.W65C02S.Enhanced</v>
      </c>
      <c r="B63" s="37" t="s">
        <v>81</v>
      </c>
      <c r="C63" s="37" t="s">
        <v>129</v>
      </c>
      <c r="D63" s="38" t="s">
        <v>191</v>
      </c>
      <c r="E63" s="38" t="s">
        <v>133</v>
      </c>
      <c r="F63" s="38" t="s">
        <v>163</v>
      </c>
      <c r="G63" s="43" t="str">
        <f t="shared" si="0"/>
        <v xml:space="preserve"> zp,rel</v>
      </c>
      <c r="H63" s="42">
        <f>VLOOKUP(F63,AddressingModes!A:F,4,FALSE)</f>
        <v>24</v>
      </c>
      <c r="I63" s="42">
        <f>VLOOKUP(F63,AddressingModes!A:F,6,FALSE)</f>
        <v>7</v>
      </c>
      <c r="J63" s="42">
        <f>IF(AND(E63&lt;&gt;"JMP",E63&lt;&gt;"JSR"),VLOOKUP(F63,AddressingModes!A:F,5,FALSE),0)</f>
        <v>0</v>
      </c>
      <c r="K63" s="42" t="str">
        <f t="shared" si="1"/>
        <v>BBR B3:.zp,rel</v>
      </c>
      <c r="L63" s="42" t="str">
        <f t="shared" si="2"/>
        <v/>
      </c>
      <c r="M63" s="42" t="b">
        <f t="shared" si="3"/>
        <v>0</v>
      </c>
      <c r="N63" s="41" t="str">
        <f xml:space="preserve"> E63 &amp;"_" &amp; VLOOKUP(F63,AddressingModes!A:F,3,FALSE) &amp; "(" &amp; IF(AND(J63&lt;&gt;0,OR(F63&lt;&gt;"a,Y",AND(F63="a,Y",L63&lt;&gt;""))), E63&amp;"_"&amp;VLOOKUP(F63,AddressingModes!A:F,5,FALSE), "null") &amp; ",(byte) " &amp; D63 &amp; IF( H63&gt;8, ", (byte) 0x00", "") &amp; IF( H63&gt;16, ", (byte) 0x00", "") &amp; "), //"</f>
        <v>BBR B3:_zpRelative(null,(byte) 0x3F, (byte) 0x00, (byte) 0x00), //</v>
      </c>
    </row>
    <row r="64" spans="1:15" x14ac:dyDescent="0.35">
      <c r="A64" s="41" t="str">
        <f>CONCATENATE(D64,".",IF(B64&lt;&gt;"",B64,OpcodeTable!$C$1),".",IF(C64&lt;&gt;"",C64,OpcodeTable!$C$2))</f>
        <v>0x40.MOS6502.</v>
      </c>
      <c r="D64" s="38" t="s">
        <v>320</v>
      </c>
      <c r="E64" s="38" t="s">
        <v>16</v>
      </c>
      <c r="F64" s="38" t="s">
        <v>73</v>
      </c>
      <c r="G64" s="43" t="str">
        <f t="shared" si="0"/>
        <v/>
      </c>
      <c r="H64" s="42">
        <f>VLOOKUP(F64,AddressingModes!A:F,4,FALSE)</f>
        <v>8</v>
      </c>
      <c r="I64" s="42">
        <f>VLOOKUP(F64,AddressingModes!A:F,6,FALSE)</f>
        <v>11</v>
      </c>
      <c r="J64" s="42">
        <f>IF(AND(E64&lt;&gt;"JMP",E64&lt;&gt;"JSR"),VLOOKUP(F64,AddressingModes!A:F,5,FALSE),0)</f>
        <v>0</v>
      </c>
      <c r="K64" s="42" t="str">
        <f t="shared" si="1"/>
        <v>RTI.imp</v>
      </c>
      <c r="L64" s="42" t="str">
        <f t="shared" si="2"/>
        <v/>
      </c>
      <c r="M64" s="42" t="b">
        <f t="shared" si="3"/>
        <v>0</v>
      </c>
      <c r="N64" s="41" t="str">
        <f xml:space="preserve"> E64 &amp;"_" &amp; VLOOKUP(F64,AddressingModes!A:F,3,FALSE) &amp; "(" &amp; IF(AND(J64&lt;&gt;0,OR(F64&lt;&gt;"a,Y",AND(F64="a,Y",L64&lt;&gt;""))), E64&amp;"_"&amp;VLOOKUP(F64,AddressingModes!A:F,5,FALSE), "null") &amp; ",(byte) " &amp; D64 &amp; IF( H64&gt;8, ", (byte) 0x00", "") &amp; IF( H64&gt;16, ", (byte) 0x00", "") &amp; "), //"</f>
        <v>RTI_implied(null,(byte) 0x40), //</v>
      </c>
    </row>
    <row r="65" spans="1:15" x14ac:dyDescent="0.35">
      <c r="A65" s="41" t="str">
        <f>CONCATENATE(D65,".",IF(B65&lt;&gt;"",B65,OpcodeTable!$C$1),".",IF(C65&lt;&gt;"",C65,OpcodeTable!$C$2))</f>
        <v>0x41.MOS6502.</v>
      </c>
      <c r="D65" s="38" t="s">
        <v>252</v>
      </c>
      <c r="E65" s="38" t="s">
        <v>17</v>
      </c>
      <c r="F65" s="38" t="s">
        <v>372</v>
      </c>
      <c r="G65" s="43" t="str">
        <f t="shared" si="0"/>
        <v xml:space="preserve"> [zp,X]</v>
      </c>
      <c r="H65" s="42">
        <f>VLOOKUP(F65,AddressingModes!A:F,4,FALSE)</f>
        <v>16</v>
      </c>
      <c r="I65" s="42">
        <f>VLOOKUP(F65,AddressingModes!A:F,6,FALSE)</f>
        <v>5</v>
      </c>
      <c r="J65" s="42">
        <f>IF(AND(E65&lt;&gt;"JMP",E65&lt;&gt;"JSR"),VLOOKUP(F65,AddressingModes!A:F,5,FALSE),0)</f>
        <v>0</v>
      </c>
      <c r="K65" s="42" t="str">
        <f t="shared" si="1"/>
        <v>EOR.[zp,X]</v>
      </c>
      <c r="L65" s="42" t="str">
        <f t="shared" si="2"/>
        <v/>
      </c>
      <c r="M65" s="42" t="b">
        <f t="shared" si="3"/>
        <v>0</v>
      </c>
      <c r="N65" s="41" t="str">
        <f xml:space="preserve"> E65 &amp;"_" &amp; VLOOKUP(F65,AddressingModes!A:F,3,FALSE) &amp; "(" &amp; IF(AND(J65&lt;&gt;0,OR(F65&lt;&gt;"a,Y",AND(F65="a,Y",L65&lt;&gt;""))), E65&amp;"_"&amp;VLOOKUP(F65,AddressingModes!A:F,5,FALSE), "null") &amp; ",(byte) " &amp; D65 &amp; IF( H65&gt;8, ", (byte) 0x00", "") &amp; IF( H65&gt;16, ", (byte) 0x00", "") &amp; "), //"</f>
        <v>EOR_zpIndirectX(null,(byte) 0x41, (byte) 0x00), //</v>
      </c>
    </row>
    <row r="66" spans="1:15" x14ac:dyDescent="0.35">
      <c r="A66" s="41" t="str">
        <f>CONCATENATE(D66,".",IF(B66&lt;&gt;"",B66,OpcodeTable!$C$1),".",IF(C66&lt;&gt;"",C66,OpcodeTable!$C$2))</f>
        <v>0x45.MOS6502.</v>
      </c>
      <c r="D66" s="38" t="s">
        <v>247</v>
      </c>
      <c r="E66" s="38" t="s">
        <v>17</v>
      </c>
      <c r="F66" s="38" t="s">
        <v>75</v>
      </c>
      <c r="G66" s="43" t="str">
        <f t="shared" si="0"/>
        <v xml:space="preserve"> zp</v>
      </c>
      <c r="H66" s="42">
        <f>VLOOKUP(F66,AddressingModes!A:F,4,FALSE)</f>
        <v>16</v>
      </c>
      <c r="I66" s="42">
        <f>VLOOKUP(F66,AddressingModes!A:F,6,FALSE)</f>
        <v>1</v>
      </c>
      <c r="J66" s="42">
        <f>IF(AND(E66&lt;&gt;"JMP",E66&lt;&gt;"JSR"),VLOOKUP(F66,AddressingModes!A:F,5,FALSE),0)</f>
        <v>0</v>
      </c>
      <c r="K66" s="42" t="str">
        <f t="shared" si="1"/>
        <v>EOR.zp</v>
      </c>
      <c r="L66" s="42" t="str">
        <f t="shared" si="2"/>
        <v/>
      </c>
      <c r="M66" s="42" t="b">
        <f t="shared" si="3"/>
        <v>0</v>
      </c>
      <c r="N66" s="41" t="str">
        <f xml:space="preserve"> E66 &amp;"_" &amp; VLOOKUP(F66,AddressingModes!A:F,3,FALSE) &amp; "(" &amp; IF(AND(J66&lt;&gt;0,OR(F66&lt;&gt;"a,Y",AND(F66="a,Y",L66&lt;&gt;""))), E66&amp;"_"&amp;VLOOKUP(F66,AddressingModes!A:F,5,FALSE), "null") &amp; ",(byte) " &amp; D66 &amp; IF( H66&gt;8, ", (byte) 0x00", "") &amp; IF( H66&gt;16, ", (byte) 0x00", "") &amp; "), //"</f>
        <v>EOR_zp(null,(byte) 0x45, (byte) 0x00), //</v>
      </c>
    </row>
    <row r="67" spans="1:15" x14ac:dyDescent="0.35">
      <c r="A67" s="41" t="str">
        <f>CONCATENATE(D67,".",IF(B67&lt;&gt;"",B67,OpcodeTable!$C$1),".",IF(C67&lt;&gt;"",C67,OpcodeTable!$C$2))</f>
        <v>0x46.MOS6502.</v>
      </c>
      <c r="D67" s="38" t="s">
        <v>285</v>
      </c>
      <c r="E67" s="38" t="s">
        <v>18</v>
      </c>
      <c r="F67" s="38" t="s">
        <v>75</v>
      </c>
      <c r="G67" s="43" t="str">
        <f t="shared" ref="G67:G130" si="4">IF(AND(F67&lt;&gt;"imp",F67&lt;&gt;"acc")," " &amp;F67,"") &amp; IF(F67="acc"," A","")</f>
        <v xml:space="preserve"> zp</v>
      </c>
      <c r="H67" s="42">
        <f>VLOOKUP(F67,AddressingModes!A:F,4,FALSE)</f>
        <v>16</v>
      </c>
      <c r="I67" s="42">
        <f>VLOOKUP(F67,AddressingModes!A:F,6,FALSE)</f>
        <v>1</v>
      </c>
      <c r="J67" s="42">
        <f>IF(AND(E67&lt;&gt;"JMP",E67&lt;&gt;"JSR"),VLOOKUP(F67,AddressingModes!A:F,5,FALSE),0)</f>
        <v>0</v>
      </c>
      <c r="K67" s="42" t="str">
        <f t="shared" ref="K67:K130" si="5">E67&amp;"."&amp;F67</f>
        <v>LSR.zp</v>
      </c>
      <c r="L67" s="42" t="str">
        <f t="shared" ref="L67:L130" si="6">_xlfn.IFNA(VLOOKUP(E67&amp;".zp,Y",K:K,1,FALSE),"")</f>
        <v/>
      </c>
      <c r="M67" s="42" t="b">
        <f t="shared" ref="M67:M130" si="7">AND(J67&lt;&gt;0,OR(F67&lt;&gt;"a,Y",AND(F67="a,Y",L67&lt;&gt;"")))</f>
        <v>0</v>
      </c>
      <c r="N67" s="41" t="str">
        <f xml:space="preserve"> E67 &amp;"_" &amp; VLOOKUP(F67,AddressingModes!A:F,3,FALSE) &amp; "(" &amp; IF(AND(J67&lt;&gt;0,OR(F67&lt;&gt;"a,Y",AND(F67="a,Y",L67&lt;&gt;""))), E67&amp;"_"&amp;VLOOKUP(F67,AddressingModes!A:F,5,FALSE), "null") &amp; ",(byte) " &amp; D67 &amp; IF( H67&gt;8, ", (byte) 0x00", "") &amp; IF( H67&gt;16, ", (byte) 0x00", "") &amp; "), //"</f>
        <v>LSR_zp(null,(byte) 0x46, (byte) 0x00), //</v>
      </c>
    </row>
    <row r="68" spans="1:15" x14ac:dyDescent="0.35">
      <c r="A68" s="41" t="str">
        <f>CONCATENATE(D68,".",IF(B68&lt;&gt;"",B68,OpcodeTable!$C$1),".",IF(C68&lt;&gt;"",C68,OpcodeTable!$C$2))</f>
        <v>0x47.W65C02S.</v>
      </c>
      <c r="B68" s="37" t="s">
        <v>81</v>
      </c>
      <c r="D68" s="38" t="s">
        <v>311</v>
      </c>
      <c r="E68" s="38" t="s">
        <v>94</v>
      </c>
      <c r="F68" s="38" t="s">
        <v>75</v>
      </c>
      <c r="G68" s="43" t="str">
        <f t="shared" si="4"/>
        <v xml:space="preserve"> zp</v>
      </c>
      <c r="H68" s="42">
        <f>VLOOKUP(F68,AddressingModes!A:F,4,FALSE)</f>
        <v>16</v>
      </c>
      <c r="I68" s="42">
        <f>VLOOKUP(F68,AddressingModes!A:F,6,FALSE)</f>
        <v>1</v>
      </c>
      <c r="J68" s="42">
        <f>IF(AND(E68&lt;&gt;"JMP",E68&lt;&gt;"JSR"),VLOOKUP(F68,AddressingModes!A:F,5,FALSE),0)</f>
        <v>0</v>
      </c>
      <c r="K68" s="42" t="str">
        <f t="shared" si="5"/>
        <v>RMB4.zp</v>
      </c>
      <c r="L68" s="42" t="str">
        <f t="shared" si="6"/>
        <v/>
      </c>
      <c r="M68" s="42" t="b">
        <f t="shared" si="7"/>
        <v>0</v>
      </c>
      <c r="N68" s="41" t="str">
        <f xml:space="preserve"> E68 &amp;"_" &amp; VLOOKUP(F68,AddressingModes!A:F,3,FALSE) &amp; "(" &amp; IF(AND(J68&lt;&gt;0,OR(F68&lt;&gt;"a,Y",AND(F68="a,Y",L68&lt;&gt;""))), E68&amp;"_"&amp;VLOOKUP(F68,AddressingModes!A:F,5,FALSE), "null") &amp; ",(byte) " &amp; D68 &amp; IF( H68&gt;8, ", (byte) 0x00", "") &amp; IF( H68&gt;16, ", (byte) 0x00", "") &amp; "), //"</f>
        <v>RMB4_zp(null,(byte) 0x47, (byte) 0x00), //</v>
      </c>
    </row>
    <row r="69" spans="1:15" x14ac:dyDescent="0.35">
      <c r="A69" s="41" t="str">
        <f>CONCATENATE(D69,".",IF(B69&lt;&gt;"",B69,OpcodeTable!$C$1),".",IF(C69&lt;&gt;"",C69,OpcodeTable!$C$2))</f>
        <v>0x47.W65C02S.Enhanced</v>
      </c>
      <c r="B69" s="37" t="s">
        <v>81</v>
      </c>
      <c r="C69" s="37" t="s">
        <v>129</v>
      </c>
      <c r="D69" s="38" t="s">
        <v>311</v>
      </c>
      <c r="E69" s="38" t="s">
        <v>151</v>
      </c>
      <c r="F69" s="38" t="s">
        <v>75</v>
      </c>
      <c r="G69" s="43" t="str">
        <f t="shared" si="4"/>
        <v xml:space="preserve"> zp</v>
      </c>
      <c r="H69" s="42">
        <f>VLOOKUP(F69,AddressingModes!A:F,4,FALSE)</f>
        <v>16</v>
      </c>
      <c r="I69" s="42">
        <f>VLOOKUP(F69,AddressingModes!A:F,6,FALSE)</f>
        <v>1</v>
      </c>
      <c r="J69" s="42">
        <f>IF(AND(E69&lt;&gt;"JMP",E69&lt;&gt;"JSR"),VLOOKUP(F69,AddressingModes!A:F,5,FALSE),0)</f>
        <v>0</v>
      </c>
      <c r="K69" s="42" t="str">
        <f t="shared" si="5"/>
        <v>RMB B4:.zp</v>
      </c>
      <c r="L69" s="42" t="str">
        <f t="shared" si="6"/>
        <v/>
      </c>
      <c r="M69" s="42" t="b">
        <f t="shared" si="7"/>
        <v>0</v>
      </c>
      <c r="N69" s="41" t="str">
        <f xml:space="preserve"> E69 &amp;"_" &amp; VLOOKUP(F69,AddressingModes!A:F,3,FALSE) &amp; "(" &amp; IF(AND(J69&lt;&gt;0,OR(F69&lt;&gt;"a,Y",AND(F69="a,Y",L69&lt;&gt;""))), E69&amp;"_"&amp;VLOOKUP(F69,AddressingModes!A:F,5,FALSE), "null") &amp; ",(byte) " &amp; D69 &amp; IF( H69&gt;8, ", (byte) 0x00", "") &amp; IF( H69&gt;16, ", (byte) 0x00", "") &amp; "), //"</f>
        <v>RMB B4:_zp(null,(byte) 0x47, (byte) 0x00), //</v>
      </c>
    </row>
    <row r="70" spans="1:15" x14ac:dyDescent="0.35">
      <c r="A70" s="41" t="str">
        <f>CONCATENATE(D70,".",IF(B70&lt;&gt;"",B70,OpcodeTable!$C$1),".",IF(C70&lt;&gt;"",C70,OpcodeTable!$C$2))</f>
        <v>0x48.MOS6502.</v>
      </c>
      <c r="D70" s="38" t="s">
        <v>299</v>
      </c>
      <c r="E70" s="38" t="s">
        <v>19</v>
      </c>
      <c r="F70" s="38" t="s">
        <v>73</v>
      </c>
      <c r="G70" s="43" t="str">
        <f t="shared" si="4"/>
        <v/>
      </c>
      <c r="H70" s="42">
        <f>VLOOKUP(F70,AddressingModes!A:F,4,FALSE)</f>
        <v>8</v>
      </c>
      <c r="I70" s="42">
        <f>VLOOKUP(F70,AddressingModes!A:F,6,FALSE)</f>
        <v>11</v>
      </c>
      <c r="J70" s="42">
        <f>IF(AND(E70&lt;&gt;"JMP",E70&lt;&gt;"JSR"),VLOOKUP(F70,AddressingModes!A:F,5,FALSE),0)</f>
        <v>0</v>
      </c>
      <c r="K70" s="42" t="str">
        <f t="shared" si="5"/>
        <v>PHA.imp</v>
      </c>
      <c r="L70" s="42" t="str">
        <f t="shared" si="6"/>
        <v/>
      </c>
      <c r="M70" s="42" t="b">
        <f t="shared" si="7"/>
        <v>0</v>
      </c>
      <c r="N70" s="41" t="str">
        <f xml:space="preserve"> E70 &amp;"_" &amp; VLOOKUP(F70,AddressingModes!A:F,3,FALSE) &amp; "(" &amp; IF(AND(J70&lt;&gt;0,OR(F70&lt;&gt;"a,Y",AND(F70="a,Y",L70&lt;&gt;""))), E70&amp;"_"&amp;VLOOKUP(F70,AddressingModes!A:F,5,FALSE), "null") &amp; ",(byte) " &amp; D70 &amp; IF( H70&gt;8, ", (byte) 0x00", "") &amp; IF( H70&gt;16, ", (byte) 0x00", "") &amp; "), //"</f>
        <v>PHA_implied(null,(byte) 0x48), //</v>
      </c>
    </row>
    <row r="71" spans="1:15" x14ac:dyDescent="0.35">
      <c r="A71" s="41" t="str">
        <f>CONCATENATE(D71,".",IF(B71&lt;&gt;"",B71,OpcodeTable!$C$1),".",IF(C71&lt;&gt;"",C71,OpcodeTable!$C$2))</f>
        <v>0x49.MOS6502.</v>
      </c>
      <c r="D71" s="38" t="s">
        <v>248</v>
      </c>
      <c r="E71" s="38" t="s">
        <v>17</v>
      </c>
      <c r="F71" s="38" t="s">
        <v>4</v>
      </c>
      <c r="G71" s="43" t="str">
        <f t="shared" si="4"/>
        <v xml:space="preserve"> #</v>
      </c>
      <c r="H71" s="42">
        <f>VLOOKUP(F71,AddressingModes!A:F,4,FALSE)</f>
        <v>16</v>
      </c>
      <c r="I71" s="42">
        <f>VLOOKUP(F71,AddressingModes!A:F,6,FALSE)</f>
        <v>10</v>
      </c>
      <c r="J71" s="42">
        <f>IF(AND(E71&lt;&gt;"JMP",E71&lt;&gt;"JSR"),VLOOKUP(F71,AddressingModes!A:F,5,FALSE),0)</f>
        <v>0</v>
      </c>
      <c r="K71" s="42" t="str">
        <f t="shared" si="5"/>
        <v>EOR.#</v>
      </c>
      <c r="L71" s="42" t="str">
        <f t="shared" si="6"/>
        <v/>
      </c>
      <c r="M71" s="42" t="b">
        <f t="shared" si="7"/>
        <v>0</v>
      </c>
      <c r="N71" s="41" t="str">
        <f xml:space="preserve"> E71 &amp;"_" &amp; VLOOKUP(F71,AddressingModes!A:F,3,FALSE) &amp; "(" &amp; IF(AND(J71&lt;&gt;0,OR(F71&lt;&gt;"a,Y",AND(F71="a,Y",L71&lt;&gt;""))), E71&amp;"_"&amp;VLOOKUP(F71,AddressingModes!A:F,5,FALSE), "null") &amp; ",(byte) " &amp; D71 &amp; IF( H71&gt;8, ", (byte) 0x00", "") &amp; IF( H71&gt;16, ", (byte) 0x00", "") &amp; "), //"</f>
        <v>EOR_immediate(null,(byte) 0x49, (byte) 0x00), //</v>
      </c>
    </row>
    <row r="72" spans="1:15" x14ac:dyDescent="0.35">
      <c r="A72" s="41" t="str">
        <f>CONCATENATE(D72,".",IF(B72&lt;&gt;"",B72,OpcodeTable!$C$1),".",IF(C72&lt;&gt;"",C72,OpcodeTable!$C$2))</f>
        <v>0x4A.MOS6502.</v>
      </c>
      <c r="D72" s="38" t="s">
        <v>286</v>
      </c>
      <c r="E72" s="38" t="s">
        <v>18</v>
      </c>
      <c r="F72" s="38" t="s">
        <v>397</v>
      </c>
      <c r="G72" s="43" t="str">
        <f t="shared" si="4"/>
        <v xml:space="preserve"> A</v>
      </c>
      <c r="H72" s="42">
        <f>VLOOKUP(F72,AddressingModes!A:F,4,FALSE)</f>
        <v>8</v>
      </c>
      <c r="I72" s="42">
        <f>VLOOKUP(F72,AddressingModes!A:F,6,FALSE)</f>
        <v>9</v>
      </c>
      <c r="J72" s="42">
        <f>IF(AND(E72&lt;&gt;"JMP",E72&lt;&gt;"JSR"),VLOOKUP(F72,AddressingModes!A:F,5,FALSE),0)</f>
        <v>0</v>
      </c>
      <c r="K72" s="42" t="str">
        <f t="shared" si="5"/>
        <v>LSR.acc</v>
      </c>
      <c r="L72" s="42" t="str">
        <f t="shared" si="6"/>
        <v/>
      </c>
      <c r="M72" s="42" t="b">
        <f t="shared" si="7"/>
        <v>0</v>
      </c>
      <c r="N72" s="41" t="str">
        <f xml:space="preserve"> E72 &amp;"_" &amp; VLOOKUP(F72,AddressingModes!A:F,3,FALSE) &amp; "(" &amp; IF(AND(J72&lt;&gt;0,OR(F72&lt;&gt;"a,Y",AND(F72="a,Y",L72&lt;&gt;""))), E72&amp;"_"&amp;VLOOKUP(F72,AddressingModes!A:F,5,FALSE), "null") &amp; ",(byte) " &amp; D72 &amp; IF( H72&gt;8, ", (byte) 0x00", "") &amp; IF( H72&gt;16, ", (byte) 0x00", "") &amp; "), //"</f>
        <v>LSR_accumulator(null,(byte) 0x4A), //</v>
      </c>
    </row>
    <row r="73" spans="1:15" x14ac:dyDescent="0.35">
      <c r="A73" s="41" t="str">
        <f>CONCATENATE(D73,".",IF(B73&lt;&gt;"",B73,OpcodeTable!$C$1),".",IF(C73&lt;&gt;"",C73,OpcodeTable!$C$2))</f>
        <v>0x4C.MOS6502.</v>
      </c>
      <c r="D73" s="38" t="s">
        <v>263</v>
      </c>
      <c r="E73" s="38" t="s">
        <v>20</v>
      </c>
      <c r="F73" s="38" t="s">
        <v>399</v>
      </c>
      <c r="G73" s="43" t="str">
        <f t="shared" si="4"/>
        <v xml:space="preserve"> abs</v>
      </c>
      <c r="H73" s="42">
        <f>VLOOKUP(F73,AddressingModes!A:F,4,FALSE)</f>
        <v>24</v>
      </c>
      <c r="I73" s="42">
        <f>VLOOKUP(F73,AddressingModes!A:F,6,FALSE)</f>
        <v>8</v>
      </c>
      <c r="J73" s="42">
        <f>IF(AND(E73&lt;&gt;"JMP",E73&lt;&gt;"JSR"),VLOOKUP(F73,AddressingModes!A:F,5,FALSE),0)</f>
        <v>0</v>
      </c>
      <c r="K73" s="42" t="str">
        <f t="shared" si="5"/>
        <v>JMP.abs</v>
      </c>
      <c r="L73" s="42" t="str">
        <f t="shared" si="6"/>
        <v/>
      </c>
      <c r="M73" s="42" t="b">
        <f t="shared" si="7"/>
        <v>0</v>
      </c>
      <c r="N73" s="41" t="str">
        <f xml:space="preserve"> E73 &amp;"_" &amp; VLOOKUP(F73,AddressingModes!A:F,3,FALSE) &amp; "(" &amp; IF(AND(J73&lt;&gt;0,OR(F73&lt;&gt;"a,Y",AND(F73="a,Y",L73&lt;&gt;""))), E73&amp;"_"&amp;VLOOKUP(F73,AddressingModes!A:F,5,FALSE), "null") &amp; ",(byte) " &amp; D73 &amp; IF( H73&gt;8, ", (byte) 0x00", "") &amp; IF( H73&gt;16, ", (byte) 0x00", "") &amp; "), //"</f>
        <v>JMP_absolute(null,(byte) 0x4C, (byte) 0x00, (byte) 0x00), //</v>
      </c>
    </row>
    <row r="74" spans="1:15" x14ac:dyDescent="0.35">
      <c r="A74" s="41" t="str">
        <f>CONCATENATE(D74,".",IF(B74&lt;&gt;"",B74,OpcodeTable!$C$1),".",IF(C74&lt;&gt;"",C74,OpcodeTable!$C$2))</f>
        <v>0x4D.MOS6502.</v>
      </c>
      <c r="D74" s="38" t="s">
        <v>253</v>
      </c>
      <c r="E74" s="38" t="s">
        <v>17</v>
      </c>
      <c r="F74" s="38" t="s">
        <v>399</v>
      </c>
      <c r="G74" s="43" t="str">
        <f t="shared" si="4"/>
        <v xml:space="preserve"> abs</v>
      </c>
      <c r="H74" s="42">
        <f>VLOOKUP(F74,AddressingModes!A:F,4,FALSE)</f>
        <v>24</v>
      </c>
      <c r="I74" s="42">
        <f>VLOOKUP(F74,AddressingModes!A:F,6,FALSE)</f>
        <v>8</v>
      </c>
      <c r="J74" s="42" t="str">
        <f>IF(AND(E74&lt;&gt;"JMP",E74&lt;&gt;"JSR"),VLOOKUP(F74,AddressingModes!A:F,5,FALSE),0)</f>
        <v>zp</v>
      </c>
      <c r="K74" s="42" t="str">
        <f t="shared" si="5"/>
        <v>EOR.abs</v>
      </c>
      <c r="L74" s="42" t="str">
        <f t="shared" si="6"/>
        <v/>
      </c>
      <c r="M74" s="42" t="b">
        <f t="shared" si="7"/>
        <v>1</v>
      </c>
      <c r="N74" s="41" t="str">
        <f xml:space="preserve"> E74 &amp;"_" &amp; VLOOKUP(F74,AddressingModes!A:F,3,FALSE) &amp; "(" &amp; IF(AND(J74&lt;&gt;0,OR(F74&lt;&gt;"a,Y",AND(F74="a,Y",L74&lt;&gt;""))), E74&amp;"_"&amp;VLOOKUP(F74,AddressingModes!A:F,5,FALSE), "null") &amp; ",(byte) " &amp; D74 &amp; IF( H74&gt;8, ", (byte) 0x00", "") &amp; IF( H74&gt;16, ", (byte) 0x00", "") &amp; "), //"</f>
        <v>EOR_absolute(EOR_zp,(byte) 0x4D, (byte) 0x00, (byte) 0x00), //</v>
      </c>
    </row>
    <row r="75" spans="1:15" x14ac:dyDescent="0.35">
      <c r="A75" s="41" t="str">
        <f>CONCATENATE(D75,".",IF(B75&lt;&gt;"",B75,OpcodeTable!$C$1),".",IF(C75&lt;&gt;"",C75,OpcodeTable!$C$2))</f>
        <v>0x4E.MOS6502.</v>
      </c>
      <c r="D75" s="38" t="s">
        <v>288</v>
      </c>
      <c r="E75" s="38" t="s">
        <v>18</v>
      </c>
      <c r="F75" s="38" t="s">
        <v>399</v>
      </c>
      <c r="G75" s="43" t="str">
        <f t="shared" si="4"/>
        <v xml:space="preserve"> abs</v>
      </c>
      <c r="H75" s="42">
        <f>VLOOKUP(F75,AddressingModes!A:F,4,FALSE)</f>
        <v>24</v>
      </c>
      <c r="I75" s="42">
        <f>VLOOKUP(F75,AddressingModes!A:F,6,FALSE)</f>
        <v>8</v>
      </c>
      <c r="J75" s="42" t="str">
        <f>IF(AND(E75&lt;&gt;"JMP",E75&lt;&gt;"JSR"),VLOOKUP(F75,AddressingModes!A:F,5,FALSE),0)</f>
        <v>zp</v>
      </c>
      <c r="K75" s="42" t="str">
        <f t="shared" si="5"/>
        <v>LSR.abs</v>
      </c>
      <c r="L75" s="42" t="str">
        <f t="shared" si="6"/>
        <v/>
      </c>
      <c r="M75" s="42" t="b">
        <f t="shared" si="7"/>
        <v>1</v>
      </c>
      <c r="N75" s="41" t="str">
        <f xml:space="preserve"> E75 &amp;"_" &amp; VLOOKUP(F75,AddressingModes!A:F,3,FALSE) &amp; "(" &amp; IF(AND(J75&lt;&gt;0,OR(F75&lt;&gt;"a,Y",AND(F75="a,Y",L75&lt;&gt;""))), E75&amp;"_"&amp;VLOOKUP(F75,AddressingModes!A:F,5,FALSE), "null") &amp; ",(byte) " &amp; D75 &amp; IF( H75&gt;8, ", (byte) 0x00", "") &amp; IF( H75&gt;16, ", (byte) 0x00", "") &amp; "), //"</f>
        <v>LSR_absolute(LSR_zp,(byte) 0x4E, (byte) 0x00, (byte) 0x00), //</v>
      </c>
    </row>
    <row r="76" spans="1:15" x14ac:dyDescent="0.35">
      <c r="A76" s="41" t="str">
        <f>CONCATENATE(D76,".",IF(B76&lt;&gt;"",B76,OpcodeTable!$C$1),".",IF(C76&lt;&gt;"",C76,OpcodeTable!$C$2))</f>
        <v>0x4F.W65C02S.</v>
      </c>
      <c r="B76" s="37" t="s">
        <v>81</v>
      </c>
      <c r="D76" s="38" t="s">
        <v>192</v>
      </c>
      <c r="E76" s="38" t="s">
        <v>108</v>
      </c>
      <c r="F76" s="38" t="s">
        <v>163</v>
      </c>
      <c r="G76" s="43" t="str">
        <f t="shared" si="4"/>
        <v xml:space="preserve"> zp,rel</v>
      </c>
      <c r="H76" s="42">
        <f>VLOOKUP(F76,AddressingModes!A:F,4,FALSE)</f>
        <v>24</v>
      </c>
      <c r="I76" s="42">
        <f>VLOOKUP(F76,AddressingModes!A:F,6,FALSE)</f>
        <v>7</v>
      </c>
      <c r="J76" s="42">
        <f>IF(AND(E76&lt;&gt;"JMP",E76&lt;&gt;"JSR"),VLOOKUP(F76,AddressingModes!A:F,5,FALSE),0)</f>
        <v>0</v>
      </c>
      <c r="K76" s="42" t="str">
        <f t="shared" si="5"/>
        <v>BBR4.zp,rel</v>
      </c>
      <c r="L76" s="42" t="str">
        <f t="shared" si="6"/>
        <v/>
      </c>
      <c r="M76" s="42" t="b">
        <f t="shared" si="7"/>
        <v>0</v>
      </c>
      <c r="N76" s="41" t="str">
        <f xml:space="preserve"> E76 &amp;"_" &amp; VLOOKUP(F76,AddressingModes!A:F,3,FALSE) &amp; "(" &amp; IF(AND(J76&lt;&gt;0,OR(F76&lt;&gt;"a,Y",AND(F76="a,Y",L76&lt;&gt;""))), E76&amp;"_"&amp;VLOOKUP(F76,AddressingModes!A:F,5,FALSE), "null") &amp; ",(byte) " &amp; D76 &amp; IF( H76&gt;8, ", (byte) 0x00", "") &amp; IF( H76&gt;16, ", (byte) 0x00", "") &amp; "), //"</f>
        <v>BBR4_zpRelative(null,(byte) 0x4F, (byte) 0x00, (byte) 0x00), //</v>
      </c>
      <c r="O76" s="38" t="str">
        <f>_xlfn.IFNA(VLOOKUP(E76&amp;".zp,Y",K:K,1,FALSE),"")</f>
        <v/>
      </c>
    </row>
    <row r="77" spans="1:15" x14ac:dyDescent="0.35">
      <c r="A77" s="41" t="str">
        <f>CONCATENATE(D77,".",IF(B77&lt;&gt;"",B77,OpcodeTable!$C$1),".",IF(C77&lt;&gt;"",C77,OpcodeTable!$C$2))</f>
        <v>0x4F.W65C02S.Enhanced</v>
      </c>
      <c r="B77" s="37" t="s">
        <v>81</v>
      </c>
      <c r="C77" s="37" t="s">
        <v>129</v>
      </c>
      <c r="D77" s="38" t="s">
        <v>192</v>
      </c>
      <c r="E77" s="38" t="s">
        <v>134</v>
      </c>
      <c r="F77" s="38" t="s">
        <v>163</v>
      </c>
      <c r="G77" s="43" t="str">
        <f t="shared" si="4"/>
        <v xml:space="preserve"> zp,rel</v>
      </c>
      <c r="H77" s="42">
        <f>VLOOKUP(F77,AddressingModes!A:F,4,FALSE)</f>
        <v>24</v>
      </c>
      <c r="I77" s="42">
        <f>VLOOKUP(F77,AddressingModes!A:F,6,FALSE)</f>
        <v>7</v>
      </c>
      <c r="J77" s="42">
        <f>IF(AND(E77&lt;&gt;"JMP",E77&lt;&gt;"JSR"),VLOOKUP(F77,AddressingModes!A:F,5,FALSE),0)</f>
        <v>0</v>
      </c>
      <c r="K77" s="42" t="str">
        <f t="shared" si="5"/>
        <v>BBR B4:.zp,rel</v>
      </c>
      <c r="L77" s="42" t="str">
        <f t="shared" si="6"/>
        <v/>
      </c>
      <c r="M77" s="42" t="b">
        <f t="shared" si="7"/>
        <v>0</v>
      </c>
      <c r="N77" s="41" t="str">
        <f xml:space="preserve"> E77 &amp;"_" &amp; VLOOKUP(F77,AddressingModes!A:F,3,FALSE) &amp; "(" &amp; IF(AND(J77&lt;&gt;0,OR(F77&lt;&gt;"a,Y",AND(F77="a,Y",L77&lt;&gt;""))), E77&amp;"_"&amp;VLOOKUP(F77,AddressingModes!A:F,5,FALSE), "null") &amp; ",(byte) " &amp; D77 &amp; IF( H77&gt;8, ", (byte) 0x00", "") &amp; IF( H77&gt;16, ", (byte) 0x00", "") &amp; "), //"</f>
        <v>BBR B4:_zpRelative(null,(byte) 0x4F, (byte) 0x00, (byte) 0x00), //</v>
      </c>
    </row>
    <row r="78" spans="1:15" x14ac:dyDescent="0.35">
      <c r="A78" s="41" t="str">
        <f>CONCATENATE(D78,".",IF(B78&lt;&gt;"",B78,OpcodeTable!$C$1),".",IF(C78&lt;&gt;"",C78,OpcodeTable!$C$2))</f>
        <v>0x50.MOS6502.</v>
      </c>
      <c r="D78" s="38" t="s">
        <v>217</v>
      </c>
      <c r="E78" s="38" t="s">
        <v>21</v>
      </c>
      <c r="F78" s="38" t="s">
        <v>74</v>
      </c>
      <c r="G78" s="43" t="str">
        <f t="shared" si="4"/>
        <v xml:space="preserve"> rel</v>
      </c>
      <c r="H78" s="42">
        <f>VLOOKUP(F78,AddressingModes!A:F,4,FALSE)</f>
        <v>16</v>
      </c>
      <c r="I78" s="42">
        <f>VLOOKUP(F78,AddressingModes!A:F,6,FALSE)</f>
        <v>16</v>
      </c>
      <c r="J78" s="42">
        <f>IF(AND(E78&lt;&gt;"JMP",E78&lt;&gt;"JSR"),VLOOKUP(F78,AddressingModes!A:F,5,FALSE),0)</f>
        <v>0</v>
      </c>
      <c r="K78" s="42" t="str">
        <f t="shared" si="5"/>
        <v>BVC.rel</v>
      </c>
      <c r="L78" s="42" t="str">
        <f t="shared" si="6"/>
        <v/>
      </c>
      <c r="M78" s="42" t="b">
        <f t="shared" si="7"/>
        <v>0</v>
      </c>
      <c r="N78" s="41" t="str">
        <f xml:space="preserve"> E78 &amp;"_" &amp; VLOOKUP(F78,AddressingModes!A:F,3,FALSE) &amp; "(" &amp; IF(AND(J78&lt;&gt;0,OR(F78&lt;&gt;"a,Y",AND(F78="a,Y",L78&lt;&gt;""))), E78&amp;"_"&amp;VLOOKUP(F78,AddressingModes!A:F,5,FALSE), "null") &amp; ",(byte) " &amp; D78 &amp; IF( H78&gt;8, ", (byte) 0x00", "") &amp; IF( H78&gt;16, ", (byte) 0x00", "") &amp; "), //"</f>
        <v>BVC_relative(null,(byte) 0x50, (byte) 0x00), //</v>
      </c>
    </row>
    <row r="79" spans="1:15" x14ac:dyDescent="0.35">
      <c r="A79" s="41" t="str">
        <f>CONCATENATE(D79,".",IF(B79&lt;&gt;"",B79,OpcodeTable!$C$1),".",IF(C79&lt;&gt;"",C79,OpcodeTable!$C$2))</f>
        <v>0x51.MOS6502.</v>
      </c>
      <c r="D79" s="38" t="s">
        <v>250</v>
      </c>
      <c r="E79" s="38" t="s">
        <v>17</v>
      </c>
      <c r="F79" s="38" t="s">
        <v>373</v>
      </c>
      <c r="G79" s="43" t="str">
        <f t="shared" si="4"/>
        <v xml:space="preserve"> [zp],Y</v>
      </c>
      <c r="H79" s="42">
        <f>VLOOKUP(F79,AddressingModes!A:F,4,FALSE)</f>
        <v>16</v>
      </c>
      <c r="I79" s="42">
        <f>VLOOKUP(F79,AddressingModes!A:F,6,FALSE)</f>
        <v>6</v>
      </c>
      <c r="J79" s="42">
        <f>IF(AND(E79&lt;&gt;"JMP",E79&lt;&gt;"JSR"),VLOOKUP(F79,AddressingModes!A:F,5,FALSE),0)</f>
        <v>0</v>
      </c>
      <c r="K79" s="42" t="str">
        <f t="shared" si="5"/>
        <v>EOR.[zp],Y</v>
      </c>
      <c r="L79" s="42" t="str">
        <f t="shared" si="6"/>
        <v/>
      </c>
      <c r="M79" s="42" t="b">
        <f t="shared" si="7"/>
        <v>0</v>
      </c>
      <c r="N79" s="41" t="str">
        <f xml:space="preserve"> E79 &amp;"_" &amp; VLOOKUP(F79,AddressingModes!A:F,3,FALSE) &amp; "(" &amp; IF(AND(J79&lt;&gt;0,OR(F79&lt;&gt;"a,Y",AND(F79="a,Y",L79&lt;&gt;""))), E79&amp;"_"&amp;VLOOKUP(F79,AddressingModes!A:F,5,FALSE), "null") &amp; ",(byte) " &amp; D79 &amp; IF( H79&gt;8, ", (byte) 0x00", "") &amp; IF( H79&gt;16, ", (byte) 0x00", "") &amp; "), //"</f>
        <v>EOR_zpIndirectY(null,(byte) 0x51, (byte) 0x00), //</v>
      </c>
    </row>
    <row r="80" spans="1:15" x14ac:dyDescent="0.35">
      <c r="A80" s="41" t="str">
        <f>CONCATENATE(D80,".",IF(B80&lt;&gt;"",B80,OpcodeTable!$C$1),".",IF(C80&lt;&gt;"",C80,OpcodeTable!$C$2))</f>
        <v>0x52.W65C02S.</v>
      </c>
      <c r="B80" s="37" t="s">
        <v>81</v>
      </c>
      <c r="D80" s="38" t="s">
        <v>245</v>
      </c>
      <c r="E80" s="38" t="s">
        <v>17</v>
      </c>
      <c r="F80" s="38" t="s">
        <v>85</v>
      </c>
      <c r="G80" s="43" t="str">
        <f t="shared" si="4"/>
        <v xml:space="preserve"> [zp]</v>
      </c>
      <c r="H80" s="42">
        <f>VLOOKUP(F80,AddressingModes!A:F,4,FALSE)</f>
        <v>16</v>
      </c>
      <c r="I80" s="42">
        <f>VLOOKUP(F80,AddressingModes!A:F,6,FALSE)</f>
        <v>4</v>
      </c>
      <c r="J80" s="42">
        <f>IF(AND(E80&lt;&gt;"JMP",E80&lt;&gt;"JSR"),VLOOKUP(F80,AddressingModes!A:F,5,FALSE),0)</f>
        <v>0</v>
      </c>
      <c r="K80" s="42" t="str">
        <f t="shared" si="5"/>
        <v>EOR.[zp]</v>
      </c>
      <c r="L80" s="42" t="str">
        <f t="shared" si="6"/>
        <v/>
      </c>
      <c r="M80" s="42" t="b">
        <f t="shared" si="7"/>
        <v>0</v>
      </c>
      <c r="N80" s="41" t="str">
        <f xml:space="preserve"> E80 &amp;"_" &amp; VLOOKUP(F80,AddressingModes!A:F,3,FALSE) &amp; "(" &amp; IF(AND(J80&lt;&gt;0,OR(F80&lt;&gt;"a,Y",AND(F80="a,Y",L80&lt;&gt;""))), E80&amp;"_"&amp;VLOOKUP(F80,AddressingModes!A:F,5,FALSE), "null") &amp; ",(byte) " &amp; D80 &amp; IF( H80&gt;8, ", (byte) 0x00", "") &amp; IF( H80&gt;16, ", (byte) 0x00", "") &amp; "), //"</f>
        <v>EOR_zpIndirect(null,(byte) 0x52, (byte) 0x00), //</v>
      </c>
    </row>
    <row r="81" spans="1:15" x14ac:dyDescent="0.35">
      <c r="A81" s="41" t="str">
        <f>CONCATENATE(D81,".",IF(B81&lt;&gt;"",B81,OpcodeTable!$C$1),".",IF(C81&lt;&gt;"",C81,OpcodeTable!$C$2))</f>
        <v>0x55.MOS6502.</v>
      </c>
      <c r="D81" s="38" t="s">
        <v>246</v>
      </c>
      <c r="E81" s="38" t="s">
        <v>17</v>
      </c>
      <c r="F81" s="38" t="s">
        <v>76</v>
      </c>
      <c r="G81" s="43" t="str">
        <f t="shared" si="4"/>
        <v xml:space="preserve"> zp,X</v>
      </c>
      <c r="H81" s="42">
        <f>VLOOKUP(F81,AddressingModes!A:F,4,FALSE)</f>
        <v>16</v>
      </c>
      <c r="I81" s="42">
        <f>VLOOKUP(F81,AddressingModes!A:F,6,FALSE)</f>
        <v>2</v>
      </c>
      <c r="J81" s="42">
        <f>IF(AND(E81&lt;&gt;"JMP",E81&lt;&gt;"JSR"),VLOOKUP(F81,AddressingModes!A:F,5,FALSE),0)</f>
        <v>0</v>
      </c>
      <c r="K81" s="42" t="str">
        <f t="shared" si="5"/>
        <v>EOR.zp,X</v>
      </c>
      <c r="L81" s="42" t="str">
        <f t="shared" si="6"/>
        <v/>
      </c>
      <c r="M81" s="42" t="b">
        <f t="shared" si="7"/>
        <v>0</v>
      </c>
      <c r="N81" s="41" t="str">
        <f xml:space="preserve"> E81 &amp;"_" &amp; VLOOKUP(F81,AddressingModes!A:F,3,FALSE) &amp; "(" &amp; IF(AND(J81&lt;&gt;0,OR(F81&lt;&gt;"a,Y",AND(F81="a,Y",L81&lt;&gt;""))), E81&amp;"_"&amp;VLOOKUP(F81,AddressingModes!A:F,5,FALSE), "null") &amp; ",(byte) " &amp; D81 &amp; IF( H81&gt;8, ", (byte) 0x00", "") &amp; IF( H81&gt;16, ", (byte) 0x00", "") &amp; "), //"</f>
        <v>EOR_zpIndexedX(null,(byte) 0x55, (byte) 0x00), //</v>
      </c>
    </row>
    <row r="82" spans="1:15" x14ac:dyDescent="0.35">
      <c r="A82" s="41" t="str">
        <f>CONCATENATE(D82,".",IF(B82&lt;&gt;"",B82,OpcodeTable!$C$1),".",IF(C82&lt;&gt;"",C82,OpcodeTable!$C$2))</f>
        <v>0x56.MOS6502.</v>
      </c>
      <c r="D82" s="38" t="s">
        <v>284</v>
      </c>
      <c r="E82" s="38" t="s">
        <v>18</v>
      </c>
      <c r="F82" s="38" t="s">
        <v>76</v>
      </c>
      <c r="G82" s="43" t="str">
        <f t="shared" si="4"/>
        <v xml:space="preserve"> zp,X</v>
      </c>
      <c r="H82" s="42">
        <f>VLOOKUP(F82,AddressingModes!A:F,4,FALSE)</f>
        <v>16</v>
      </c>
      <c r="I82" s="42">
        <f>VLOOKUP(F82,AddressingModes!A:F,6,FALSE)</f>
        <v>2</v>
      </c>
      <c r="J82" s="42">
        <f>IF(AND(E82&lt;&gt;"JMP",E82&lt;&gt;"JSR"),VLOOKUP(F82,AddressingModes!A:F,5,FALSE),0)</f>
        <v>0</v>
      </c>
      <c r="K82" s="42" t="str">
        <f t="shared" si="5"/>
        <v>LSR.zp,X</v>
      </c>
      <c r="L82" s="42" t="str">
        <f t="shared" si="6"/>
        <v/>
      </c>
      <c r="M82" s="42" t="b">
        <f t="shared" si="7"/>
        <v>0</v>
      </c>
      <c r="N82" s="41" t="str">
        <f xml:space="preserve"> E82 &amp;"_" &amp; VLOOKUP(F82,AddressingModes!A:F,3,FALSE) &amp; "(" &amp; IF(AND(J82&lt;&gt;0,OR(F82&lt;&gt;"a,Y",AND(F82="a,Y",L82&lt;&gt;""))), E82&amp;"_"&amp;VLOOKUP(F82,AddressingModes!A:F,5,FALSE), "null") &amp; ",(byte) " &amp; D82 &amp; IF( H82&gt;8, ", (byte) 0x00", "") &amp; IF( H82&gt;16, ", (byte) 0x00", "") &amp; "), //"</f>
        <v>LSR_zpIndexedX(null,(byte) 0x56, (byte) 0x00), //</v>
      </c>
    </row>
    <row r="83" spans="1:15" x14ac:dyDescent="0.35">
      <c r="A83" s="41" t="str">
        <f>CONCATENATE(D83,".",IF(B83&lt;&gt;"",B83,OpcodeTable!$C$1),".",IF(C83&lt;&gt;"",C83,OpcodeTable!$C$2))</f>
        <v>0x57.W65C02S.</v>
      </c>
      <c r="B83" s="37" t="s">
        <v>81</v>
      </c>
      <c r="D83" s="38" t="s">
        <v>312</v>
      </c>
      <c r="E83" s="38" t="s">
        <v>95</v>
      </c>
      <c r="F83" s="38" t="s">
        <v>75</v>
      </c>
      <c r="G83" s="43" t="str">
        <f t="shared" si="4"/>
        <v xml:space="preserve"> zp</v>
      </c>
      <c r="H83" s="42">
        <f>VLOOKUP(F83,AddressingModes!A:F,4,FALSE)</f>
        <v>16</v>
      </c>
      <c r="I83" s="42">
        <f>VLOOKUP(F83,AddressingModes!A:F,6,FALSE)</f>
        <v>1</v>
      </c>
      <c r="J83" s="42">
        <f>IF(AND(E83&lt;&gt;"JMP",E83&lt;&gt;"JSR"),VLOOKUP(F83,AddressingModes!A:F,5,FALSE),0)</f>
        <v>0</v>
      </c>
      <c r="K83" s="42" t="str">
        <f t="shared" si="5"/>
        <v>RMB5.zp</v>
      </c>
      <c r="L83" s="42" t="str">
        <f t="shared" si="6"/>
        <v/>
      </c>
      <c r="M83" s="42" t="b">
        <f t="shared" si="7"/>
        <v>0</v>
      </c>
      <c r="N83" s="41" t="str">
        <f xml:space="preserve"> E83 &amp;"_" &amp; VLOOKUP(F83,AddressingModes!A:F,3,FALSE) &amp; "(" &amp; IF(AND(J83&lt;&gt;0,OR(F83&lt;&gt;"a,Y",AND(F83="a,Y",L83&lt;&gt;""))), E83&amp;"_"&amp;VLOOKUP(F83,AddressingModes!A:F,5,FALSE), "null") &amp; ",(byte) " &amp; D83 &amp; IF( H83&gt;8, ", (byte) 0x00", "") &amp; IF( H83&gt;16, ", (byte) 0x00", "") &amp; "), //"</f>
        <v>RMB5_zp(null,(byte) 0x57, (byte) 0x00), //</v>
      </c>
    </row>
    <row r="84" spans="1:15" x14ac:dyDescent="0.35">
      <c r="A84" s="41" t="str">
        <f>CONCATENATE(D84,".",IF(B84&lt;&gt;"",B84,OpcodeTable!$C$1),".",IF(C84&lt;&gt;"",C84,OpcodeTable!$C$2))</f>
        <v>0x57.W65C02S.Enhanced</v>
      </c>
      <c r="B84" s="37" t="s">
        <v>81</v>
      </c>
      <c r="C84" s="37" t="s">
        <v>129</v>
      </c>
      <c r="D84" s="38" t="s">
        <v>312</v>
      </c>
      <c r="E84" s="38" t="s">
        <v>152</v>
      </c>
      <c r="F84" s="38" t="s">
        <v>75</v>
      </c>
      <c r="G84" s="43" t="str">
        <f t="shared" si="4"/>
        <v xml:space="preserve"> zp</v>
      </c>
      <c r="H84" s="42">
        <f>VLOOKUP(F84,AddressingModes!A:F,4,FALSE)</f>
        <v>16</v>
      </c>
      <c r="I84" s="42">
        <f>VLOOKUP(F84,AddressingModes!A:F,6,FALSE)</f>
        <v>1</v>
      </c>
      <c r="J84" s="42">
        <f>IF(AND(E84&lt;&gt;"JMP",E84&lt;&gt;"JSR"),VLOOKUP(F84,AddressingModes!A:F,5,FALSE),0)</f>
        <v>0</v>
      </c>
      <c r="K84" s="42" t="str">
        <f t="shared" si="5"/>
        <v>RMB B5:.zp</v>
      </c>
      <c r="L84" s="42" t="str">
        <f t="shared" si="6"/>
        <v/>
      </c>
      <c r="M84" s="42" t="b">
        <f t="shared" si="7"/>
        <v>0</v>
      </c>
      <c r="N84" s="41" t="str">
        <f xml:space="preserve"> E84 &amp;"_" &amp; VLOOKUP(F84,AddressingModes!A:F,3,FALSE) &amp; "(" &amp; IF(AND(J84&lt;&gt;0,OR(F84&lt;&gt;"a,Y",AND(F84="a,Y",L84&lt;&gt;""))), E84&amp;"_"&amp;VLOOKUP(F84,AddressingModes!A:F,5,FALSE), "null") &amp; ",(byte) " &amp; D84 &amp; IF( H84&gt;8, ", (byte) 0x00", "") &amp; IF( H84&gt;16, ", (byte) 0x00", "") &amp; "), //"</f>
        <v>RMB B5:_zp(null,(byte) 0x57, (byte) 0x00), //</v>
      </c>
    </row>
    <row r="85" spans="1:15" x14ac:dyDescent="0.35">
      <c r="A85" s="41" t="str">
        <f>CONCATENATE(D85,".",IF(B85&lt;&gt;"",B85,OpcodeTable!$C$1),".",IF(C85&lt;&gt;"",C85,OpcodeTable!$C$2))</f>
        <v>0x58.MOS6502.</v>
      </c>
      <c r="D85" s="38" t="s">
        <v>221</v>
      </c>
      <c r="E85" s="38" t="s">
        <v>22</v>
      </c>
      <c r="F85" s="38" t="s">
        <v>73</v>
      </c>
      <c r="G85" s="43" t="str">
        <f t="shared" si="4"/>
        <v/>
      </c>
      <c r="H85" s="42">
        <f>VLOOKUP(F85,AddressingModes!A:F,4,FALSE)</f>
        <v>8</v>
      </c>
      <c r="I85" s="42">
        <f>VLOOKUP(F85,AddressingModes!A:F,6,FALSE)</f>
        <v>11</v>
      </c>
      <c r="J85" s="42">
        <f>IF(AND(E85&lt;&gt;"JMP",E85&lt;&gt;"JSR"),VLOOKUP(F85,AddressingModes!A:F,5,FALSE),0)</f>
        <v>0</v>
      </c>
      <c r="K85" s="42" t="str">
        <f t="shared" si="5"/>
        <v>CLI.imp</v>
      </c>
      <c r="L85" s="42" t="str">
        <f t="shared" si="6"/>
        <v/>
      </c>
      <c r="M85" s="42" t="b">
        <f t="shared" si="7"/>
        <v>0</v>
      </c>
      <c r="N85" s="41" t="str">
        <f xml:space="preserve"> E85 &amp;"_" &amp; VLOOKUP(F85,AddressingModes!A:F,3,FALSE) &amp; "(" &amp; IF(AND(J85&lt;&gt;0,OR(F85&lt;&gt;"a,Y",AND(F85="a,Y",L85&lt;&gt;""))), E85&amp;"_"&amp;VLOOKUP(F85,AddressingModes!A:F,5,FALSE), "null") &amp; ",(byte) " &amp; D85 &amp; IF( H85&gt;8, ", (byte) 0x00", "") &amp; IF( H85&gt;16, ", (byte) 0x00", "") &amp; "), //"</f>
        <v>CLI_implied(null,(byte) 0x58), //</v>
      </c>
      <c r="O85" s="38" t="str">
        <f>_xlfn.IFNA(VLOOKUP(E85&amp;".zp,Y",K:K,1,FALSE),"")</f>
        <v/>
      </c>
    </row>
    <row r="86" spans="1:15" x14ac:dyDescent="0.35">
      <c r="A86" s="41" t="str">
        <f>CONCATENATE(D86,".",IF(B86&lt;&gt;"",B86,OpcodeTable!$C$1),".",IF(C86&lt;&gt;"",C86,OpcodeTable!$C$2))</f>
        <v>0x59.MOS6502.</v>
      </c>
      <c r="D86" s="38" t="s">
        <v>249</v>
      </c>
      <c r="E86" s="38" t="s">
        <v>17</v>
      </c>
      <c r="F86" s="38" t="s">
        <v>401</v>
      </c>
      <c r="G86" s="43" t="str">
        <f t="shared" si="4"/>
        <v xml:space="preserve"> abs,Y</v>
      </c>
      <c r="H86" s="42">
        <f>VLOOKUP(F86,AddressingModes!A:F,4,FALSE)</f>
        <v>24</v>
      </c>
      <c r="I86" s="42">
        <f>VLOOKUP(F86,AddressingModes!A:F,6,FALSE)</f>
        <v>13</v>
      </c>
      <c r="J86" s="42" t="str">
        <f>IF(AND(E86&lt;&gt;"JMP",E86&lt;&gt;"JSR"),VLOOKUP(F86,AddressingModes!A:F,5,FALSE),0)</f>
        <v>zpIndexedY</v>
      </c>
      <c r="K86" s="42" t="str">
        <f t="shared" si="5"/>
        <v>EOR.abs,Y</v>
      </c>
      <c r="L86" s="42" t="str">
        <f t="shared" si="6"/>
        <v/>
      </c>
      <c r="M86" s="42" t="b">
        <f t="shared" si="7"/>
        <v>1</v>
      </c>
      <c r="N86" s="41" t="str">
        <f xml:space="preserve"> E86 &amp;"_" &amp; VLOOKUP(F86,AddressingModes!A:F,3,FALSE) &amp; "(" &amp; IF(AND(J86&lt;&gt;0,OR(F86&lt;&gt;"a,Y",AND(F86="a,Y",L86&lt;&gt;""))), E86&amp;"_"&amp;VLOOKUP(F86,AddressingModes!A:F,5,FALSE), "null") &amp; ",(byte) " &amp; D86 &amp; IF( H86&gt;8, ", (byte) 0x00", "") &amp; IF( H86&gt;16, ", (byte) 0x00", "") &amp; "), //"</f>
        <v>EOR_indexedY(EOR_zpIndexedY,(byte) 0x59, (byte) 0x00, (byte) 0x00), //</v>
      </c>
    </row>
    <row r="87" spans="1:15" x14ac:dyDescent="0.35">
      <c r="A87" s="41" t="str">
        <f>CONCATENATE(D87,".",IF(B87&lt;&gt;"",B87,OpcodeTable!$C$1),".",IF(C87&lt;&gt;"",C87,OpcodeTable!$C$2))</f>
        <v>0x5A.W65C02S.</v>
      </c>
      <c r="B87" s="37" t="s">
        <v>81</v>
      </c>
      <c r="D87" s="38" t="s">
        <v>302</v>
      </c>
      <c r="E87" s="38" t="s">
        <v>121</v>
      </c>
      <c r="F87" s="38" t="s">
        <v>73</v>
      </c>
      <c r="G87" s="43" t="str">
        <f t="shared" si="4"/>
        <v/>
      </c>
      <c r="H87" s="42">
        <f>VLOOKUP(F87,AddressingModes!A:F,4,FALSE)</f>
        <v>8</v>
      </c>
      <c r="I87" s="42">
        <f>VLOOKUP(F87,AddressingModes!A:F,6,FALSE)</f>
        <v>11</v>
      </c>
      <c r="J87" s="42">
        <f>IF(AND(E87&lt;&gt;"JMP",E87&lt;&gt;"JSR"),VLOOKUP(F87,AddressingModes!A:F,5,FALSE),0)</f>
        <v>0</v>
      </c>
      <c r="K87" s="42" t="str">
        <f t="shared" si="5"/>
        <v>PHY.imp</v>
      </c>
      <c r="L87" s="42" t="str">
        <f t="shared" si="6"/>
        <v/>
      </c>
      <c r="M87" s="42" t="b">
        <f t="shared" si="7"/>
        <v>0</v>
      </c>
      <c r="N87" s="41" t="str">
        <f xml:space="preserve"> E87 &amp;"_" &amp; VLOOKUP(F87,AddressingModes!A:F,3,FALSE) &amp; "(" &amp; IF(AND(J87&lt;&gt;0,OR(F87&lt;&gt;"a,Y",AND(F87="a,Y",L87&lt;&gt;""))), E87&amp;"_"&amp;VLOOKUP(F87,AddressingModes!A:F,5,FALSE), "null") &amp; ",(byte) " &amp; D87 &amp; IF( H87&gt;8, ", (byte) 0x00", "") &amp; IF( H87&gt;16, ", (byte) 0x00", "") &amp; "), //"</f>
        <v>PHY_implied(null,(byte) 0x5A), //</v>
      </c>
    </row>
    <row r="88" spans="1:15" x14ac:dyDescent="0.35">
      <c r="A88" s="41" t="str">
        <f>CONCATENATE(D88,".",IF(B88&lt;&gt;"",B88,OpcodeTable!$C$1),".",IF(C88&lt;&gt;"",C88,OpcodeTable!$C$2))</f>
        <v>0x5D.MOS6502.</v>
      </c>
      <c r="D88" s="38" t="s">
        <v>251</v>
      </c>
      <c r="E88" s="38" t="s">
        <v>17</v>
      </c>
      <c r="F88" s="38" t="s">
        <v>400</v>
      </c>
      <c r="G88" s="43" t="str">
        <f t="shared" si="4"/>
        <v xml:space="preserve"> abs,X</v>
      </c>
      <c r="H88" s="42">
        <f>VLOOKUP(F88,AddressingModes!A:F,4,FALSE)</f>
        <v>24</v>
      </c>
      <c r="I88" s="42">
        <f>VLOOKUP(F88,AddressingModes!A:F,6,FALSE)</f>
        <v>12</v>
      </c>
      <c r="J88" s="42" t="str">
        <f>IF(AND(E88&lt;&gt;"JMP",E88&lt;&gt;"JSR"),VLOOKUP(F88,AddressingModes!A:F,5,FALSE),0)</f>
        <v>zpIndexedX</v>
      </c>
      <c r="K88" s="42" t="str">
        <f t="shared" si="5"/>
        <v>EOR.abs,X</v>
      </c>
      <c r="L88" s="42" t="str">
        <f t="shared" si="6"/>
        <v/>
      </c>
      <c r="M88" s="42" t="b">
        <f t="shared" si="7"/>
        <v>1</v>
      </c>
      <c r="N88" s="41" t="str">
        <f xml:space="preserve"> E88 &amp;"_" &amp; VLOOKUP(F88,AddressingModes!A:F,3,FALSE) &amp; "(" &amp; IF(AND(J88&lt;&gt;0,OR(F88&lt;&gt;"a,Y",AND(F88="a,Y",L88&lt;&gt;""))), E88&amp;"_"&amp;VLOOKUP(F88,AddressingModes!A:F,5,FALSE), "null") &amp; ",(byte) " &amp; D88 &amp; IF( H88&gt;8, ", (byte) 0x00", "") &amp; IF( H88&gt;16, ", (byte) 0x00", "") &amp; "), //"</f>
        <v>EOR_indexedX(EOR_zpIndexedX,(byte) 0x5D, (byte) 0x00, (byte) 0x00), //</v>
      </c>
      <c r="O88" s="38" t="str">
        <f>_xlfn.IFNA(VLOOKUP(E88&amp;".zp,Y",K:K,1,FALSE),"")</f>
        <v/>
      </c>
    </row>
    <row r="89" spans="1:15" x14ac:dyDescent="0.35">
      <c r="A89" s="41" t="str">
        <f>CONCATENATE(D89,".",IF(B89&lt;&gt;"",B89,OpcodeTable!$C$1),".",IF(C89&lt;&gt;"",C89,OpcodeTable!$C$2))</f>
        <v>0x5E.MOS6502.</v>
      </c>
      <c r="D89" s="38" t="s">
        <v>287</v>
      </c>
      <c r="E89" s="38" t="s">
        <v>18</v>
      </c>
      <c r="F89" s="38" t="s">
        <v>400</v>
      </c>
      <c r="G89" s="43" t="str">
        <f t="shared" si="4"/>
        <v xml:space="preserve"> abs,X</v>
      </c>
      <c r="H89" s="42">
        <f>VLOOKUP(F89,AddressingModes!A:F,4,FALSE)</f>
        <v>24</v>
      </c>
      <c r="I89" s="42">
        <f>VLOOKUP(F89,AddressingModes!A:F,6,FALSE)</f>
        <v>12</v>
      </c>
      <c r="J89" s="42" t="str">
        <f>IF(AND(E89&lt;&gt;"JMP",E89&lt;&gt;"JSR"),VLOOKUP(F89,AddressingModes!A:F,5,FALSE),0)</f>
        <v>zpIndexedX</v>
      </c>
      <c r="K89" s="42" t="str">
        <f t="shared" si="5"/>
        <v>LSR.abs,X</v>
      </c>
      <c r="L89" s="42" t="str">
        <f t="shared" si="6"/>
        <v/>
      </c>
      <c r="M89" s="42" t="b">
        <f t="shared" si="7"/>
        <v>1</v>
      </c>
      <c r="N89" s="41" t="str">
        <f xml:space="preserve"> E89 &amp;"_" &amp; VLOOKUP(F89,AddressingModes!A:F,3,FALSE) &amp; "(" &amp; IF(AND(J89&lt;&gt;0,OR(F89&lt;&gt;"a,Y",AND(F89="a,Y",L89&lt;&gt;""))), E89&amp;"_"&amp;VLOOKUP(F89,AddressingModes!A:F,5,FALSE), "null") &amp; ",(byte) " &amp; D89 &amp; IF( H89&gt;8, ", (byte) 0x00", "") &amp; IF( H89&gt;16, ", (byte) 0x00", "") &amp; "), //"</f>
        <v>LSR_indexedX(LSR_zpIndexedX,(byte) 0x5E, (byte) 0x00, (byte) 0x00), //</v>
      </c>
    </row>
    <row r="90" spans="1:15" x14ac:dyDescent="0.35">
      <c r="A90" s="41" t="str">
        <f>CONCATENATE(D90,".",IF(B90&lt;&gt;"",B90,OpcodeTable!$C$1),".",IF(C90&lt;&gt;"",C90,OpcodeTable!$C$2))</f>
        <v>0x5F.W65C02S.</v>
      </c>
      <c r="B90" s="37" t="s">
        <v>81</v>
      </c>
      <c r="D90" s="38" t="s">
        <v>193</v>
      </c>
      <c r="E90" s="38" t="s">
        <v>109</v>
      </c>
      <c r="F90" s="38" t="s">
        <v>163</v>
      </c>
      <c r="G90" s="43" t="str">
        <f t="shared" si="4"/>
        <v xml:space="preserve"> zp,rel</v>
      </c>
      <c r="H90" s="42">
        <f>VLOOKUP(F90,AddressingModes!A:F,4,FALSE)</f>
        <v>24</v>
      </c>
      <c r="I90" s="42">
        <f>VLOOKUP(F90,AddressingModes!A:F,6,FALSE)</f>
        <v>7</v>
      </c>
      <c r="J90" s="42">
        <f>IF(AND(E90&lt;&gt;"JMP",E90&lt;&gt;"JSR"),VLOOKUP(F90,AddressingModes!A:F,5,FALSE),0)</f>
        <v>0</v>
      </c>
      <c r="K90" s="42" t="str">
        <f t="shared" si="5"/>
        <v>BBR5.zp,rel</v>
      </c>
      <c r="L90" s="42" t="str">
        <f t="shared" si="6"/>
        <v/>
      </c>
      <c r="M90" s="42" t="b">
        <f t="shared" si="7"/>
        <v>0</v>
      </c>
      <c r="N90" s="41" t="str">
        <f xml:space="preserve"> E90 &amp;"_" &amp; VLOOKUP(F90,AddressingModes!A:F,3,FALSE) &amp; "(" &amp; IF(AND(J90&lt;&gt;0,OR(F90&lt;&gt;"a,Y",AND(F90="a,Y",L90&lt;&gt;""))), E90&amp;"_"&amp;VLOOKUP(F90,AddressingModes!A:F,5,FALSE), "null") &amp; ",(byte) " &amp; D90 &amp; IF( H90&gt;8, ", (byte) 0x00", "") &amp; IF( H90&gt;16, ", (byte) 0x00", "") &amp; "), //"</f>
        <v>BBR5_zpRelative(null,(byte) 0x5F, (byte) 0x00, (byte) 0x00), //</v>
      </c>
    </row>
    <row r="91" spans="1:15" x14ac:dyDescent="0.35">
      <c r="A91" s="41" t="str">
        <f>CONCATENATE(D91,".",IF(B91&lt;&gt;"",B91,OpcodeTable!$C$1),".",IF(C91&lt;&gt;"",C91,OpcodeTable!$C$2))</f>
        <v>0x5F.W65C02S.Enhanced</v>
      </c>
      <c r="B91" s="37" t="s">
        <v>81</v>
      </c>
      <c r="C91" s="37" t="s">
        <v>129</v>
      </c>
      <c r="D91" s="38" t="s">
        <v>193</v>
      </c>
      <c r="E91" s="38" t="s">
        <v>135</v>
      </c>
      <c r="F91" s="38" t="s">
        <v>163</v>
      </c>
      <c r="G91" s="43" t="str">
        <f t="shared" si="4"/>
        <v xml:space="preserve"> zp,rel</v>
      </c>
      <c r="H91" s="42">
        <f>VLOOKUP(F91,AddressingModes!A:F,4,FALSE)</f>
        <v>24</v>
      </c>
      <c r="I91" s="42">
        <f>VLOOKUP(F91,AddressingModes!A:F,6,FALSE)</f>
        <v>7</v>
      </c>
      <c r="J91" s="42">
        <f>IF(AND(E91&lt;&gt;"JMP",E91&lt;&gt;"JSR"),VLOOKUP(F91,AddressingModes!A:F,5,FALSE),0)</f>
        <v>0</v>
      </c>
      <c r="K91" s="42" t="str">
        <f t="shared" si="5"/>
        <v>BBR B5:.zp,rel</v>
      </c>
      <c r="L91" s="42" t="str">
        <f t="shared" si="6"/>
        <v/>
      </c>
      <c r="M91" s="42" t="b">
        <f t="shared" si="7"/>
        <v>0</v>
      </c>
      <c r="N91" s="41" t="str">
        <f xml:space="preserve"> E91 &amp;"_" &amp; VLOOKUP(F91,AddressingModes!A:F,3,FALSE) &amp; "(" &amp; IF(AND(J91&lt;&gt;0,OR(F91&lt;&gt;"a,Y",AND(F91="a,Y",L91&lt;&gt;""))), E91&amp;"_"&amp;VLOOKUP(F91,AddressingModes!A:F,5,FALSE), "null") &amp; ",(byte) " &amp; D91 &amp; IF( H91&gt;8, ", (byte) 0x00", "") &amp; IF( H91&gt;16, ", (byte) 0x00", "") &amp; "), //"</f>
        <v>BBR B5:_zpRelative(null,(byte) 0x5F, (byte) 0x00, (byte) 0x00), //</v>
      </c>
      <c r="O91" s="38" t="str">
        <f>_xlfn.IFNA(VLOOKUP(E91&amp;".zp,Y",K:K,1,FALSE),"")</f>
        <v/>
      </c>
    </row>
    <row r="92" spans="1:15" x14ac:dyDescent="0.35">
      <c r="A92" s="41" t="str">
        <f>CONCATENATE(D92,".",IF(B92&lt;&gt;"",B92,OpcodeTable!$C$1),".",IF(C92&lt;&gt;"",C92,OpcodeTable!$C$2))</f>
        <v>0x60.MOS6502.</v>
      </c>
      <c r="D92" s="38" t="s">
        <v>321</v>
      </c>
      <c r="E92" s="38" t="s">
        <v>23</v>
      </c>
      <c r="F92" s="38" t="s">
        <v>73</v>
      </c>
      <c r="G92" s="43" t="str">
        <f t="shared" si="4"/>
        <v/>
      </c>
      <c r="H92" s="42">
        <f>VLOOKUP(F92,AddressingModes!A:F,4,FALSE)</f>
        <v>8</v>
      </c>
      <c r="I92" s="42">
        <f>VLOOKUP(F92,AddressingModes!A:F,6,FALSE)</f>
        <v>11</v>
      </c>
      <c r="J92" s="42">
        <f>IF(AND(E92&lt;&gt;"JMP",E92&lt;&gt;"JSR"),VLOOKUP(F92,AddressingModes!A:F,5,FALSE),0)</f>
        <v>0</v>
      </c>
      <c r="K92" s="42" t="str">
        <f t="shared" si="5"/>
        <v>RTS.imp</v>
      </c>
      <c r="L92" s="42" t="str">
        <f t="shared" si="6"/>
        <v/>
      </c>
      <c r="M92" s="42" t="b">
        <f t="shared" si="7"/>
        <v>0</v>
      </c>
      <c r="N92" s="41" t="str">
        <f xml:space="preserve"> E92 &amp;"_" &amp; VLOOKUP(F92,AddressingModes!A:F,3,FALSE) &amp; "(" &amp; IF(AND(J92&lt;&gt;0,OR(F92&lt;&gt;"a,Y",AND(F92="a,Y",L92&lt;&gt;""))), E92&amp;"_"&amp;VLOOKUP(F92,AddressingModes!A:F,5,FALSE), "null") &amp; ",(byte) " &amp; D92 &amp; IF( H92&gt;8, ", (byte) 0x00", "") &amp; IF( H92&gt;16, ", (byte) 0x00", "") &amp; "), //"</f>
        <v>RTS_implied(null,(byte) 0x60), //</v>
      </c>
    </row>
    <row r="93" spans="1:15" x14ac:dyDescent="0.35">
      <c r="A93" s="41" t="str">
        <f>CONCATENATE(D93,".",IF(B93&lt;&gt;"",B93,OpcodeTable!$C$1),".",IF(C93&lt;&gt;"",C93,OpcodeTable!$C$2))</f>
        <v>0x61.MOS6502.</v>
      </c>
      <c r="D93" s="38" t="s">
        <v>171</v>
      </c>
      <c r="E93" s="38" t="s">
        <v>24</v>
      </c>
      <c r="F93" s="38" t="s">
        <v>372</v>
      </c>
      <c r="G93" s="43" t="str">
        <f t="shared" si="4"/>
        <v xml:space="preserve"> [zp,X]</v>
      </c>
      <c r="H93" s="42">
        <f>VLOOKUP(F93,AddressingModes!A:F,4,FALSE)</f>
        <v>16</v>
      </c>
      <c r="I93" s="42">
        <f>VLOOKUP(F93,AddressingModes!A:F,6,FALSE)</f>
        <v>5</v>
      </c>
      <c r="J93" s="42">
        <f>IF(AND(E93&lt;&gt;"JMP",E93&lt;&gt;"JSR"),VLOOKUP(F93,AddressingModes!A:F,5,FALSE),0)</f>
        <v>0</v>
      </c>
      <c r="K93" s="42" t="str">
        <f t="shared" si="5"/>
        <v>ADC.[zp,X]</v>
      </c>
      <c r="L93" s="42" t="str">
        <f t="shared" si="6"/>
        <v/>
      </c>
      <c r="M93" s="42" t="b">
        <f t="shared" si="7"/>
        <v>0</v>
      </c>
      <c r="N93" s="41" t="str">
        <f xml:space="preserve"> E93 &amp;"_" &amp; VLOOKUP(F93,AddressingModes!A:F,3,FALSE) &amp; "(" &amp; IF(AND(J93&lt;&gt;0,OR(F93&lt;&gt;"a,Y",AND(F93="a,Y",L93&lt;&gt;""))), E93&amp;"_"&amp;VLOOKUP(F93,AddressingModes!A:F,5,FALSE), "null") &amp; ",(byte) " &amp; D93 &amp; IF( H93&gt;8, ", (byte) 0x00", "") &amp; IF( H93&gt;16, ", (byte) 0x00", "") &amp; "), //"</f>
        <v>ADC_zpIndirectX(null,(byte) 0x61, (byte) 0x00), //</v>
      </c>
    </row>
    <row r="94" spans="1:15" x14ac:dyDescent="0.35">
      <c r="A94" s="41" t="str">
        <f>CONCATENATE(D94,".",IF(B94&lt;&gt;"",B94,OpcodeTable!$C$1),".",IF(C94&lt;&gt;"",C94,OpcodeTable!$C$2))</f>
        <v>0x64.W65C02S.</v>
      </c>
      <c r="B94" s="37" t="s">
        <v>81</v>
      </c>
      <c r="D94" s="38" t="s">
        <v>358</v>
      </c>
      <c r="E94" s="38" t="s">
        <v>120</v>
      </c>
      <c r="F94" s="38" t="s">
        <v>75</v>
      </c>
      <c r="G94" s="43" t="str">
        <f t="shared" si="4"/>
        <v xml:space="preserve"> zp</v>
      </c>
      <c r="H94" s="42">
        <f>VLOOKUP(F94,AddressingModes!A:F,4,FALSE)</f>
        <v>16</v>
      </c>
      <c r="I94" s="42">
        <f>VLOOKUP(F94,AddressingModes!A:F,6,FALSE)</f>
        <v>1</v>
      </c>
      <c r="J94" s="42">
        <f>IF(AND(E94&lt;&gt;"JMP",E94&lt;&gt;"JSR"),VLOOKUP(F94,AddressingModes!A:F,5,FALSE),0)</f>
        <v>0</v>
      </c>
      <c r="K94" s="42" t="str">
        <f t="shared" si="5"/>
        <v>STZ.zp</v>
      </c>
      <c r="L94" s="42" t="str">
        <f t="shared" si="6"/>
        <v/>
      </c>
      <c r="M94" s="42" t="b">
        <f t="shared" si="7"/>
        <v>0</v>
      </c>
      <c r="N94" s="41" t="str">
        <f xml:space="preserve"> E94 &amp;"_" &amp; VLOOKUP(F94,AddressingModes!A:F,3,FALSE) &amp; "(" &amp; IF(AND(J94&lt;&gt;0,OR(F94&lt;&gt;"a,Y",AND(F94="a,Y",L94&lt;&gt;""))), E94&amp;"_"&amp;VLOOKUP(F94,AddressingModes!A:F,5,FALSE), "null") &amp; ",(byte) " &amp; D94 &amp; IF( H94&gt;8, ", (byte) 0x00", "") &amp; IF( H94&gt;16, ", (byte) 0x00", "") &amp; "), //"</f>
        <v>STZ_zp(null,(byte) 0x64, (byte) 0x00), //</v>
      </c>
    </row>
    <row r="95" spans="1:15" x14ac:dyDescent="0.35">
      <c r="A95" s="41" t="str">
        <f>CONCATENATE(D95,".",IF(B95&lt;&gt;"",B95,OpcodeTable!$C$1),".",IF(C95&lt;&gt;"",C95,OpcodeTable!$C$2))</f>
        <v>0x65.MOS6502.</v>
      </c>
      <c r="D95" s="38" t="s">
        <v>167</v>
      </c>
      <c r="E95" s="38" t="s">
        <v>24</v>
      </c>
      <c r="F95" s="38" t="s">
        <v>75</v>
      </c>
      <c r="G95" s="43" t="str">
        <f t="shared" si="4"/>
        <v xml:space="preserve"> zp</v>
      </c>
      <c r="H95" s="42">
        <f>VLOOKUP(F95,AddressingModes!A:F,4,FALSE)</f>
        <v>16</v>
      </c>
      <c r="I95" s="42">
        <f>VLOOKUP(F95,AddressingModes!A:F,6,FALSE)</f>
        <v>1</v>
      </c>
      <c r="J95" s="42">
        <f>IF(AND(E95&lt;&gt;"JMP",E95&lt;&gt;"JSR"),VLOOKUP(F95,AddressingModes!A:F,5,FALSE),0)</f>
        <v>0</v>
      </c>
      <c r="K95" s="42" t="str">
        <f t="shared" si="5"/>
        <v>ADC.zp</v>
      </c>
      <c r="L95" s="42" t="str">
        <f t="shared" si="6"/>
        <v/>
      </c>
      <c r="M95" s="42" t="b">
        <f t="shared" si="7"/>
        <v>0</v>
      </c>
      <c r="N95" s="41" t="str">
        <f xml:space="preserve"> E95 &amp;"_" &amp; VLOOKUP(F95,AddressingModes!A:F,3,FALSE) &amp; "(" &amp; IF(AND(J95&lt;&gt;0,OR(F95&lt;&gt;"a,Y",AND(F95="a,Y",L95&lt;&gt;""))), E95&amp;"_"&amp;VLOOKUP(F95,AddressingModes!A:F,5,FALSE), "null") &amp; ",(byte) " &amp; D95 &amp; IF( H95&gt;8, ", (byte) 0x00", "") &amp; IF( H95&gt;16, ", (byte) 0x00", "") &amp; "), //"</f>
        <v>ADC_zp(null,(byte) 0x65, (byte) 0x00), //</v>
      </c>
    </row>
    <row r="96" spans="1:15" x14ac:dyDescent="0.35">
      <c r="A96" s="41" t="str">
        <f>CONCATENATE(D96,".",IF(B96&lt;&gt;"",B96,OpcodeTable!$C$1),".",IF(C96&lt;&gt;"",C96,OpcodeTable!$C$2))</f>
        <v>0x66.MOS6502.</v>
      </c>
      <c r="D96" s="38" t="s">
        <v>380</v>
      </c>
      <c r="E96" s="38" t="s">
        <v>376</v>
      </c>
      <c r="F96" s="38" t="s">
        <v>75</v>
      </c>
      <c r="G96" s="43" t="str">
        <f t="shared" si="4"/>
        <v xml:space="preserve"> zp</v>
      </c>
      <c r="H96" s="42">
        <f>VLOOKUP(F96,AddressingModes!A:F,4,FALSE)</f>
        <v>16</v>
      </c>
      <c r="I96" s="42">
        <f>VLOOKUP(F96,AddressingModes!A:F,6,FALSE)</f>
        <v>1</v>
      </c>
      <c r="J96" s="42">
        <f>IF(AND(E96&lt;&gt;"JMP",E96&lt;&gt;"JSR"),VLOOKUP(F96,AddressingModes!A:F,5,FALSE),0)</f>
        <v>0</v>
      </c>
      <c r="K96" s="42" t="str">
        <f t="shared" si="5"/>
        <v>ROR.zp</v>
      </c>
      <c r="L96" s="42" t="str">
        <f t="shared" si="6"/>
        <v/>
      </c>
      <c r="M96" s="42" t="b">
        <f t="shared" si="7"/>
        <v>0</v>
      </c>
      <c r="N96" s="41" t="str">
        <f xml:space="preserve"> E96 &amp;"_" &amp; VLOOKUP(F96,AddressingModes!A:F,3,FALSE) &amp; "(" &amp; IF(AND(J96&lt;&gt;0,OR(F96&lt;&gt;"a,Y",AND(F96="a,Y",L96&lt;&gt;""))), E96&amp;"_"&amp;VLOOKUP(F96,AddressingModes!A:F,5,FALSE), "null") &amp; ",(byte) " &amp; D96 &amp; IF( H96&gt;8, ", (byte) 0x00", "") &amp; IF( H96&gt;16, ", (byte) 0x00", "") &amp; "), //"</f>
        <v>ROR_zp(null,(byte) 0x66, (byte) 0x00), //</v>
      </c>
    </row>
    <row r="97" spans="1:14" x14ac:dyDescent="0.35">
      <c r="A97" s="41" t="str">
        <f>CONCATENATE(D97,".",IF(B97&lt;&gt;"",B97,OpcodeTable!$C$1),".",IF(C97&lt;&gt;"",C97,OpcodeTable!$C$2))</f>
        <v>0x67.W65C02S.</v>
      </c>
      <c r="B97" s="37" t="s">
        <v>81</v>
      </c>
      <c r="D97" s="38" t="s">
        <v>313</v>
      </c>
      <c r="E97" s="38" t="s">
        <v>96</v>
      </c>
      <c r="F97" s="38" t="s">
        <v>75</v>
      </c>
      <c r="G97" s="43" t="str">
        <f t="shared" si="4"/>
        <v xml:space="preserve"> zp</v>
      </c>
      <c r="H97" s="42">
        <f>VLOOKUP(F97,AddressingModes!A:F,4,FALSE)</f>
        <v>16</v>
      </c>
      <c r="I97" s="42">
        <f>VLOOKUP(F97,AddressingModes!A:F,6,FALSE)</f>
        <v>1</v>
      </c>
      <c r="J97" s="42">
        <f>IF(AND(E97&lt;&gt;"JMP",E97&lt;&gt;"JSR"),VLOOKUP(F97,AddressingModes!A:F,5,FALSE),0)</f>
        <v>0</v>
      </c>
      <c r="K97" s="42" t="str">
        <f t="shared" si="5"/>
        <v>RMB6.zp</v>
      </c>
      <c r="L97" s="42" t="str">
        <f t="shared" si="6"/>
        <v/>
      </c>
      <c r="M97" s="42" t="b">
        <f t="shared" si="7"/>
        <v>0</v>
      </c>
      <c r="N97" s="41" t="str">
        <f xml:space="preserve"> E97 &amp;"_" &amp; VLOOKUP(F97,AddressingModes!A:F,3,FALSE) &amp; "(" &amp; IF(AND(J97&lt;&gt;0,OR(F97&lt;&gt;"a,Y",AND(F97="a,Y",L97&lt;&gt;""))), E97&amp;"_"&amp;VLOOKUP(F97,AddressingModes!A:F,5,FALSE), "null") &amp; ",(byte) " &amp; D97 &amp; IF( H97&gt;8, ", (byte) 0x00", "") &amp; IF( H97&gt;16, ", (byte) 0x00", "") &amp; "), //"</f>
        <v>RMB6_zp(null,(byte) 0x67, (byte) 0x00), //</v>
      </c>
    </row>
    <row r="98" spans="1:14" x14ac:dyDescent="0.35">
      <c r="A98" s="41" t="str">
        <f>CONCATENATE(D98,".",IF(B98&lt;&gt;"",B98,OpcodeTable!$C$1),".",IF(C98&lt;&gt;"",C98,OpcodeTable!$C$2))</f>
        <v>0x67.W65C02S.Enhanced</v>
      </c>
      <c r="B98" s="37" t="s">
        <v>81</v>
      </c>
      <c r="C98" s="37" t="s">
        <v>129</v>
      </c>
      <c r="D98" s="38" t="s">
        <v>313</v>
      </c>
      <c r="E98" s="38" t="s">
        <v>153</v>
      </c>
      <c r="F98" s="38" t="s">
        <v>75</v>
      </c>
      <c r="G98" s="43" t="str">
        <f t="shared" si="4"/>
        <v xml:space="preserve"> zp</v>
      </c>
      <c r="H98" s="42">
        <f>VLOOKUP(F98,AddressingModes!A:F,4,FALSE)</f>
        <v>16</v>
      </c>
      <c r="I98" s="42">
        <f>VLOOKUP(F98,AddressingModes!A:F,6,FALSE)</f>
        <v>1</v>
      </c>
      <c r="J98" s="42">
        <f>IF(AND(E98&lt;&gt;"JMP",E98&lt;&gt;"JSR"),VLOOKUP(F98,AddressingModes!A:F,5,FALSE),0)</f>
        <v>0</v>
      </c>
      <c r="K98" s="42" t="str">
        <f t="shared" si="5"/>
        <v>RMB B6:.zp</v>
      </c>
      <c r="L98" s="42" t="str">
        <f t="shared" si="6"/>
        <v/>
      </c>
      <c r="M98" s="42" t="b">
        <f t="shared" si="7"/>
        <v>0</v>
      </c>
      <c r="N98" s="41" t="str">
        <f xml:space="preserve"> E98 &amp;"_" &amp; VLOOKUP(F98,AddressingModes!A:F,3,FALSE) &amp; "(" &amp; IF(AND(J98&lt;&gt;0,OR(F98&lt;&gt;"a,Y",AND(F98="a,Y",L98&lt;&gt;""))), E98&amp;"_"&amp;VLOOKUP(F98,AddressingModes!A:F,5,FALSE), "null") &amp; ",(byte) " &amp; D98 &amp; IF( H98&gt;8, ", (byte) 0x00", "") &amp; IF( H98&gt;16, ", (byte) 0x00", "") &amp; "), //"</f>
        <v>RMB B6:_zp(null,(byte) 0x67, (byte) 0x00), //</v>
      </c>
    </row>
    <row r="99" spans="1:14" x14ac:dyDescent="0.35">
      <c r="A99" s="41" t="str">
        <f>CONCATENATE(D99,".",IF(B99&lt;&gt;"",B99,OpcodeTable!$C$1),".",IF(C99&lt;&gt;"",C99,OpcodeTable!$C$2))</f>
        <v>0x68.MOS6502.</v>
      </c>
      <c r="D99" s="38" t="s">
        <v>303</v>
      </c>
      <c r="E99" s="38" t="s">
        <v>25</v>
      </c>
      <c r="F99" s="38" t="s">
        <v>73</v>
      </c>
      <c r="G99" s="43" t="str">
        <f t="shared" si="4"/>
        <v/>
      </c>
      <c r="H99" s="42">
        <f>VLOOKUP(F99,AddressingModes!A:F,4,FALSE)</f>
        <v>8</v>
      </c>
      <c r="I99" s="42">
        <f>VLOOKUP(F99,AddressingModes!A:F,6,FALSE)</f>
        <v>11</v>
      </c>
      <c r="J99" s="42">
        <f>IF(AND(E99&lt;&gt;"JMP",E99&lt;&gt;"JSR"),VLOOKUP(F99,AddressingModes!A:F,5,FALSE),0)</f>
        <v>0</v>
      </c>
      <c r="K99" s="42" t="str">
        <f t="shared" si="5"/>
        <v>PLA.imp</v>
      </c>
      <c r="L99" s="42" t="str">
        <f t="shared" si="6"/>
        <v/>
      </c>
      <c r="M99" s="42" t="b">
        <f t="shared" si="7"/>
        <v>0</v>
      </c>
      <c r="N99" s="41" t="str">
        <f xml:space="preserve"> E99 &amp;"_" &amp; VLOOKUP(F99,AddressingModes!A:F,3,FALSE) &amp; "(" &amp; IF(AND(J99&lt;&gt;0,OR(F99&lt;&gt;"a,Y",AND(F99="a,Y",L99&lt;&gt;""))), E99&amp;"_"&amp;VLOOKUP(F99,AddressingModes!A:F,5,FALSE), "null") &amp; ",(byte) " &amp; D99 &amp; IF( H99&gt;8, ", (byte) 0x00", "") &amp; IF( H99&gt;16, ", (byte) 0x00", "") &amp; "), //"</f>
        <v>PLA_implied(null,(byte) 0x68), //</v>
      </c>
    </row>
    <row r="100" spans="1:14" x14ac:dyDescent="0.35">
      <c r="A100" s="41" t="str">
        <f>CONCATENATE(D100,".",IF(B100&lt;&gt;"",B100,OpcodeTable!$C$1),".",IF(C100&lt;&gt;"",C100,OpcodeTable!$C$2))</f>
        <v>0x69.MOS6502.</v>
      </c>
      <c r="D100" s="38" t="s">
        <v>168</v>
      </c>
      <c r="E100" s="38" t="s">
        <v>24</v>
      </c>
      <c r="F100" s="38" t="s">
        <v>4</v>
      </c>
      <c r="G100" s="43" t="str">
        <f t="shared" si="4"/>
        <v xml:space="preserve"> #</v>
      </c>
      <c r="H100" s="42">
        <f>VLOOKUP(F100,AddressingModes!A:F,4,FALSE)</f>
        <v>16</v>
      </c>
      <c r="I100" s="42">
        <f>VLOOKUP(F100,AddressingModes!A:F,6,FALSE)</f>
        <v>10</v>
      </c>
      <c r="J100" s="42">
        <f>IF(AND(E100&lt;&gt;"JMP",E100&lt;&gt;"JSR"),VLOOKUP(F100,AddressingModes!A:F,5,FALSE),0)</f>
        <v>0</v>
      </c>
      <c r="K100" s="42" t="str">
        <f t="shared" si="5"/>
        <v>ADC.#</v>
      </c>
      <c r="L100" s="42" t="str">
        <f t="shared" si="6"/>
        <v/>
      </c>
      <c r="M100" s="42" t="b">
        <f t="shared" si="7"/>
        <v>0</v>
      </c>
      <c r="N100" s="41" t="str">
        <f xml:space="preserve"> E100 &amp;"_" &amp; VLOOKUP(F100,AddressingModes!A:F,3,FALSE) &amp; "(" &amp; IF(AND(J100&lt;&gt;0,OR(F100&lt;&gt;"a,Y",AND(F100="a,Y",L100&lt;&gt;""))), E100&amp;"_"&amp;VLOOKUP(F100,AddressingModes!A:F,5,FALSE), "null") &amp; ",(byte) " &amp; D100 &amp; IF( H100&gt;8, ", (byte) 0x00", "") &amp; IF( H100&gt;16, ", (byte) 0x00", "") &amp; "), //"</f>
        <v>ADC_immediate(null,(byte) 0x69, (byte) 0x00), //</v>
      </c>
    </row>
    <row r="101" spans="1:14" x14ac:dyDescent="0.35">
      <c r="A101" s="41" t="str">
        <f>CONCATENATE(D101,".",IF(B101&lt;&gt;"",B101,OpcodeTable!$C$1),".",IF(C101&lt;&gt;"",C101,OpcodeTable!$C$2))</f>
        <v>0x6A.MOS6502.</v>
      </c>
      <c r="D101" s="38" t="s">
        <v>379</v>
      </c>
      <c r="E101" s="38" t="s">
        <v>376</v>
      </c>
      <c r="F101" s="38" t="s">
        <v>397</v>
      </c>
      <c r="G101" s="43" t="str">
        <f t="shared" si="4"/>
        <v xml:space="preserve"> A</v>
      </c>
      <c r="H101" s="42">
        <f>VLOOKUP(F101,AddressingModes!A:F,4,FALSE)</f>
        <v>8</v>
      </c>
      <c r="I101" s="42">
        <f>VLOOKUP(F101,AddressingModes!A:F,6,FALSE)</f>
        <v>9</v>
      </c>
      <c r="J101" s="42">
        <f>IF(AND(E101&lt;&gt;"JMP",E101&lt;&gt;"JSR"),VLOOKUP(F101,AddressingModes!A:F,5,FALSE),0)</f>
        <v>0</v>
      </c>
      <c r="K101" s="42" t="str">
        <f t="shared" si="5"/>
        <v>ROR.acc</v>
      </c>
      <c r="L101" s="42" t="str">
        <f t="shared" si="6"/>
        <v/>
      </c>
      <c r="M101" s="42" t="b">
        <f t="shared" si="7"/>
        <v>0</v>
      </c>
      <c r="N101" s="41" t="str">
        <f xml:space="preserve"> E101 &amp;"_" &amp; VLOOKUP(F101,AddressingModes!A:F,3,FALSE) &amp; "(" &amp; IF(AND(J101&lt;&gt;0,OR(F101&lt;&gt;"a,Y",AND(F101="a,Y",L101&lt;&gt;""))), E101&amp;"_"&amp;VLOOKUP(F101,AddressingModes!A:F,5,FALSE), "null") &amp; ",(byte) " &amp; D101 &amp; IF( H101&gt;8, ", (byte) 0x00", "") &amp; IF( H101&gt;16, ", (byte) 0x00", "") &amp; "), //"</f>
        <v>ROR_accumulator(null,(byte) 0x6A), //</v>
      </c>
    </row>
    <row r="102" spans="1:14" x14ac:dyDescent="0.35">
      <c r="A102" s="41" t="str">
        <f>CONCATENATE(D102,".",IF(B102&lt;&gt;"",B102,OpcodeTable!$C$1),".",IF(C102&lt;&gt;"",C102,OpcodeTable!$C$2))</f>
        <v>0x6C.MOS6502.</v>
      </c>
      <c r="D102" s="38" t="s">
        <v>261</v>
      </c>
      <c r="E102" s="38" t="s">
        <v>20</v>
      </c>
      <c r="F102" s="38" t="s">
        <v>402</v>
      </c>
      <c r="G102" s="43" t="str">
        <f t="shared" si="4"/>
        <v xml:space="preserve"> [abs]</v>
      </c>
      <c r="H102" s="42">
        <f>VLOOKUP(F102,AddressingModes!A:F,4,FALSE)</f>
        <v>24</v>
      </c>
      <c r="I102" s="42">
        <f>VLOOKUP(F102,AddressingModes!A:F,6,FALSE)</f>
        <v>14</v>
      </c>
      <c r="J102" s="42">
        <f>IF(AND(E102&lt;&gt;"JMP",E102&lt;&gt;"JSR"),VLOOKUP(F102,AddressingModes!A:F,5,FALSE),0)</f>
        <v>0</v>
      </c>
      <c r="K102" s="42" t="str">
        <f t="shared" si="5"/>
        <v>JMP.[abs]</v>
      </c>
      <c r="L102" s="42" t="str">
        <f t="shared" si="6"/>
        <v/>
      </c>
      <c r="M102" s="42" t="b">
        <f t="shared" si="7"/>
        <v>0</v>
      </c>
      <c r="N102" s="41" t="str">
        <f xml:space="preserve"> E102 &amp;"_" &amp; VLOOKUP(F102,AddressingModes!A:F,3,FALSE) &amp; "(" &amp; IF(AND(J102&lt;&gt;0,OR(F102&lt;&gt;"a,Y",AND(F102="a,Y",L102&lt;&gt;""))), E102&amp;"_"&amp;VLOOKUP(F102,AddressingModes!A:F,5,FALSE), "null") &amp; ",(byte) " &amp; D102 &amp; IF( H102&gt;8, ", (byte) 0x00", "") &amp; IF( H102&gt;16, ", (byte) 0x00", "") &amp; "), //"</f>
        <v>JMP_indirect(null,(byte) 0x6C, (byte) 0x00, (byte) 0x00), //</v>
      </c>
    </row>
    <row r="103" spans="1:14" x14ac:dyDescent="0.35">
      <c r="A103" s="41" t="str">
        <f>CONCATENATE(D103,".",IF(B103&lt;&gt;"",B103,OpcodeTable!$C$1),".",IF(C103&lt;&gt;"",C103,OpcodeTable!$C$2))</f>
        <v>0x6D.MOS6502.</v>
      </c>
      <c r="D103" s="38" t="s">
        <v>173</v>
      </c>
      <c r="E103" s="38" t="s">
        <v>24</v>
      </c>
      <c r="F103" s="38" t="s">
        <v>399</v>
      </c>
      <c r="G103" s="43" t="str">
        <f t="shared" si="4"/>
        <v xml:space="preserve"> abs</v>
      </c>
      <c r="H103" s="42">
        <f>VLOOKUP(F103,AddressingModes!A:F,4,FALSE)</f>
        <v>24</v>
      </c>
      <c r="I103" s="42">
        <f>VLOOKUP(F103,AddressingModes!A:F,6,FALSE)</f>
        <v>8</v>
      </c>
      <c r="J103" s="42" t="str">
        <f>IF(AND(E103&lt;&gt;"JMP",E103&lt;&gt;"JSR"),VLOOKUP(F103,AddressingModes!A:F,5,FALSE),0)</f>
        <v>zp</v>
      </c>
      <c r="K103" s="42" t="str">
        <f t="shared" si="5"/>
        <v>ADC.abs</v>
      </c>
      <c r="L103" s="42" t="str">
        <f t="shared" si="6"/>
        <v/>
      </c>
      <c r="M103" s="42" t="b">
        <f t="shared" si="7"/>
        <v>1</v>
      </c>
      <c r="N103" s="41" t="str">
        <f xml:space="preserve"> E103 &amp;"_" &amp; VLOOKUP(F103,AddressingModes!A:F,3,FALSE) &amp; "(" &amp; IF(AND(J103&lt;&gt;0,OR(F103&lt;&gt;"a,Y",AND(F103="a,Y",L103&lt;&gt;""))), E103&amp;"_"&amp;VLOOKUP(F103,AddressingModes!A:F,5,FALSE), "null") &amp; ",(byte) " &amp; D103 &amp; IF( H103&gt;8, ", (byte) 0x00", "") &amp; IF( H103&gt;16, ", (byte) 0x00", "") &amp; "), //"</f>
        <v>ADC_absolute(ADC_zp,(byte) 0x6D, (byte) 0x00, (byte) 0x00), //</v>
      </c>
    </row>
    <row r="104" spans="1:14" x14ac:dyDescent="0.35">
      <c r="A104" s="41" t="str">
        <f>CONCATENATE(D104,".",IF(B104&lt;&gt;"",B104,OpcodeTable!$C$1),".",IF(C104&lt;&gt;"",C104,OpcodeTable!$C$2))</f>
        <v>0x6E.MOS6502.</v>
      </c>
      <c r="D104" s="38" t="s">
        <v>377</v>
      </c>
      <c r="E104" s="38" t="s">
        <v>376</v>
      </c>
      <c r="F104" s="38" t="s">
        <v>399</v>
      </c>
      <c r="G104" s="43" t="str">
        <f t="shared" si="4"/>
        <v xml:space="preserve"> abs</v>
      </c>
      <c r="H104" s="42">
        <f>VLOOKUP(F104,AddressingModes!A:F,4,FALSE)</f>
        <v>24</v>
      </c>
      <c r="I104" s="42">
        <f>VLOOKUP(F104,AddressingModes!A:F,6,FALSE)</f>
        <v>8</v>
      </c>
      <c r="J104" s="42" t="str">
        <f>IF(AND(E104&lt;&gt;"JMP",E104&lt;&gt;"JSR"),VLOOKUP(F104,AddressingModes!A:F,5,FALSE),0)</f>
        <v>zp</v>
      </c>
      <c r="K104" s="42" t="str">
        <f t="shared" si="5"/>
        <v>ROR.abs</v>
      </c>
      <c r="L104" s="42" t="str">
        <f t="shared" si="6"/>
        <v/>
      </c>
      <c r="M104" s="42" t="b">
        <f t="shared" si="7"/>
        <v>1</v>
      </c>
      <c r="N104" s="41" t="str">
        <f xml:space="preserve"> E104 &amp;"_" &amp; VLOOKUP(F104,AddressingModes!A:F,3,FALSE) &amp; "(" &amp; IF(AND(J104&lt;&gt;0,OR(F104&lt;&gt;"a,Y",AND(F104="a,Y",L104&lt;&gt;""))), E104&amp;"_"&amp;VLOOKUP(F104,AddressingModes!A:F,5,FALSE), "null") &amp; ",(byte) " &amp; D104 &amp; IF( H104&gt;8, ", (byte) 0x00", "") &amp; IF( H104&gt;16, ", (byte) 0x00", "") &amp; "), //"</f>
        <v>ROR_absolute(ROR_zp,(byte) 0x6E, (byte) 0x00, (byte) 0x00), //</v>
      </c>
    </row>
    <row r="105" spans="1:14" x14ac:dyDescent="0.35">
      <c r="A105" s="41" t="str">
        <f>CONCATENATE(D105,".",IF(B105&lt;&gt;"",B105,OpcodeTable!$C$1),".",IF(C105&lt;&gt;"",C105,OpcodeTable!$C$2))</f>
        <v>0x6F.W65C02S.</v>
      </c>
      <c r="B105" s="37" t="s">
        <v>81</v>
      </c>
      <c r="D105" s="38" t="s">
        <v>194</v>
      </c>
      <c r="E105" s="38" t="s">
        <v>110</v>
      </c>
      <c r="F105" s="38" t="s">
        <v>163</v>
      </c>
      <c r="G105" s="43" t="str">
        <f t="shared" si="4"/>
        <v xml:space="preserve"> zp,rel</v>
      </c>
      <c r="H105" s="42">
        <f>VLOOKUP(F105,AddressingModes!A:F,4,FALSE)</f>
        <v>24</v>
      </c>
      <c r="I105" s="42">
        <f>VLOOKUP(F105,AddressingModes!A:F,6,FALSE)</f>
        <v>7</v>
      </c>
      <c r="J105" s="42">
        <f>IF(AND(E105&lt;&gt;"JMP",E105&lt;&gt;"JSR"),VLOOKUP(F105,AddressingModes!A:F,5,FALSE),0)</f>
        <v>0</v>
      </c>
      <c r="K105" s="42" t="str">
        <f t="shared" si="5"/>
        <v>BBR6.zp,rel</v>
      </c>
      <c r="L105" s="42" t="str">
        <f t="shared" si="6"/>
        <v/>
      </c>
      <c r="M105" s="42" t="b">
        <f t="shared" si="7"/>
        <v>0</v>
      </c>
      <c r="N105" s="41" t="str">
        <f xml:space="preserve"> E105 &amp;"_" &amp; VLOOKUP(F105,AddressingModes!A:F,3,FALSE) &amp; "(" &amp; IF(AND(J105&lt;&gt;0,OR(F105&lt;&gt;"a,Y",AND(F105="a,Y",L105&lt;&gt;""))), E105&amp;"_"&amp;VLOOKUP(F105,AddressingModes!A:F,5,FALSE), "null") &amp; ",(byte) " &amp; D105 &amp; IF( H105&gt;8, ", (byte) 0x00", "") &amp; IF( H105&gt;16, ", (byte) 0x00", "") &amp; "), //"</f>
        <v>BBR6_zpRelative(null,(byte) 0x6F, (byte) 0x00, (byte) 0x00), //</v>
      </c>
    </row>
    <row r="106" spans="1:14" x14ac:dyDescent="0.35">
      <c r="A106" s="41" t="str">
        <f>CONCATENATE(D106,".",IF(B106&lt;&gt;"",B106,OpcodeTable!$C$1),".",IF(C106&lt;&gt;"",C106,OpcodeTable!$C$2))</f>
        <v>0x6F.W65C02S.Enhanced</v>
      </c>
      <c r="B106" s="37" t="s">
        <v>81</v>
      </c>
      <c r="C106" s="37" t="s">
        <v>129</v>
      </c>
      <c r="D106" s="38" t="s">
        <v>194</v>
      </c>
      <c r="E106" s="38" t="s">
        <v>136</v>
      </c>
      <c r="F106" s="38" t="s">
        <v>163</v>
      </c>
      <c r="G106" s="43" t="str">
        <f t="shared" si="4"/>
        <v xml:space="preserve"> zp,rel</v>
      </c>
      <c r="H106" s="42">
        <f>VLOOKUP(F106,AddressingModes!A:F,4,FALSE)</f>
        <v>24</v>
      </c>
      <c r="I106" s="42">
        <f>VLOOKUP(F106,AddressingModes!A:F,6,FALSE)</f>
        <v>7</v>
      </c>
      <c r="J106" s="42">
        <f>IF(AND(E106&lt;&gt;"JMP",E106&lt;&gt;"JSR"),VLOOKUP(F106,AddressingModes!A:F,5,FALSE),0)</f>
        <v>0</v>
      </c>
      <c r="K106" s="42" t="str">
        <f t="shared" si="5"/>
        <v>BBR B6:.zp,rel</v>
      </c>
      <c r="L106" s="42" t="str">
        <f t="shared" si="6"/>
        <v/>
      </c>
      <c r="M106" s="42" t="b">
        <f t="shared" si="7"/>
        <v>0</v>
      </c>
      <c r="N106" s="41" t="str">
        <f xml:space="preserve"> E106 &amp;"_" &amp; VLOOKUP(F106,AddressingModes!A:F,3,FALSE) &amp; "(" &amp; IF(AND(J106&lt;&gt;0,OR(F106&lt;&gt;"a,Y",AND(F106="a,Y",L106&lt;&gt;""))), E106&amp;"_"&amp;VLOOKUP(F106,AddressingModes!A:F,5,FALSE), "null") &amp; ",(byte) " &amp; D106 &amp; IF( H106&gt;8, ", (byte) 0x00", "") &amp; IF( H106&gt;16, ", (byte) 0x00", "") &amp; "), //"</f>
        <v>BBR B6:_zpRelative(null,(byte) 0x6F, (byte) 0x00, (byte) 0x00), //</v>
      </c>
    </row>
    <row r="107" spans="1:14" x14ac:dyDescent="0.35">
      <c r="A107" s="41" t="str">
        <f>CONCATENATE(D107,".",IF(B107&lt;&gt;"",B107,OpcodeTable!$C$1),".",IF(C107&lt;&gt;"",C107,OpcodeTable!$C$2))</f>
        <v>0x70.MOS6502.</v>
      </c>
      <c r="D107" s="38" t="s">
        <v>218</v>
      </c>
      <c r="E107" s="38" t="s">
        <v>26</v>
      </c>
      <c r="F107" s="38" t="s">
        <v>74</v>
      </c>
      <c r="G107" s="43" t="str">
        <f t="shared" si="4"/>
        <v xml:space="preserve"> rel</v>
      </c>
      <c r="H107" s="42">
        <f>VLOOKUP(F107,AddressingModes!A:F,4,FALSE)</f>
        <v>16</v>
      </c>
      <c r="I107" s="42">
        <f>VLOOKUP(F107,AddressingModes!A:F,6,FALSE)</f>
        <v>16</v>
      </c>
      <c r="J107" s="42">
        <f>IF(AND(E107&lt;&gt;"JMP",E107&lt;&gt;"JSR"),VLOOKUP(F107,AddressingModes!A:F,5,FALSE),0)</f>
        <v>0</v>
      </c>
      <c r="K107" s="42" t="str">
        <f t="shared" si="5"/>
        <v>BVS.rel</v>
      </c>
      <c r="L107" s="42" t="str">
        <f t="shared" si="6"/>
        <v/>
      </c>
      <c r="M107" s="42" t="b">
        <f t="shared" si="7"/>
        <v>0</v>
      </c>
      <c r="N107" s="41" t="str">
        <f xml:space="preserve"> E107 &amp;"_" &amp; VLOOKUP(F107,AddressingModes!A:F,3,FALSE) &amp; "(" &amp; IF(AND(J107&lt;&gt;0,OR(F107&lt;&gt;"a,Y",AND(F107="a,Y",L107&lt;&gt;""))), E107&amp;"_"&amp;VLOOKUP(F107,AddressingModes!A:F,5,FALSE), "null") &amp; ",(byte) " &amp; D107 &amp; IF( H107&gt;8, ", (byte) 0x00", "") &amp; IF( H107&gt;16, ", (byte) 0x00", "") &amp; "), //"</f>
        <v>BVS_relative(null,(byte) 0x70, (byte) 0x00), //</v>
      </c>
    </row>
    <row r="108" spans="1:14" x14ac:dyDescent="0.35">
      <c r="A108" s="41" t="str">
        <f>CONCATENATE(D108,".",IF(B108&lt;&gt;"",B108,OpcodeTable!$C$1),".",IF(C108&lt;&gt;"",C108,OpcodeTable!$C$2))</f>
        <v>0x71.MOS6502.</v>
      </c>
      <c r="D108" s="38" t="s">
        <v>169</v>
      </c>
      <c r="E108" s="38" t="s">
        <v>24</v>
      </c>
      <c r="F108" s="38" t="s">
        <v>373</v>
      </c>
      <c r="G108" s="43" t="str">
        <f t="shared" si="4"/>
        <v xml:space="preserve"> [zp],Y</v>
      </c>
      <c r="H108" s="42">
        <f>VLOOKUP(F108,AddressingModes!A:F,4,FALSE)</f>
        <v>16</v>
      </c>
      <c r="I108" s="42">
        <f>VLOOKUP(F108,AddressingModes!A:F,6,FALSE)</f>
        <v>6</v>
      </c>
      <c r="J108" s="42">
        <f>IF(AND(E108&lt;&gt;"JMP",E108&lt;&gt;"JSR"),VLOOKUP(F108,AddressingModes!A:F,5,FALSE),0)</f>
        <v>0</v>
      </c>
      <c r="K108" s="42" t="str">
        <f t="shared" si="5"/>
        <v>ADC.[zp],Y</v>
      </c>
      <c r="L108" s="42" t="str">
        <f t="shared" si="6"/>
        <v/>
      </c>
      <c r="M108" s="42" t="b">
        <f t="shared" si="7"/>
        <v>0</v>
      </c>
      <c r="N108" s="41" t="str">
        <f xml:space="preserve"> E108 &amp;"_" &amp; VLOOKUP(F108,AddressingModes!A:F,3,FALSE) &amp; "(" &amp; IF(AND(J108&lt;&gt;0,OR(F108&lt;&gt;"a,Y",AND(F108="a,Y",L108&lt;&gt;""))), E108&amp;"_"&amp;VLOOKUP(F108,AddressingModes!A:F,5,FALSE), "null") &amp; ",(byte) " &amp; D108 &amp; IF( H108&gt;8, ", (byte) 0x00", "") &amp; IF( H108&gt;16, ", (byte) 0x00", "") &amp; "), //"</f>
        <v>ADC_zpIndirectY(null,(byte) 0x71, (byte) 0x00), //</v>
      </c>
    </row>
    <row r="109" spans="1:14" x14ac:dyDescent="0.35">
      <c r="A109" s="41" t="str">
        <f>CONCATENATE(D109,".",IF(B109&lt;&gt;"",B109,OpcodeTable!$C$1),".",IF(C109&lt;&gt;"",C109,OpcodeTable!$C$2))</f>
        <v>0x72.W65C02S.</v>
      </c>
      <c r="B109" s="37" t="s">
        <v>81</v>
      </c>
      <c r="D109" s="38" t="s">
        <v>165</v>
      </c>
      <c r="E109" s="38" t="s">
        <v>24</v>
      </c>
      <c r="F109" s="38" t="s">
        <v>85</v>
      </c>
      <c r="G109" s="43" t="str">
        <f t="shared" si="4"/>
        <v xml:space="preserve"> [zp]</v>
      </c>
      <c r="H109" s="42">
        <f>VLOOKUP(F109,AddressingModes!A:F,4,FALSE)</f>
        <v>16</v>
      </c>
      <c r="I109" s="42">
        <f>VLOOKUP(F109,AddressingModes!A:F,6,FALSE)</f>
        <v>4</v>
      </c>
      <c r="J109" s="42">
        <f>IF(AND(E109&lt;&gt;"JMP",E109&lt;&gt;"JSR"),VLOOKUP(F109,AddressingModes!A:F,5,FALSE),0)</f>
        <v>0</v>
      </c>
      <c r="K109" s="42" t="str">
        <f t="shared" si="5"/>
        <v>ADC.[zp]</v>
      </c>
      <c r="L109" s="42" t="str">
        <f t="shared" si="6"/>
        <v/>
      </c>
      <c r="M109" s="42" t="b">
        <f t="shared" si="7"/>
        <v>0</v>
      </c>
      <c r="N109" s="41" t="str">
        <f xml:space="preserve"> E109 &amp;"_" &amp; VLOOKUP(F109,AddressingModes!A:F,3,FALSE) &amp; "(" &amp; IF(AND(J109&lt;&gt;0,OR(F109&lt;&gt;"a,Y",AND(F109="a,Y",L109&lt;&gt;""))), E109&amp;"_"&amp;VLOOKUP(F109,AddressingModes!A:F,5,FALSE), "null") &amp; ",(byte) " &amp; D109 &amp; IF( H109&gt;8, ", (byte) 0x00", "") &amp; IF( H109&gt;16, ", (byte) 0x00", "") &amp; "), //"</f>
        <v>ADC_zpIndirect(null,(byte) 0x72, (byte) 0x00), //</v>
      </c>
    </row>
    <row r="110" spans="1:14" x14ac:dyDescent="0.35">
      <c r="A110" s="41" t="str">
        <f>CONCATENATE(D110,".",IF(B110&lt;&gt;"",B110,OpcodeTable!$C$1),".",IF(C110&lt;&gt;"",C110,OpcodeTable!$C$2))</f>
        <v>0x74.W65C02S.</v>
      </c>
      <c r="B110" s="37" t="s">
        <v>81</v>
      </c>
      <c r="D110" s="38" t="s">
        <v>357</v>
      </c>
      <c r="E110" s="38" t="s">
        <v>120</v>
      </c>
      <c r="F110" s="38" t="s">
        <v>76</v>
      </c>
      <c r="G110" s="43" t="str">
        <f t="shared" si="4"/>
        <v xml:space="preserve"> zp,X</v>
      </c>
      <c r="H110" s="42">
        <f>VLOOKUP(F110,AddressingModes!A:F,4,FALSE)</f>
        <v>16</v>
      </c>
      <c r="I110" s="42">
        <f>VLOOKUP(F110,AddressingModes!A:F,6,FALSE)</f>
        <v>2</v>
      </c>
      <c r="J110" s="42">
        <f>IF(AND(E110&lt;&gt;"JMP",E110&lt;&gt;"JSR"),VLOOKUP(F110,AddressingModes!A:F,5,FALSE),0)</f>
        <v>0</v>
      </c>
      <c r="K110" s="42" t="str">
        <f t="shared" si="5"/>
        <v>STZ.zp,X</v>
      </c>
      <c r="L110" s="42" t="str">
        <f t="shared" si="6"/>
        <v/>
      </c>
      <c r="M110" s="42" t="b">
        <f t="shared" si="7"/>
        <v>0</v>
      </c>
      <c r="N110" s="41" t="str">
        <f xml:space="preserve"> E110 &amp;"_" &amp; VLOOKUP(F110,AddressingModes!A:F,3,FALSE) &amp; "(" &amp; IF(AND(J110&lt;&gt;0,OR(F110&lt;&gt;"a,Y",AND(F110="a,Y",L110&lt;&gt;""))), E110&amp;"_"&amp;VLOOKUP(F110,AddressingModes!A:F,5,FALSE), "null") &amp; ",(byte) " &amp; D110 &amp; IF( H110&gt;8, ", (byte) 0x00", "") &amp; IF( H110&gt;16, ", (byte) 0x00", "") &amp; "), //"</f>
        <v>STZ_zpIndexedX(null,(byte) 0x74, (byte) 0x00), //</v>
      </c>
    </row>
    <row r="111" spans="1:14" x14ac:dyDescent="0.35">
      <c r="A111" s="41" t="str">
        <f>CONCATENATE(D111,".",IF(B111&lt;&gt;"",B111,OpcodeTable!$C$1),".",IF(C111&lt;&gt;"",C111,OpcodeTable!$C$2))</f>
        <v>0x75.MOS6502.</v>
      </c>
      <c r="D111" s="38" t="s">
        <v>166</v>
      </c>
      <c r="E111" s="38" t="s">
        <v>24</v>
      </c>
      <c r="F111" s="38" t="s">
        <v>76</v>
      </c>
      <c r="G111" s="43" t="str">
        <f t="shared" si="4"/>
        <v xml:space="preserve"> zp,X</v>
      </c>
      <c r="H111" s="42">
        <f>VLOOKUP(F111,AddressingModes!A:F,4,FALSE)</f>
        <v>16</v>
      </c>
      <c r="I111" s="42">
        <f>VLOOKUP(F111,AddressingModes!A:F,6,FALSE)</f>
        <v>2</v>
      </c>
      <c r="J111" s="42">
        <f>IF(AND(E111&lt;&gt;"JMP",E111&lt;&gt;"JSR"),VLOOKUP(F111,AddressingModes!A:F,5,FALSE),0)</f>
        <v>0</v>
      </c>
      <c r="K111" s="42" t="str">
        <f t="shared" si="5"/>
        <v>ADC.zp,X</v>
      </c>
      <c r="L111" s="42" t="str">
        <f t="shared" si="6"/>
        <v/>
      </c>
      <c r="M111" s="42" t="b">
        <f t="shared" si="7"/>
        <v>0</v>
      </c>
      <c r="N111" s="41" t="str">
        <f xml:space="preserve"> E111 &amp;"_" &amp; VLOOKUP(F111,AddressingModes!A:F,3,FALSE) &amp; "(" &amp; IF(AND(J111&lt;&gt;0,OR(F111&lt;&gt;"a,Y",AND(F111="a,Y",L111&lt;&gt;""))), E111&amp;"_"&amp;VLOOKUP(F111,AddressingModes!A:F,5,FALSE), "null") &amp; ",(byte) " &amp; D111 &amp; IF( H111&gt;8, ", (byte) 0x00", "") &amp; IF( H111&gt;16, ", (byte) 0x00", "") &amp; "), //"</f>
        <v>ADC_zpIndexedX(null,(byte) 0x75, (byte) 0x00), //</v>
      </c>
    </row>
    <row r="112" spans="1:14" x14ac:dyDescent="0.35">
      <c r="A112" s="41" t="str">
        <f>CONCATENATE(D112,".",IF(B112&lt;&gt;"",B112,OpcodeTable!$C$1),".",IF(C112&lt;&gt;"",C112,OpcodeTable!$C$2))</f>
        <v>0x76.MOS6502.</v>
      </c>
      <c r="D112" s="38" t="s">
        <v>381</v>
      </c>
      <c r="E112" s="38" t="s">
        <v>376</v>
      </c>
      <c r="F112" s="38" t="s">
        <v>76</v>
      </c>
      <c r="G112" s="43" t="str">
        <f t="shared" si="4"/>
        <v xml:space="preserve"> zp,X</v>
      </c>
      <c r="H112" s="42">
        <f>VLOOKUP(F112,AddressingModes!A:F,4,FALSE)</f>
        <v>16</v>
      </c>
      <c r="I112" s="42">
        <f>VLOOKUP(F112,AddressingModes!A:F,6,FALSE)</f>
        <v>2</v>
      </c>
      <c r="J112" s="42">
        <f>IF(AND(E112&lt;&gt;"JMP",E112&lt;&gt;"JSR"),VLOOKUP(F112,AddressingModes!A:F,5,FALSE),0)</f>
        <v>0</v>
      </c>
      <c r="K112" s="42" t="str">
        <f t="shared" si="5"/>
        <v>ROR.zp,X</v>
      </c>
      <c r="L112" s="42" t="str">
        <f t="shared" si="6"/>
        <v/>
      </c>
      <c r="M112" s="42" t="b">
        <f t="shared" si="7"/>
        <v>0</v>
      </c>
      <c r="N112" s="41" t="str">
        <f xml:space="preserve"> E112 &amp;"_" &amp; VLOOKUP(F112,AddressingModes!A:F,3,FALSE) &amp; "(" &amp; IF(AND(J112&lt;&gt;0,OR(F112&lt;&gt;"a,Y",AND(F112="a,Y",L112&lt;&gt;""))), E112&amp;"_"&amp;VLOOKUP(F112,AddressingModes!A:F,5,FALSE), "null") &amp; ",(byte) " &amp; D112 &amp; IF( H112&gt;8, ", (byte) 0x00", "") &amp; IF( H112&gt;16, ", (byte) 0x00", "") &amp; "), //"</f>
        <v>ROR_zpIndexedX(null,(byte) 0x76, (byte) 0x00), //</v>
      </c>
    </row>
    <row r="113" spans="1:14" x14ac:dyDescent="0.35">
      <c r="A113" s="41" t="str">
        <f>CONCATENATE(D113,".",IF(B113&lt;&gt;"",B113,OpcodeTable!$C$1),".",IF(C113&lt;&gt;"",C113,OpcodeTable!$C$2))</f>
        <v>0x77.W65C02S.</v>
      </c>
      <c r="B113" s="37" t="s">
        <v>81</v>
      </c>
      <c r="D113" s="38" t="s">
        <v>314</v>
      </c>
      <c r="E113" s="38" t="s">
        <v>97</v>
      </c>
      <c r="F113" s="38" t="s">
        <v>75</v>
      </c>
      <c r="G113" s="43" t="str">
        <f t="shared" si="4"/>
        <v xml:space="preserve"> zp</v>
      </c>
      <c r="H113" s="42">
        <f>VLOOKUP(F113,AddressingModes!A:F,4,FALSE)</f>
        <v>16</v>
      </c>
      <c r="I113" s="42">
        <f>VLOOKUP(F113,AddressingModes!A:F,6,FALSE)</f>
        <v>1</v>
      </c>
      <c r="J113" s="42">
        <f>IF(AND(E113&lt;&gt;"JMP",E113&lt;&gt;"JSR"),VLOOKUP(F113,AddressingModes!A:F,5,FALSE),0)</f>
        <v>0</v>
      </c>
      <c r="K113" s="42" t="str">
        <f t="shared" si="5"/>
        <v>RMB7.zp</v>
      </c>
      <c r="L113" s="42" t="str">
        <f t="shared" si="6"/>
        <v/>
      </c>
      <c r="M113" s="42" t="b">
        <f t="shared" si="7"/>
        <v>0</v>
      </c>
      <c r="N113" s="41" t="str">
        <f xml:space="preserve"> E113 &amp;"_" &amp; VLOOKUP(F113,AddressingModes!A:F,3,FALSE) &amp; "(" &amp; IF(AND(J113&lt;&gt;0,OR(F113&lt;&gt;"a,Y",AND(F113="a,Y",L113&lt;&gt;""))), E113&amp;"_"&amp;VLOOKUP(F113,AddressingModes!A:F,5,FALSE), "null") &amp; ",(byte) " &amp; D113 &amp; IF( H113&gt;8, ", (byte) 0x00", "") &amp; IF( H113&gt;16, ", (byte) 0x00", "") &amp; "), //"</f>
        <v>RMB7_zp(null,(byte) 0x77, (byte) 0x00), //</v>
      </c>
    </row>
    <row r="114" spans="1:14" x14ac:dyDescent="0.35">
      <c r="A114" s="41" t="str">
        <f>CONCATENATE(D114,".",IF(B114&lt;&gt;"",B114,OpcodeTable!$C$1),".",IF(C114&lt;&gt;"",C114,OpcodeTable!$C$2))</f>
        <v>0x77.W65C02S.Enhanced</v>
      </c>
      <c r="B114" s="37" t="s">
        <v>81</v>
      </c>
      <c r="C114" s="37" t="s">
        <v>129</v>
      </c>
      <c r="D114" s="38" t="s">
        <v>314</v>
      </c>
      <c r="E114" s="38" t="s">
        <v>154</v>
      </c>
      <c r="F114" s="38" t="s">
        <v>75</v>
      </c>
      <c r="G114" s="43" t="str">
        <f t="shared" si="4"/>
        <v xml:space="preserve"> zp</v>
      </c>
      <c r="H114" s="42">
        <f>VLOOKUP(F114,AddressingModes!A:F,4,FALSE)</f>
        <v>16</v>
      </c>
      <c r="I114" s="42">
        <f>VLOOKUP(F114,AddressingModes!A:F,6,FALSE)</f>
        <v>1</v>
      </c>
      <c r="J114" s="42">
        <f>IF(AND(E114&lt;&gt;"JMP",E114&lt;&gt;"JSR"),VLOOKUP(F114,AddressingModes!A:F,5,FALSE),0)</f>
        <v>0</v>
      </c>
      <c r="K114" s="42" t="str">
        <f t="shared" si="5"/>
        <v>RMB B7:.zp</v>
      </c>
      <c r="L114" s="42" t="str">
        <f t="shared" si="6"/>
        <v/>
      </c>
      <c r="M114" s="42" t="b">
        <f t="shared" si="7"/>
        <v>0</v>
      </c>
      <c r="N114" s="41" t="str">
        <f xml:space="preserve"> E114 &amp;"_" &amp; VLOOKUP(F114,AddressingModes!A:F,3,FALSE) &amp; "(" &amp; IF(AND(J114&lt;&gt;0,OR(F114&lt;&gt;"a,Y",AND(F114="a,Y",L114&lt;&gt;""))), E114&amp;"_"&amp;VLOOKUP(F114,AddressingModes!A:F,5,FALSE), "null") &amp; ",(byte) " &amp; D114 &amp; IF( H114&gt;8, ", (byte) 0x00", "") &amp; IF( H114&gt;16, ", (byte) 0x00", "") &amp; "), //"</f>
        <v>RMB B7:_zp(null,(byte) 0x77, (byte) 0x00), //</v>
      </c>
    </row>
    <row r="115" spans="1:14" x14ac:dyDescent="0.35">
      <c r="A115" s="41" t="str">
        <f>CONCATENATE(D115,".",IF(B115&lt;&gt;"",B115,OpcodeTable!$C$1),".",IF(C115&lt;&gt;"",C115,OpcodeTable!$C$2))</f>
        <v>0x78.MOS6502.</v>
      </c>
      <c r="D115" s="38" t="s">
        <v>333</v>
      </c>
      <c r="E115" s="38" t="s">
        <v>27</v>
      </c>
      <c r="F115" s="38" t="s">
        <v>73</v>
      </c>
      <c r="G115" s="43" t="str">
        <f t="shared" si="4"/>
        <v/>
      </c>
      <c r="H115" s="42">
        <f>VLOOKUP(F115,AddressingModes!A:F,4,FALSE)</f>
        <v>8</v>
      </c>
      <c r="I115" s="42">
        <f>VLOOKUP(F115,AddressingModes!A:F,6,FALSE)</f>
        <v>11</v>
      </c>
      <c r="J115" s="42">
        <f>IF(AND(E115&lt;&gt;"JMP",E115&lt;&gt;"JSR"),VLOOKUP(F115,AddressingModes!A:F,5,FALSE),0)</f>
        <v>0</v>
      </c>
      <c r="K115" s="42" t="str">
        <f t="shared" si="5"/>
        <v>SEI.imp</v>
      </c>
      <c r="L115" s="42" t="str">
        <f t="shared" si="6"/>
        <v/>
      </c>
      <c r="M115" s="42" t="b">
        <f t="shared" si="7"/>
        <v>0</v>
      </c>
      <c r="N115" s="41" t="str">
        <f xml:space="preserve"> E115 &amp;"_" &amp; VLOOKUP(F115,AddressingModes!A:F,3,FALSE) &amp; "(" &amp; IF(AND(J115&lt;&gt;0,OR(F115&lt;&gt;"a,Y",AND(F115="a,Y",L115&lt;&gt;""))), E115&amp;"_"&amp;VLOOKUP(F115,AddressingModes!A:F,5,FALSE), "null") &amp; ",(byte) " &amp; D115 &amp; IF( H115&gt;8, ", (byte) 0x00", "") &amp; IF( H115&gt;16, ", (byte) 0x00", "") &amp; "), //"</f>
        <v>SEI_implied(null,(byte) 0x78), //</v>
      </c>
    </row>
    <row r="116" spans="1:14" x14ac:dyDescent="0.35">
      <c r="A116" s="41" t="str">
        <f>CONCATENATE(D116,".",IF(B116&lt;&gt;"",B116,OpcodeTable!$C$1),".",IF(C116&lt;&gt;"",C116,OpcodeTable!$C$2))</f>
        <v>0x79.MOS6502.</v>
      </c>
      <c r="D116" s="38" t="s">
        <v>170</v>
      </c>
      <c r="E116" s="38" t="s">
        <v>24</v>
      </c>
      <c r="F116" s="38" t="s">
        <v>401</v>
      </c>
      <c r="G116" s="43" t="str">
        <f t="shared" si="4"/>
        <v xml:space="preserve"> abs,Y</v>
      </c>
      <c r="H116" s="42">
        <f>VLOOKUP(F116,AddressingModes!A:F,4,FALSE)</f>
        <v>24</v>
      </c>
      <c r="I116" s="42">
        <f>VLOOKUP(F116,AddressingModes!A:F,6,FALSE)</f>
        <v>13</v>
      </c>
      <c r="J116" s="42" t="str">
        <f>IF(AND(E116&lt;&gt;"JMP",E116&lt;&gt;"JSR"),VLOOKUP(F116,AddressingModes!A:F,5,FALSE),0)</f>
        <v>zpIndexedY</v>
      </c>
      <c r="K116" s="42" t="str">
        <f t="shared" si="5"/>
        <v>ADC.abs,Y</v>
      </c>
      <c r="L116" s="42" t="str">
        <f t="shared" si="6"/>
        <v/>
      </c>
      <c r="M116" s="42" t="b">
        <f t="shared" si="7"/>
        <v>1</v>
      </c>
      <c r="N116" s="41" t="str">
        <f xml:space="preserve"> E116 &amp;"_" &amp; VLOOKUP(F116,AddressingModes!A:F,3,FALSE) &amp; "(" &amp; IF(AND(J116&lt;&gt;0,OR(F116&lt;&gt;"a,Y",AND(F116="a,Y",L116&lt;&gt;""))), E116&amp;"_"&amp;VLOOKUP(F116,AddressingModes!A:F,5,FALSE), "null") &amp; ",(byte) " &amp; D116 &amp; IF( H116&gt;8, ", (byte) 0x00", "") &amp; IF( H116&gt;16, ", (byte) 0x00", "") &amp; "), //"</f>
        <v>ADC_indexedY(ADC_zpIndexedY,(byte) 0x79, (byte) 0x00, (byte) 0x00), //</v>
      </c>
    </row>
    <row r="117" spans="1:14" x14ac:dyDescent="0.35">
      <c r="A117" s="41" t="str">
        <f>CONCATENATE(D117,".",IF(B117&lt;&gt;"",B117,OpcodeTable!$C$1),".",IF(C117&lt;&gt;"",C117,OpcodeTable!$C$2))</f>
        <v>0x7A.W65C02S.</v>
      </c>
      <c r="B117" s="37" t="s">
        <v>81</v>
      </c>
      <c r="D117" s="38" t="s">
        <v>306</v>
      </c>
      <c r="E117" s="38" t="s">
        <v>122</v>
      </c>
      <c r="F117" s="38" t="s">
        <v>73</v>
      </c>
      <c r="G117" s="43" t="str">
        <f t="shared" si="4"/>
        <v/>
      </c>
      <c r="H117" s="42">
        <f>VLOOKUP(F117,AddressingModes!A:F,4,FALSE)</f>
        <v>8</v>
      </c>
      <c r="I117" s="42">
        <f>VLOOKUP(F117,AddressingModes!A:F,6,FALSE)</f>
        <v>11</v>
      </c>
      <c r="J117" s="42">
        <f>IF(AND(E117&lt;&gt;"JMP",E117&lt;&gt;"JSR"),VLOOKUP(F117,AddressingModes!A:F,5,FALSE),0)</f>
        <v>0</v>
      </c>
      <c r="K117" s="42" t="str">
        <f t="shared" si="5"/>
        <v>PLY.imp</v>
      </c>
      <c r="L117" s="42" t="str">
        <f t="shared" si="6"/>
        <v/>
      </c>
      <c r="M117" s="42" t="b">
        <f t="shared" si="7"/>
        <v>0</v>
      </c>
      <c r="N117" s="41" t="str">
        <f xml:space="preserve"> E117 &amp;"_" &amp; VLOOKUP(F117,AddressingModes!A:F,3,FALSE) &amp; "(" &amp; IF(AND(J117&lt;&gt;0,OR(F117&lt;&gt;"a,Y",AND(F117="a,Y",L117&lt;&gt;""))), E117&amp;"_"&amp;VLOOKUP(F117,AddressingModes!A:F,5,FALSE), "null") &amp; ",(byte) " &amp; D117 &amp; IF( H117&gt;8, ", (byte) 0x00", "") &amp; IF( H117&gt;16, ", (byte) 0x00", "") &amp; "), //"</f>
        <v>PLY_implied(null,(byte) 0x7A), //</v>
      </c>
    </row>
    <row r="118" spans="1:14" x14ac:dyDescent="0.35">
      <c r="A118" s="41" t="str">
        <f>CONCATENATE(D118,".",IF(B118&lt;&gt;"",B118,OpcodeTable!$C$1),".",IF(C118&lt;&gt;"",C118,OpcodeTable!$C$2))</f>
        <v>0x7C.W65C02S.</v>
      </c>
      <c r="B118" s="37" t="s">
        <v>81</v>
      </c>
      <c r="D118" s="38" t="s">
        <v>262</v>
      </c>
      <c r="E118" s="38" t="s">
        <v>20</v>
      </c>
      <c r="F118" s="38" t="s">
        <v>403</v>
      </c>
      <c r="G118" s="43" t="str">
        <f t="shared" si="4"/>
        <v xml:space="preserve"> [abs,X]</v>
      </c>
      <c r="H118" s="42">
        <f>VLOOKUP(F118,AddressingModes!A:F,4,FALSE)</f>
        <v>24</v>
      </c>
      <c r="I118" s="42">
        <f>VLOOKUP(F118,AddressingModes!A:F,6,FALSE)</f>
        <v>15</v>
      </c>
      <c r="J118" s="42">
        <f>IF(AND(E118&lt;&gt;"JMP",E118&lt;&gt;"JSR"),VLOOKUP(F118,AddressingModes!A:F,5,FALSE),0)</f>
        <v>0</v>
      </c>
      <c r="K118" s="42" t="str">
        <f t="shared" si="5"/>
        <v>JMP.[abs,X]</v>
      </c>
      <c r="L118" s="42" t="str">
        <f t="shared" si="6"/>
        <v/>
      </c>
      <c r="M118" s="42" t="b">
        <f t="shared" si="7"/>
        <v>0</v>
      </c>
      <c r="N118" s="41" t="str">
        <f xml:space="preserve"> E118 &amp;"_" &amp; VLOOKUP(F118,AddressingModes!A:F,3,FALSE) &amp; "(" &amp; IF(AND(J118&lt;&gt;0,OR(F118&lt;&gt;"a,Y",AND(F118="a,Y",L118&lt;&gt;""))), E118&amp;"_"&amp;VLOOKUP(F118,AddressingModes!A:F,5,FALSE), "null") &amp; ",(byte) " &amp; D118 &amp; IF( H118&gt;8, ", (byte) 0x00", "") &amp; IF( H118&gt;16, ", (byte) 0x00", "") &amp; "), //"</f>
        <v>JMP_indirectX(null,(byte) 0x7C, (byte) 0x00, (byte) 0x00), //</v>
      </c>
    </row>
    <row r="119" spans="1:14" x14ac:dyDescent="0.35">
      <c r="A119" s="41" t="str">
        <f>CONCATENATE(D119,".",IF(B119&lt;&gt;"",B119,OpcodeTable!$C$1),".",IF(C119&lt;&gt;"",C119,OpcodeTable!$C$2))</f>
        <v>0x7D.MOS6502.</v>
      </c>
      <c r="D119" s="38" t="s">
        <v>172</v>
      </c>
      <c r="E119" s="38" t="s">
        <v>24</v>
      </c>
      <c r="F119" s="38" t="s">
        <v>400</v>
      </c>
      <c r="G119" s="43" t="str">
        <f t="shared" si="4"/>
        <v xml:space="preserve"> abs,X</v>
      </c>
      <c r="H119" s="42">
        <f>VLOOKUP(F119,AddressingModes!A:F,4,FALSE)</f>
        <v>24</v>
      </c>
      <c r="I119" s="42">
        <f>VLOOKUP(F119,AddressingModes!A:F,6,FALSE)</f>
        <v>12</v>
      </c>
      <c r="J119" s="42" t="str">
        <f>IF(AND(E119&lt;&gt;"JMP",E119&lt;&gt;"JSR"),VLOOKUP(F119,AddressingModes!A:F,5,FALSE),0)</f>
        <v>zpIndexedX</v>
      </c>
      <c r="K119" s="42" t="str">
        <f t="shared" si="5"/>
        <v>ADC.abs,X</v>
      </c>
      <c r="L119" s="42" t="str">
        <f t="shared" si="6"/>
        <v/>
      </c>
      <c r="M119" s="42" t="b">
        <f t="shared" si="7"/>
        <v>1</v>
      </c>
      <c r="N119" s="41" t="str">
        <f xml:space="preserve"> E119 &amp;"_" &amp; VLOOKUP(F119,AddressingModes!A:F,3,FALSE) &amp; "(" &amp; IF(AND(J119&lt;&gt;0,OR(F119&lt;&gt;"a,Y",AND(F119="a,Y",L119&lt;&gt;""))), E119&amp;"_"&amp;VLOOKUP(F119,AddressingModes!A:F,5,FALSE), "null") &amp; ",(byte) " &amp; D119 &amp; IF( H119&gt;8, ", (byte) 0x00", "") &amp; IF( H119&gt;16, ", (byte) 0x00", "") &amp; "), //"</f>
        <v>ADC_indexedX(ADC_zpIndexedX,(byte) 0x7D, (byte) 0x00, (byte) 0x00), //</v>
      </c>
    </row>
    <row r="120" spans="1:14" x14ac:dyDescent="0.35">
      <c r="A120" s="41" t="str">
        <f>CONCATENATE(D120,".",IF(B120&lt;&gt;"",B120,OpcodeTable!$C$1),".",IF(C120&lt;&gt;"",C120,OpcodeTable!$C$2))</f>
        <v>0x7E.MOS6502.</v>
      </c>
      <c r="D120" s="38" t="s">
        <v>378</v>
      </c>
      <c r="E120" s="38" t="s">
        <v>376</v>
      </c>
      <c r="F120" s="38" t="s">
        <v>400</v>
      </c>
      <c r="G120" s="43" t="str">
        <f t="shared" si="4"/>
        <v xml:space="preserve"> abs,X</v>
      </c>
      <c r="H120" s="42">
        <f>VLOOKUP(F120,AddressingModes!A:F,4,FALSE)</f>
        <v>24</v>
      </c>
      <c r="I120" s="42">
        <f>VLOOKUP(F120,AddressingModes!A:F,6,FALSE)</f>
        <v>12</v>
      </c>
      <c r="J120" s="42" t="str">
        <f>IF(AND(E120&lt;&gt;"JMP",E120&lt;&gt;"JSR"),VLOOKUP(F120,AddressingModes!A:F,5,FALSE),0)</f>
        <v>zpIndexedX</v>
      </c>
      <c r="K120" s="42" t="str">
        <f t="shared" si="5"/>
        <v>ROR.abs,X</v>
      </c>
      <c r="L120" s="42" t="str">
        <f t="shared" si="6"/>
        <v/>
      </c>
      <c r="M120" s="42" t="b">
        <f t="shared" si="7"/>
        <v>1</v>
      </c>
      <c r="N120" s="41" t="str">
        <f xml:space="preserve"> E120 &amp;"_" &amp; VLOOKUP(F120,AddressingModes!A:F,3,FALSE) &amp; "(" &amp; IF(AND(J120&lt;&gt;0,OR(F120&lt;&gt;"a,Y",AND(F120="a,Y",L120&lt;&gt;""))), E120&amp;"_"&amp;VLOOKUP(F120,AddressingModes!A:F,5,FALSE), "null") &amp; ",(byte) " &amp; D120 &amp; IF( H120&gt;8, ", (byte) 0x00", "") &amp; IF( H120&gt;16, ", (byte) 0x00", "") &amp; "), //"</f>
        <v>ROR_indexedX(ROR_zpIndexedX,(byte) 0x7E, (byte) 0x00, (byte) 0x00), //</v>
      </c>
    </row>
    <row r="121" spans="1:14" x14ac:dyDescent="0.35">
      <c r="A121" s="41" t="str">
        <f>CONCATENATE(D121,".",IF(B121&lt;&gt;"",B121,OpcodeTable!$C$1),".",IF(C121&lt;&gt;"",C121,OpcodeTable!$C$2))</f>
        <v>0x7F.W65C02S.</v>
      </c>
      <c r="B121" s="37" t="s">
        <v>81</v>
      </c>
      <c r="D121" s="38" t="s">
        <v>195</v>
      </c>
      <c r="E121" s="38" t="s">
        <v>111</v>
      </c>
      <c r="F121" s="38" t="s">
        <v>163</v>
      </c>
      <c r="G121" s="43" t="str">
        <f t="shared" si="4"/>
        <v xml:space="preserve"> zp,rel</v>
      </c>
      <c r="H121" s="42">
        <f>VLOOKUP(F121,AddressingModes!A:F,4,FALSE)</f>
        <v>24</v>
      </c>
      <c r="I121" s="42">
        <f>VLOOKUP(F121,AddressingModes!A:F,6,FALSE)</f>
        <v>7</v>
      </c>
      <c r="J121" s="42">
        <f>IF(AND(E121&lt;&gt;"JMP",E121&lt;&gt;"JSR"),VLOOKUP(F121,AddressingModes!A:F,5,FALSE),0)</f>
        <v>0</v>
      </c>
      <c r="K121" s="42" t="str">
        <f t="shared" si="5"/>
        <v>BBR7.zp,rel</v>
      </c>
      <c r="L121" s="42" t="str">
        <f t="shared" si="6"/>
        <v/>
      </c>
      <c r="M121" s="42" t="b">
        <f t="shared" si="7"/>
        <v>0</v>
      </c>
      <c r="N121" s="41" t="str">
        <f xml:space="preserve"> E121 &amp;"_" &amp; VLOOKUP(F121,AddressingModes!A:F,3,FALSE) &amp; "(" &amp; IF(AND(J121&lt;&gt;0,OR(F121&lt;&gt;"a,Y",AND(F121="a,Y",L121&lt;&gt;""))), E121&amp;"_"&amp;VLOOKUP(F121,AddressingModes!A:F,5,FALSE), "null") &amp; ",(byte) " &amp; D121 &amp; IF( H121&gt;8, ", (byte) 0x00", "") &amp; IF( H121&gt;16, ", (byte) 0x00", "") &amp; "), //"</f>
        <v>BBR7_zpRelative(null,(byte) 0x7F, (byte) 0x00, (byte) 0x00), //</v>
      </c>
    </row>
    <row r="122" spans="1:14" x14ac:dyDescent="0.35">
      <c r="A122" s="41" t="str">
        <f>CONCATENATE(D122,".",IF(B122&lt;&gt;"",B122,OpcodeTable!$C$1),".",IF(C122&lt;&gt;"",C122,OpcodeTable!$C$2))</f>
        <v>0x7F.W65C02S.Enhanced</v>
      </c>
      <c r="B122" s="37" t="s">
        <v>81</v>
      </c>
      <c r="C122" s="37" t="s">
        <v>129</v>
      </c>
      <c r="D122" s="38" t="s">
        <v>195</v>
      </c>
      <c r="E122" s="38" t="s">
        <v>146</v>
      </c>
      <c r="F122" s="38" t="s">
        <v>163</v>
      </c>
      <c r="G122" s="43" t="str">
        <f t="shared" si="4"/>
        <v xml:space="preserve"> zp,rel</v>
      </c>
      <c r="H122" s="42">
        <f>VLOOKUP(F122,AddressingModes!A:F,4,FALSE)</f>
        <v>24</v>
      </c>
      <c r="I122" s="42">
        <f>VLOOKUP(F122,AddressingModes!A:F,6,FALSE)</f>
        <v>7</v>
      </c>
      <c r="J122" s="42">
        <f>IF(AND(E122&lt;&gt;"JMP",E122&lt;&gt;"JSR"),VLOOKUP(F122,AddressingModes!A:F,5,FALSE),0)</f>
        <v>0</v>
      </c>
      <c r="K122" s="42" t="str">
        <f t="shared" si="5"/>
        <v>BBR B7:.zp,rel</v>
      </c>
      <c r="L122" s="42" t="str">
        <f t="shared" si="6"/>
        <v/>
      </c>
      <c r="M122" s="42" t="b">
        <f t="shared" si="7"/>
        <v>0</v>
      </c>
      <c r="N122" s="41" t="str">
        <f xml:space="preserve"> E122 &amp;"_" &amp; VLOOKUP(F122,AddressingModes!A:F,3,FALSE) &amp; "(" &amp; IF(AND(J122&lt;&gt;0,OR(F122&lt;&gt;"a,Y",AND(F122="a,Y",L122&lt;&gt;""))), E122&amp;"_"&amp;VLOOKUP(F122,AddressingModes!A:F,5,FALSE), "null") &amp; ",(byte) " &amp; D122 &amp; IF( H122&gt;8, ", (byte) 0x00", "") &amp; IF( H122&gt;16, ", (byte) 0x00", "") &amp; "), //"</f>
        <v>BBR B7:_zpRelative(null,(byte) 0x7F, (byte) 0x00, (byte) 0x00), //</v>
      </c>
    </row>
    <row r="123" spans="1:14" x14ac:dyDescent="0.35">
      <c r="A123" s="41" t="str">
        <f>CONCATENATE(D123,".",IF(B123&lt;&gt;"",B123,OpcodeTable!$C$1),".",IF(C123&lt;&gt;"",C123,OpcodeTable!$C$2))</f>
        <v>0x80.W65C02S.</v>
      </c>
      <c r="B123" s="37" t="s">
        <v>81</v>
      </c>
      <c r="D123" s="38" t="s">
        <v>215</v>
      </c>
      <c r="E123" s="38" t="s">
        <v>80</v>
      </c>
      <c r="F123" s="38" t="s">
        <v>74</v>
      </c>
      <c r="G123" s="43" t="str">
        <f t="shared" si="4"/>
        <v xml:space="preserve"> rel</v>
      </c>
      <c r="H123" s="42">
        <f>VLOOKUP(F123,AddressingModes!A:F,4,FALSE)</f>
        <v>16</v>
      </c>
      <c r="I123" s="42">
        <f>VLOOKUP(F123,AddressingModes!A:F,6,FALSE)</f>
        <v>16</v>
      </c>
      <c r="J123" s="42">
        <f>IF(AND(E123&lt;&gt;"JMP",E123&lt;&gt;"JSR"),VLOOKUP(F123,AddressingModes!A:F,5,FALSE),0)</f>
        <v>0</v>
      </c>
      <c r="K123" s="42" t="str">
        <f t="shared" si="5"/>
        <v>BRA.rel</v>
      </c>
      <c r="L123" s="42" t="str">
        <f t="shared" si="6"/>
        <v/>
      </c>
      <c r="M123" s="42" t="b">
        <f t="shared" si="7"/>
        <v>0</v>
      </c>
      <c r="N123" s="41" t="str">
        <f xml:space="preserve"> E123 &amp;"_" &amp; VLOOKUP(F123,AddressingModes!A:F,3,FALSE) &amp; "(" &amp; IF(AND(J123&lt;&gt;0,OR(F123&lt;&gt;"a,Y",AND(F123="a,Y",L123&lt;&gt;""))), E123&amp;"_"&amp;VLOOKUP(F123,AddressingModes!A:F,5,FALSE), "null") &amp; ",(byte) " &amp; D123 &amp; IF( H123&gt;8, ", (byte) 0x00", "") &amp; IF( H123&gt;16, ", (byte) 0x00", "") &amp; "), //"</f>
        <v>BRA_relative(null,(byte) 0x80, (byte) 0x00), //</v>
      </c>
    </row>
    <row r="124" spans="1:14" x14ac:dyDescent="0.35">
      <c r="A124" s="41" t="str">
        <f>CONCATENATE(D124,".",IF(B124&lt;&gt;"",B124,OpcodeTable!$C$1),".",IF(C124&lt;&gt;"",C124,OpcodeTable!$C$2))</f>
        <v>0x81.MOS6502.</v>
      </c>
      <c r="D124" s="38" t="s">
        <v>348</v>
      </c>
      <c r="E124" s="38" t="s">
        <v>28</v>
      </c>
      <c r="F124" s="38" t="s">
        <v>372</v>
      </c>
      <c r="G124" s="43" t="str">
        <f t="shared" si="4"/>
        <v xml:space="preserve"> [zp,X]</v>
      </c>
      <c r="H124" s="42">
        <f>VLOOKUP(F124,AddressingModes!A:F,4,FALSE)</f>
        <v>16</v>
      </c>
      <c r="I124" s="42">
        <f>VLOOKUP(F124,AddressingModes!A:F,6,FALSE)</f>
        <v>5</v>
      </c>
      <c r="J124" s="42">
        <f>IF(AND(E124&lt;&gt;"JMP",E124&lt;&gt;"JSR"),VLOOKUP(F124,AddressingModes!A:F,5,FALSE),0)</f>
        <v>0</v>
      </c>
      <c r="K124" s="42" t="str">
        <f t="shared" si="5"/>
        <v>STA.[zp,X]</v>
      </c>
      <c r="L124" s="42" t="str">
        <f t="shared" si="6"/>
        <v/>
      </c>
      <c r="M124" s="42" t="b">
        <f t="shared" si="7"/>
        <v>0</v>
      </c>
      <c r="N124" s="41" t="str">
        <f xml:space="preserve"> E124 &amp;"_" &amp; VLOOKUP(F124,AddressingModes!A:F,3,FALSE) &amp; "(" &amp; IF(AND(J124&lt;&gt;0,OR(F124&lt;&gt;"a,Y",AND(F124="a,Y",L124&lt;&gt;""))), E124&amp;"_"&amp;VLOOKUP(F124,AddressingModes!A:F,5,FALSE), "null") &amp; ",(byte) " &amp; D124 &amp; IF( H124&gt;8, ", (byte) 0x00", "") &amp; IF( H124&gt;16, ", (byte) 0x00", "") &amp; "), //"</f>
        <v>STA_zpIndirectX(null,(byte) 0x81, (byte) 0x00), //</v>
      </c>
    </row>
    <row r="125" spans="1:14" x14ac:dyDescent="0.35">
      <c r="A125" s="41" t="str">
        <f>CONCATENATE(D125,".",IF(B125&lt;&gt;"",B125,OpcodeTable!$C$1),".",IF(C125&lt;&gt;"",C125,OpcodeTable!$C$2))</f>
        <v>0x84.MOS6502.</v>
      </c>
      <c r="D125" s="38" t="s">
        <v>355</v>
      </c>
      <c r="E125" s="38" t="s">
        <v>29</v>
      </c>
      <c r="F125" s="38" t="s">
        <v>75</v>
      </c>
      <c r="G125" s="43" t="str">
        <f t="shared" si="4"/>
        <v xml:space="preserve"> zp</v>
      </c>
      <c r="H125" s="42">
        <f>VLOOKUP(F125,AddressingModes!A:F,4,FALSE)</f>
        <v>16</v>
      </c>
      <c r="I125" s="42">
        <f>VLOOKUP(F125,AddressingModes!A:F,6,FALSE)</f>
        <v>1</v>
      </c>
      <c r="J125" s="42">
        <f>IF(AND(E125&lt;&gt;"JMP",E125&lt;&gt;"JSR"),VLOOKUP(F125,AddressingModes!A:F,5,FALSE),0)</f>
        <v>0</v>
      </c>
      <c r="K125" s="42" t="str">
        <f t="shared" si="5"/>
        <v>STY.zp</v>
      </c>
      <c r="L125" s="42" t="str">
        <f t="shared" si="6"/>
        <v/>
      </c>
      <c r="M125" s="42" t="b">
        <f t="shared" si="7"/>
        <v>0</v>
      </c>
      <c r="N125" s="41" t="str">
        <f xml:space="preserve"> E125 &amp;"_" &amp; VLOOKUP(F125,AddressingModes!A:F,3,FALSE) &amp; "(" &amp; IF(AND(J125&lt;&gt;0,OR(F125&lt;&gt;"a,Y",AND(F125="a,Y",L125&lt;&gt;""))), E125&amp;"_"&amp;VLOOKUP(F125,AddressingModes!A:F,5,FALSE), "null") &amp; ",(byte) " &amp; D125 &amp; IF( H125&gt;8, ", (byte) 0x00", "") &amp; IF( H125&gt;16, ", (byte) 0x00", "") &amp; "), //"</f>
        <v>STY_zp(null,(byte) 0x84, (byte) 0x00), //</v>
      </c>
    </row>
    <row r="126" spans="1:14" x14ac:dyDescent="0.35">
      <c r="A126" s="41" t="str">
        <f>CONCATENATE(D126,".",IF(B126&lt;&gt;"",B126,OpcodeTable!$C$1),".",IF(C126&lt;&gt;"",C126,OpcodeTable!$C$2))</f>
        <v>0x85.MOS6502.</v>
      </c>
      <c r="D126" s="38" t="s">
        <v>344</v>
      </c>
      <c r="E126" s="38" t="s">
        <v>28</v>
      </c>
      <c r="F126" s="38" t="s">
        <v>75</v>
      </c>
      <c r="G126" s="43" t="str">
        <f t="shared" si="4"/>
        <v xml:space="preserve"> zp</v>
      </c>
      <c r="H126" s="42">
        <f>VLOOKUP(F126,AddressingModes!A:F,4,FALSE)</f>
        <v>16</v>
      </c>
      <c r="I126" s="42">
        <f>VLOOKUP(F126,AddressingModes!A:F,6,FALSE)</f>
        <v>1</v>
      </c>
      <c r="J126" s="42">
        <f>IF(AND(E126&lt;&gt;"JMP",E126&lt;&gt;"JSR"),VLOOKUP(F126,AddressingModes!A:F,5,FALSE),0)</f>
        <v>0</v>
      </c>
      <c r="K126" s="42" t="str">
        <f t="shared" si="5"/>
        <v>STA.zp</v>
      </c>
      <c r="L126" s="42" t="str">
        <f t="shared" si="6"/>
        <v/>
      </c>
      <c r="M126" s="42" t="b">
        <f t="shared" si="7"/>
        <v>0</v>
      </c>
      <c r="N126" s="41" t="str">
        <f xml:space="preserve"> E126 &amp;"_" &amp; VLOOKUP(F126,AddressingModes!A:F,3,FALSE) &amp; "(" &amp; IF(AND(J126&lt;&gt;0,OR(F126&lt;&gt;"a,Y",AND(F126="a,Y",L126&lt;&gt;""))), E126&amp;"_"&amp;VLOOKUP(F126,AddressingModes!A:F,5,FALSE), "null") &amp; ",(byte) " &amp; D126 &amp; IF( H126&gt;8, ", (byte) 0x00", "") &amp; IF( H126&gt;16, ", (byte) 0x00", "") &amp; "), //"</f>
        <v>STA_zp(null,(byte) 0x85, (byte) 0x00), //</v>
      </c>
    </row>
    <row r="127" spans="1:14" x14ac:dyDescent="0.35">
      <c r="A127" s="41" t="str">
        <f>CONCATENATE(D127,".",IF(B127&lt;&gt;"",B127,OpcodeTable!$C$1),".",IF(C127&lt;&gt;"",C127,OpcodeTable!$C$2))</f>
        <v>0x86.MOS6502.</v>
      </c>
      <c r="D127" s="38" t="s">
        <v>352</v>
      </c>
      <c r="E127" s="38" t="s">
        <v>30</v>
      </c>
      <c r="F127" s="38" t="s">
        <v>75</v>
      </c>
      <c r="G127" s="43" t="str">
        <f t="shared" si="4"/>
        <v xml:space="preserve"> zp</v>
      </c>
      <c r="H127" s="42">
        <f>VLOOKUP(F127,AddressingModes!A:F,4,FALSE)</f>
        <v>16</v>
      </c>
      <c r="I127" s="42">
        <f>VLOOKUP(F127,AddressingModes!A:F,6,FALSE)</f>
        <v>1</v>
      </c>
      <c r="J127" s="42">
        <f>IF(AND(E127&lt;&gt;"JMP",E127&lt;&gt;"JSR"),VLOOKUP(F127,AddressingModes!A:F,5,FALSE),0)</f>
        <v>0</v>
      </c>
      <c r="K127" s="42" t="str">
        <f t="shared" si="5"/>
        <v>STX.zp</v>
      </c>
      <c r="L127" s="42" t="str">
        <f t="shared" si="6"/>
        <v>STX.zp,Y</v>
      </c>
      <c r="M127" s="42" t="b">
        <f t="shared" si="7"/>
        <v>0</v>
      </c>
      <c r="N127" s="41" t="str">
        <f xml:space="preserve"> E127 &amp;"_" &amp; VLOOKUP(F127,AddressingModes!A:F,3,FALSE) &amp; "(" &amp; IF(AND(J127&lt;&gt;0,OR(F127&lt;&gt;"a,Y",AND(F127="a,Y",L127&lt;&gt;""))), E127&amp;"_"&amp;VLOOKUP(F127,AddressingModes!A:F,5,FALSE), "null") &amp; ",(byte) " &amp; D127 &amp; IF( H127&gt;8, ", (byte) 0x00", "") &amp; IF( H127&gt;16, ", (byte) 0x00", "") &amp; "), //"</f>
        <v>STX_zp(null,(byte) 0x86, (byte) 0x00), //</v>
      </c>
    </row>
    <row r="128" spans="1:14" x14ac:dyDescent="0.35">
      <c r="A128" s="41" t="str">
        <f>CONCATENATE(D128,".",IF(B128&lt;&gt;"",B128,OpcodeTable!$C$1),".",IF(C128&lt;&gt;"",C128,OpcodeTable!$C$2))</f>
        <v>0x87.W65C02S.</v>
      </c>
      <c r="B128" s="37" t="s">
        <v>81</v>
      </c>
      <c r="D128" s="38" t="s">
        <v>334</v>
      </c>
      <c r="E128" s="38" t="s">
        <v>98</v>
      </c>
      <c r="F128" s="38" t="s">
        <v>75</v>
      </c>
      <c r="G128" s="43" t="str">
        <f t="shared" si="4"/>
        <v xml:space="preserve"> zp</v>
      </c>
      <c r="H128" s="42">
        <f>VLOOKUP(F128,AddressingModes!A:F,4,FALSE)</f>
        <v>16</v>
      </c>
      <c r="I128" s="42">
        <f>VLOOKUP(F128,AddressingModes!A:F,6,FALSE)</f>
        <v>1</v>
      </c>
      <c r="J128" s="42">
        <f>IF(AND(E128&lt;&gt;"JMP",E128&lt;&gt;"JSR"),VLOOKUP(F128,AddressingModes!A:F,5,FALSE),0)</f>
        <v>0</v>
      </c>
      <c r="K128" s="42" t="str">
        <f t="shared" si="5"/>
        <v>SMB0.zp</v>
      </c>
      <c r="L128" s="42" t="str">
        <f t="shared" si="6"/>
        <v/>
      </c>
      <c r="M128" s="42" t="b">
        <f t="shared" si="7"/>
        <v>0</v>
      </c>
      <c r="N128" s="41" t="str">
        <f xml:space="preserve"> E128 &amp;"_" &amp; VLOOKUP(F128,AddressingModes!A:F,3,FALSE) &amp; "(" &amp; IF(AND(J128&lt;&gt;0,OR(F128&lt;&gt;"a,Y",AND(F128="a,Y",L128&lt;&gt;""))), E128&amp;"_"&amp;VLOOKUP(F128,AddressingModes!A:F,5,FALSE), "null") &amp; ",(byte) " &amp; D128 &amp; IF( H128&gt;8, ", (byte) 0x00", "") &amp; IF( H128&gt;16, ", (byte) 0x00", "") &amp; "), //"</f>
        <v>SMB0_zp(null,(byte) 0x87, (byte) 0x00), //</v>
      </c>
    </row>
    <row r="129" spans="1:14" x14ac:dyDescent="0.35">
      <c r="A129" s="41" t="str">
        <f>CONCATENATE(D129,".",IF(B129&lt;&gt;"",B129,OpcodeTable!$C$1),".",IF(C129&lt;&gt;"",C129,OpcodeTable!$C$2))</f>
        <v>0x87.W65C02S.Enhanced</v>
      </c>
      <c r="B129" s="37" t="s">
        <v>81</v>
      </c>
      <c r="C129" s="37" t="s">
        <v>129</v>
      </c>
      <c r="D129" s="38" t="s">
        <v>334</v>
      </c>
      <c r="E129" s="38" t="s">
        <v>155</v>
      </c>
      <c r="F129" s="38" t="s">
        <v>75</v>
      </c>
      <c r="G129" s="43" t="str">
        <f t="shared" si="4"/>
        <v xml:space="preserve"> zp</v>
      </c>
      <c r="H129" s="42">
        <f>VLOOKUP(F129,AddressingModes!A:F,4,FALSE)</f>
        <v>16</v>
      </c>
      <c r="I129" s="42">
        <f>VLOOKUP(F129,AddressingModes!A:F,6,FALSE)</f>
        <v>1</v>
      </c>
      <c r="J129" s="42">
        <f>IF(AND(E129&lt;&gt;"JMP",E129&lt;&gt;"JSR"),VLOOKUP(F129,AddressingModes!A:F,5,FALSE),0)</f>
        <v>0</v>
      </c>
      <c r="K129" s="42" t="str">
        <f t="shared" si="5"/>
        <v>SMB B0:.zp</v>
      </c>
      <c r="L129" s="42" t="str">
        <f t="shared" si="6"/>
        <v/>
      </c>
      <c r="M129" s="42" t="b">
        <f t="shared" si="7"/>
        <v>0</v>
      </c>
      <c r="N129" s="41" t="str">
        <f xml:space="preserve"> E129 &amp;"_" &amp; VLOOKUP(F129,AddressingModes!A:F,3,FALSE) &amp; "(" &amp; IF(AND(J129&lt;&gt;0,OR(F129&lt;&gt;"a,Y",AND(F129="a,Y",L129&lt;&gt;""))), E129&amp;"_"&amp;VLOOKUP(F129,AddressingModes!A:F,5,FALSE), "null") &amp; ",(byte) " &amp; D129 &amp; IF( H129&gt;8, ", (byte) 0x00", "") &amp; IF( H129&gt;16, ", (byte) 0x00", "") &amp; "), //"</f>
        <v>SMB B0:_zp(null,(byte) 0x87, (byte) 0x00), //</v>
      </c>
    </row>
    <row r="130" spans="1:14" x14ac:dyDescent="0.35">
      <c r="A130" s="41" t="str">
        <f>CONCATENATE(D130,".",IF(B130&lt;&gt;"",B130,OpcodeTable!$C$1),".",IF(C130&lt;&gt;"",C130,OpcodeTable!$C$2))</f>
        <v>0x88.MOS6502.</v>
      </c>
      <c r="D130" s="38" t="s">
        <v>244</v>
      </c>
      <c r="E130" s="38" t="s">
        <v>31</v>
      </c>
      <c r="F130" s="38" t="s">
        <v>73</v>
      </c>
      <c r="G130" s="43" t="str">
        <f t="shared" si="4"/>
        <v/>
      </c>
      <c r="H130" s="42">
        <f>VLOOKUP(F130,AddressingModes!A:F,4,FALSE)</f>
        <v>8</v>
      </c>
      <c r="I130" s="42">
        <f>VLOOKUP(F130,AddressingModes!A:F,6,FALSE)</f>
        <v>11</v>
      </c>
      <c r="J130" s="42">
        <f>IF(AND(E130&lt;&gt;"JMP",E130&lt;&gt;"JSR"),VLOOKUP(F130,AddressingModes!A:F,5,FALSE),0)</f>
        <v>0</v>
      </c>
      <c r="K130" s="42" t="str">
        <f t="shared" si="5"/>
        <v>DEY.imp</v>
      </c>
      <c r="L130" s="42" t="str">
        <f t="shared" si="6"/>
        <v/>
      </c>
      <c r="M130" s="42" t="b">
        <f t="shared" si="7"/>
        <v>0</v>
      </c>
      <c r="N130" s="41" t="str">
        <f xml:space="preserve"> E130 &amp;"_" &amp; VLOOKUP(F130,AddressingModes!A:F,3,FALSE) &amp; "(" &amp; IF(AND(J130&lt;&gt;0,OR(F130&lt;&gt;"a,Y",AND(F130="a,Y",L130&lt;&gt;""))), E130&amp;"_"&amp;VLOOKUP(F130,AddressingModes!A:F,5,FALSE), "null") &amp; ",(byte) " &amp; D130 &amp; IF( H130&gt;8, ", (byte) 0x00", "") &amp; IF( H130&gt;16, ", (byte) 0x00", "") &amp; "), //"</f>
        <v>DEY_implied(null,(byte) 0x88), //</v>
      </c>
    </row>
    <row r="131" spans="1:14" x14ac:dyDescent="0.35">
      <c r="A131" s="41" t="str">
        <f>CONCATENATE(D131,".",IF(B131&lt;&gt;"",B131,OpcodeTable!$C$1),".",IF(C131&lt;&gt;"",C131,OpcodeTable!$C$2))</f>
        <v>0x89.W65C02S.</v>
      </c>
      <c r="B131" s="37" t="s">
        <v>81</v>
      </c>
      <c r="D131" s="38" t="s">
        <v>209</v>
      </c>
      <c r="E131" s="38" t="s">
        <v>11</v>
      </c>
      <c r="F131" s="38" t="s">
        <v>4</v>
      </c>
      <c r="G131" s="43" t="str">
        <f t="shared" ref="G131:G194" si="8">IF(AND(F131&lt;&gt;"imp",F131&lt;&gt;"acc")," " &amp;F131,"") &amp; IF(F131="acc"," A","")</f>
        <v xml:space="preserve"> #</v>
      </c>
      <c r="H131" s="42">
        <f>VLOOKUP(F131,AddressingModes!A:F,4,FALSE)</f>
        <v>16</v>
      </c>
      <c r="I131" s="42">
        <f>VLOOKUP(F131,AddressingModes!A:F,6,FALSE)</f>
        <v>10</v>
      </c>
      <c r="J131" s="42">
        <f>IF(AND(E131&lt;&gt;"JMP",E131&lt;&gt;"JSR"),VLOOKUP(F131,AddressingModes!A:F,5,FALSE),0)</f>
        <v>0</v>
      </c>
      <c r="K131" s="42" t="str">
        <f t="shared" ref="K131:K194" si="9">E131&amp;"."&amp;F131</f>
        <v>BIT.#</v>
      </c>
      <c r="L131" s="42" t="str">
        <f t="shared" ref="L131:L194" si="10">_xlfn.IFNA(VLOOKUP(E131&amp;".zp,Y",K:K,1,FALSE),"")</f>
        <v/>
      </c>
      <c r="M131" s="42" t="b">
        <f t="shared" ref="M131:M194" si="11">AND(J131&lt;&gt;0,OR(F131&lt;&gt;"a,Y",AND(F131="a,Y",L131&lt;&gt;"")))</f>
        <v>0</v>
      </c>
      <c r="N131" s="41" t="str">
        <f xml:space="preserve"> E131 &amp;"_" &amp; VLOOKUP(F131,AddressingModes!A:F,3,FALSE) &amp; "(" &amp; IF(AND(J131&lt;&gt;0,OR(F131&lt;&gt;"a,Y",AND(F131="a,Y",L131&lt;&gt;""))), E131&amp;"_"&amp;VLOOKUP(F131,AddressingModes!A:F,5,FALSE), "null") &amp; ",(byte) " &amp; D131 &amp; IF( H131&gt;8, ", (byte) 0x00", "") &amp; IF( H131&gt;16, ", (byte) 0x00", "") &amp; "), //"</f>
        <v>BIT_immediate(null,(byte) 0x89, (byte) 0x00), //</v>
      </c>
    </row>
    <row r="132" spans="1:14" x14ac:dyDescent="0.35">
      <c r="A132" s="41" t="str">
        <f>CONCATENATE(D132,".",IF(B132&lt;&gt;"",B132,OpcodeTable!$C$1),".",IF(C132&lt;&gt;"",C132,OpcodeTable!$C$2))</f>
        <v>0x8A.MOS6502.</v>
      </c>
      <c r="D132" s="38" t="s">
        <v>368</v>
      </c>
      <c r="E132" s="38" t="s">
        <v>32</v>
      </c>
      <c r="F132" s="38" t="s">
        <v>73</v>
      </c>
      <c r="G132" s="43" t="str">
        <f t="shared" si="8"/>
        <v/>
      </c>
      <c r="H132" s="42">
        <f>VLOOKUP(F132,AddressingModes!A:F,4,FALSE)</f>
        <v>8</v>
      </c>
      <c r="I132" s="42">
        <f>VLOOKUP(F132,AddressingModes!A:F,6,FALSE)</f>
        <v>11</v>
      </c>
      <c r="J132" s="42">
        <f>IF(AND(E132&lt;&gt;"JMP",E132&lt;&gt;"JSR"),VLOOKUP(F132,AddressingModes!A:F,5,FALSE),0)</f>
        <v>0</v>
      </c>
      <c r="K132" s="42" t="str">
        <f t="shared" si="9"/>
        <v>TXA.imp</v>
      </c>
      <c r="L132" s="42" t="str">
        <f t="shared" si="10"/>
        <v/>
      </c>
      <c r="M132" s="42" t="b">
        <f t="shared" si="11"/>
        <v>0</v>
      </c>
      <c r="N132" s="41" t="str">
        <f xml:space="preserve"> E132 &amp;"_" &amp; VLOOKUP(F132,AddressingModes!A:F,3,FALSE) &amp; "(" &amp; IF(AND(J132&lt;&gt;0,OR(F132&lt;&gt;"a,Y",AND(F132="a,Y",L132&lt;&gt;""))), E132&amp;"_"&amp;VLOOKUP(F132,AddressingModes!A:F,5,FALSE), "null") &amp; ",(byte) " &amp; D132 &amp; IF( H132&gt;8, ", (byte) 0x00", "") &amp; IF( H132&gt;16, ", (byte) 0x00", "") &amp; "), //"</f>
        <v>TXA_implied(null,(byte) 0x8A), //</v>
      </c>
    </row>
    <row r="133" spans="1:14" x14ac:dyDescent="0.35">
      <c r="A133" s="41" t="str">
        <f>CONCATENATE(D133,".",IF(B133&lt;&gt;"",B133,OpcodeTable!$C$1),".",IF(C133&lt;&gt;"",C133,OpcodeTable!$C$2))</f>
        <v>0x8C.MOS6502.</v>
      </c>
      <c r="D133" s="38" t="s">
        <v>356</v>
      </c>
      <c r="E133" s="38" t="s">
        <v>29</v>
      </c>
      <c r="F133" s="38" t="s">
        <v>399</v>
      </c>
      <c r="G133" s="43" t="str">
        <f t="shared" si="8"/>
        <v xml:space="preserve"> abs</v>
      </c>
      <c r="H133" s="42">
        <f>VLOOKUP(F133,AddressingModes!A:F,4,FALSE)</f>
        <v>24</v>
      </c>
      <c r="I133" s="42">
        <f>VLOOKUP(F133,AddressingModes!A:F,6,FALSE)</f>
        <v>8</v>
      </c>
      <c r="J133" s="42" t="str">
        <f>IF(AND(E133&lt;&gt;"JMP",E133&lt;&gt;"JSR"),VLOOKUP(F133,AddressingModes!A:F,5,FALSE),0)</f>
        <v>zp</v>
      </c>
      <c r="K133" s="42" t="str">
        <f t="shared" si="9"/>
        <v>STY.abs</v>
      </c>
      <c r="L133" s="42" t="str">
        <f t="shared" si="10"/>
        <v/>
      </c>
      <c r="M133" s="42" t="b">
        <f t="shared" si="11"/>
        <v>1</v>
      </c>
      <c r="N133" s="41" t="str">
        <f xml:space="preserve"> E133 &amp;"_" &amp; VLOOKUP(F133,AddressingModes!A:F,3,FALSE) &amp; "(" &amp; IF(AND(J133&lt;&gt;0,OR(F133&lt;&gt;"a,Y",AND(F133="a,Y",L133&lt;&gt;""))), E133&amp;"_"&amp;VLOOKUP(F133,AddressingModes!A:F,5,FALSE), "null") &amp; ",(byte) " &amp; D133 &amp; IF( H133&gt;8, ", (byte) 0x00", "") &amp; IF( H133&gt;16, ", (byte) 0x00", "") &amp; "), //"</f>
        <v>STY_absolute(STY_zp,(byte) 0x8C, (byte) 0x00, (byte) 0x00), //</v>
      </c>
    </row>
    <row r="134" spans="1:14" x14ac:dyDescent="0.35">
      <c r="A134" s="41" t="str">
        <f>CONCATENATE(D134,".",IF(B134&lt;&gt;"",B134,OpcodeTable!$C$1),".",IF(C134&lt;&gt;"",C134,OpcodeTable!$C$2))</f>
        <v>0x8D.MOS6502.</v>
      </c>
      <c r="D134" s="38" t="s">
        <v>349</v>
      </c>
      <c r="E134" s="38" t="s">
        <v>28</v>
      </c>
      <c r="F134" s="38" t="s">
        <v>399</v>
      </c>
      <c r="G134" s="43" t="str">
        <f t="shared" si="8"/>
        <v xml:space="preserve"> abs</v>
      </c>
      <c r="H134" s="42">
        <f>VLOOKUP(F134,AddressingModes!A:F,4,FALSE)</f>
        <v>24</v>
      </c>
      <c r="I134" s="42">
        <f>VLOOKUP(F134,AddressingModes!A:F,6,FALSE)</f>
        <v>8</v>
      </c>
      <c r="J134" s="42" t="str">
        <f>IF(AND(E134&lt;&gt;"JMP",E134&lt;&gt;"JSR"),VLOOKUP(F134,AddressingModes!A:F,5,FALSE),0)</f>
        <v>zp</v>
      </c>
      <c r="K134" s="42" t="str">
        <f t="shared" si="9"/>
        <v>STA.abs</v>
      </c>
      <c r="L134" s="42" t="str">
        <f t="shared" si="10"/>
        <v/>
      </c>
      <c r="M134" s="42" t="b">
        <f t="shared" si="11"/>
        <v>1</v>
      </c>
      <c r="N134" s="41" t="str">
        <f xml:space="preserve"> E134 &amp;"_" &amp; VLOOKUP(F134,AddressingModes!A:F,3,FALSE) &amp; "(" &amp; IF(AND(J134&lt;&gt;0,OR(F134&lt;&gt;"a,Y",AND(F134="a,Y",L134&lt;&gt;""))), E134&amp;"_"&amp;VLOOKUP(F134,AddressingModes!A:F,5,FALSE), "null") &amp; ",(byte) " &amp; D134 &amp; IF( H134&gt;8, ", (byte) 0x00", "") &amp; IF( H134&gt;16, ", (byte) 0x00", "") &amp; "), //"</f>
        <v>STA_absolute(STA_zp,(byte) 0x8D, (byte) 0x00, (byte) 0x00), //</v>
      </c>
    </row>
    <row r="135" spans="1:14" x14ac:dyDescent="0.35">
      <c r="A135" s="41" t="str">
        <f>CONCATENATE(D135,".",IF(B135&lt;&gt;"",B135,OpcodeTable!$C$1),".",IF(C135&lt;&gt;"",C135,OpcodeTable!$C$2))</f>
        <v>0x8E.MOS6502.</v>
      </c>
      <c r="D135" s="38" t="s">
        <v>353</v>
      </c>
      <c r="E135" s="38" t="s">
        <v>30</v>
      </c>
      <c r="F135" s="38" t="s">
        <v>399</v>
      </c>
      <c r="G135" s="43" t="str">
        <f t="shared" si="8"/>
        <v xml:space="preserve"> abs</v>
      </c>
      <c r="H135" s="42">
        <f>VLOOKUP(F135,AddressingModes!A:F,4,FALSE)</f>
        <v>24</v>
      </c>
      <c r="I135" s="42">
        <f>VLOOKUP(F135,AddressingModes!A:F,6,FALSE)</f>
        <v>8</v>
      </c>
      <c r="J135" s="42" t="str">
        <f>IF(AND(E135&lt;&gt;"JMP",E135&lt;&gt;"JSR"),VLOOKUP(F135,AddressingModes!A:F,5,FALSE),0)</f>
        <v>zp</v>
      </c>
      <c r="K135" s="42" t="str">
        <f t="shared" si="9"/>
        <v>STX.abs</v>
      </c>
      <c r="L135" s="42" t="str">
        <f t="shared" si="10"/>
        <v>STX.zp,Y</v>
      </c>
      <c r="M135" s="42" t="b">
        <f t="shared" si="11"/>
        <v>1</v>
      </c>
      <c r="N135" s="41" t="str">
        <f xml:space="preserve"> E135 &amp;"_" &amp; VLOOKUP(F135,AddressingModes!A:F,3,FALSE) &amp; "(" &amp; IF(AND(J135&lt;&gt;0,OR(F135&lt;&gt;"a,Y",AND(F135="a,Y",L135&lt;&gt;""))), E135&amp;"_"&amp;VLOOKUP(F135,AddressingModes!A:F,5,FALSE), "null") &amp; ",(byte) " &amp; D135 &amp; IF( H135&gt;8, ", (byte) 0x00", "") &amp; IF( H135&gt;16, ", (byte) 0x00", "") &amp; "), //"</f>
        <v>STX_absolute(STX_zp,(byte) 0x8E, (byte) 0x00, (byte) 0x00), //</v>
      </c>
    </row>
    <row r="136" spans="1:14" x14ac:dyDescent="0.35">
      <c r="A136" s="41" t="str">
        <f>CONCATENATE(D136,".",IF(B136&lt;&gt;"",B136,OpcodeTable!$C$1),".",IF(C136&lt;&gt;"",C136,OpcodeTable!$C$2))</f>
        <v>0x8F.W65C02S.</v>
      </c>
      <c r="B136" s="37" t="s">
        <v>81</v>
      </c>
      <c r="D136" s="38" t="s">
        <v>196</v>
      </c>
      <c r="E136" s="38" t="s">
        <v>112</v>
      </c>
      <c r="F136" s="38" t="s">
        <v>163</v>
      </c>
      <c r="G136" s="43" t="str">
        <f t="shared" si="8"/>
        <v xml:space="preserve"> zp,rel</v>
      </c>
      <c r="H136" s="42">
        <f>VLOOKUP(F136,AddressingModes!A:F,4,FALSE)</f>
        <v>24</v>
      </c>
      <c r="I136" s="42">
        <f>VLOOKUP(F136,AddressingModes!A:F,6,FALSE)</f>
        <v>7</v>
      </c>
      <c r="J136" s="42">
        <f>IF(AND(E136&lt;&gt;"JMP",E136&lt;&gt;"JSR"),VLOOKUP(F136,AddressingModes!A:F,5,FALSE),0)</f>
        <v>0</v>
      </c>
      <c r="K136" s="42" t="str">
        <f t="shared" si="9"/>
        <v>BBS0.zp,rel</v>
      </c>
      <c r="L136" s="42" t="str">
        <f t="shared" si="10"/>
        <v/>
      </c>
      <c r="M136" s="42" t="b">
        <f t="shared" si="11"/>
        <v>0</v>
      </c>
      <c r="N136" s="41" t="str">
        <f xml:space="preserve"> E136 &amp;"_" &amp; VLOOKUP(F136,AddressingModes!A:F,3,FALSE) &amp; "(" &amp; IF(AND(J136&lt;&gt;0,OR(F136&lt;&gt;"a,Y",AND(F136="a,Y",L136&lt;&gt;""))), E136&amp;"_"&amp;VLOOKUP(F136,AddressingModes!A:F,5,FALSE), "null") &amp; ",(byte) " &amp; D136 &amp; IF( H136&gt;8, ", (byte) 0x00", "") &amp; IF( H136&gt;16, ", (byte) 0x00", "") &amp; "), //"</f>
        <v>BBS0_zpRelative(null,(byte) 0x8F, (byte) 0x00, (byte) 0x00), //</v>
      </c>
    </row>
    <row r="137" spans="1:14" x14ac:dyDescent="0.35">
      <c r="A137" s="41" t="str">
        <f>CONCATENATE(D137,".",IF(B137&lt;&gt;"",B137,OpcodeTable!$C$1),".",IF(C137&lt;&gt;"",C137,OpcodeTable!$C$2))</f>
        <v>0x8F.W65C02S.Enhanced</v>
      </c>
      <c r="B137" s="37" t="s">
        <v>81</v>
      </c>
      <c r="C137" s="37" t="s">
        <v>129</v>
      </c>
      <c r="D137" s="38" t="s">
        <v>196</v>
      </c>
      <c r="E137" s="38" t="s">
        <v>137</v>
      </c>
      <c r="F137" s="38" t="s">
        <v>163</v>
      </c>
      <c r="G137" s="43" t="str">
        <f t="shared" si="8"/>
        <v xml:space="preserve"> zp,rel</v>
      </c>
      <c r="H137" s="42">
        <f>VLOOKUP(F137,AddressingModes!A:F,4,FALSE)</f>
        <v>24</v>
      </c>
      <c r="I137" s="42">
        <f>VLOOKUP(F137,AddressingModes!A:F,6,FALSE)</f>
        <v>7</v>
      </c>
      <c r="J137" s="42">
        <f>IF(AND(E137&lt;&gt;"JMP",E137&lt;&gt;"JSR"),VLOOKUP(F137,AddressingModes!A:F,5,FALSE),0)</f>
        <v>0</v>
      </c>
      <c r="K137" s="42" t="str">
        <f t="shared" si="9"/>
        <v>BBS B0:.zp,rel</v>
      </c>
      <c r="L137" s="42" t="str">
        <f t="shared" si="10"/>
        <v/>
      </c>
      <c r="M137" s="42" t="b">
        <f t="shared" si="11"/>
        <v>0</v>
      </c>
      <c r="N137" s="41" t="str">
        <f xml:space="preserve"> E137 &amp;"_" &amp; VLOOKUP(F137,AddressingModes!A:F,3,FALSE) &amp; "(" &amp; IF(AND(J137&lt;&gt;0,OR(F137&lt;&gt;"a,Y",AND(F137="a,Y",L137&lt;&gt;""))), E137&amp;"_"&amp;VLOOKUP(F137,AddressingModes!A:F,5,FALSE), "null") &amp; ",(byte) " &amp; D137 &amp; IF( H137&gt;8, ", (byte) 0x00", "") &amp; IF( H137&gt;16, ", (byte) 0x00", "") &amp; "), //"</f>
        <v>BBS B0:_zpRelative(null,(byte) 0x8F, (byte) 0x00, (byte) 0x00), //</v>
      </c>
    </row>
    <row r="138" spans="1:14" x14ac:dyDescent="0.35">
      <c r="A138" s="41" t="str">
        <f>CONCATENATE(D138,".",IF(B138&lt;&gt;"",B138,OpcodeTable!$C$1),".",IF(C138&lt;&gt;"",C138,OpcodeTable!$C$2))</f>
        <v>0x90.MOS6502.</v>
      </c>
      <c r="D138" s="38" t="s">
        <v>204</v>
      </c>
      <c r="E138" s="38" t="s">
        <v>33</v>
      </c>
      <c r="F138" s="38" t="s">
        <v>74</v>
      </c>
      <c r="G138" s="43" t="str">
        <f t="shared" si="8"/>
        <v xml:space="preserve"> rel</v>
      </c>
      <c r="H138" s="42">
        <f>VLOOKUP(F138,AddressingModes!A:F,4,FALSE)</f>
        <v>16</v>
      </c>
      <c r="I138" s="42">
        <f>VLOOKUP(F138,AddressingModes!A:F,6,FALSE)</f>
        <v>16</v>
      </c>
      <c r="J138" s="42">
        <f>IF(AND(E138&lt;&gt;"JMP",E138&lt;&gt;"JSR"),VLOOKUP(F138,AddressingModes!A:F,5,FALSE),0)</f>
        <v>0</v>
      </c>
      <c r="K138" s="42" t="str">
        <f t="shared" si="9"/>
        <v>BCC.rel</v>
      </c>
      <c r="L138" s="42" t="str">
        <f t="shared" si="10"/>
        <v/>
      </c>
      <c r="M138" s="42" t="b">
        <f t="shared" si="11"/>
        <v>0</v>
      </c>
      <c r="N138" s="41" t="str">
        <f xml:space="preserve"> E138 &amp;"_" &amp; VLOOKUP(F138,AddressingModes!A:F,3,FALSE) &amp; "(" &amp; IF(AND(J138&lt;&gt;0,OR(F138&lt;&gt;"a,Y",AND(F138="a,Y",L138&lt;&gt;""))), E138&amp;"_"&amp;VLOOKUP(F138,AddressingModes!A:F,5,FALSE), "null") &amp; ",(byte) " &amp; D138 &amp; IF( H138&gt;8, ", (byte) 0x00", "") &amp; IF( H138&gt;16, ", (byte) 0x00", "") &amp; "), //"</f>
        <v>BCC_relative(null,(byte) 0x90, (byte) 0x00), //</v>
      </c>
    </row>
    <row r="139" spans="1:14" x14ac:dyDescent="0.35">
      <c r="A139" s="41" t="str">
        <f>CONCATENATE(D139,".",IF(B139&lt;&gt;"",B139,OpcodeTable!$C$1),".",IF(C139&lt;&gt;"",C139,OpcodeTable!$C$2))</f>
        <v>0x91.MOS6502.</v>
      </c>
      <c r="D139" s="38" t="s">
        <v>346</v>
      </c>
      <c r="E139" s="38" t="s">
        <v>28</v>
      </c>
      <c r="F139" s="38" t="s">
        <v>373</v>
      </c>
      <c r="G139" s="43" t="str">
        <f t="shared" si="8"/>
        <v xml:space="preserve"> [zp],Y</v>
      </c>
      <c r="H139" s="42">
        <f>VLOOKUP(F139,AddressingModes!A:F,4,FALSE)</f>
        <v>16</v>
      </c>
      <c r="I139" s="42">
        <f>VLOOKUP(F139,AddressingModes!A:F,6,FALSE)</f>
        <v>6</v>
      </c>
      <c r="J139" s="42">
        <f>IF(AND(E139&lt;&gt;"JMP",E139&lt;&gt;"JSR"),VLOOKUP(F139,AddressingModes!A:F,5,FALSE),0)</f>
        <v>0</v>
      </c>
      <c r="K139" s="42" t="str">
        <f t="shared" si="9"/>
        <v>STA.[zp],Y</v>
      </c>
      <c r="L139" s="42" t="str">
        <f t="shared" si="10"/>
        <v/>
      </c>
      <c r="M139" s="42" t="b">
        <f t="shared" si="11"/>
        <v>0</v>
      </c>
      <c r="N139" s="41" t="str">
        <f xml:space="preserve"> E139 &amp;"_" &amp; VLOOKUP(F139,AddressingModes!A:F,3,FALSE) &amp; "(" &amp; IF(AND(J139&lt;&gt;0,OR(F139&lt;&gt;"a,Y",AND(F139="a,Y",L139&lt;&gt;""))), E139&amp;"_"&amp;VLOOKUP(F139,AddressingModes!A:F,5,FALSE), "null") &amp; ",(byte) " &amp; D139 &amp; IF( H139&gt;8, ", (byte) 0x00", "") &amp; IF( H139&gt;16, ", (byte) 0x00", "") &amp; "), //"</f>
        <v>STA_zpIndirectY(null,(byte) 0x91, (byte) 0x00), //</v>
      </c>
    </row>
    <row r="140" spans="1:14" x14ac:dyDescent="0.35">
      <c r="A140" s="41" t="str">
        <f>CONCATENATE(D140,".",IF(B140&lt;&gt;"",B140,OpcodeTable!$C$1),".",IF(C140&lt;&gt;"",C140,OpcodeTable!$C$2))</f>
        <v>0x92.W65C02S.</v>
      </c>
      <c r="B140" s="37" t="s">
        <v>81</v>
      </c>
      <c r="D140" s="38" t="s">
        <v>342</v>
      </c>
      <c r="E140" s="38" t="s">
        <v>28</v>
      </c>
      <c r="F140" s="38" t="s">
        <v>85</v>
      </c>
      <c r="G140" s="43" t="str">
        <f t="shared" si="8"/>
        <v xml:space="preserve"> [zp]</v>
      </c>
      <c r="H140" s="42">
        <f>VLOOKUP(F140,AddressingModes!A:F,4,FALSE)</f>
        <v>16</v>
      </c>
      <c r="I140" s="42">
        <f>VLOOKUP(F140,AddressingModes!A:F,6,FALSE)</f>
        <v>4</v>
      </c>
      <c r="J140" s="42">
        <f>IF(AND(E140&lt;&gt;"JMP",E140&lt;&gt;"JSR"),VLOOKUP(F140,AddressingModes!A:F,5,FALSE),0)</f>
        <v>0</v>
      </c>
      <c r="K140" s="42" t="str">
        <f t="shared" si="9"/>
        <v>STA.[zp]</v>
      </c>
      <c r="L140" s="42" t="str">
        <f t="shared" si="10"/>
        <v/>
      </c>
      <c r="M140" s="42" t="b">
        <f t="shared" si="11"/>
        <v>0</v>
      </c>
      <c r="N140" s="41" t="str">
        <f xml:space="preserve"> E140 &amp;"_" &amp; VLOOKUP(F140,AddressingModes!A:F,3,FALSE) &amp; "(" &amp; IF(AND(J140&lt;&gt;0,OR(F140&lt;&gt;"a,Y",AND(F140="a,Y",L140&lt;&gt;""))), E140&amp;"_"&amp;VLOOKUP(F140,AddressingModes!A:F,5,FALSE), "null") &amp; ",(byte) " &amp; D140 &amp; IF( H140&gt;8, ", (byte) 0x00", "") &amp; IF( H140&gt;16, ", (byte) 0x00", "") &amp; "), //"</f>
        <v>STA_zpIndirect(null,(byte) 0x92, (byte) 0x00), //</v>
      </c>
    </row>
    <row r="141" spans="1:14" x14ac:dyDescent="0.35">
      <c r="A141" s="41" t="str">
        <f>CONCATENATE(D141,".",IF(B141&lt;&gt;"",B141,OpcodeTable!$C$1),".",IF(C141&lt;&gt;"",C141,OpcodeTable!$C$2))</f>
        <v>0x94.MOS6502.</v>
      </c>
      <c r="D141" s="38" t="s">
        <v>354</v>
      </c>
      <c r="E141" s="38" t="s">
        <v>29</v>
      </c>
      <c r="F141" s="38" t="s">
        <v>76</v>
      </c>
      <c r="G141" s="43" t="str">
        <f t="shared" si="8"/>
        <v xml:space="preserve"> zp,X</v>
      </c>
      <c r="H141" s="42">
        <f>VLOOKUP(F141,AddressingModes!A:F,4,FALSE)</f>
        <v>16</v>
      </c>
      <c r="I141" s="42">
        <f>VLOOKUP(F141,AddressingModes!A:F,6,FALSE)</f>
        <v>2</v>
      </c>
      <c r="J141" s="42">
        <f>IF(AND(E141&lt;&gt;"JMP",E141&lt;&gt;"JSR"),VLOOKUP(F141,AddressingModes!A:F,5,FALSE),0)</f>
        <v>0</v>
      </c>
      <c r="K141" s="42" t="str">
        <f t="shared" si="9"/>
        <v>STY.zp,X</v>
      </c>
      <c r="L141" s="42" t="str">
        <f t="shared" si="10"/>
        <v/>
      </c>
      <c r="M141" s="42" t="b">
        <f t="shared" si="11"/>
        <v>0</v>
      </c>
      <c r="N141" s="41" t="str">
        <f xml:space="preserve"> E141 &amp;"_" &amp; VLOOKUP(F141,AddressingModes!A:F,3,FALSE) &amp; "(" &amp; IF(AND(J141&lt;&gt;0,OR(F141&lt;&gt;"a,Y",AND(F141="a,Y",L141&lt;&gt;""))), E141&amp;"_"&amp;VLOOKUP(F141,AddressingModes!A:F,5,FALSE), "null") &amp; ",(byte) " &amp; D141 &amp; IF( H141&gt;8, ", (byte) 0x00", "") &amp; IF( H141&gt;16, ", (byte) 0x00", "") &amp; "), //"</f>
        <v>STY_zpIndexedX(null,(byte) 0x94, (byte) 0x00), //</v>
      </c>
    </row>
    <row r="142" spans="1:14" x14ac:dyDescent="0.35">
      <c r="A142" s="41" t="str">
        <f>CONCATENATE(D142,".",IF(B142&lt;&gt;"",B142,OpcodeTable!$C$1),".",IF(C142&lt;&gt;"",C142,OpcodeTable!$C$2))</f>
        <v>0x95.MOS6502.</v>
      </c>
      <c r="D142" s="38" t="s">
        <v>343</v>
      </c>
      <c r="E142" s="38" t="s">
        <v>28</v>
      </c>
      <c r="F142" s="38" t="s">
        <v>76</v>
      </c>
      <c r="G142" s="43" t="str">
        <f t="shared" si="8"/>
        <v xml:space="preserve"> zp,X</v>
      </c>
      <c r="H142" s="42">
        <f>VLOOKUP(F142,AddressingModes!A:F,4,FALSE)</f>
        <v>16</v>
      </c>
      <c r="I142" s="42">
        <f>VLOOKUP(F142,AddressingModes!A:F,6,FALSE)</f>
        <v>2</v>
      </c>
      <c r="J142" s="42">
        <f>IF(AND(E142&lt;&gt;"JMP",E142&lt;&gt;"JSR"),VLOOKUP(F142,AddressingModes!A:F,5,FALSE),0)</f>
        <v>0</v>
      </c>
      <c r="K142" s="42" t="str">
        <f t="shared" si="9"/>
        <v>STA.zp,X</v>
      </c>
      <c r="L142" s="42" t="str">
        <f t="shared" si="10"/>
        <v/>
      </c>
      <c r="M142" s="42" t="b">
        <f t="shared" si="11"/>
        <v>0</v>
      </c>
      <c r="N142" s="41" t="str">
        <f xml:space="preserve"> E142 &amp;"_" &amp; VLOOKUP(F142,AddressingModes!A:F,3,FALSE) &amp; "(" &amp; IF(AND(J142&lt;&gt;0,OR(F142&lt;&gt;"a,Y",AND(F142="a,Y",L142&lt;&gt;""))), E142&amp;"_"&amp;VLOOKUP(F142,AddressingModes!A:F,5,FALSE), "null") &amp; ",(byte) " &amp; D142 &amp; IF( H142&gt;8, ", (byte) 0x00", "") &amp; IF( H142&gt;16, ", (byte) 0x00", "") &amp; "), //"</f>
        <v>STA_zpIndexedX(null,(byte) 0x95, (byte) 0x00), //</v>
      </c>
    </row>
    <row r="143" spans="1:14" x14ac:dyDescent="0.35">
      <c r="A143" s="41" t="str">
        <f>CONCATENATE(D143,".",IF(B143&lt;&gt;"",B143,OpcodeTable!$C$1),".",IF(C143&lt;&gt;"",C143,OpcodeTable!$C$2))</f>
        <v>0x96.MOS6502.</v>
      </c>
      <c r="D143" s="38" t="s">
        <v>351</v>
      </c>
      <c r="E143" s="38" t="s">
        <v>30</v>
      </c>
      <c r="F143" s="38" t="s">
        <v>77</v>
      </c>
      <c r="G143" s="43" t="str">
        <f t="shared" si="8"/>
        <v xml:space="preserve"> zp,Y</v>
      </c>
      <c r="H143" s="42">
        <f>VLOOKUP(F143,AddressingModes!A:F,4,FALSE)</f>
        <v>16</v>
      </c>
      <c r="I143" s="42">
        <f>VLOOKUP(F143,AddressingModes!A:F,6,FALSE)</f>
        <v>3</v>
      </c>
      <c r="J143" s="42">
        <f>IF(AND(E143&lt;&gt;"JMP",E143&lt;&gt;"JSR"),VLOOKUP(F143,AddressingModes!A:F,5,FALSE),0)</f>
        <v>0</v>
      </c>
      <c r="K143" s="42" t="str">
        <f t="shared" si="9"/>
        <v>STX.zp,Y</v>
      </c>
      <c r="L143" s="42" t="str">
        <f t="shared" si="10"/>
        <v>STX.zp,Y</v>
      </c>
      <c r="M143" s="42" t="b">
        <f t="shared" si="11"/>
        <v>0</v>
      </c>
      <c r="N143" s="41" t="str">
        <f xml:space="preserve"> E143 &amp;"_" &amp; VLOOKUP(F143,AddressingModes!A:F,3,FALSE) &amp; "(" &amp; IF(AND(J143&lt;&gt;0,OR(F143&lt;&gt;"a,Y",AND(F143="a,Y",L143&lt;&gt;""))), E143&amp;"_"&amp;VLOOKUP(F143,AddressingModes!A:F,5,FALSE), "null") &amp; ",(byte) " &amp; D143 &amp; IF( H143&gt;8, ", (byte) 0x00", "") &amp; IF( H143&gt;16, ", (byte) 0x00", "") &amp; "), //"</f>
        <v>STX_zpIndexedY(null,(byte) 0x96, (byte) 0x00), //</v>
      </c>
    </row>
    <row r="144" spans="1:14" x14ac:dyDescent="0.35">
      <c r="A144" s="41" t="str">
        <f>CONCATENATE(D144,".",IF(B144&lt;&gt;"",B144,OpcodeTable!$C$1),".",IF(C144&lt;&gt;"",C144,OpcodeTable!$C$2))</f>
        <v>0x97.W65C02S.</v>
      </c>
      <c r="B144" s="37" t="s">
        <v>81</v>
      </c>
      <c r="D144" s="38" t="s">
        <v>335</v>
      </c>
      <c r="E144" s="38" t="s">
        <v>99</v>
      </c>
      <c r="F144" s="38" t="s">
        <v>75</v>
      </c>
      <c r="G144" s="43" t="str">
        <f t="shared" si="8"/>
        <v xml:space="preserve"> zp</v>
      </c>
      <c r="H144" s="42">
        <f>VLOOKUP(F144,AddressingModes!A:F,4,FALSE)</f>
        <v>16</v>
      </c>
      <c r="I144" s="42">
        <f>VLOOKUP(F144,AddressingModes!A:F,6,FALSE)</f>
        <v>1</v>
      </c>
      <c r="J144" s="42">
        <f>IF(AND(E144&lt;&gt;"JMP",E144&lt;&gt;"JSR"),VLOOKUP(F144,AddressingModes!A:F,5,FALSE),0)</f>
        <v>0</v>
      </c>
      <c r="K144" s="42" t="str">
        <f t="shared" si="9"/>
        <v>SMB1.zp</v>
      </c>
      <c r="L144" s="42" t="str">
        <f t="shared" si="10"/>
        <v/>
      </c>
      <c r="M144" s="42" t="b">
        <f t="shared" si="11"/>
        <v>0</v>
      </c>
      <c r="N144" s="41" t="str">
        <f xml:space="preserve"> E144 &amp;"_" &amp; VLOOKUP(F144,AddressingModes!A:F,3,FALSE) &amp; "(" &amp; IF(AND(J144&lt;&gt;0,OR(F144&lt;&gt;"a,Y",AND(F144="a,Y",L144&lt;&gt;""))), E144&amp;"_"&amp;VLOOKUP(F144,AddressingModes!A:F,5,FALSE), "null") &amp; ",(byte) " &amp; D144 &amp; IF( H144&gt;8, ", (byte) 0x00", "") &amp; IF( H144&gt;16, ", (byte) 0x00", "") &amp; "), //"</f>
        <v>SMB1_zp(null,(byte) 0x97, (byte) 0x00), //</v>
      </c>
    </row>
    <row r="145" spans="1:14" x14ac:dyDescent="0.35">
      <c r="A145" s="41" t="str">
        <f>CONCATENATE(D145,".",IF(B145&lt;&gt;"",B145,OpcodeTable!$C$1),".",IF(C145&lt;&gt;"",C145,OpcodeTable!$C$2))</f>
        <v>0x97.W65C02S.Enhanced</v>
      </c>
      <c r="B145" s="37" t="s">
        <v>81</v>
      </c>
      <c r="C145" s="37" t="s">
        <v>129</v>
      </c>
      <c r="D145" s="38" t="s">
        <v>335</v>
      </c>
      <c r="E145" s="38" t="s">
        <v>156</v>
      </c>
      <c r="F145" s="38" t="s">
        <v>75</v>
      </c>
      <c r="G145" s="43" t="str">
        <f t="shared" si="8"/>
        <v xml:space="preserve"> zp</v>
      </c>
      <c r="H145" s="42">
        <f>VLOOKUP(F145,AddressingModes!A:F,4,FALSE)</f>
        <v>16</v>
      </c>
      <c r="I145" s="42">
        <f>VLOOKUP(F145,AddressingModes!A:F,6,FALSE)</f>
        <v>1</v>
      </c>
      <c r="J145" s="42">
        <f>IF(AND(E145&lt;&gt;"JMP",E145&lt;&gt;"JSR"),VLOOKUP(F145,AddressingModes!A:F,5,FALSE),0)</f>
        <v>0</v>
      </c>
      <c r="K145" s="42" t="str">
        <f t="shared" si="9"/>
        <v>SMB B1:.zp</v>
      </c>
      <c r="L145" s="42" t="str">
        <f t="shared" si="10"/>
        <v/>
      </c>
      <c r="M145" s="42" t="b">
        <f t="shared" si="11"/>
        <v>0</v>
      </c>
      <c r="N145" s="41" t="str">
        <f xml:space="preserve"> E145 &amp;"_" &amp; VLOOKUP(F145,AddressingModes!A:F,3,FALSE) &amp; "(" &amp; IF(AND(J145&lt;&gt;0,OR(F145&lt;&gt;"a,Y",AND(F145="a,Y",L145&lt;&gt;""))), E145&amp;"_"&amp;VLOOKUP(F145,AddressingModes!A:F,5,FALSE), "null") &amp; ",(byte) " &amp; D145 &amp; IF( H145&gt;8, ", (byte) 0x00", "") &amp; IF( H145&gt;16, ", (byte) 0x00", "") &amp; "), //"</f>
        <v>SMB B1:_zp(null,(byte) 0x97, (byte) 0x00), //</v>
      </c>
    </row>
    <row r="146" spans="1:14" x14ac:dyDescent="0.35">
      <c r="A146" s="41" t="str">
        <f>CONCATENATE(D146,".",IF(B146&lt;&gt;"",B146,OpcodeTable!$C$1),".",IF(C146&lt;&gt;"",C146,OpcodeTable!$C$2))</f>
        <v>0x98.MOS6502.</v>
      </c>
      <c r="D146" s="38" t="s">
        <v>370</v>
      </c>
      <c r="E146" s="38" t="s">
        <v>34</v>
      </c>
      <c r="F146" s="38" t="s">
        <v>73</v>
      </c>
      <c r="G146" s="43" t="str">
        <f t="shared" si="8"/>
        <v/>
      </c>
      <c r="H146" s="42">
        <f>VLOOKUP(F146,AddressingModes!A:F,4,FALSE)</f>
        <v>8</v>
      </c>
      <c r="I146" s="42">
        <f>VLOOKUP(F146,AddressingModes!A:F,6,FALSE)</f>
        <v>11</v>
      </c>
      <c r="J146" s="42">
        <f>IF(AND(E146&lt;&gt;"JMP",E146&lt;&gt;"JSR"),VLOOKUP(F146,AddressingModes!A:F,5,FALSE),0)</f>
        <v>0</v>
      </c>
      <c r="K146" s="42" t="str">
        <f t="shared" si="9"/>
        <v>TYA.imp</v>
      </c>
      <c r="L146" s="42" t="str">
        <f t="shared" si="10"/>
        <v/>
      </c>
      <c r="M146" s="42" t="b">
        <f t="shared" si="11"/>
        <v>0</v>
      </c>
      <c r="N146" s="41" t="str">
        <f xml:space="preserve"> E146 &amp;"_" &amp; VLOOKUP(F146,AddressingModes!A:F,3,FALSE) &amp; "(" &amp; IF(AND(J146&lt;&gt;0,OR(F146&lt;&gt;"a,Y",AND(F146="a,Y",L146&lt;&gt;""))), E146&amp;"_"&amp;VLOOKUP(F146,AddressingModes!A:F,5,FALSE), "null") &amp; ",(byte) " &amp; D146 &amp; IF( H146&gt;8, ", (byte) 0x00", "") &amp; IF( H146&gt;16, ", (byte) 0x00", "") &amp; "), //"</f>
        <v>TYA_implied(null,(byte) 0x98), //</v>
      </c>
    </row>
    <row r="147" spans="1:14" x14ac:dyDescent="0.35">
      <c r="A147" s="41" t="str">
        <f>CONCATENATE(D147,".",IF(B147&lt;&gt;"",B147,OpcodeTable!$C$1),".",IF(C147&lt;&gt;"",C147,OpcodeTable!$C$2))</f>
        <v>0x99.MOS6502.</v>
      </c>
      <c r="D147" s="38" t="s">
        <v>345</v>
      </c>
      <c r="E147" s="38" t="s">
        <v>28</v>
      </c>
      <c r="F147" s="38" t="s">
        <v>401</v>
      </c>
      <c r="G147" s="43" t="str">
        <f t="shared" si="8"/>
        <v xml:space="preserve"> abs,Y</v>
      </c>
      <c r="H147" s="42">
        <f>VLOOKUP(F147,AddressingModes!A:F,4,FALSE)</f>
        <v>24</v>
      </c>
      <c r="I147" s="42">
        <f>VLOOKUP(F147,AddressingModes!A:F,6,FALSE)</f>
        <v>13</v>
      </c>
      <c r="J147" s="42" t="str">
        <f>IF(AND(E147&lt;&gt;"JMP",E147&lt;&gt;"JSR"),VLOOKUP(F147,AddressingModes!A:F,5,FALSE),0)</f>
        <v>zpIndexedY</v>
      </c>
      <c r="K147" s="42" t="str">
        <f t="shared" si="9"/>
        <v>STA.abs,Y</v>
      </c>
      <c r="L147" s="42" t="str">
        <f t="shared" si="10"/>
        <v/>
      </c>
      <c r="M147" s="42" t="b">
        <f t="shared" si="11"/>
        <v>1</v>
      </c>
      <c r="N147" s="41" t="str">
        <f xml:space="preserve"> E147 &amp;"_" &amp; VLOOKUP(F147,AddressingModes!A:F,3,FALSE) &amp; "(" &amp; IF(AND(J147&lt;&gt;0,OR(F147&lt;&gt;"a,Y",AND(F147="a,Y",L147&lt;&gt;""))), E147&amp;"_"&amp;VLOOKUP(F147,AddressingModes!A:F,5,FALSE), "null") &amp; ",(byte) " &amp; D147 &amp; IF( H147&gt;8, ", (byte) 0x00", "") &amp; IF( H147&gt;16, ", (byte) 0x00", "") &amp; "), //"</f>
        <v>STA_indexedY(STA_zpIndexedY,(byte) 0x99, (byte) 0x00, (byte) 0x00), //</v>
      </c>
    </row>
    <row r="148" spans="1:14" x14ac:dyDescent="0.35">
      <c r="A148" s="41" t="str">
        <f>CONCATENATE(D148,".",IF(B148&lt;&gt;"",B148,OpcodeTable!$C$1),".",IF(C148&lt;&gt;"",C148,OpcodeTable!$C$2))</f>
        <v>0x9A.MOS6502.</v>
      </c>
      <c r="D148" s="38" t="s">
        <v>369</v>
      </c>
      <c r="E148" s="38" t="s">
        <v>35</v>
      </c>
      <c r="F148" s="38" t="s">
        <v>73</v>
      </c>
      <c r="G148" s="43" t="str">
        <f t="shared" si="8"/>
        <v/>
      </c>
      <c r="H148" s="42">
        <f>VLOOKUP(F148,AddressingModes!A:F,4,FALSE)</f>
        <v>8</v>
      </c>
      <c r="I148" s="42">
        <f>VLOOKUP(F148,AddressingModes!A:F,6,FALSE)</f>
        <v>11</v>
      </c>
      <c r="J148" s="42">
        <f>IF(AND(E148&lt;&gt;"JMP",E148&lt;&gt;"JSR"),VLOOKUP(F148,AddressingModes!A:F,5,FALSE),0)</f>
        <v>0</v>
      </c>
      <c r="K148" s="42" t="str">
        <f t="shared" si="9"/>
        <v>TXS.imp</v>
      </c>
      <c r="L148" s="42" t="str">
        <f t="shared" si="10"/>
        <v/>
      </c>
      <c r="M148" s="42" t="b">
        <f t="shared" si="11"/>
        <v>0</v>
      </c>
      <c r="N148" s="41" t="str">
        <f xml:space="preserve"> E148 &amp;"_" &amp; VLOOKUP(F148,AddressingModes!A:F,3,FALSE) &amp; "(" &amp; IF(AND(J148&lt;&gt;0,OR(F148&lt;&gt;"a,Y",AND(F148="a,Y",L148&lt;&gt;""))), E148&amp;"_"&amp;VLOOKUP(F148,AddressingModes!A:F,5,FALSE), "null") &amp; ",(byte) " &amp; D148 &amp; IF( H148&gt;8, ", (byte) 0x00", "") &amp; IF( H148&gt;16, ", (byte) 0x00", "") &amp; "), //"</f>
        <v>TXS_implied(null,(byte) 0x9A), //</v>
      </c>
    </row>
    <row r="149" spans="1:14" x14ac:dyDescent="0.35">
      <c r="A149" s="41" t="str">
        <f>CONCATENATE(D149,".",IF(B149&lt;&gt;"",B149,OpcodeTable!$C$1),".",IF(C149&lt;&gt;"",C149,OpcodeTable!$C$2))</f>
        <v>0x9C.W65C02S.</v>
      </c>
      <c r="B149" s="37" t="s">
        <v>81</v>
      </c>
      <c r="D149" s="38" t="s">
        <v>360</v>
      </c>
      <c r="E149" s="38" t="s">
        <v>120</v>
      </c>
      <c r="F149" s="38" t="s">
        <v>399</v>
      </c>
      <c r="G149" s="43" t="str">
        <f t="shared" si="8"/>
        <v xml:space="preserve"> abs</v>
      </c>
      <c r="H149" s="42">
        <f>VLOOKUP(F149,AddressingModes!A:F,4,FALSE)</f>
        <v>24</v>
      </c>
      <c r="I149" s="42">
        <f>VLOOKUP(F149,AddressingModes!A:F,6,FALSE)</f>
        <v>8</v>
      </c>
      <c r="J149" s="42" t="str">
        <f>IF(AND(E149&lt;&gt;"JMP",E149&lt;&gt;"JSR"),VLOOKUP(F149,AddressingModes!A:F,5,FALSE),0)</f>
        <v>zp</v>
      </c>
      <c r="K149" s="42" t="str">
        <f t="shared" si="9"/>
        <v>STZ.abs</v>
      </c>
      <c r="L149" s="42" t="str">
        <f t="shared" si="10"/>
        <v/>
      </c>
      <c r="M149" s="42" t="b">
        <f t="shared" si="11"/>
        <v>1</v>
      </c>
      <c r="N149" s="41" t="str">
        <f xml:space="preserve"> E149 &amp;"_" &amp; VLOOKUP(F149,AddressingModes!A:F,3,FALSE) &amp; "(" &amp; IF(AND(J149&lt;&gt;0,OR(F149&lt;&gt;"a,Y",AND(F149="a,Y",L149&lt;&gt;""))), E149&amp;"_"&amp;VLOOKUP(F149,AddressingModes!A:F,5,FALSE), "null") &amp; ",(byte) " &amp; D149 &amp; IF( H149&gt;8, ", (byte) 0x00", "") &amp; IF( H149&gt;16, ", (byte) 0x00", "") &amp; "), //"</f>
        <v>STZ_absolute(STZ_zp,(byte) 0x9C, (byte) 0x00, (byte) 0x00), //</v>
      </c>
    </row>
    <row r="150" spans="1:14" x14ac:dyDescent="0.35">
      <c r="A150" s="41" t="str">
        <f>CONCATENATE(D150,".",IF(B150&lt;&gt;"",B150,OpcodeTable!$C$1),".",IF(C150&lt;&gt;"",C150,OpcodeTable!$C$2))</f>
        <v>0x9D.MOS6502.</v>
      </c>
      <c r="D150" s="38" t="s">
        <v>347</v>
      </c>
      <c r="E150" s="38" t="s">
        <v>28</v>
      </c>
      <c r="F150" s="38" t="s">
        <v>400</v>
      </c>
      <c r="G150" s="43" t="str">
        <f t="shared" si="8"/>
        <v xml:space="preserve"> abs,X</v>
      </c>
      <c r="H150" s="42">
        <f>VLOOKUP(F150,AddressingModes!A:F,4,FALSE)</f>
        <v>24</v>
      </c>
      <c r="I150" s="42">
        <f>VLOOKUP(F150,AddressingModes!A:F,6,FALSE)</f>
        <v>12</v>
      </c>
      <c r="J150" s="42" t="str">
        <f>IF(AND(E150&lt;&gt;"JMP",E150&lt;&gt;"JSR"),VLOOKUP(F150,AddressingModes!A:F,5,FALSE),0)</f>
        <v>zpIndexedX</v>
      </c>
      <c r="K150" s="42" t="str">
        <f t="shared" si="9"/>
        <v>STA.abs,X</v>
      </c>
      <c r="L150" s="42" t="str">
        <f t="shared" si="10"/>
        <v/>
      </c>
      <c r="M150" s="42" t="b">
        <f t="shared" si="11"/>
        <v>1</v>
      </c>
      <c r="N150" s="41" t="str">
        <f xml:space="preserve"> E150 &amp;"_" &amp; VLOOKUP(F150,AddressingModes!A:F,3,FALSE) &amp; "(" &amp; IF(AND(J150&lt;&gt;0,OR(F150&lt;&gt;"a,Y",AND(F150="a,Y",L150&lt;&gt;""))), E150&amp;"_"&amp;VLOOKUP(F150,AddressingModes!A:F,5,FALSE), "null") &amp; ",(byte) " &amp; D150 &amp; IF( H150&gt;8, ", (byte) 0x00", "") &amp; IF( H150&gt;16, ", (byte) 0x00", "") &amp; "), //"</f>
        <v>STA_indexedX(STA_zpIndexedX,(byte) 0x9D, (byte) 0x00, (byte) 0x00), //</v>
      </c>
    </row>
    <row r="151" spans="1:14" x14ac:dyDescent="0.35">
      <c r="A151" s="41" t="str">
        <f>CONCATENATE(D151,".",IF(B151&lt;&gt;"",B151,OpcodeTable!$C$1),".",IF(C151&lt;&gt;"",C151,OpcodeTable!$C$2))</f>
        <v>0x9E.W65C02S.</v>
      </c>
      <c r="B151" s="37" t="s">
        <v>81</v>
      </c>
      <c r="D151" s="38" t="s">
        <v>359</v>
      </c>
      <c r="E151" s="38" t="s">
        <v>120</v>
      </c>
      <c r="F151" s="38" t="s">
        <v>400</v>
      </c>
      <c r="G151" s="43" t="str">
        <f t="shared" si="8"/>
        <v xml:space="preserve"> abs,X</v>
      </c>
      <c r="H151" s="42">
        <f>VLOOKUP(F151,AddressingModes!A:F,4,FALSE)</f>
        <v>24</v>
      </c>
      <c r="I151" s="42">
        <f>VLOOKUP(F151,AddressingModes!A:F,6,FALSE)</f>
        <v>12</v>
      </c>
      <c r="J151" s="42" t="str">
        <f>IF(AND(E151&lt;&gt;"JMP",E151&lt;&gt;"JSR"),VLOOKUP(F151,AddressingModes!A:F,5,FALSE),0)</f>
        <v>zpIndexedX</v>
      </c>
      <c r="K151" s="42" t="str">
        <f t="shared" si="9"/>
        <v>STZ.abs,X</v>
      </c>
      <c r="L151" s="42" t="str">
        <f t="shared" si="10"/>
        <v/>
      </c>
      <c r="M151" s="42" t="b">
        <f t="shared" si="11"/>
        <v>1</v>
      </c>
      <c r="N151" s="41" t="str">
        <f xml:space="preserve"> E151 &amp;"_" &amp; VLOOKUP(F151,AddressingModes!A:F,3,FALSE) &amp; "(" &amp; IF(AND(J151&lt;&gt;0,OR(F151&lt;&gt;"a,Y",AND(F151="a,Y",L151&lt;&gt;""))), E151&amp;"_"&amp;VLOOKUP(F151,AddressingModes!A:F,5,FALSE), "null") &amp; ",(byte) " &amp; D151 &amp; IF( H151&gt;8, ", (byte) 0x00", "") &amp; IF( H151&gt;16, ", (byte) 0x00", "") &amp; "), //"</f>
        <v>STZ_indexedX(STZ_zpIndexedX,(byte) 0x9E, (byte) 0x00, (byte) 0x00), //</v>
      </c>
    </row>
    <row r="152" spans="1:14" x14ac:dyDescent="0.35">
      <c r="A152" s="41" t="str">
        <f>CONCATENATE(D152,".",IF(B152&lt;&gt;"",B152,OpcodeTable!$C$1),".",IF(C152&lt;&gt;"",C152,OpcodeTable!$C$2))</f>
        <v>0x9F.W65C02S.</v>
      </c>
      <c r="B152" s="37" t="s">
        <v>81</v>
      </c>
      <c r="D152" s="38" t="s">
        <v>197</v>
      </c>
      <c r="E152" s="38" t="s">
        <v>113</v>
      </c>
      <c r="F152" s="38" t="s">
        <v>163</v>
      </c>
      <c r="G152" s="43" t="str">
        <f t="shared" si="8"/>
        <v xml:space="preserve"> zp,rel</v>
      </c>
      <c r="H152" s="42">
        <f>VLOOKUP(F152,AddressingModes!A:F,4,FALSE)</f>
        <v>24</v>
      </c>
      <c r="I152" s="42">
        <f>VLOOKUP(F152,AddressingModes!A:F,6,FALSE)</f>
        <v>7</v>
      </c>
      <c r="J152" s="42">
        <f>IF(AND(E152&lt;&gt;"JMP",E152&lt;&gt;"JSR"),VLOOKUP(F152,AddressingModes!A:F,5,FALSE),0)</f>
        <v>0</v>
      </c>
      <c r="K152" s="42" t="str">
        <f t="shared" si="9"/>
        <v>BBS1.zp,rel</v>
      </c>
      <c r="L152" s="42" t="str">
        <f t="shared" si="10"/>
        <v/>
      </c>
      <c r="M152" s="42" t="b">
        <f t="shared" si="11"/>
        <v>0</v>
      </c>
      <c r="N152" s="41" t="str">
        <f xml:space="preserve"> E152 &amp;"_" &amp; VLOOKUP(F152,AddressingModes!A:F,3,FALSE) &amp; "(" &amp; IF(AND(J152&lt;&gt;0,OR(F152&lt;&gt;"a,Y",AND(F152="a,Y",L152&lt;&gt;""))), E152&amp;"_"&amp;VLOOKUP(F152,AddressingModes!A:F,5,FALSE), "null") &amp; ",(byte) " &amp; D152 &amp; IF( H152&gt;8, ", (byte) 0x00", "") &amp; IF( H152&gt;16, ", (byte) 0x00", "") &amp; "), //"</f>
        <v>BBS1_zpRelative(null,(byte) 0x9F, (byte) 0x00, (byte) 0x00), //</v>
      </c>
    </row>
    <row r="153" spans="1:14" x14ac:dyDescent="0.35">
      <c r="A153" s="41" t="str">
        <f>CONCATENATE(D153,".",IF(B153&lt;&gt;"",B153,OpcodeTable!$C$1),".",IF(C153&lt;&gt;"",C153,OpcodeTable!$C$2))</f>
        <v>0x9F.W65C02S.Enhanced</v>
      </c>
      <c r="B153" s="37" t="s">
        <v>81</v>
      </c>
      <c r="C153" s="37" t="s">
        <v>129</v>
      </c>
      <c r="D153" s="38" t="s">
        <v>197</v>
      </c>
      <c r="E153" s="38" t="s">
        <v>138</v>
      </c>
      <c r="F153" s="38" t="s">
        <v>163</v>
      </c>
      <c r="G153" s="43" t="str">
        <f t="shared" si="8"/>
        <v xml:space="preserve"> zp,rel</v>
      </c>
      <c r="H153" s="42">
        <f>VLOOKUP(F153,AddressingModes!A:F,4,FALSE)</f>
        <v>24</v>
      </c>
      <c r="I153" s="42">
        <f>VLOOKUP(F153,AddressingModes!A:F,6,FALSE)</f>
        <v>7</v>
      </c>
      <c r="J153" s="42">
        <f>IF(AND(E153&lt;&gt;"JMP",E153&lt;&gt;"JSR"),VLOOKUP(F153,AddressingModes!A:F,5,FALSE),0)</f>
        <v>0</v>
      </c>
      <c r="K153" s="42" t="str">
        <f t="shared" si="9"/>
        <v>BBS B1:.zp,rel</v>
      </c>
      <c r="L153" s="42" t="str">
        <f t="shared" si="10"/>
        <v/>
      </c>
      <c r="M153" s="42" t="b">
        <f t="shared" si="11"/>
        <v>0</v>
      </c>
      <c r="N153" s="41" t="str">
        <f xml:space="preserve"> E153 &amp;"_" &amp; VLOOKUP(F153,AddressingModes!A:F,3,FALSE) &amp; "(" &amp; IF(AND(J153&lt;&gt;0,OR(F153&lt;&gt;"a,Y",AND(F153="a,Y",L153&lt;&gt;""))), E153&amp;"_"&amp;VLOOKUP(F153,AddressingModes!A:F,5,FALSE), "null") &amp; ",(byte) " &amp; D153 &amp; IF( H153&gt;8, ", (byte) 0x00", "") &amp; IF( H153&gt;16, ", (byte) 0x00", "") &amp; "), //"</f>
        <v>BBS B1:_zpRelative(null,(byte) 0x9F, (byte) 0x00, (byte) 0x00), //</v>
      </c>
    </row>
    <row r="154" spans="1:14" x14ac:dyDescent="0.35">
      <c r="A154" s="41" t="str">
        <f>CONCATENATE(D154,".",IF(B154&lt;&gt;"",B154,OpcodeTable!$C$1),".",IF(C154&lt;&gt;"",C154,OpcodeTable!$C$2))</f>
        <v>0xA0.MOS6502.</v>
      </c>
      <c r="D154" s="38" t="s">
        <v>281</v>
      </c>
      <c r="E154" s="38" t="s">
        <v>36</v>
      </c>
      <c r="F154" s="38" t="s">
        <v>4</v>
      </c>
      <c r="G154" s="43" t="str">
        <f t="shared" si="8"/>
        <v xml:space="preserve"> #</v>
      </c>
      <c r="H154" s="42">
        <f>VLOOKUP(F154,AddressingModes!A:F,4,FALSE)</f>
        <v>16</v>
      </c>
      <c r="I154" s="42">
        <f>VLOOKUP(F154,AddressingModes!A:F,6,FALSE)</f>
        <v>10</v>
      </c>
      <c r="J154" s="42">
        <f>IF(AND(E154&lt;&gt;"JMP",E154&lt;&gt;"JSR"),VLOOKUP(F154,AddressingModes!A:F,5,FALSE),0)</f>
        <v>0</v>
      </c>
      <c r="K154" s="42" t="str">
        <f t="shared" si="9"/>
        <v>LDY.#</v>
      </c>
      <c r="L154" s="42" t="str">
        <f t="shared" si="10"/>
        <v/>
      </c>
      <c r="M154" s="42" t="b">
        <f t="shared" si="11"/>
        <v>0</v>
      </c>
      <c r="N154" s="41" t="str">
        <f xml:space="preserve"> E154 &amp;"_" &amp; VLOOKUP(F154,AddressingModes!A:F,3,FALSE) &amp; "(" &amp; IF(AND(J154&lt;&gt;0,OR(F154&lt;&gt;"a,Y",AND(F154="a,Y",L154&lt;&gt;""))), E154&amp;"_"&amp;VLOOKUP(F154,AddressingModes!A:F,5,FALSE), "null") &amp; ",(byte) " &amp; D154 &amp; IF( H154&gt;8, ", (byte) 0x00", "") &amp; IF( H154&gt;16, ", (byte) 0x00", "") &amp; "), //"</f>
        <v>LDY_immediate(null,(byte) 0xA0, (byte) 0x00), //</v>
      </c>
    </row>
    <row r="155" spans="1:14" x14ac:dyDescent="0.35">
      <c r="A155" s="41" t="str">
        <f>CONCATENATE(D155,".",IF(B155&lt;&gt;"",B155,OpcodeTable!$C$1),".",IF(C155&lt;&gt;"",C155,OpcodeTable!$C$2))</f>
        <v>0xA1.MOS6502.</v>
      </c>
      <c r="D155" s="38" t="s">
        <v>272</v>
      </c>
      <c r="E155" s="38" t="s">
        <v>37</v>
      </c>
      <c r="F155" s="38" t="s">
        <v>372</v>
      </c>
      <c r="G155" s="43" t="str">
        <f t="shared" si="8"/>
        <v xml:space="preserve"> [zp,X]</v>
      </c>
      <c r="H155" s="42">
        <f>VLOOKUP(F155,AddressingModes!A:F,4,FALSE)</f>
        <v>16</v>
      </c>
      <c r="I155" s="42">
        <f>VLOOKUP(F155,AddressingModes!A:F,6,FALSE)</f>
        <v>5</v>
      </c>
      <c r="J155" s="42">
        <f>IF(AND(E155&lt;&gt;"JMP",E155&lt;&gt;"JSR"),VLOOKUP(F155,AddressingModes!A:F,5,FALSE),0)</f>
        <v>0</v>
      </c>
      <c r="K155" s="42" t="str">
        <f t="shared" si="9"/>
        <v>LDA.[zp,X]</v>
      </c>
      <c r="L155" s="42" t="str">
        <f t="shared" si="10"/>
        <v/>
      </c>
      <c r="M155" s="42" t="b">
        <f t="shared" si="11"/>
        <v>0</v>
      </c>
      <c r="N155" s="41" t="str">
        <f xml:space="preserve"> E155 &amp;"_" &amp; VLOOKUP(F155,AddressingModes!A:F,3,FALSE) &amp; "(" &amp; IF(AND(J155&lt;&gt;0,OR(F155&lt;&gt;"a,Y",AND(F155="a,Y",L155&lt;&gt;""))), E155&amp;"_"&amp;VLOOKUP(F155,AddressingModes!A:F,5,FALSE), "null") &amp; ",(byte) " &amp; D155 &amp; IF( H155&gt;8, ", (byte) 0x00", "") &amp; IF( H155&gt;16, ", (byte) 0x00", "") &amp; "), //"</f>
        <v>LDA_zpIndirectX(null,(byte) 0xA1, (byte) 0x00), //</v>
      </c>
    </row>
    <row r="156" spans="1:14" x14ac:dyDescent="0.35">
      <c r="A156" s="41" t="str">
        <f>CONCATENATE(D156,".",IF(B156&lt;&gt;"",B156,OpcodeTable!$C$1),".",IF(C156&lt;&gt;"",C156,OpcodeTable!$C$2))</f>
        <v>0xA2.MOS6502.</v>
      </c>
      <c r="D156" s="38" t="s">
        <v>276</v>
      </c>
      <c r="E156" s="38" t="s">
        <v>38</v>
      </c>
      <c r="F156" s="38" t="s">
        <v>4</v>
      </c>
      <c r="G156" s="43" t="str">
        <f t="shared" si="8"/>
        <v xml:space="preserve"> #</v>
      </c>
      <c r="H156" s="42">
        <f>VLOOKUP(F156,AddressingModes!A:F,4,FALSE)</f>
        <v>16</v>
      </c>
      <c r="I156" s="42">
        <f>VLOOKUP(F156,AddressingModes!A:F,6,FALSE)</f>
        <v>10</v>
      </c>
      <c r="J156" s="42">
        <f>IF(AND(E156&lt;&gt;"JMP",E156&lt;&gt;"JSR"),VLOOKUP(F156,AddressingModes!A:F,5,FALSE),0)</f>
        <v>0</v>
      </c>
      <c r="K156" s="42" t="str">
        <f t="shared" si="9"/>
        <v>LDX.#</v>
      </c>
      <c r="L156" s="42" t="str">
        <f t="shared" si="10"/>
        <v>LDX.zp,Y</v>
      </c>
      <c r="M156" s="42" t="b">
        <f t="shared" si="11"/>
        <v>0</v>
      </c>
      <c r="N156" s="41" t="str">
        <f xml:space="preserve"> E156 &amp;"_" &amp; VLOOKUP(F156,AddressingModes!A:F,3,FALSE) &amp; "(" &amp; IF(AND(J156&lt;&gt;0,OR(F156&lt;&gt;"a,Y",AND(F156="a,Y",L156&lt;&gt;""))), E156&amp;"_"&amp;VLOOKUP(F156,AddressingModes!A:F,5,FALSE), "null") &amp; ",(byte) " &amp; D156 &amp; IF( H156&gt;8, ", (byte) 0x00", "") &amp; IF( H156&gt;16, ", (byte) 0x00", "") &amp; "), //"</f>
        <v>LDX_immediate(null,(byte) 0xA2, (byte) 0x00), //</v>
      </c>
    </row>
    <row r="157" spans="1:14" x14ac:dyDescent="0.35">
      <c r="A157" s="41" t="str">
        <f>CONCATENATE(D157,".",IF(B157&lt;&gt;"",B157,OpcodeTable!$C$1),".",IF(C157&lt;&gt;"",C157,OpcodeTable!$C$2))</f>
        <v>0xA4.MOS6502.</v>
      </c>
      <c r="D157" s="38" t="s">
        <v>280</v>
      </c>
      <c r="E157" s="38" t="s">
        <v>36</v>
      </c>
      <c r="F157" s="38" t="s">
        <v>75</v>
      </c>
      <c r="G157" s="43" t="str">
        <f t="shared" si="8"/>
        <v xml:space="preserve"> zp</v>
      </c>
      <c r="H157" s="42">
        <f>VLOOKUP(F157,AddressingModes!A:F,4,FALSE)</f>
        <v>16</v>
      </c>
      <c r="I157" s="42">
        <f>VLOOKUP(F157,AddressingModes!A:F,6,FALSE)</f>
        <v>1</v>
      </c>
      <c r="J157" s="42">
        <f>IF(AND(E157&lt;&gt;"JMP",E157&lt;&gt;"JSR"),VLOOKUP(F157,AddressingModes!A:F,5,FALSE),0)</f>
        <v>0</v>
      </c>
      <c r="K157" s="42" t="str">
        <f t="shared" si="9"/>
        <v>LDY.zp</v>
      </c>
      <c r="L157" s="42" t="str">
        <f t="shared" si="10"/>
        <v/>
      </c>
      <c r="M157" s="42" t="b">
        <f t="shared" si="11"/>
        <v>0</v>
      </c>
      <c r="N157" s="41" t="str">
        <f xml:space="preserve"> E157 &amp;"_" &amp; VLOOKUP(F157,AddressingModes!A:F,3,FALSE) &amp; "(" &amp; IF(AND(J157&lt;&gt;0,OR(F157&lt;&gt;"a,Y",AND(F157="a,Y",L157&lt;&gt;""))), E157&amp;"_"&amp;VLOOKUP(F157,AddressingModes!A:F,5,FALSE), "null") &amp; ",(byte) " &amp; D157 &amp; IF( H157&gt;8, ", (byte) 0x00", "") &amp; IF( H157&gt;16, ", (byte) 0x00", "") &amp; "), //"</f>
        <v>LDY_zp(null,(byte) 0xA4, (byte) 0x00), //</v>
      </c>
    </row>
    <row r="158" spans="1:14" x14ac:dyDescent="0.35">
      <c r="A158" s="41" t="str">
        <f>CONCATENATE(D158,".",IF(B158&lt;&gt;"",B158,OpcodeTable!$C$1),".",IF(C158&lt;&gt;"",C158,OpcodeTable!$C$2))</f>
        <v>0xA5.MOS6502.</v>
      </c>
      <c r="D158" s="38" t="s">
        <v>267</v>
      </c>
      <c r="E158" s="38" t="s">
        <v>37</v>
      </c>
      <c r="F158" s="38" t="s">
        <v>75</v>
      </c>
      <c r="G158" s="43" t="str">
        <f t="shared" si="8"/>
        <v xml:space="preserve"> zp</v>
      </c>
      <c r="H158" s="42">
        <f>VLOOKUP(F158,AddressingModes!A:F,4,FALSE)</f>
        <v>16</v>
      </c>
      <c r="I158" s="42">
        <f>VLOOKUP(F158,AddressingModes!A:F,6,FALSE)</f>
        <v>1</v>
      </c>
      <c r="J158" s="42">
        <f>IF(AND(E158&lt;&gt;"JMP",E158&lt;&gt;"JSR"),VLOOKUP(F158,AddressingModes!A:F,5,FALSE),0)</f>
        <v>0</v>
      </c>
      <c r="K158" s="42" t="str">
        <f t="shared" si="9"/>
        <v>LDA.zp</v>
      </c>
      <c r="L158" s="42" t="str">
        <f t="shared" si="10"/>
        <v/>
      </c>
      <c r="M158" s="42" t="b">
        <f t="shared" si="11"/>
        <v>0</v>
      </c>
      <c r="N158" s="41" t="str">
        <f xml:space="preserve"> E158 &amp;"_" &amp; VLOOKUP(F158,AddressingModes!A:F,3,FALSE) &amp; "(" &amp; IF(AND(J158&lt;&gt;0,OR(F158&lt;&gt;"a,Y",AND(F158="a,Y",L158&lt;&gt;""))), E158&amp;"_"&amp;VLOOKUP(F158,AddressingModes!A:F,5,FALSE), "null") &amp; ",(byte) " &amp; D158 &amp; IF( H158&gt;8, ", (byte) 0x00", "") &amp; IF( H158&gt;16, ", (byte) 0x00", "") &amp; "), //"</f>
        <v>LDA_zp(null,(byte) 0xA5, (byte) 0x00), //</v>
      </c>
    </row>
    <row r="159" spans="1:14" x14ac:dyDescent="0.35">
      <c r="A159" s="41" t="str">
        <f>CONCATENATE(D159,".",IF(B159&lt;&gt;"",B159,OpcodeTable!$C$1),".",IF(C159&lt;&gt;"",C159,OpcodeTable!$C$2))</f>
        <v>0xA6.MOS6502.</v>
      </c>
      <c r="D159" s="38" t="s">
        <v>275</v>
      </c>
      <c r="E159" s="38" t="s">
        <v>38</v>
      </c>
      <c r="F159" s="38" t="s">
        <v>75</v>
      </c>
      <c r="G159" s="43" t="str">
        <f t="shared" si="8"/>
        <v xml:space="preserve"> zp</v>
      </c>
      <c r="H159" s="42">
        <f>VLOOKUP(F159,AddressingModes!A:F,4,FALSE)</f>
        <v>16</v>
      </c>
      <c r="I159" s="42">
        <f>VLOOKUP(F159,AddressingModes!A:F,6,FALSE)</f>
        <v>1</v>
      </c>
      <c r="J159" s="42">
        <f>IF(AND(E159&lt;&gt;"JMP",E159&lt;&gt;"JSR"),VLOOKUP(F159,AddressingModes!A:F,5,FALSE),0)</f>
        <v>0</v>
      </c>
      <c r="K159" s="42" t="str">
        <f t="shared" si="9"/>
        <v>LDX.zp</v>
      </c>
      <c r="L159" s="42" t="str">
        <f t="shared" si="10"/>
        <v>LDX.zp,Y</v>
      </c>
      <c r="M159" s="42" t="b">
        <f t="shared" si="11"/>
        <v>0</v>
      </c>
      <c r="N159" s="41" t="str">
        <f xml:space="preserve"> E159 &amp;"_" &amp; VLOOKUP(F159,AddressingModes!A:F,3,FALSE) &amp; "(" &amp; IF(AND(J159&lt;&gt;0,OR(F159&lt;&gt;"a,Y",AND(F159="a,Y",L159&lt;&gt;""))), E159&amp;"_"&amp;VLOOKUP(F159,AddressingModes!A:F,5,FALSE), "null") &amp; ",(byte) " &amp; D159 &amp; IF( H159&gt;8, ", (byte) 0x00", "") &amp; IF( H159&gt;16, ", (byte) 0x00", "") &amp; "), //"</f>
        <v>LDX_zp(null,(byte) 0xA6, (byte) 0x00), //</v>
      </c>
    </row>
    <row r="160" spans="1:14" x14ac:dyDescent="0.35">
      <c r="A160" s="41" t="str">
        <f>CONCATENATE(D160,".",IF(B160&lt;&gt;"",B160,OpcodeTable!$C$1),".",IF(C160&lt;&gt;"",C160,OpcodeTable!$C$2))</f>
        <v>0xA7.W65C02S.</v>
      </c>
      <c r="B160" s="37" t="s">
        <v>81</v>
      </c>
      <c r="D160" s="38" t="s">
        <v>336</v>
      </c>
      <c r="E160" s="38" t="s">
        <v>100</v>
      </c>
      <c r="F160" s="38" t="s">
        <v>75</v>
      </c>
      <c r="G160" s="43" t="str">
        <f t="shared" si="8"/>
        <v xml:space="preserve"> zp</v>
      </c>
      <c r="H160" s="42">
        <f>VLOOKUP(F160,AddressingModes!A:F,4,FALSE)</f>
        <v>16</v>
      </c>
      <c r="I160" s="42">
        <f>VLOOKUP(F160,AddressingModes!A:F,6,FALSE)</f>
        <v>1</v>
      </c>
      <c r="J160" s="42">
        <f>IF(AND(E160&lt;&gt;"JMP",E160&lt;&gt;"JSR"),VLOOKUP(F160,AddressingModes!A:F,5,FALSE),0)</f>
        <v>0</v>
      </c>
      <c r="K160" s="42" t="str">
        <f t="shared" si="9"/>
        <v>SMB2.zp</v>
      </c>
      <c r="L160" s="42" t="str">
        <f t="shared" si="10"/>
        <v/>
      </c>
      <c r="M160" s="42" t="b">
        <f t="shared" si="11"/>
        <v>0</v>
      </c>
      <c r="N160" s="41" t="str">
        <f xml:space="preserve"> E160 &amp;"_" &amp; VLOOKUP(F160,AddressingModes!A:F,3,FALSE) &amp; "(" &amp; IF(AND(J160&lt;&gt;0,OR(F160&lt;&gt;"a,Y",AND(F160="a,Y",L160&lt;&gt;""))), E160&amp;"_"&amp;VLOOKUP(F160,AddressingModes!A:F,5,FALSE), "null") &amp; ",(byte) " &amp; D160 &amp; IF( H160&gt;8, ", (byte) 0x00", "") &amp; IF( H160&gt;16, ", (byte) 0x00", "") &amp; "), //"</f>
        <v>SMB2_zp(null,(byte) 0xA7, (byte) 0x00), //</v>
      </c>
    </row>
    <row r="161" spans="1:14" x14ac:dyDescent="0.35">
      <c r="A161" s="41" t="str">
        <f>CONCATENATE(D161,".",IF(B161&lt;&gt;"",B161,OpcodeTable!$C$1),".",IF(C161&lt;&gt;"",C161,OpcodeTable!$C$2))</f>
        <v>0xA7.W65C02S.Enhanced</v>
      </c>
      <c r="B161" s="37" t="s">
        <v>81</v>
      </c>
      <c r="C161" s="37" t="s">
        <v>129</v>
      </c>
      <c r="D161" s="38" t="s">
        <v>336</v>
      </c>
      <c r="E161" s="38" t="s">
        <v>157</v>
      </c>
      <c r="F161" s="38" t="s">
        <v>75</v>
      </c>
      <c r="G161" s="43" t="str">
        <f t="shared" si="8"/>
        <v xml:space="preserve"> zp</v>
      </c>
      <c r="H161" s="42">
        <f>VLOOKUP(F161,AddressingModes!A:F,4,FALSE)</f>
        <v>16</v>
      </c>
      <c r="I161" s="42">
        <f>VLOOKUP(F161,AddressingModes!A:F,6,FALSE)</f>
        <v>1</v>
      </c>
      <c r="J161" s="42">
        <f>IF(AND(E161&lt;&gt;"JMP",E161&lt;&gt;"JSR"),VLOOKUP(F161,AddressingModes!A:F,5,FALSE),0)</f>
        <v>0</v>
      </c>
      <c r="K161" s="42" t="str">
        <f t="shared" si="9"/>
        <v>SMB B2:.zp</v>
      </c>
      <c r="L161" s="42" t="str">
        <f t="shared" si="10"/>
        <v/>
      </c>
      <c r="M161" s="42" t="b">
        <f t="shared" si="11"/>
        <v>0</v>
      </c>
      <c r="N161" s="41" t="str">
        <f xml:space="preserve"> E161 &amp;"_" &amp; VLOOKUP(F161,AddressingModes!A:F,3,FALSE) &amp; "(" &amp; IF(AND(J161&lt;&gt;0,OR(F161&lt;&gt;"a,Y",AND(F161="a,Y",L161&lt;&gt;""))), E161&amp;"_"&amp;VLOOKUP(F161,AddressingModes!A:F,5,FALSE), "null") &amp; ",(byte) " &amp; D161 &amp; IF( H161&gt;8, ", (byte) 0x00", "") &amp; IF( H161&gt;16, ", (byte) 0x00", "") &amp; "), //"</f>
        <v>SMB B2:_zp(null,(byte) 0xA7, (byte) 0x00), //</v>
      </c>
    </row>
    <row r="162" spans="1:14" x14ac:dyDescent="0.35">
      <c r="A162" s="41" t="str">
        <f>CONCATENATE(D162,".",IF(B162&lt;&gt;"",B162,OpcodeTable!$C$1),".",IF(C162&lt;&gt;"",C162,OpcodeTable!$C$2))</f>
        <v>0xA8.MOS6502.</v>
      </c>
      <c r="D162" s="38" t="s">
        <v>362</v>
      </c>
      <c r="E162" s="38" t="s">
        <v>39</v>
      </c>
      <c r="F162" s="38" t="s">
        <v>73</v>
      </c>
      <c r="G162" s="43" t="str">
        <f t="shared" si="8"/>
        <v/>
      </c>
      <c r="H162" s="42">
        <f>VLOOKUP(F162,AddressingModes!A:F,4,FALSE)</f>
        <v>8</v>
      </c>
      <c r="I162" s="42">
        <f>VLOOKUP(F162,AddressingModes!A:F,6,FALSE)</f>
        <v>11</v>
      </c>
      <c r="J162" s="42">
        <f>IF(AND(E162&lt;&gt;"JMP",E162&lt;&gt;"JSR"),VLOOKUP(F162,AddressingModes!A:F,5,FALSE),0)</f>
        <v>0</v>
      </c>
      <c r="K162" s="42" t="str">
        <f t="shared" si="9"/>
        <v>TAY.imp</v>
      </c>
      <c r="L162" s="42" t="str">
        <f t="shared" si="10"/>
        <v/>
      </c>
      <c r="M162" s="42" t="b">
        <f t="shared" si="11"/>
        <v>0</v>
      </c>
      <c r="N162" s="41" t="str">
        <f xml:space="preserve"> E162 &amp;"_" &amp; VLOOKUP(F162,AddressingModes!A:F,3,FALSE) &amp; "(" &amp; IF(AND(J162&lt;&gt;0,OR(F162&lt;&gt;"a,Y",AND(F162="a,Y",L162&lt;&gt;""))), E162&amp;"_"&amp;VLOOKUP(F162,AddressingModes!A:F,5,FALSE), "null") &amp; ",(byte) " &amp; D162 &amp; IF( H162&gt;8, ", (byte) 0x00", "") &amp; IF( H162&gt;16, ", (byte) 0x00", "") &amp; "), //"</f>
        <v>TAY_implied(null,(byte) 0xA8), //</v>
      </c>
    </row>
    <row r="163" spans="1:14" x14ac:dyDescent="0.35">
      <c r="A163" s="41" t="str">
        <f>CONCATENATE(D163,".",IF(B163&lt;&gt;"",B163,OpcodeTable!$C$1),".",IF(C163&lt;&gt;"",C163,OpcodeTable!$C$2))</f>
        <v>0xA9.MOS6502.</v>
      </c>
      <c r="D163" s="38" t="s">
        <v>268</v>
      </c>
      <c r="E163" s="38" t="s">
        <v>37</v>
      </c>
      <c r="F163" s="38" t="s">
        <v>4</v>
      </c>
      <c r="G163" s="43" t="str">
        <f t="shared" si="8"/>
        <v xml:space="preserve"> #</v>
      </c>
      <c r="H163" s="42">
        <f>VLOOKUP(F163,AddressingModes!A:F,4,FALSE)</f>
        <v>16</v>
      </c>
      <c r="I163" s="42">
        <f>VLOOKUP(F163,AddressingModes!A:F,6,FALSE)</f>
        <v>10</v>
      </c>
      <c r="J163" s="42">
        <f>IF(AND(E163&lt;&gt;"JMP",E163&lt;&gt;"JSR"),VLOOKUP(F163,AddressingModes!A:F,5,FALSE),0)</f>
        <v>0</v>
      </c>
      <c r="K163" s="42" t="str">
        <f t="shared" si="9"/>
        <v>LDA.#</v>
      </c>
      <c r="L163" s="42" t="str">
        <f t="shared" si="10"/>
        <v/>
      </c>
      <c r="M163" s="42" t="b">
        <f t="shared" si="11"/>
        <v>0</v>
      </c>
      <c r="N163" s="41" t="str">
        <f xml:space="preserve"> E163 &amp;"_" &amp; VLOOKUP(F163,AddressingModes!A:F,3,FALSE) &amp; "(" &amp; IF(AND(J163&lt;&gt;0,OR(F163&lt;&gt;"a,Y",AND(F163="a,Y",L163&lt;&gt;""))), E163&amp;"_"&amp;VLOOKUP(F163,AddressingModes!A:F,5,FALSE), "null") &amp; ",(byte) " &amp; D163 &amp; IF( H163&gt;8, ", (byte) 0x00", "") &amp; IF( H163&gt;16, ", (byte) 0x00", "") &amp; "), //"</f>
        <v>LDA_immediate(null,(byte) 0xA9, (byte) 0x00), //</v>
      </c>
    </row>
    <row r="164" spans="1:14" x14ac:dyDescent="0.35">
      <c r="A164" s="41" t="str">
        <f>CONCATENATE(D164,".",IF(B164&lt;&gt;"",B164,OpcodeTable!$C$1),".",IF(C164&lt;&gt;"",C164,OpcodeTable!$C$2))</f>
        <v>0xAA.MOS6502.</v>
      </c>
      <c r="D164" s="38" t="s">
        <v>361</v>
      </c>
      <c r="E164" s="38" t="s">
        <v>40</v>
      </c>
      <c r="F164" s="38" t="s">
        <v>73</v>
      </c>
      <c r="G164" s="43" t="str">
        <f t="shared" si="8"/>
        <v/>
      </c>
      <c r="H164" s="42">
        <f>VLOOKUP(F164,AddressingModes!A:F,4,FALSE)</f>
        <v>8</v>
      </c>
      <c r="I164" s="42">
        <f>VLOOKUP(F164,AddressingModes!A:F,6,FALSE)</f>
        <v>11</v>
      </c>
      <c r="J164" s="42">
        <f>IF(AND(E164&lt;&gt;"JMP",E164&lt;&gt;"JSR"),VLOOKUP(F164,AddressingModes!A:F,5,FALSE),0)</f>
        <v>0</v>
      </c>
      <c r="K164" s="42" t="str">
        <f t="shared" si="9"/>
        <v>TAX.imp</v>
      </c>
      <c r="L164" s="42" t="str">
        <f t="shared" si="10"/>
        <v/>
      </c>
      <c r="M164" s="42" t="b">
        <f t="shared" si="11"/>
        <v>0</v>
      </c>
      <c r="N164" s="41" t="str">
        <f xml:space="preserve"> E164 &amp;"_" &amp; VLOOKUP(F164,AddressingModes!A:F,3,FALSE) &amp; "(" &amp; IF(AND(J164&lt;&gt;0,OR(F164&lt;&gt;"a,Y",AND(F164="a,Y",L164&lt;&gt;""))), E164&amp;"_"&amp;VLOOKUP(F164,AddressingModes!A:F,5,FALSE), "null") &amp; ",(byte) " &amp; D164 &amp; IF( H164&gt;8, ", (byte) 0x00", "") &amp; IF( H164&gt;16, ", (byte) 0x00", "") &amp; "), //"</f>
        <v>TAX_implied(null,(byte) 0xAA), //</v>
      </c>
    </row>
    <row r="165" spans="1:14" x14ac:dyDescent="0.35">
      <c r="A165" s="41" t="str">
        <f>CONCATENATE(D165,".",IF(B165&lt;&gt;"",B165,OpcodeTable!$C$1),".",IF(C165&lt;&gt;"",C165,OpcodeTable!$C$2))</f>
        <v>0xAC.MOS6502.</v>
      </c>
      <c r="D165" s="38" t="s">
        <v>283</v>
      </c>
      <c r="E165" s="38" t="s">
        <v>36</v>
      </c>
      <c r="F165" s="38" t="s">
        <v>399</v>
      </c>
      <c r="G165" s="43" t="str">
        <f t="shared" si="8"/>
        <v xml:space="preserve"> abs</v>
      </c>
      <c r="H165" s="42">
        <f>VLOOKUP(F165,AddressingModes!A:F,4,FALSE)</f>
        <v>24</v>
      </c>
      <c r="I165" s="42">
        <f>VLOOKUP(F165,AddressingModes!A:F,6,FALSE)</f>
        <v>8</v>
      </c>
      <c r="J165" s="42" t="str">
        <f>IF(AND(E165&lt;&gt;"JMP",E165&lt;&gt;"JSR"),VLOOKUP(F165,AddressingModes!A:F,5,FALSE),0)</f>
        <v>zp</v>
      </c>
      <c r="K165" s="42" t="str">
        <f t="shared" si="9"/>
        <v>LDY.abs</v>
      </c>
      <c r="L165" s="42" t="str">
        <f t="shared" si="10"/>
        <v/>
      </c>
      <c r="M165" s="42" t="b">
        <f t="shared" si="11"/>
        <v>1</v>
      </c>
      <c r="N165" s="41" t="str">
        <f xml:space="preserve"> E165 &amp;"_" &amp; VLOOKUP(F165,AddressingModes!A:F,3,FALSE) &amp; "(" &amp; IF(AND(J165&lt;&gt;0,OR(F165&lt;&gt;"a,Y",AND(F165="a,Y",L165&lt;&gt;""))), E165&amp;"_"&amp;VLOOKUP(F165,AddressingModes!A:F,5,FALSE), "null") &amp; ",(byte) " &amp; D165 &amp; IF( H165&gt;8, ", (byte) 0x00", "") &amp; IF( H165&gt;16, ", (byte) 0x00", "") &amp; "), //"</f>
        <v>LDY_absolute(LDY_zp,(byte) 0xAC, (byte) 0x00, (byte) 0x00), //</v>
      </c>
    </row>
    <row r="166" spans="1:14" x14ac:dyDescent="0.35">
      <c r="A166" s="41" t="str">
        <f>CONCATENATE(D166,".",IF(B166&lt;&gt;"",B166,OpcodeTable!$C$1),".",IF(C166&lt;&gt;"",C166,OpcodeTable!$C$2))</f>
        <v>0xAD.MOS6502.</v>
      </c>
      <c r="D166" s="38" t="s">
        <v>273</v>
      </c>
      <c r="E166" s="38" t="s">
        <v>37</v>
      </c>
      <c r="F166" s="38" t="s">
        <v>399</v>
      </c>
      <c r="G166" s="43" t="str">
        <f t="shared" si="8"/>
        <v xml:space="preserve"> abs</v>
      </c>
      <c r="H166" s="42">
        <f>VLOOKUP(F166,AddressingModes!A:F,4,FALSE)</f>
        <v>24</v>
      </c>
      <c r="I166" s="42">
        <f>VLOOKUP(F166,AddressingModes!A:F,6,FALSE)</f>
        <v>8</v>
      </c>
      <c r="J166" s="42" t="str">
        <f>IF(AND(E166&lt;&gt;"JMP",E166&lt;&gt;"JSR"),VLOOKUP(F166,AddressingModes!A:F,5,FALSE),0)</f>
        <v>zp</v>
      </c>
      <c r="K166" s="42" t="str">
        <f t="shared" si="9"/>
        <v>LDA.abs</v>
      </c>
      <c r="L166" s="42" t="str">
        <f t="shared" si="10"/>
        <v/>
      </c>
      <c r="M166" s="42" t="b">
        <f t="shared" si="11"/>
        <v>1</v>
      </c>
      <c r="N166" s="41" t="str">
        <f xml:space="preserve"> E166 &amp;"_" &amp; VLOOKUP(F166,AddressingModes!A:F,3,FALSE) &amp; "(" &amp; IF(AND(J166&lt;&gt;0,OR(F166&lt;&gt;"a,Y",AND(F166="a,Y",L166&lt;&gt;""))), E166&amp;"_"&amp;VLOOKUP(F166,AddressingModes!A:F,5,FALSE), "null") &amp; ",(byte) " &amp; D166 &amp; IF( H166&gt;8, ", (byte) 0x00", "") &amp; IF( H166&gt;16, ", (byte) 0x00", "") &amp; "), //"</f>
        <v>LDA_absolute(LDA_zp,(byte) 0xAD, (byte) 0x00, (byte) 0x00), //</v>
      </c>
    </row>
    <row r="167" spans="1:14" x14ac:dyDescent="0.35">
      <c r="A167" s="41" t="str">
        <f>CONCATENATE(D167,".",IF(B167&lt;&gt;"",B167,OpcodeTable!$C$1),".",IF(C167&lt;&gt;"",C167,OpcodeTable!$C$2))</f>
        <v>0xAE.MOS6502.</v>
      </c>
      <c r="D167" s="38" t="s">
        <v>278</v>
      </c>
      <c r="E167" s="38" t="s">
        <v>38</v>
      </c>
      <c r="F167" s="38" t="s">
        <v>399</v>
      </c>
      <c r="G167" s="43" t="str">
        <f t="shared" si="8"/>
        <v xml:space="preserve"> abs</v>
      </c>
      <c r="H167" s="42">
        <f>VLOOKUP(F167,AddressingModes!A:F,4,FALSE)</f>
        <v>24</v>
      </c>
      <c r="I167" s="42">
        <f>VLOOKUP(F167,AddressingModes!A:F,6,FALSE)</f>
        <v>8</v>
      </c>
      <c r="J167" s="42" t="str">
        <f>IF(AND(E167&lt;&gt;"JMP",E167&lt;&gt;"JSR"),VLOOKUP(F167,AddressingModes!A:F,5,FALSE),0)</f>
        <v>zp</v>
      </c>
      <c r="K167" s="42" t="str">
        <f t="shared" si="9"/>
        <v>LDX.abs</v>
      </c>
      <c r="L167" s="42" t="str">
        <f t="shared" si="10"/>
        <v>LDX.zp,Y</v>
      </c>
      <c r="M167" s="42" t="b">
        <f t="shared" si="11"/>
        <v>1</v>
      </c>
      <c r="N167" s="41" t="str">
        <f xml:space="preserve"> E167 &amp;"_" &amp; VLOOKUP(F167,AddressingModes!A:F,3,FALSE) &amp; "(" &amp; IF(AND(J167&lt;&gt;0,OR(F167&lt;&gt;"a,Y",AND(F167="a,Y",L167&lt;&gt;""))), E167&amp;"_"&amp;VLOOKUP(F167,AddressingModes!A:F,5,FALSE), "null") &amp; ",(byte) " &amp; D167 &amp; IF( H167&gt;8, ", (byte) 0x00", "") &amp; IF( H167&gt;16, ", (byte) 0x00", "") &amp; "), //"</f>
        <v>LDX_absolute(LDX_zp,(byte) 0xAE, (byte) 0x00, (byte) 0x00), //</v>
      </c>
    </row>
    <row r="168" spans="1:14" x14ac:dyDescent="0.35">
      <c r="A168" s="41" t="str">
        <f>CONCATENATE(D168,".",IF(B168&lt;&gt;"",B168,OpcodeTable!$C$1),".",IF(C168&lt;&gt;"",C168,OpcodeTable!$C$2))</f>
        <v>0xAF.W65C02S.</v>
      </c>
      <c r="B168" s="37" t="s">
        <v>81</v>
      </c>
      <c r="D168" s="38" t="s">
        <v>198</v>
      </c>
      <c r="E168" s="38" t="s">
        <v>114</v>
      </c>
      <c r="F168" s="38" t="s">
        <v>163</v>
      </c>
      <c r="G168" s="43" t="str">
        <f t="shared" si="8"/>
        <v xml:space="preserve"> zp,rel</v>
      </c>
      <c r="H168" s="42">
        <f>VLOOKUP(F168,AddressingModes!A:F,4,FALSE)</f>
        <v>24</v>
      </c>
      <c r="I168" s="42">
        <f>VLOOKUP(F168,AddressingModes!A:F,6,FALSE)</f>
        <v>7</v>
      </c>
      <c r="J168" s="42">
        <f>IF(AND(E168&lt;&gt;"JMP",E168&lt;&gt;"JSR"),VLOOKUP(F168,AddressingModes!A:F,5,FALSE),0)</f>
        <v>0</v>
      </c>
      <c r="K168" s="42" t="str">
        <f t="shared" si="9"/>
        <v>BBS2.zp,rel</v>
      </c>
      <c r="L168" s="42" t="str">
        <f t="shared" si="10"/>
        <v/>
      </c>
      <c r="M168" s="42" t="b">
        <f t="shared" si="11"/>
        <v>0</v>
      </c>
      <c r="N168" s="41" t="str">
        <f xml:space="preserve"> E168 &amp;"_" &amp; VLOOKUP(F168,AddressingModes!A:F,3,FALSE) &amp; "(" &amp; IF(AND(J168&lt;&gt;0,OR(F168&lt;&gt;"a,Y",AND(F168="a,Y",L168&lt;&gt;""))), E168&amp;"_"&amp;VLOOKUP(F168,AddressingModes!A:F,5,FALSE), "null") &amp; ",(byte) " &amp; D168 &amp; IF( H168&gt;8, ", (byte) 0x00", "") &amp; IF( H168&gt;16, ", (byte) 0x00", "") &amp; "), //"</f>
        <v>BBS2_zpRelative(null,(byte) 0xAF, (byte) 0x00, (byte) 0x00), //</v>
      </c>
    </row>
    <row r="169" spans="1:14" x14ac:dyDescent="0.35">
      <c r="A169" s="41" t="str">
        <f>CONCATENATE(D169,".",IF(B169&lt;&gt;"",B169,OpcodeTable!$C$1),".",IF(C169&lt;&gt;"",C169,OpcodeTable!$C$2))</f>
        <v>0xAF.W65C02S.Enhanced</v>
      </c>
      <c r="B169" s="37" t="s">
        <v>81</v>
      </c>
      <c r="C169" s="37" t="s">
        <v>129</v>
      </c>
      <c r="D169" s="38" t="s">
        <v>198</v>
      </c>
      <c r="E169" s="38" t="s">
        <v>139</v>
      </c>
      <c r="F169" s="38" t="s">
        <v>163</v>
      </c>
      <c r="G169" s="43" t="str">
        <f t="shared" si="8"/>
        <v xml:space="preserve"> zp,rel</v>
      </c>
      <c r="H169" s="42">
        <f>VLOOKUP(F169,AddressingModes!A:F,4,FALSE)</f>
        <v>24</v>
      </c>
      <c r="I169" s="42">
        <f>VLOOKUP(F169,AddressingModes!A:F,6,FALSE)</f>
        <v>7</v>
      </c>
      <c r="J169" s="42">
        <f>IF(AND(E169&lt;&gt;"JMP",E169&lt;&gt;"JSR"),VLOOKUP(F169,AddressingModes!A:F,5,FALSE),0)</f>
        <v>0</v>
      </c>
      <c r="K169" s="42" t="str">
        <f t="shared" si="9"/>
        <v>BBS B2:.zp,rel</v>
      </c>
      <c r="L169" s="42" t="str">
        <f t="shared" si="10"/>
        <v/>
      </c>
      <c r="M169" s="42" t="b">
        <f t="shared" si="11"/>
        <v>0</v>
      </c>
      <c r="N169" s="41" t="str">
        <f xml:space="preserve"> E169 &amp;"_" &amp; VLOOKUP(F169,AddressingModes!A:F,3,FALSE) &amp; "(" &amp; IF(AND(J169&lt;&gt;0,OR(F169&lt;&gt;"a,Y",AND(F169="a,Y",L169&lt;&gt;""))), E169&amp;"_"&amp;VLOOKUP(F169,AddressingModes!A:F,5,FALSE), "null") &amp; ",(byte) " &amp; D169 &amp; IF( H169&gt;8, ", (byte) 0x00", "") &amp; IF( H169&gt;16, ", (byte) 0x00", "") &amp; "), //"</f>
        <v>BBS B2:_zpRelative(null,(byte) 0xAF, (byte) 0x00, (byte) 0x00), //</v>
      </c>
    </row>
    <row r="170" spans="1:14" x14ac:dyDescent="0.35">
      <c r="A170" s="41" t="str">
        <f>CONCATENATE(D170,".",IF(B170&lt;&gt;"",B170,OpcodeTable!$C$1),".",IF(C170&lt;&gt;"",C170,OpcodeTable!$C$2))</f>
        <v>0xB0.MOS6502.</v>
      </c>
      <c r="D170" s="38" t="s">
        <v>205</v>
      </c>
      <c r="E170" s="38" t="s">
        <v>41</v>
      </c>
      <c r="F170" s="38" t="s">
        <v>74</v>
      </c>
      <c r="G170" s="43" t="str">
        <f t="shared" si="8"/>
        <v xml:space="preserve"> rel</v>
      </c>
      <c r="H170" s="42">
        <f>VLOOKUP(F170,AddressingModes!A:F,4,FALSE)</f>
        <v>16</v>
      </c>
      <c r="I170" s="42">
        <f>VLOOKUP(F170,AddressingModes!A:F,6,FALSE)</f>
        <v>16</v>
      </c>
      <c r="J170" s="42">
        <f>IF(AND(E170&lt;&gt;"JMP",E170&lt;&gt;"JSR"),VLOOKUP(F170,AddressingModes!A:F,5,FALSE),0)</f>
        <v>0</v>
      </c>
      <c r="K170" s="42" t="str">
        <f t="shared" si="9"/>
        <v>BCS.rel</v>
      </c>
      <c r="L170" s="42" t="str">
        <f t="shared" si="10"/>
        <v/>
      </c>
      <c r="M170" s="42" t="b">
        <f t="shared" si="11"/>
        <v>0</v>
      </c>
      <c r="N170" s="41" t="str">
        <f xml:space="preserve"> E170 &amp;"_" &amp; VLOOKUP(F170,AddressingModes!A:F,3,FALSE) &amp; "(" &amp; IF(AND(J170&lt;&gt;0,OR(F170&lt;&gt;"a,Y",AND(F170="a,Y",L170&lt;&gt;""))), E170&amp;"_"&amp;VLOOKUP(F170,AddressingModes!A:F,5,FALSE), "null") &amp; ",(byte) " &amp; D170 &amp; IF( H170&gt;8, ", (byte) 0x00", "") &amp; IF( H170&gt;16, ", (byte) 0x00", "") &amp; "), //"</f>
        <v>BCS_relative(null,(byte) 0xB0, (byte) 0x00), //</v>
      </c>
    </row>
    <row r="171" spans="1:14" x14ac:dyDescent="0.35">
      <c r="A171" s="41" t="str">
        <f>CONCATENATE(D171,".",IF(B171&lt;&gt;"",B171,OpcodeTable!$C$1),".",IF(C171&lt;&gt;"",C171,OpcodeTable!$C$2))</f>
        <v>0xB1.MOS6502.</v>
      </c>
      <c r="D171" s="38" t="s">
        <v>270</v>
      </c>
      <c r="E171" s="38" t="s">
        <v>37</v>
      </c>
      <c r="F171" s="38" t="s">
        <v>373</v>
      </c>
      <c r="G171" s="43" t="str">
        <f t="shared" si="8"/>
        <v xml:space="preserve"> [zp],Y</v>
      </c>
      <c r="H171" s="42">
        <f>VLOOKUP(F171,AddressingModes!A:F,4,FALSE)</f>
        <v>16</v>
      </c>
      <c r="I171" s="42">
        <f>VLOOKUP(F171,AddressingModes!A:F,6,FALSE)</f>
        <v>6</v>
      </c>
      <c r="J171" s="42">
        <f>IF(AND(E171&lt;&gt;"JMP",E171&lt;&gt;"JSR"),VLOOKUP(F171,AddressingModes!A:F,5,FALSE),0)</f>
        <v>0</v>
      </c>
      <c r="K171" s="42" t="str">
        <f t="shared" si="9"/>
        <v>LDA.[zp],Y</v>
      </c>
      <c r="L171" s="42" t="str">
        <f t="shared" si="10"/>
        <v/>
      </c>
      <c r="M171" s="42" t="b">
        <f t="shared" si="11"/>
        <v>0</v>
      </c>
      <c r="N171" s="41" t="str">
        <f xml:space="preserve"> E171 &amp;"_" &amp; VLOOKUP(F171,AddressingModes!A:F,3,FALSE) &amp; "(" &amp; IF(AND(J171&lt;&gt;0,OR(F171&lt;&gt;"a,Y",AND(F171="a,Y",L171&lt;&gt;""))), E171&amp;"_"&amp;VLOOKUP(F171,AddressingModes!A:F,5,FALSE), "null") &amp; ",(byte) " &amp; D171 &amp; IF( H171&gt;8, ", (byte) 0x00", "") &amp; IF( H171&gt;16, ", (byte) 0x00", "") &amp; "), //"</f>
        <v>LDA_zpIndirectY(null,(byte) 0xB1, (byte) 0x00), //</v>
      </c>
    </row>
    <row r="172" spans="1:14" x14ac:dyDescent="0.35">
      <c r="A172" s="41" t="str">
        <f>CONCATENATE(D172,".",IF(B172&lt;&gt;"",B172,OpcodeTable!$C$1),".",IF(C172&lt;&gt;"",C172,OpcodeTable!$C$2))</f>
        <v>0xB2.W65C02S.</v>
      </c>
      <c r="B172" s="37" t="s">
        <v>81</v>
      </c>
      <c r="D172" s="38" t="s">
        <v>265</v>
      </c>
      <c r="E172" s="38" t="s">
        <v>37</v>
      </c>
      <c r="F172" s="38" t="s">
        <v>85</v>
      </c>
      <c r="G172" s="43" t="str">
        <f t="shared" si="8"/>
        <v xml:space="preserve"> [zp]</v>
      </c>
      <c r="H172" s="42">
        <f>VLOOKUP(F172,AddressingModes!A:F,4,FALSE)</f>
        <v>16</v>
      </c>
      <c r="I172" s="42">
        <f>VLOOKUP(F172,AddressingModes!A:F,6,FALSE)</f>
        <v>4</v>
      </c>
      <c r="J172" s="42">
        <f>IF(AND(E172&lt;&gt;"JMP",E172&lt;&gt;"JSR"),VLOOKUP(F172,AddressingModes!A:F,5,FALSE),0)</f>
        <v>0</v>
      </c>
      <c r="K172" s="42" t="str">
        <f t="shared" si="9"/>
        <v>LDA.[zp]</v>
      </c>
      <c r="L172" s="42" t="str">
        <f t="shared" si="10"/>
        <v/>
      </c>
      <c r="M172" s="42" t="b">
        <f t="shared" si="11"/>
        <v>0</v>
      </c>
      <c r="N172" s="41" t="str">
        <f xml:space="preserve"> E172 &amp;"_" &amp; VLOOKUP(F172,AddressingModes!A:F,3,FALSE) &amp; "(" &amp; IF(AND(J172&lt;&gt;0,OR(F172&lt;&gt;"a,Y",AND(F172="a,Y",L172&lt;&gt;""))), E172&amp;"_"&amp;VLOOKUP(F172,AddressingModes!A:F,5,FALSE), "null") &amp; ",(byte) " &amp; D172 &amp; IF( H172&gt;8, ", (byte) 0x00", "") &amp; IF( H172&gt;16, ", (byte) 0x00", "") &amp; "), //"</f>
        <v>LDA_zpIndirect(null,(byte) 0xB2, (byte) 0x00), //</v>
      </c>
    </row>
    <row r="173" spans="1:14" x14ac:dyDescent="0.35">
      <c r="A173" s="41" t="str">
        <f>CONCATENATE(D173,".",IF(B173&lt;&gt;"",B173,OpcodeTable!$C$1),".",IF(C173&lt;&gt;"",C173,OpcodeTable!$C$2))</f>
        <v>0xB4.MOS6502.</v>
      </c>
      <c r="D173" s="38" t="s">
        <v>279</v>
      </c>
      <c r="E173" s="38" t="s">
        <v>36</v>
      </c>
      <c r="F173" s="38" t="s">
        <v>76</v>
      </c>
      <c r="G173" s="43" t="str">
        <f t="shared" si="8"/>
        <v xml:space="preserve"> zp,X</v>
      </c>
      <c r="H173" s="42">
        <f>VLOOKUP(F173,AddressingModes!A:F,4,FALSE)</f>
        <v>16</v>
      </c>
      <c r="I173" s="42">
        <f>VLOOKUP(F173,AddressingModes!A:F,6,FALSE)</f>
        <v>2</v>
      </c>
      <c r="J173" s="42">
        <f>IF(AND(E173&lt;&gt;"JMP",E173&lt;&gt;"JSR"),VLOOKUP(F173,AddressingModes!A:F,5,FALSE),0)</f>
        <v>0</v>
      </c>
      <c r="K173" s="42" t="str">
        <f t="shared" si="9"/>
        <v>LDY.zp,X</v>
      </c>
      <c r="L173" s="42" t="str">
        <f t="shared" si="10"/>
        <v/>
      </c>
      <c r="M173" s="42" t="b">
        <f t="shared" si="11"/>
        <v>0</v>
      </c>
      <c r="N173" s="41" t="str">
        <f xml:space="preserve"> E173 &amp;"_" &amp; VLOOKUP(F173,AddressingModes!A:F,3,FALSE) &amp; "(" &amp; IF(AND(J173&lt;&gt;0,OR(F173&lt;&gt;"a,Y",AND(F173="a,Y",L173&lt;&gt;""))), E173&amp;"_"&amp;VLOOKUP(F173,AddressingModes!A:F,5,FALSE), "null") &amp; ",(byte) " &amp; D173 &amp; IF( H173&gt;8, ", (byte) 0x00", "") &amp; IF( H173&gt;16, ", (byte) 0x00", "") &amp; "), //"</f>
        <v>LDY_zpIndexedX(null,(byte) 0xB4, (byte) 0x00), //</v>
      </c>
    </row>
    <row r="174" spans="1:14" x14ac:dyDescent="0.35">
      <c r="A174" s="41" t="str">
        <f>CONCATENATE(D174,".",IF(B174&lt;&gt;"",B174,OpcodeTable!$C$1),".",IF(C174&lt;&gt;"",C174,OpcodeTable!$C$2))</f>
        <v>0xB5.MOS6502.</v>
      </c>
      <c r="D174" s="38" t="s">
        <v>266</v>
      </c>
      <c r="E174" s="38" t="s">
        <v>37</v>
      </c>
      <c r="F174" s="38" t="s">
        <v>76</v>
      </c>
      <c r="G174" s="43" t="str">
        <f t="shared" si="8"/>
        <v xml:space="preserve"> zp,X</v>
      </c>
      <c r="H174" s="42">
        <f>VLOOKUP(F174,AddressingModes!A:F,4,FALSE)</f>
        <v>16</v>
      </c>
      <c r="I174" s="42">
        <f>VLOOKUP(F174,AddressingModes!A:F,6,FALSE)</f>
        <v>2</v>
      </c>
      <c r="J174" s="42">
        <f>IF(AND(E174&lt;&gt;"JMP",E174&lt;&gt;"JSR"),VLOOKUP(F174,AddressingModes!A:F,5,FALSE),0)</f>
        <v>0</v>
      </c>
      <c r="K174" s="42" t="str">
        <f t="shared" si="9"/>
        <v>LDA.zp,X</v>
      </c>
      <c r="L174" s="42" t="str">
        <f t="shared" si="10"/>
        <v/>
      </c>
      <c r="M174" s="42" t="b">
        <f t="shared" si="11"/>
        <v>0</v>
      </c>
      <c r="N174" s="41" t="str">
        <f xml:space="preserve"> E174 &amp;"_" &amp; VLOOKUP(F174,AddressingModes!A:F,3,FALSE) &amp; "(" &amp; IF(AND(J174&lt;&gt;0,OR(F174&lt;&gt;"a,Y",AND(F174="a,Y",L174&lt;&gt;""))), E174&amp;"_"&amp;VLOOKUP(F174,AddressingModes!A:F,5,FALSE), "null") &amp; ",(byte) " &amp; D174 &amp; IF( H174&gt;8, ", (byte) 0x00", "") &amp; IF( H174&gt;16, ", (byte) 0x00", "") &amp; "), //"</f>
        <v>LDA_zpIndexedX(null,(byte) 0xB5, (byte) 0x00), //</v>
      </c>
    </row>
    <row r="175" spans="1:14" x14ac:dyDescent="0.35">
      <c r="A175" s="41" t="str">
        <f>CONCATENATE(D175,".",IF(B175&lt;&gt;"",B175,OpcodeTable!$C$1),".",IF(C175&lt;&gt;"",C175,OpcodeTable!$C$2))</f>
        <v>0xB6.MOS6502.</v>
      </c>
      <c r="D175" s="38" t="s">
        <v>274</v>
      </c>
      <c r="E175" s="38" t="s">
        <v>38</v>
      </c>
      <c r="F175" s="38" t="s">
        <v>77</v>
      </c>
      <c r="G175" s="43" t="str">
        <f t="shared" si="8"/>
        <v xml:space="preserve"> zp,Y</v>
      </c>
      <c r="H175" s="42">
        <f>VLOOKUP(F175,AddressingModes!A:F,4,FALSE)</f>
        <v>16</v>
      </c>
      <c r="I175" s="42">
        <f>VLOOKUP(F175,AddressingModes!A:F,6,FALSE)</f>
        <v>3</v>
      </c>
      <c r="J175" s="42">
        <f>IF(AND(E175&lt;&gt;"JMP",E175&lt;&gt;"JSR"),VLOOKUP(F175,AddressingModes!A:F,5,FALSE),0)</f>
        <v>0</v>
      </c>
      <c r="K175" s="42" t="str">
        <f t="shared" si="9"/>
        <v>LDX.zp,Y</v>
      </c>
      <c r="L175" s="42" t="str">
        <f t="shared" si="10"/>
        <v>LDX.zp,Y</v>
      </c>
      <c r="M175" s="42" t="b">
        <f t="shared" si="11"/>
        <v>0</v>
      </c>
      <c r="N175" s="41" t="str">
        <f xml:space="preserve"> E175 &amp;"_" &amp; VLOOKUP(F175,AddressingModes!A:F,3,FALSE) &amp; "(" &amp; IF(AND(J175&lt;&gt;0,OR(F175&lt;&gt;"a,Y",AND(F175="a,Y",L175&lt;&gt;""))), E175&amp;"_"&amp;VLOOKUP(F175,AddressingModes!A:F,5,FALSE), "null") &amp; ",(byte) " &amp; D175 &amp; IF( H175&gt;8, ", (byte) 0x00", "") &amp; IF( H175&gt;16, ", (byte) 0x00", "") &amp; "), //"</f>
        <v>LDX_zpIndexedY(null,(byte) 0xB6, (byte) 0x00), //</v>
      </c>
    </row>
    <row r="176" spans="1:14" x14ac:dyDescent="0.35">
      <c r="A176" s="41" t="str">
        <f>CONCATENATE(D176,".",IF(B176&lt;&gt;"",B176,OpcodeTable!$C$1),".",IF(C176&lt;&gt;"",C176,OpcodeTable!$C$2))</f>
        <v>0xB7.W65C02S.</v>
      </c>
      <c r="B176" s="37" t="s">
        <v>81</v>
      </c>
      <c r="D176" s="38" t="s">
        <v>337</v>
      </c>
      <c r="E176" s="38" t="s">
        <v>101</v>
      </c>
      <c r="F176" s="38" t="s">
        <v>75</v>
      </c>
      <c r="G176" s="43" t="str">
        <f t="shared" si="8"/>
        <v xml:space="preserve"> zp</v>
      </c>
      <c r="H176" s="42">
        <f>VLOOKUP(F176,AddressingModes!A:F,4,FALSE)</f>
        <v>16</v>
      </c>
      <c r="I176" s="42">
        <f>VLOOKUP(F176,AddressingModes!A:F,6,FALSE)</f>
        <v>1</v>
      </c>
      <c r="J176" s="42">
        <f>IF(AND(E176&lt;&gt;"JMP",E176&lt;&gt;"JSR"),VLOOKUP(F176,AddressingModes!A:F,5,FALSE),0)</f>
        <v>0</v>
      </c>
      <c r="K176" s="42" t="str">
        <f t="shared" si="9"/>
        <v>SMB3.zp</v>
      </c>
      <c r="L176" s="42" t="str">
        <f t="shared" si="10"/>
        <v/>
      </c>
      <c r="M176" s="42" t="b">
        <f t="shared" si="11"/>
        <v>0</v>
      </c>
      <c r="N176" s="41" t="str">
        <f xml:space="preserve"> E176 &amp;"_" &amp; VLOOKUP(F176,AddressingModes!A:F,3,FALSE) &amp; "(" &amp; IF(AND(J176&lt;&gt;0,OR(F176&lt;&gt;"a,Y",AND(F176="a,Y",L176&lt;&gt;""))), E176&amp;"_"&amp;VLOOKUP(F176,AddressingModes!A:F,5,FALSE), "null") &amp; ",(byte) " &amp; D176 &amp; IF( H176&gt;8, ", (byte) 0x00", "") &amp; IF( H176&gt;16, ", (byte) 0x00", "") &amp; "), //"</f>
        <v>SMB3_zp(null,(byte) 0xB7, (byte) 0x00), //</v>
      </c>
    </row>
    <row r="177" spans="1:14" x14ac:dyDescent="0.35">
      <c r="A177" s="41" t="str">
        <f>CONCATENATE(D177,".",IF(B177&lt;&gt;"",B177,OpcodeTable!$C$1),".",IF(C177&lt;&gt;"",C177,OpcodeTable!$C$2))</f>
        <v>0xB7.W65C02S.Enhanced</v>
      </c>
      <c r="B177" s="37" t="s">
        <v>81</v>
      </c>
      <c r="C177" s="37" t="s">
        <v>129</v>
      </c>
      <c r="D177" s="38" t="s">
        <v>337</v>
      </c>
      <c r="E177" s="38" t="s">
        <v>158</v>
      </c>
      <c r="F177" s="38" t="s">
        <v>75</v>
      </c>
      <c r="G177" s="43" t="str">
        <f t="shared" si="8"/>
        <v xml:space="preserve"> zp</v>
      </c>
      <c r="H177" s="42">
        <f>VLOOKUP(F177,AddressingModes!A:F,4,FALSE)</f>
        <v>16</v>
      </c>
      <c r="I177" s="42">
        <f>VLOOKUP(F177,AddressingModes!A:F,6,FALSE)</f>
        <v>1</v>
      </c>
      <c r="J177" s="42">
        <f>IF(AND(E177&lt;&gt;"JMP",E177&lt;&gt;"JSR"),VLOOKUP(F177,AddressingModes!A:F,5,FALSE),0)</f>
        <v>0</v>
      </c>
      <c r="K177" s="42" t="str">
        <f t="shared" si="9"/>
        <v>SMB B3:.zp</v>
      </c>
      <c r="L177" s="42" t="str">
        <f t="shared" si="10"/>
        <v/>
      </c>
      <c r="M177" s="42" t="b">
        <f t="shared" si="11"/>
        <v>0</v>
      </c>
      <c r="N177" s="41" t="str">
        <f xml:space="preserve"> E177 &amp;"_" &amp; VLOOKUP(F177,AddressingModes!A:F,3,FALSE) &amp; "(" &amp; IF(AND(J177&lt;&gt;0,OR(F177&lt;&gt;"a,Y",AND(F177="a,Y",L177&lt;&gt;""))), E177&amp;"_"&amp;VLOOKUP(F177,AddressingModes!A:F,5,FALSE), "null") &amp; ",(byte) " &amp; D177 &amp; IF( H177&gt;8, ", (byte) 0x00", "") &amp; IF( H177&gt;16, ", (byte) 0x00", "") &amp; "), //"</f>
        <v>SMB B3:_zp(null,(byte) 0xB7, (byte) 0x00), //</v>
      </c>
    </row>
    <row r="178" spans="1:14" x14ac:dyDescent="0.35">
      <c r="A178" s="41" t="str">
        <f>CONCATENATE(D178,".",IF(B178&lt;&gt;"",B178,OpcodeTable!$C$1),".",IF(C178&lt;&gt;"",C178,OpcodeTable!$C$2))</f>
        <v>0xB8.MOS6502.</v>
      </c>
      <c r="D178" s="38" t="s">
        <v>222</v>
      </c>
      <c r="E178" s="38" t="s">
        <v>42</v>
      </c>
      <c r="F178" s="38" t="s">
        <v>73</v>
      </c>
      <c r="G178" s="43" t="str">
        <f t="shared" si="8"/>
        <v/>
      </c>
      <c r="H178" s="42">
        <f>VLOOKUP(F178,AddressingModes!A:F,4,FALSE)</f>
        <v>8</v>
      </c>
      <c r="I178" s="42">
        <f>VLOOKUP(F178,AddressingModes!A:F,6,FALSE)</f>
        <v>11</v>
      </c>
      <c r="J178" s="42">
        <f>IF(AND(E178&lt;&gt;"JMP",E178&lt;&gt;"JSR"),VLOOKUP(F178,AddressingModes!A:F,5,FALSE),0)</f>
        <v>0</v>
      </c>
      <c r="K178" s="42" t="str">
        <f t="shared" si="9"/>
        <v>CLV.imp</v>
      </c>
      <c r="L178" s="42" t="str">
        <f t="shared" si="10"/>
        <v/>
      </c>
      <c r="M178" s="42" t="b">
        <f t="shared" si="11"/>
        <v>0</v>
      </c>
      <c r="N178" s="41" t="str">
        <f xml:space="preserve"> E178 &amp;"_" &amp; VLOOKUP(F178,AddressingModes!A:F,3,FALSE) &amp; "(" &amp; IF(AND(J178&lt;&gt;0,OR(F178&lt;&gt;"a,Y",AND(F178="a,Y",L178&lt;&gt;""))), E178&amp;"_"&amp;VLOOKUP(F178,AddressingModes!A:F,5,FALSE), "null") &amp; ",(byte) " &amp; D178 &amp; IF( H178&gt;8, ", (byte) 0x00", "") &amp; IF( H178&gt;16, ", (byte) 0x00", "") &amp; "), //"</f>
        <v>CLV_implied(null,(byte) 0xB8), //</v>
      </c>
    </row>
    <row r="179" spans="1:14" x14ac:dyDescent="0.35">
      <c r="A179" s="41" t="str">
        <f>CONCATENATE(D179,".",IF(B179&lt;&gt;"",B179,OpcodeTable!$C$1),".",IF(C179&lt;&gt;"",C179,OpcodeTable!$C$2))</f>
        <v>0xB9.MOS6502.</v>
      </c>
      <c r="D179" s="38" t="s">
        <v>269</v>
      </c>
      <c r="E179" s="38" t="s">
        <v>37</v>
      </c>
      <c r="F179" s="38" t="s">
        <v>401</v>
      </c>
      <c r="G179" s="43" t="str">
        <f t="shared" si="8"/>
        <v xml:space="preserve"> abs,Y</v>
      </c>
      <c r="H179" s="42">
        <f>VLOOKUP(F179,AddressingModes!A:F,4,FALSE)</f>
        <v>24</v>
      </c>
      <c r="I179" s="42">
        <f>VLOOKUP(F179,AddressingModes!A:F,6,FALSE)</f>
        <v>13</v>
      </c>
      <c r="J179" s="42" t="str">
        <f>IF(AND(E179&lt;&gt;"JMP",E179&lt;&gt;"JSR"),VLOOKUP(F179,AddressingModes!A:F,5,FALSE),0)</f>
        <v>zpIndexedY</v>
      </c>
      <c r="K179" s="42" t="str">
        <f t="shared" si="9"/>
        <v>LDA.abs,Y</v>
      </c>
      <c r="L179" s="42" t="str">
        <f t="shared" si="10"/>
        <v/>
      </c>
      <c r="M179" s="42" t="b">
        <f t="shared" si="11"/>
        <v>1</v>
      </c>
      <c r="N179" s="41" t="str">
        <f xml:space="preserve"> E179 &amp;"_" &amp; VLOOKUP(F179,AddressingModes!A:F,3,FALSE) &amp; "(" &amp; IF(AND(J179&lt;&gt;0,OR(F179&lt;&gt;"a,Y",AND(F179="a,Y",L179&lt;&gt;""))), E179&amp;"_"&amp;VLOOKUP(F179,AddressingModes!A:F,5,FALSE), "null") &amp; ",(byte) " &amp; D179 &amp; IF( H179&gt;8, ", (byte) 0x00", "") &amp; IF( H179&gt;16, ", (byte) 0x00", "") &amp; "), //"</f>
        <v>LDA_indexedY(LDA_zpIndexedY,(byte) 0xB9, (byte) 0x00, (byte) 0x00), //</v>
      </c>
    </row>
    <row r="180" spans="1:14" x14ac:dyDescent="0.35">
      <c r="A180" s="41" t="str">
        <f>CONCATENATE(D180,".",IF(B180&lt;&gt;"",B180,OpcodeTable!$C$1),".",IF(C180&lt;&gt;"",C180,OpcodeTable!$C$2))</f>
        <v>0xBA.MOS6502.</v>
      </c>
      <c r="D180" s="38" t="s">
        <v>367</v>
      </c>
      <c r="E180" s="38" t="s">
        <v>43</v>
      </c>
      <c r="F180" s="38" t="s">
        <v>73</v>
      </c>
      <c r="G180" s="43" t="str">
        <f t="shared" si="8"/>
        <v/>
      </c>
      <c r="H180" s="42">
        <f>VLOOKUP(F180,AddressingModes!A:F,4,FALSE)</f>
        <v>8</v>
      </c>
      <c r="I180" s="42">
        <f>VLOOKUP(F180,AddressingModes!A:F,6,FALSE)</f>
        <v>11</v>
      </c>
      <c r="J180" s="42">
        <f>IF(AND(E180&lt;&gt;"JMP",E180&lt;&gt;"JSR"),VLOOKUP(F180,AddressingModes!A:F,5,FALSE),0)</f>
        <v>0</v>
      </c>
      <c r="K180" s="42" t="str">
        <f t="shared" si="9"/>
        <v>TSX.imp</v>
      </c>
      <c r="L180" s="42" t="str">
        <f t="shared" si="10"/>
        <v/>
      </c>
      <c r="M180" s="42" t="b">
        <f t="shared" si="11"/>
        <v>0</v>
      </c>
      <c r="N180" s="41" t="str">
        <f xml:space="preserve"> E180 &amp;"_" &amp; VLOOKUP(F180,AddressingModes!A:F,3,FALSE) &amp; "(" &amp; IF(AND(J180&lt;&gt;0,OR(F180&lt;&gt;"a,Y",AND(F180="a,Y",L180&lt;&gt;""))), E180&amp;"_"&amp;VLOOKUP(F180,AddressingModes!A:F,5,FALSE), "null") &amp; ",(byte) " &amp; D180 &amp; IF( H180&gt;8, ", (byte) 0x00", "") &amp; IF( H180&gt;16, ", (byte) 0x00", "") &amp; "), //"</f>
        <v>TSX_implied(null,(byte) 0xBA), //</v>
      </c>
    </row>
    <row r="181" spans="1:14" x14ac:dyDescent="0.35">
      <c r="A181" s="41" t="str">
        <f>CONCATENATE(D181,".",IF(B181&lt;&gt;"",B181,OpcodeTable!$C$1),".",IF(C181&lt;&gt;"",C181,OpcodeTable!$C$2))</f>
        <v>0xBC.MOS6502.</v>
      </c>
      <c r="D181" s="38" t="s">
        <v>282</v>
      </c>
      <c r="E181" s="38" t="s">
        <v>36</v>
      </c>
      <c r="F181" s="38" t="s">
        <v>400</v>
      </c>
      <c r="G181" s="43" t="str">
        <f t="shared" si="8"/>
        <v xml:space="preserve"> abs,X</v>
      </c>
      <c r="H181" s="42">
        <f>VLOOKUP(F181,AddressingModes!A:F,4,FALSE)</f>
        <v>24</v>
      </c>
      <c r="I181" s="42">
        <f>VLOOKUP(F181,AddressingModes!A:F,6,FALSE)</f>
        <v>12</v>
      </c>
      <c r="J181" s="42" t="str">
        <f>IF(AND(E181&lt;&gt;"JMP",E181&lt;&gt;"JSR"),VLOOKUP(F181,AddressingModes!A:F,5,FALSE),0)</f>
        <v>zpIndexedX</v>
      </c>
      <c r="K181" s="42" t="str">
        <f t="shared" si="9"/>
        <v>LDY.abs,X</v>
      </c>
      <c r="L181" s="42" t="str">
        <f t="shared" si="10"/>
        <v/>
      </c>
      <c r="M181" s="42" t="b">
        <f t="shared" si="11"/>
        <v>1</v>
      </c>
      <c r="N181" s="41" t="str">
        <f xml:space="preserve"> E181 &amp;"_" &amp; VLOOKUP(F181,AddressingModes!A:F,3,FALSE) &amp; "(" &amp; IF(AND(J181&lt;&gt;0,OR(F181&lt;&gt;"a,Y",AND(F181="a,Y",L181&lt;&gt;""))), E181&amp;"_"&amp;VLOOKUP(F181,AddressingModes!A:F,5,FALSE), "null") &amp; ",(byte) " &amp; D181 &amp; IF( H181&gt;8, ", (byte) 0x00", "") &amp; IF( H181&gt;16, ", (byte) 0x00", "") &amp; "), //"</f>
        <v>LDY_indexedX(LDY_zpIndexedX,(byte) 0xBC, (byte) 0x00, (byte) 0x00), //</v>
      </c>
    </row>
    <row r="182" spans="1:14" x14ac:dyDescent="0.35">
      <c r="A182" s="41" t="str">
        <f>CONCATENATE(D182,".",IF(B182&lt;&gt;"",B182,OpcodeTable!$C$1),".",IF(C182&lt;&gt;"",C182,OpcodeTable!$C$2))</f>
        <v>0xBD.MOS6502.</v>
      </c>
      <c r="D182" s="38" t="s">
        <v>271</v>
      </c>
      <c r="E182" s="38" t="s">
        <v>37</v>
      </c>
      <c r="F182" s="38" t="s">
        <v>400</v>
      </c>
      <c r="G182" s="43" t="str">
        <f t="shared" si="8"/>
        <v xml:space="preserve"> abs,X</v>
      </c>
      <c r="H182" s="42">
        <f>VLOOKUP(F182,AddressingModes!A:F,4,FALSE)</f>
        <v>24</v>
      </c>
      <c r="I182" s="42">
        <f>VLOOKUP(F182,AddressingModes!A:F,6,FALSE)</f>
        <v>12</v>
      </c>
      <c r="J182" s="42" t="str">
        <f>IF(AND(E182&lt;&gt;"JMP",E182&lt;&gt;"JSR"),VLOOKUP(F182,AddressingModes!A:F,5,FALSE),0)</f>
        <v>zpIndexedX</v>
      </c>
      <c r="K182" s="42" t="str">
        <f t="shared" si="9"/>
        <v>LDA.abs,X</v>
      </c>
      <c r="L182" s="42" t="str">
        <f t="shared" si="10"/>
        <v/>
      </c>
      <c r="M182" s="42" t="b">
        <f t="shared" si="11"/>
        <v>1</v>
      </c>
      <c r="N182" s="41" t="str">
        <f xml:space="preserve"> E182 &amp;"_" &amp; VLOOKUP(F182,AddressingModes!A:F,3,FALSE) &amp; "(" &amp; IF(AND(J182&lt;&gt;0,OR(F182&lt;&gt;"a,Y",AND(F182="a,Y",L182&lt;&gt;""))), E182&amp;"_"&amp;VLOOKUP(F182,AddressingModes!A:F,5,FALSE), "null") &amp; ",(byte) " &amp; D182 &amp; IF( H182&gt;8, ", (byte) 0x00", "") &amp; IF( H182&gt;16, ", (byte) 0x00", "") &amp; "), //"</f>
        <v>LDA_indexedX(LDA_zpIndexedX,(byte) 0xBD, (byte) 0x00, (byte) 0x00), //</v>
      </c>
    </row>
    <row r="183" spans="1:14" x14ac:dyDescent="0.35">
      <c r="A183" s="41" t="str">
        <f>CONCATENATE(D183,".",IF(B183&lt;&gt;"",B183,OpcodeTable!$C$1),".",IF(C183&lt;&gt;"",C183,OpcodeTable!$C$2))</f>
        <v>0xBE.MOS6502.</v>
      </c>
      <c r="D183" s="38" t="s">
        <v>277</v>
      </c>
      <c r="E183" s="38" t="s">
        <v>38</v>
      </c>
      <c r="F183" s="38" t="s">
        <v>401</v>
      </c>
      <c r="G183" s="43" t="str">
        <f t="shared" si="8"/>
        <v xml:space="preserve"> abs,Y</v>
      </c>
      <c r="H183" s="42">
        <f>VLOOKUP(F183,AddressingModes!A:F,4,FALSE)</f>
        <v>24</v>
      </c>
      <c r="I183" s="42">
        <f>VLOOKUP(F183,AddressingModes!A:F,6,FALSE)</f>
        <v>13</v>
      </c>
      <c r="J183" s="42" t="str">
        <f>IF(AND(E183&lt;&gt;"JMP",E183&lt;&gt;"JSR"),VLOOKUP(F183,AddressingModes!A:F,5,FALSE),0)</f>
        <v>zpIndexedY</v>
      </c>
      <c r="K183" s="42" t="str">
        <f t="shared" si="9"/>
        <v>LDX.abs,Y</v>
      </c>
      <c r="L183" s="42" t="str">
        <f t="shared" si="10"/>
        <v>LDX.zp,Y</v>
      </c>
      <c r="M183" s="42" t="b">
        <f t="shared" si="11"/>
        <v>1</v>
      </c>
      <c r="N183" s="41" t="str">
        <f xml:space="preserve"> E183 &amp;"_" &amp; VLOOKUP(F183,AddressingModes!A:F,3,FALSE) &amp; "(" &amp; IF(AND(J183&lt;&gt;0,OR(F183&lt;&gt;"a,Y",AND(F183="a,Y",L183&lt;&gt;""))), E183&amp;"_"&amp;VLOOKUP(F183,AddressingModes!A:F,5,FALSE), "null") &amp; ",(byte) " &amp; D183 &amp; IF( H183&gt;8, ", (byte) 0x00", "") &amp; IF( H183&gt;16, ", (byte) 0x00", "") &amp; "), //"</f>
        <v>LDX_indexedY(LDX_zpIndexedY,(byte) 0xBE, (byte) 0x00, (byte) 0x00), //</v>
      </c>
    </row>
    <row r="184" spans="1:14" x14ac:dyDescent="0.35">
      <c r="A184" s="41" t="str">
        <f>CONCATENATE(D184,".",IF(B184&lt;&gt;"",B184,OpcodeTable!$C$1),".",IF(C184&lt;&gt;"",C184,OpcodeTable!$C$2))</f>
        <v>0xBF.W65C02S.</v>
      </c>
      <c r="B184" s="37" t="s">
        <v>81</v>
      </c>
      <c r="D184" s="38" t="s">
        <v>199</v>
      </c>
      <c r="E184" s="38" t="s">
        <v>115</v>
      </c>
      <c r="F184" s="38" t="s">
        <v>163</v>
      </c>
      <c r="G184" s="43" t="str">
        <f t="shared" si="8"/>
        <v xml:space="preserve"> zp,rel</v>
      </c>
      <c r="H184" s="42">
        <f>VLOOKUP(F184,AddressingModes!A:F,4,FALSE)</f>
        <v>24</v>
      </c>
      <c r="I184" s="42">
        <f>VLOOKUP(F184,AddressingModes!A:F,6,FALSE)</f>
        <v>7</v>
      </c>
      <c r="J184" s="42">
        <f>IF(AND(E184&lt;&gt;"JMP",E184&lt;&gt;"JSR"),VLOOKUP(F184,AddressingModes!A:F,5,FALSE),0)</f>
        <v>0</v>
      </c>
      <c r="K184" s="42" t="str">
        <f t="shared" si="9"/>
        <v>BBS3.zp,rel</v>
      </c>
      <c r="L184" s="42" t="str">
        <f t="shared" si="10"/>
        <v/>
      </c>
      <c r="M184" s="42" t="b">
        <f t="shared" si="11"/>
        <v>0</v>
      </c>
      <c r="N184" s="41" t="str">
        <f xml:space="preserve"> E184 &amp;"_" &amp; VLOOKUP(F184,AddressingModes!A:F,3,FALSE) &amp; "(" &amp; IF(AND(J184&lt;&gt;0,OR(F184&lt;&gt;"a,Y",AND(F184="a,Y",L184&lt;&gt;""))), E184&amp;"_"&amp;VLOOKUP(F184,AddressingModes!A:F,5,FALSE), "null") &amp; ",(byte) " &amp; D184 &amp; IF( H184&gt;8, ", (byte) 0x00", "") &amp; IF( H184&gt;16, ", (byte) 0x00", "") &amp; "), //"</f>
        <v>BBS3_zpRelative(null,(byte) 0xBF, (byte) 0x00, (byte) 0x00), //</v>
      </c>
    </row>
    <row r="185" spans="1:14" x14ac:dyDescent="0.35">
      <c r="A185" s="41" t="str">
        <f>CONCATENATE(D185,".",IF(B185&lt;&gt;"",B185,OpcodeTable!$C$1),".",IF(C185&lt;&gt;"",C185,OpcodeTable!$C$2))</f>
        <v>0xBF.W65C02S.Enhanced</v>
      </c>
      <c r="B185" s="37" t="s">
        <v>81</v>
      </c>
      <c r="C185" s="37" t="s">
        <v>129</v>
      </c>
      <c r="D185" s="38" t="s">
        <v>199</v>
      </c>
      <c r="E185" s="38" t="s">
        <v>140</v>
      </c>
      <c r="F185" s="38" t="s">
        <v>163</v>
      </c>
      <c r="G185" s="43" t="str">
        <f t="shared" si="8"/>
        <v xml:space="preserve"> zp,rel</v>
      </c>
      <c r="H185" s="42">
        <f>VLOOKUP(F185,AddressingModes!A:F,4,FALSE)</f>
        <v>24</v>
      </c>
      <c r="I185" s="42">
        <f>VLOOKUP(F185,AddressingModes!A:F,6,FALSE)</f>
        <v>7</v>
      </c>
      <c r="J185" s="42">
        <f>IF(AND(E185&lt;&gt;"JMP",E185&lt;&gt;"JSR"),VLOOKUP(F185,AddressingModes!A:F,5,FALSE),0)</f>
        <v>0</v>
      </c>
      <c r="K185" s="42" t="str">
        <f t="shared" si="9"/>
        <v>BBS B3:.zp,rel</v>
      </c>
      <c r="L185" s="42" t="str">
        <f t="shared" si="10"/>
        <v/>
      </c>
      <c r="M185" s="42" t="b">
        <f t="shared" si="11"/>
        <v>0</v>
      </c>
      <c r="N185" s="41" t="str">
        <f xml:space="preserve"> E185 &amp;"_" &amp; VLOOKUP(F185,AddressingModes!A:F,3,FALSE) &amp; "(" &amp; IF(AND(J185&lt;&gt;0,OR(F185&lt;&gt;"a,Y",AND(F185="a,Y",L185&lt;&gt;""))), E185&amp;"_"&amp;VLOOKUP(F185,AddressingModes!A:F,5,FALSE), "null") &amp; ",(byte) " &amp; D185 &amp; IF( H185&gt;8, ", (byte) 0x00", "") &amp; IF( H185&gt;16, ", (byte) 0x00", "") &amp; "), //"</f>
        <v>BBS B3:_zpRelative(null,(byte) 0xBF, (byte) 0x00, (byte) 0x00), //</v>
      </c>
    </row>
    <row r="186" spans="1:14" x14ac:dyDescent="0.35">
      <c r="A186" s="41" t="str">
        <f>CONCATENATE(D186,".",IF(B186&lt;&gt;"",B186,OpcodeTable!$C$1),".",IF(C186&lt;&gt;"",C186,OpcodeTable!$C$2))</f>
        <v>0xC0.MOS6502.</v>
      </c>
      <c r="D186" s="38" t="s">
        <v>236</v>
      </c>
      <c r="E186" s="38" t="s">
        <v>44</v>
      </c>
      <c r="F186" s="38" t="s">
        <v>4</v>
      </c>
      <c r="G186" s="43" t="str">
        <f t="shared" si="8"/>
        <v xml:space="preserve"> #</v>
      </c>
      <c r="H186" s="42">
        <f>VLOOKUP(F186,AddressingModes!A:F,4,FALSE)</f>
        <v>16</v>
      </c>
      <c r="I186" s="42">
        <f>VLOOKUP(F186,AddressingModes!A:F,6,FALSE)</f>
        <v>10</v>
      </c>
      <c r="J186" s="42">
        <f>IF(AND(E186&lt;&gt;"JMP",E186&lt;&gt;"JSR"),VLOOKUP(F186,AddressingModes!A:F,5,FALSE),0)</f>
        <v>0</v>
      </c>
      <c r="K186" s="42" t="str">
        <f t="shared" si="9"/>
        <v>CPY.#</v>
      </c>
      <c r="L186" s="42" t="str">
        <f t="shared" si="10"/>
        <v/>
      </c>
      <c r="M186" s="42" t="b">
        <f t="shared" si="11"/>
        <v>0</v>
      </c>
      <c r="N186" s="41" t="str">
        <f xml:space="preserve"> E186 &amp;"_" &amp; VLOOKUP(F186,AddressingModes!A:F,3,FALSE) &amp; "(" &amp; IF(AND(J186&lt;&gt;0,OR(F186&lt;&gt;"a,Y",AND(F186="a,Y",L186&lt;&gt;""))), E186&amp;"_"&amp;VLOOKUP(F186,AddressingModes!A:F,5,FALSE), "null") &amp; ",(byte) " &amp; D186 &amp; IF( H186&gt;8, ", (byte) 0x00", "") &amp; IF( H186&gt;16, ", (byte) 0x00", "") &amp; "), //"</f>
        <v>CPY_immediate(null,(byte) 0xC0, (byte) 0x00), //</v>
      </c>
    </row>
    <row r="187" spans="1:14" x14ac:dyDescent="0.35">
      <c r="A187" s="41" t="str">
        <f>CONCATENATE(D187,".",IF(B187&lt;&gt;"",B187,OpcodeTable!$C$1),".",IF(C187&lt;&gt;"",C187,OpcodeTable!$C$2))</f>
        <v>0xC1.MOS6502.</v>
      </c>
      <c r="D187" s="38" t="s">
        <v>230</v>
      </c>
      <c r="E187" s="38" t="s">
        <v>45</v>
      </c>
      <c r="F187" s="38" t="s">
        <v>372</v>
      </c>
      <c r="G187" s="43" t="str">
        <f t="shared" si="8"/>
        <v xml:space="preserve"> [zp,X]</v>
      </c>
      <c r="H187" s="42">
        <f>VLOOKUP(F187,AddressingModes!A:F,4,FALSE)</f>
        <v>16</v>
      </c>
      <c r="I187" s="42">
        <f>VLOOKUP(F187,AddressingModes!A:F,6,FALSE)</f>
        <v>5</v>
      </c>
      <c r="J187" s="42">
        <f>IF(AND(E187&lt;&gt;"JMP",E187&lt;&gt;"JSR"),VLOOKUP(F187,AddressingModes!A:F,5,FALSE),0)</f>
        <v>0</v>
      </c>
      <c r="K187" s="42" t="str">
        <f t="shared" si="9"/>
        <v>CMP.[zp,X]</v>
      </c>
      <c r="L187" s="42" t="str">
        <f t="shared" si="10"/>
        <v/>
      </c>
      <c r="M187" s="42" t="b">
        <f t="shared" si="11"/>
        <v>0</v>
      </c>
      <c r="N187" s="41" t="str">
        <f xml:space="preserve"> E187 &amp;"_" &amp; VLOOKUP(F187,AddressingModes!A:F,3,FALSE) &amp; "(" &amp; IF(AND(J187&lt;&gt;0,OR(F187&lt;&gt;"a,Y",AND(F187="a,Y",L187&lt;&gt;""))), E187&amp;"_"&amp;VLOOKUP(F187,AddressingModes!A:F,5,FALSE), "null") &amp; ",(byte) " &amp; D187 &amp; IF( H187&gt;8, ", (byte) 0x00", "") &amp; IF( H187&gt;16, ", (byte) 0x00", "") &amp; "), //"</f>
        <v>CMP_zpIndirectX(null,(byte) 0xC1, (byte) 0x00), //</v>
      </c>
    </row>
    <row r="188" spans="1:14" x14ac:dyDescent="0.35">
      <c r="A188" s="41" t="str">
        <f>CONCATENATE(D188,".",IF(B188&lt;&gt;"",B188,OpcodeTable!$C$1),".",IF(C188&lt;&gt;"",C188,OpcodeTable!$C$2))</f>
        <v>0xC4.MOS6502.</v>
      </c>
      <c r="D188" s="38" t="s">
        <v>235</v>
      </c>
      <c r="E188" s="38" t="s">
        <v>44</v>
      </c>
      <c r="F188" s="38" t="s">
        <v>75</v>
      </c>
      <c r="G188" s="43" t="str">
        <f t="shared" si="8"/>
        <v xml:space="preserve"> zp</v>
      </c>
      <c r="H188" s="42">
        <f>VLOOKUP(F188,AddressingModes!A:F,4,FALSE)</f>
        <v>16</v>
      </c>
      <c r="I188" s="42">
        <f>VLOOKUP(F188,AddressingModes!A:F,6,FALSE)</f>
        <v>1</v>
      </c>
      <c r="J188" s="42">
        <f>IF(AND(E188&lt;&gt;"JMP",E188&lt;&gt;"JSR"),VLOOKUP(F188,AddressingModes!A:F,5,FALSE),0)</f>
        <v>0</v>
      </c>
      <c r="K188" s="42" t="str">
        <f t="shared" si="9"/>
        <v>CPY.zp</v>
      </c>
      <c r="L188" s="42" t="str">
        <f t="shared" si="10"/>
        <v/>
      </c>
      <c r="M188" s="42" t="b">
        <f t="shared" si="11"/>
        <v>0</v>
      </c>
      <c r="N188" s="41" t="str">
        <f xml:space="preserve"> E188 &amp;"_" &amp; VLOOKUP(F188,AddressingModes!A:F,3,FALSE) &amp; "(" &amp; IF(AND(J188&lt;&gt;0,OR(F188&lt;&gt;"a,Y",AND(F188="a,Y",L188&lt;&gt;""))), E188&amp;"_"&amp;VLOOKUP(F188,AddressingModes!A:F,5,FALSE), "null") &amp; ",(byte) " &amp; D188 &amp; IF( H188&gt;8, ", (byte) 0x00", "") &amp; IF( H188&gt;16, ", (byte) 0x00", "") &amp; "), //"</f>
        <v>CPY_zp(null,(byte) 0xC4, (byte) 0x00), //</v>
      </c>
    </row>
    <row r="189" spans="1:14" x14ac:dyDescent="0.35">
      <c r="A189" s="41" t="str">
        <f>CONCATENATE(D189,".",IF(B189&lt;&gt;"",B189,OpcodeTable!$C$1),".",IF(C189&lt;&gt;"",C189,OpcodeTable!$C$2))</f>
        <v>0xC5.MOS6502.</v>
      </c>
      <c r="D189" s="38" t="s">
        <v>225</v>
      </c>
      <c r="E189" s="38" t="s">
        <v>45</v>
      </c>
      <c r="F189" s="38" t="s">
        <v>75</v>
      </c>
      <c r="G189" s="43" t="str">
        <f t="shared" si="8"/>
        <v xml:space="preserve"> zp</v>
      </c>
      <c r="H189" s="42">
        <f>VLOOKUP(F189,AddressingModes!A:F,4,FALSE)</f>
        <v>16</v>
      </c>
      <c r="I189" s="42">
        <f>VLOOKUP(F189,AddressingModes!A:F,6,FALSE)</f>
        <v>1</v>
      </c>
      <c r="J189" s="42">
        <f>IF(AND(E189&lt;&gt;"JMP",E189&lt;&gt;"JSR"),VLOOKUP(F189,AddressingModes!A:F,5,FALSE),0)</f>
        <v>0</v>
      </c>
      <c r="K189" s="42" t="str">
        <f t="shared" si="9"/>
        <v>CMP.zp</v>
      </c>
      <c r="L189" s="42" t="str">
        <f t="shared" si="10"/>
        <v/>
      </c>
      <c r="M189" s="42" t="b">
        <f t="shared" si="11"/>
        <v>0</v>
      </c>
      <c r="N189" s="41" t="str">
        <f xml:space="preserve"> E189 &amp;"_" &amp; VLOOKUP(F189,AddressingModes!A:F,3,FALSE) &amp; "(" &amp; IF(AND(J189&lt;&gt;0,OR(F189&lt;&gt;"a,Y",AND(F189="a,Y",L189&lt;&gt;""))), E189&amp;"_"&amp;VLOOKUP(F189,AddressingModes!A:F,5,FALSE), "null") &amp; ",(byte) " &amp; D189 &amp; IF( H189&gt;8, ", (byte) 0x00", "") &amp; IF( H189&gt;16, ", (byte) 0x00", "") &amp; "), //"</f>
        <v>CMP_zp(null,(byte) 0xC5, (byte) 0x00), //</v>
      </c>
    </row>
    <row r="190" spans="1:14" x14ac:dyDescent="0.35">
      <c r="A190" s="41" t="str">
        <f>CONCATENATE(D190,".",IF(B190&lt;&gt;"",B190,OpcodeTable!$C$1),".",IF(C190&lt;&gt;"",C190,OpcodeTable!$C$2))</f>
        <v>0xC6.MOS6502.</v>
      </c>
      <c r="D190" s="38" t="s">
        <v>239</v>
      </c>
      <c r="E190" s="38" t="s">
        <v>46</v>
      </c>
      <c r="F190" s="38" t="s">
        <v>75</v>
      </c>
      <c r="G190" s="43" t="str">
        <f t="shared" si="8"/>
        <v xml:space="preserve"> zp</v>
      </c>
      <c r="H190" s="42">
        <f>VLOOKUP(F190,AddressingModes!A:F,4,FALSE)</f>
        <v>16</v>
      </c>
      <c r="I190" s="42">
        <f>VLOOKUP(F190,AddressingModes!A:F,6,FALSE)</f>
        <v>1</v>
      </c>
      <c r="J190" s="42">
        <f>IF(AND(E190&lt;&gt;"JMP",E190&lt;&gt;"JSR"),VLOOKUP(F190,AddressingModes!A:F,5,FALSE),0)</f>
        <v>0</v>
      </c>
      <c r="K190" s="42" t="str">
        <f t="shared" si="9"/>
        <v>DEC.zp</v>
      </c>
      <c r="L190" s="42" t="str">
        <f t="shared" si="10"/>
        <v/>
      </c>
      <c r="M190" s="42" t="b">
        <f t="shared" si="11"/>
        <v>0</v>
      </c>
      <c r="N190" s="41" t="str">
        <f xml:space="preserve"> E190 &amp;"_" &amp; VLOOKUP(F190,AddressingModes!A:F,3,FALSE) &amp; "(" &amp; IF(AND(J190&lt;&gt;0,OR(F190&lt;&gt;"a,Y",AND(F190="a,Y",L190&lt;&gt;""))), E190&amp;"_"&amp;VLOOKUP(F190,AddressingModes!A:F,5,FALSE), "null") &amp; ",(byte) " &amp; D190 &amp; IF( H190&gt;8, ", (byte) 0x00", "") &amp; IF( H190&gt;16, ", (byte) 0x00", "") &amp; "), //"</f>
        <v>DEC_zp(null,(byte) 0xC6, (byte) 0x00), //</v>
      </c>
    </row>
    <row r="191" spans="1:14" x14ac:dyDescent="0.35">
      <c r="A191" s="41" t="str">
        <f>CONCATENATE(D191,".",IF(B191&lt;&gt;"",B191,OpcodeTable!$C$1),".",IF(C191&lt;&gt;"",C191,OpcodeTable!$C$2))</f>
        <v>0xC7.W65C02S.</v>
      </c>
      <c r="B191" s="37" t="s">
        <v>81</v>
      </c>
      <c r="D191" s="38" t="s">
        <v>338</v>
      </c>
      <c r="E191" s="38" t="s">
        <v>102</v>
      </c>
      <c r="F191" s="38" t="s">
        <v>75</v>
      </c>
      <c r="G191" s="43" t="str">
        <f t="shared" si="8"/>
        <v xml:space="preserve"> zp</v>
      </c>
      <c r="H191" s="42">
        <f>VLOOKUP(F191,AddressingModes!A:F,4,FALSE)</f>
        <v>16</v>
      </c>
      <c r="I191" s="42">
        <f>VLOOKUP(F191,AddressingModes!A:F,6,FALSE)</f>
        <v>1</v>
      </c>
      <c r="J191" s="42">
        <f>IF(AND(E191&lt;&gt;"JMP",E191&lt;&gt;"JSR"),VLOOKUP(F191,AddressingModes!A:F,5,FALSE),0)</f>
        <v>0</v>
      </c>
      <c r="K191" s="42" t="str">
        <f t="shared" si="9"/>
        <v>SMB4.zp</v>
      </c>
      <c r="L191" s="42" t="str">
        <f t="shared" si="10"/>
        <v/>
      </c>
      <c r="M191" s="42" t="b">
        <f t="shared" si="11"/>
        <v>0</v>
      </c>
      <c r="N191" s="41" t="str">
        <f xml:space="preserve"> E191 &amp;"_" &amp; VLOOKUP(F191,AddressingModes!A:F,3,FALSE) &amp; "(" &amp; IF(AND(J191&lt;&gt;0,OR(F191&lt;&gt;"a,Y",AND(F191="a,Y",L191&lt;&gt;""))), E191&amp;"_"&amp;VLOOKUP(F191,AddressingModes!A:F,5,FALSE), "null") &amp; ",(byte) " &amp; D191 &amp; IF( H191&gt;8, ", (byte) 0x00", "") &amp; IF( H191&gt;16, ", (byte) 0x00", "") &amp; "), //"</f>
        <v>SMB4_zp(null,(byte) 0xC7, (byte) 0x00), //</v>
      </c>
    </row>
    <row r="192" spans="1:14" x14ac:dyDescent="0.35">
      <c r="A192" s="41" t="str">
        <f>CONCATENATE(D192,".",IF(B192&lt;&gt;"",B192,OpcodeTable!$C$1),".",IF(C192&lt;&gt;"",C192,OpcodeTable!$C$2))</f>
        <v>0xC7.W65C02S.Enhanced</v>
      </c>
      <c r="B192" s="37" t="s">
        <v>81</v>
      </c>
      <c r="C192" s="37" t="s">
        <v>129</v>
      </c>
      <c r="D192" s="38" t="s">
        <v>338</v>
      </c>
      <c r="E192" s="38" t="s">
        <v>159</v>
      </c>
      <c r="F192" s="38" t="s">
        <v>75</v>
      </c>
      <c r="G192" s="43" t="str">
        <f t="shared" si="8"/>
        <v xml:space="preserve"> zp</v>
      </c>
      <c r="H192" s="42">
        <f>VLOOKUP(F192,AddressingModes!A:F,4,FALSE)</f>
        <v>16</v>
      </c>
      <c r="I192" s="42">
        <f>VLOOKUP(F192,AddressingModes!A:F,6,FALSE)</f>
        <v>1</v>
      </c>
      <c r="J192" s="42">
        <f>IF(AND(E192&lt;&gt;"JMP",E192&lt;&gt;"JSR"),VLOOKUP(F192,AddressingModes!A:F,5,FALSE),0)</f>
        <v>0</v>
      </c>
      <c r="K192" s="42" t="str">
        <f t="shared" si="9"/>
        <v>SMB B4:.zp</v>
      </c>
      <c r="L192" s="42" t="str">
        <f t="shared" si="10"/>
        <v/>
      </c>
      <c r="M192" s="42" t="b">
        <f t="shared" si="11"/>
        <v>0</v>
      </c>
      <c r="N192" s="41" t="str">
        <f xml:space="preserve"> E192 &amp;"_" &amp; VLOOKUP(F192,AddressingModes!A:F,3,FALSE) &amp; "(" &amp; IF(AND(J192&lt;&gt;0,OR(F192&lt;&gt;"a,Y",AND(F192="a,Y",L192&lt;&gt;""))), E192&amp;"_"&amp;VLOOKUP(F192,AddressingModes!A:F,5,FALSE), "null") &amp; ",(byte) " &amp; D192 &amp; IF( H192&gt;8, ", (byte) 0x00", "") &amp; IF( H192&gt;16, ", (byte) 0x00", "") &amp; "), //"</f>
        <v>SMB B4:_zp(null,(byte) 0xC7, (byte) 0x00), //</v>
      </c>
    </row>
    <row r="193" spans="1:14" x14ac:dyDescent="0.35">
      <c r="A193" s="41" t="str">
        <f>CONCATENATE(D193,".",IF(B193&lt;&gt;"",B193,OpcodeTable!$C$1),".",IF(C193&lt;&gt;"",C193,OpcodeTable!$C$2))</f>
        <v>0xC8.MOS6502.</v>
      </c>
      <c r="D193" s="38" t="s">
        <v>260</v>
      </c>
      <c r="E193" s="38" t="s">
        <v>47</v>
      </c>
      <c r="F193" s="38" t="s">
        <v>73</v>
      </c>
      <c r="G193" s="43" t="str">
        <f t="shared" si="8"/>
        <v/>
      </c>
      <c r="H193" s="42">
        <f>VLOOKUP(F193,AddressingModes!A:F,4,FALSE)</f>
        <v>8</v>
      </c>
      <c r="I193" s="42">
        <f>VLOOKUP(F193,AddressingModes!A:F,6,FALSE)</f>
        <v>11</v>
      </c>
      <c r="J193" s="42">
        <f>IF(AND(E193&lt;&gt;"JMP",E193&lt;&gt;"JSR"),VLOOKUP(F193,AddressingModes!A:F,5,FALSE),0)</f>
        <v>0</v>
      </c>
      <c r="K193" s="42" t="str">
        <f t="shared" si="9"/>
        <v>INY.imp</v>
      </c>
      <c r="L193" s="42" t="str">
        <f t="shared" si="10"/>
        <v/>
      </c>
      <c r="M193" s="42" t="b">
        <f t="shared" si="11"/>
        <v>0</v>
      </c>
      <c r="N193" s="41" t="str">
        <f xml:space="preserve"> E193 &amp;"_" &amp; VLOOKUP(F193,AddressingModes!A:F,3,FALSE) &amp; "(" &amp; IF(AND(J193&lt;&gt;0,OR(F193&lt;&gt;"a,Y",AND(F193="a,Y",L193&lt;&gt;""))), E193&amp;"_"&amp;VLOOKUP(F193,AddressingModes!A:F,5,FALSE), "null") &amp; ",(byte) " &amp; D193 &amp; IF( H193&gt;8, ", (byte) 0x00", "") &amp; IF( H193&gt;16, ", (byte) 0x00", "") &amp; "), //"</f>
        <v>INY_implied(null,(byte) 0xC8), //</v>
      </c>
    </row>
    <row r="194" spans="1:14" x14ac:dyDescent="0.35">
      <c r="A194" s="41" t="str">
        <f>CONCATENATE(D194,".",IF(B194&lt;&gt;"",B194,OpcodeTable!$C$1),".",IF(C194&lt;&gt;"",C194,OpcodeTable!$C$2))</f>
        <v>0xC9.MOS6502.</v>
      </c>
      <c r="D194" s="38" t="s">
        <v>226</v>
      </c>
      <c r="E194" s="38" t="s">
        <v>45</v>
      </c>
      <c r="F194" s="38" t="s">
        <v>4</v>
      </c>
      <c r="G194" s="43" t="str">
        <f t="shared" si="8"/>
        <v xml:space="preserve"> #</v>
      </c>
      <c r="H194" s="42">
        <f>VLOOKUP(F194,AddressingModes!A:F,4,FALSE)</f>
        <v>16</v>
      </c>
      <c r="I194" s="42">
        <f>VLOOKUP(F194,AddressingModes!A:F,6,FALSE)</f>
        <v>10</v>
      </c>
      <c r="J194" s="42">
        <f>IF(AND(E194&lt;&gt;"JMP",E194&lt;&gt;"JSR"),VLOOKUP(F194,AddressingModes!A:F,5,FALSE),0)</f>
        <v>0</v>
      </c>
      <c r="K194" s="42" t="str">
        <f t="shared" si="9"/>
        <v>CMP.#</v>
      </c>
      <c r="L194" s="42" t="str">
        <f t="shared" si="10"/>
        <v/>
      </c>
      <c r="M194" s="42" t="b">
        <f t="shared" si="11"/>
        <v>0</v>
      </c>
      <c r="N194" s="41" t="str">
        <f xml:space="preserve"> E194 &amp;"_" &amp; VLOOKUP(F194,AddressingModes!A:F,3,FALSE) &amp; "(" &amp; IF(AND(J194&lt;&gt;0,OR(F194&lt;&gt;"a,Y",AND(F194="a,Y",L194&lt;&gt;""))), E194&amp;"_"&amp;VLOOKUP(F194,AddressingModes!A:F,5,FALSE), "null") &amp; ",(byte) " &amp; D194 &amp; IF( H194&gt;8, ", (byte) 0x00", "") &amp; IF( H194&gt;16, ", (byte) 0x00", "") &amp; "), //"</f>
        <v>CMP_immediate(null,(byte) 0xC9, (byte) 0x00), //</v>
      </c>
    </row>
    <row r="195" spans="1:14" x14ac:dyDescent="0.35">
      <c r="A195" s="41" t="str">
        <f>CONCATENATE(D195,".",IF(B195&lt;&gt;"",B195,OpcodeTable!$C$1),".",IF(C195&lt;&gt;"",C195,OpcodeTable!$C$2))</f>
        <v>0xCA.MOS6502.</v>
      </c>
      <c r="D195" s="38" t="s">
        <v>243</v>
      </c>
      <c r="E195" s="38" t="s">
        <v>48</v>
      </c>
      <c r="F195" s="38" t="s">
        <v>73</v>
      </c>
      <c r="G195" s="43" t="str">
        <f t="shared" ref="G195:G245" si="12">IF(AND(F195&lt;&gt;"imp",F195&lt;&gt;"acc")," " &amp;F195,"") &amp; IF(F195="acc"," A","")</f>
        <v/>
      </c>
      <c r="H195" s="42">
        <f>VLOOKUP(F195,AddressingModes!A:F,4,FALSE)</f>
        <v>8</v>
      </c>
      <c r="I195" s="42">
        <f>VLOOKUP(F195,AddressingModes!A:F,6,FALSE)</f>
        <v>11</v>
      </c>
      <c r="J195" s="42">
        <f>IF(AND(E195&lt;&gt;"JMP",E195&lt;&gt;"JSR"),VLOOKUP(F195,AddressingModes!A:F,5,FALSE),0)</f>
        <v>0</v>
      </c>
      <c r="K195" s="42" t="str">
        <f t="shared" ref="K195:K245" si="13">E195&amp;"."&amp;F195</f>
        <v>DEX.imp</v>
      </c>
      <c r="L195" s="42" t="str">
        <f t="shared" ref="L195:L245" si="14">_xlfn.IFNA(VLOOKUP(E195&amp;".zp,Y",K:K,1,FALSE),"")</f>
        <v/>
      </c>
      <c r="M195" s="42" t="b">
        <f t="shared" ref="M195:M245" si="15">AND(J195&lt;&gt;0,OR(F195&lt;&gt;"a,Y",AND(F195="a,Y",L195&lt;&gt;"")))</f>
        <v>0</v>
      </c>
      <c r="N195" s="41" t="str">
        <f xml:space="preserve"> E195 &amp;"_" &amp; VLOOKUP(F195,AddressingModes!A:F,3,FALSE) &amp; "(" &amp; IF(AND(J195&lt;&gt;0,OR(F195&lt;&gt;"a,Y",AND(F195="a,Y",L195&lt;&gt;""))), E195&amp;"_"&amp;VLOOKUP(F195,AddressingModes!A:F,5,FALSE), "null") &amp; ",(byte) " &amp; D195 &amp; IF( H195&gt;8, ", (byte) 0x00", "") &amp; IF( H195&gt;16, ", (byte) 0x00", "") &amp; "), //"</f>
        <v>DEX_implied(null,(byte) 0xCA), //</v>
      </c>
    </row>
    <row r="196" spans="1:14" x14ac:dyDescent="0.35">
      <c r="A196" s="41" t="str">
        <f>CONCATENATE(D196,".",IF(B196&lt;&gt;"",B196,OpcodeTable!$C$1),".",IF(C196&lt;&gt;"",C196,OpcodeTable!$C$2))</f>
        <v>0xCB.W65C02S.</v>
      </c>
      <c r="B196" s="37" t="s">
        <v>81</v>
      </c>
      <c r="D196" s="38" t="s">
        <v>371</v>
      </c>
      <c r="E196" s="38" t="s">
        <v>125</v>
      </c>
      <c r="F196" s="38" t="s">
        <v>73</v>
      </c>
      <c r="G196" s="43" t="str">
        <f t="shared" si="12"/>
        <v/>
      </c>
      <c r="H196" s="42">
        <f>VLOOKUP(F196,AddressingModes!A:F,4,FALSE)</f>
        <v>8</v>
      </c>
      <c r="I196" s="42">
        <f>VLOOKUP(F196,AddressingModes!A:F,6,FALSE)</f>
        <v>11</v>
      </c>
      <c r="J196" s="42">
        <f>IF(AND(E196&lt;&gt;"JMP",E196&lt;&gt;"JSR"),VLOOKUP(F196,AddressingModes!A:F,5,FALSE),0)</f>
        <v>0</v>
      </c>
      <c r="K196" s="42" t="str">
        <f t="shared" si="13"/>
        <v>WAI.imp</v>
      </c>
      <c r="L196" s="42" t="str">
        <f t="shared" si="14"/>
        <v/>
      </c>
      <c r="M196" s="42" t="b">
        <f t="shared" si="15"/>
        <v>0</v>
      </c>
      <c r="N196" s="41" t="str">
        <f xml:space="preserve"> E196 &amp;"_" &amp; VLOOKUP(F196,AddressingModes!A:F,3,FALSE) &amp; "(" &amp; IF(AND(J196&lt;&gt;0,OR(F196&lt;&gt;"a,Y",AND(F196="a,Y",L196&lt;&gt;""))), E196&amp;"_"&amp;VLOOKUP(F196,AddressingModes!A:F,5,FALSE), "null") &amp; ",(byte) " &amp; D196 &amp; IF( H196&gt;8, ", (byte) 0x00", "") &amp; IF( H196&gt;16, ", (byte) 0x00", "") &amp; "), //"</f>
        <v>WAI_implied(null,(byte) 0xCB), //</v>
      </c>
    </row>
    <row r="197" spans="1:14" x14ac:dyDescent="0.35">
      <c r="A197" s="41" t="str">
        <f>CONCATENATE(D197,".",IF(B197&lt;&gt;"",B197,OpcodeTable!$C$1),".",IF(C197&lt;&gt;"",C197,OpcodeTable!$C$2))</f>
        <v>0xCC.MOS6502.</v>
      </c>
      <c r="D197" s="38" t="s">
        <v>237</v>
      </c>
      <c r="E197" s="38" t="s">
        <v>44</v>
      </c>
      <c r="F197" s="38" t="s">
        <v>399</v>
      </c>
      <c r="G197" s="43" t="str">
        <f t="shared" si="12"/>
        <v xml:space="preserve"> abs</v>
      </c>
      <c r="H197" s="42">
        <f>VLOOKUP(F197,AddressingModes!A:F,4,FALSE)</f>
        <v>24</v>
      </c>
      <c r="I197" s="42">
        <f>VLOOKUP(F197,AddressingModes!A:F,6,FALSE)</f>
        <v>8</v>
      </c>
      <c r="J197" s="42" t="str">
        <f>IF(AND(E197&lt;&gt;"JMP",E197&lt;&gt;"JSR"),VLOOKUP(F197,AddressingModes!A:F,5,FALSE),0)</f>
        <v>zp</v>
      </c>
      <c r="K197" s="42" t="str">
        <f t="shared" si="13"/>
        <v>CPY.abs</v>
      </c>
      <c r="L197" s="42" t="str">
        <f t="shared" si="14"/>
        <v/>
      </c>
      <c r="M197" s="42" t="b">
        <f t="shared" si="15"/>
        <v>1</v>
      </c>
      <c r="N197" s="41" t="str">
        <f xml:space="preserve"> E197 &amp;"_" &amp; VLOOKUP(F197,AddressingModes!A:F,3,FALSE) &amp; "(" &amp; IF(AND(J197&lt;&gt;0,OR(F197&lt;&gt;"a,Y",AND(F197="a,Y",L197&lt;&gt;""))), E197&amp;"_"&amp;VLOOKUP(F197,AddressingModes!A:F,5,FALSE), "null") &amp; ",(byte) " &amp; D197 &amp; IF( H197&gt;8, ", (byte) 0x00", "") &amp; IF( H197&gt;16, ", (byte) 0x00", "") &amp; "), //"</f>
        <v>CPY_absolute(CPY_zp,(byte) 0xCC, (byte) 0x00, (byte) 0x00), //</v>
      </c>
    </row>
    <row r="198" spans="1:14" x14ac:dyDescent="0.35">
      <c r="A198" s="41" t="str">
        <f>CONCATENATE(D198,".",IF(B198&lt;&gt;"",B198,OpcodeTable!$C$1),".",IF(C198&lt;&gt;"",C198,OpcodeTable!$C$2))</f>
        <v>0xCD.MOS6502.</v>
      </c>
      <c r="D198" s="38" t="s">
        <v>231</v>
      </c>
      <c r="E198" s="38" t="s">
        <v>45</v>
      </c>
      <c r="F198" s="38" t="s">
        <v>399</v>
      </c>
      <c r="G198" s="43" t="str">
        <f t="shared" si="12"/>
        <v xml:space="preserve"> abs</v>
      </c>
      <c r="H198" s="42">
        <f>VLOOKUP(F198,AddressingModes!A:F,4,FALSE)</f>
        <v>24</v>
      </c>
      <c r="I198" s="42">
        <f>VLOOKUP(F198,AddressingModes!A:F,6,FALSE)</f>
        <v>8</v>
      </c>
      <c r="J198" s="42" t="str">
        <f>IF(AND(E198&lt;&gt;"JMP",E198&lt;&gt;"JSR"),VLOOKUP(F198,AddressingModes!A:F,5,FALSE),0)</f>
        <v>zp</v>
      </c>
      <c r="K198" s="42" t="str">
        <f t="shared" si="13"/>
        <v>CMP.abs</v>
      </c>
      <c r="L198" s="42" t="str">
        <f t="shared" si="14"/>
        <v/>
      </c>
      <c r="M198" s="42" t="b">
        <f t="shared" si="15"/>
        <v>1</v>
      </c>
      <c r="N198" s="41" t="str">
        <f xml:space="preserve"> E198 &amp;"_" &amp; VLOOKUP(F198,AddressingModes!A:F,3,FALSE) &amp; "(" &amp; IF(AND(J198&lt;&gt;0,OR(F198&lt;&gt;"a,Y",AND(F198="a,Y",L198&lt;&gt;""))), E198&amp;"_"&amp;VLOOKUP(F198,AddressingModes!A:F,5,FALSE), "null") &amp; ",(byte) " &amp; D198 &amp; IF( H198&gt;8, ", (byte) 0x00", "") &amp; IF( H198&gt;16, ", (byte) 0x00", "") &amp; "), //"</f>
        <v>CMP_absolute(CMP_zp,(byte) 0xCD, (byte) 0x00, (byte) 0x00), //</v>
      </c>
    </row>
    <row r="199" spans="1:14" x14ac:dyDescent="0.35">
      <c r="A199" s="41" t="str">
        <f>CONCATENATE(D199,".",IF(B199&lt;&gt;"",B199,OpcodeTable!$C$1),".",IF(C199&lt;&gt;"",C199,OpcodeTable!$C$2))</f>
        <v>0xCE.MOS6502.</v>
      </c>
      <c r="D199" s="38" t="s">
        <v>242</v>
      </c>
      <c r="E199" s="38" t="s">
        <v>46</v>
      </c>
      <c r="F199" s="38" t="s">
        <v>399</v>
      </c>
      <c r="G199" s="43" t="str">
        <f t="shared" si="12"/>
        <v xml:space="preserve"> abs</v>
      </c>
      <c r="H199" s="42">
        <f>VLOOKUP(F199,AddressingModes!A:F,4,FALSE)</f>
        <v>24</v>
      </c>
      <c r="I199" s="42">
        <f>VLOOKUP(F199,AddressingModes!A:F,6,FALSE)</f>
        <v>8</v>
      </c>
      <c r="J199" s="42" t="str">
        <f>IF(AND(E199&lt;&gt;"JMP",E199&lt;&gt;"JSR"),VLOOKUP(F199,AddressingModes!A:F,5,FALSE),0)</f>
        <v>zp</v>
      </c>
      <c r="K199" s="42" t="str">
        <f t="shared" si="13"/>
        <v>DEC.abs</v>
      </c>
      <c r="L199" s="42" t="str">
        <f t="shared" si="14"/>
        <v/>
      </c>
      <c r="M199" s="42" t="b">
        <f t="shared" si="15"/>
        <v>1</v>
      </c>
      <c r="N199" s="41" t="str">
        <f xml:space="preserve"> E199 &amp;"_" &amp; VLOOKUP(F199,AddressingModes!A:F,3,FALSE) &amp; "(" &amp; IF(AND(J199&lt;&gt;0,OR(F199&lt;&gt;"a,Y",AND(F199="a,Y",L199&lt;&gt;""))), E199&amp;"_"&amp;VLOOKUP(F199,AddressingModes!A:F,5,FALSE), "null") &amp; ",(byte) " &amp; D199 &amp; IF( H199&gt;8, ", (byte) 0x00", "") &amp; IF( H199&gt;16, ", (byte) 0x00", "") &amp; "), //"</f>
        <v>DEC_absolute(DEC_zp,(byte) 0xCE, (byte) 0x00, (byte) 0x00), //</v>
      </c>
    </row>
    <row r="200" spans="1:14" x14ac:dyDescent="0.35">
      <c r="A200" s="41" t="str">
        <f>CONCATENATE(D200,".",IF(B200&lt;&gt;"",B200,OpcodeTable!$C$1),".",IF(C200&lt;&gt;"",C200,OpcodeTable!$C$2))</f>
        <v>0xCF.W65C02S.</v>
      </c>
      <c r="B200" s="37" t="s">
        <v>81</v>
      </c>
      <c r="D200" s="38" t="s">
        <v>200</v>
      </c>
      <c r="E200" s="38" t="s">
        <v>116</v>
      </c>
      <c r="F200" s="38" t="s">
        <v>163</v>
      </c>
      <c r="G200" s="43" t="str">
        <f t="shared" si="12"/>
        <v xml:space="preserve"> zp,rel</v>
      </c>
      <c r="H200" s="42">
        <f>VLOOKUP(F200,AddressingModes!A:F,4,FALSE)</f>
        <v>24</v>
      </c>
      <c r="I200" s="42">
        <f>VLOOKUP(F200,AddressingModes!A:F,6,FALSE)</f>
        <v>7</v>
      </c>
      <c r="J200" s="42">
        <f>IF(AND(E200&lt;&gt;"JMP",E200&lt;&gt;"JSR"),VLOOKUP(F200,AddressingModes!A:F,5,FALSE),0)</f>
        <v>0</v>
      </c>
      <c r="K200" s="42" t="str">
        <f t="shared" si="13"/>
        <v>BBS4.zp,rel</v>
      </c>
      <c r="L200" s="42" t="str">
        <f t="shared" si="14"/>
        <v/>
      </c>
      <c r="M200" s="42" t="b">
        <f t="shared" si="15"/>
        <v>0</v>
      </c>
      <c r="N200" s="41" t="str">
        <f xml:space="preserve"> E200 &amp;"_" &amp; VLOOKUP(F200,AddressingModes!A:F,3,FALSE) &amp; "(" &amp; IF(AND(J200&lt;&gt;0,OR(F200&lt;&gt;"a,Y",AND(F200="a,Y",L200&lt;&gt;""))), E200&amp;"_"&amp;VLOOKUP(F200,AddressingModes!A:F,5,FALSE), "null") &amp; ",(byte) " &amp; D200 &amp; IF( H200&gt;8, ", (byte) 0x00", "") &amp; IF( H200&gt;16, ", (byte) 0x00", "") &amp; "), //"</f>
        <v>BBS4_zpRelative(null,(byte) 0xCF, (byte) 0x00, (byte) 0x00), //</v>
      </c>
    </row>
    <row r="201" spans="1:14" x14ac:dyDescent="0.35">
      <c r="A201" s="41" t="str">
        <f>CONCATENATE(D201,".",IF(B201&lt;&gt;"",B201,OpcodeTable!$C$1),".",IF(C201&lt;&gt;"",C201,OpcodeTable!$C$2))</f>
        <v>0xCF.W65C02S.Enhanced</v>
      </c>
      <c r="B201" s="37" t="s">
        <v>81</v>
      </c>
      <c r="C201" s="37" t="s">
        <v>129</v>
      </c>
      <c r="D201" s="38" t="s">
        <v>200</v>
      </c>
      <c r="E201" s="38" t="s">
        <v>141</v>
      </c>
      <c r="F201" s="38" t="s">
        <v>163</v>
      </c>
      <c r="G201" s="43" t="str">
        <f t="shared" si="12"/>
        <v xml:space="preserve"> zp,rel</v>
      </c>
      <c r="H201" s="42">
        <f>VLOOKUP(F201,AddressingModes!A:F,4,FALSE)</f>
        <v>24</v>
      </c>
      <c r="I201" s="42">
        <f>VLOOKUP(F201,AddressingModes!A:F,6,FALSE)</f>
        <v>7</v>
      </c>
      <c r="J201" s="42">
        <f>IF(AND(E201&lt;&gt;"JMP",E201&lt;&gt;"JSR"),VLOOKUP(F201,AddressingModes!A:F,5,FALSE),0)</f>
        <v>0</v>
      </c>
      <c r="K201" s="42" t="str">
        <f t="shared" si="13"/>
        <v>BBS B4:.zp,rel</v>
      </c>
      <c r="L201" s="42" t="str">
        <f t="shared" si="14"/>
        <v/>
      </c>
      <c r="M201" s="42" t="b">
        <f t="shared" si="15"/>
        <v>0</v>
      </c>
      <c r="N201" s="41" t="str">
        <f xml:space="preserve"> E201 &amp;"_" &amp; VLOOKUP(F201,AddressingModes!A:F,3,FALSE) &amp; "(" &amp; IF(AND(J201&lt;&gt;0,OR(F201&lt;&gt;"a,Y",AND(F201="a,Y",L201&lt;&gt;""))), E201&amp;"_"&amp;VLOOKUP(F201,AddressingModes!A:F,5,FALSE), "null") &amp; ",(byte) " &amp; D201 &amp; IF( H201&gt;8, ", (byte) 0x00", "") &amp; IF( H201&gt;16, ", (byte) 0x00", "") &amp; "), //"</f>
        <v>BBS B4:_zpRelative(null,(byte) 0xCF, (byte) 0x00, (byte) 0x00), //</v>
      </c>
    </row>
    <row r="202" spans="1:14" x14ac:dyDescent="0.35">
      <c r="A202" s="41" t="str">
        <f>CONCATENATE(D202,".",IF(B202&lt;&gt;"",B202,OpcodeTable!$C$1),".",IF(C202&lt;&gt;"",C202,OpcodeTable!$C$2))</f>
        <v>0xD0.MOS6502.</v>
      </c>
      <c r="D202" s="38" t="s">
        <v>213</v>
      </c>
      <c r="E202" s="38" t="s">
        <v>49</v>
      </c>
      <c r="F202" s="38" t="s">
        <v>74</v>
      </c>
      <c r="G202" s="43" t="str">
        <f t="shared" si="12"/>
        <v xml:space="preserve"> rel</v>
      </c>
      <c r="H202" s="42">
        <f>VLOOKUP(F202,AddressingModes!A:F,4,FALSE)</f>
        <v>16</v>
      </c>
      <c r="I202" s="42">
        <f>VLOOKUP(F202,AddressingModes!A:F,6,FALSE)</f>
        <v>16</v>
      </c>
      <c r="J202" s="42">
        <f>IF(AND(E202&lt;&gt;"JMP",E202&lt;&gt;"JSR"),VLOOKUP(F202,AddressingModes!A:F,5,FALSE),0)</f>
        <v>0</v>
      </c>
      <c r="K202" s="42" t="str">
        <f t="shared" si="13"/>
        <v>BNE.rel</v>
      </c>
      <c r="L202" s="42" t="str">
        <f t="shared" si="14"/>
        <v/>
      </c>
      <c r="M202" s="42" t="b">
        <f t="shared" si="15"/>
        <v>0</v>
      </c>
      <c r="N202" s="41" t="str">
        <f xml:space="preserve"> E202 &amp;"_" &amp; VLOOKUP(F202,AddressingModes!A:F,3,FALSE) &amp; "(" &amp; IF(AND(J202&lt;&gt;0,OR(F202&lt;&gt;"a,Y",AND(F202="a,Y",L202&lt;&gt;""))), E202&amp;"_"&amp;VLOOKUP(F202,AddressingModes!A:F,5,FALSE), "null") &amp; ",(byte) " &amp; D202 &amp; IF( H202&gt;8, ", (byte) 0x00", "") &amp; IF( H202&gt;16, ", (byte) 0x00", "") &amp; "), //"</f>
        <v>BNE_relative(null,(byte) 0xD0, (byte) 0x00), //</v>
      </c>
    </row>
    <row r="203" spans="1:14" x14ac:dyDescent="0.35">
      <c r="A203" s="41" t="str">
        <f>CONCATENATE(D203,".",IF(B203&lt;&gt;"",B203,OpcodeTable!$C$1),".",IF(C203&lt;&gt;"",C203,OpcodeTable!$C$2))</f>
        <v>0xD1.MOS6502.</v>
      </c>
      <c r="D203" s="38" t="s">
        <v>228</v>
      </c>
      <c r="E203" s="38" t="s">
        <v>45</v>
      </c>
      <c r="F203" s="38" t="s">
        <v>373</v>
      </c>
      <c r="G203" s="43" t="str">
        <f t="shared" si="12"/>
        <v xml:space="preserve"> [zp],Y</v>
      </c>
      <c r="H203" s="42">
        <f>VLOOKUP(F203,AddressingModes!A:F,4,FALSE)</f>
        <v>16</v>
      </c>
      <c r="I203" s="42">
        <f>VLOOKUP(F203,AddressingModes!A:F,6,FALSE)</f>
        <v>6</v>
      </c>
      <c r="J203" s="42">
        <f>IF(AND(E203&lt;&gt;"JMP",E203&lt;&gt;"JSR"),VLOOKUP(F203,AddressingModes!A:F,5,FALSE),0)</f>
        <v>0</v>
      </c>
      <c r="K203" s="42" t="str">
        <f t="shared" si="13"/>
        <v>CMP.[zp],Y</v>
      </c>
      <c r="L203" s="42" t="str">
        <f t="shared" si="14"/>
        <v/>
      </c>
      <c r="M203" s="42" t="b">
        <f t="shared" si="15"/>
        <v>0</v>
      </c>
      <c r="N203" s="41" t="str">
        <f xml:space="preserve"> E203 &amp;"_" &amp; VLOOKUP(F203,AddressingModes!A:F,3,FALSE) &amp; "(" &amp; IF(AND(J203&lt;&gt;0,OR(F203&lt;&gt;"a,Y",AND(F203="a,Y",L203&lt;&gt;""))), E203&amp;"_"&amp;VLOOKUP(F203,AddressingModes!A:F,5,FALSE), "null") &amp; ",(byte) " &amp; D203 &amp; IF( H203&gt;8, ", (byte) 0x00", "") &amp; IF( H203&gt;16, ", (byte) 0x00", "") &amp; "), //"</f>
        <v>CMP_zpIndirectY(null,(byte) 0xD1, (byte) 0x00), //</v>
      </c>
    </row>
    <row r="204" spans="1:14" x14ac:dyDescent="0.35">
      <c r="A204" s="41" t="str">
        <f>CONCATENATE(D204,".",IF(B204&lt;&gt;"",B204,OpcodeTable!$C$1),".",IF(C204&lt;&gt;"",C204,OpcodeTable!$C$2))</f>
        <v>0xD2.W65C02S.</v>
      </c>
      <c r="B204" s="37" t="s">
        <v>81</v>
      </c>
      <c r="D204" s="38" t="s">
        <v>223</v>
      </c>
      <c r="E204" s="38" t="s">
        <v>45</v>
      </c>
      <c r="F204" s="38" t="s">
        <v>85</v>
      </c>
      <c r="G204" s="43" t="str">
        <f t="shared" si="12"/>
        <v xml:space="preserve"> [zp]</v>
      </c>
      <c r="H204" s="42">
        <f>VLOOKUP(F204,AddressingModes!A:F,4,FALSE)</f>
        <v>16</v>
      </c>
      <c r="I204" s="42">
        <f>VLOOKUP(F204,AddressingModes!A:F,6,FALSE)</f>
        <v>4</v>
      </c>
      <c r="J204" s="42">
        <f>IF(AND(E204&lt;&gt;"JMP",E204&lt;&gt;"JSR"),VLOOKUP(F204,AddressingModes!A:F,5,FALSE),0)</f>
        <v>0</v>
      </c>
      <c r="K204" s="42" t="str">
        <f t="shared" si="13"/>
        <v>CMP.[zp]</v>
      </c>
      <c r="L204" s="42" t="str">
        <f t="shared" si="14"/>
        <v/>
      </c>
      <c r="M204" s="42" t="b">
        <f t="shared" si="15"/>
        <v>0</v>
      </c>
      <c r="N204" s="41" t="str">
        <f xml:space="preserve"> E204 &amp;"_" &amp; VLOOKUP(F204,AddressingModes!A:F,3,FALSE) &amp; "(" &amp; IF(AND(J204&lt;&gt;0,OR(F204&lt;&gt;"a,Y",AND(F204="a,Y",L204&lt;&gt;""))), E204&amp;"_"&amp;VLOOKUP(F204,AddressingModes!A:F,5,FALSE), "null") &amp; ",(byte) " &amp; D204 &amp; IF( H204&gt;8, ", (byte) 0x00", "") &amp; IF( H204&gt;16, ", (byte) 0x00", "") &amp; "), //"</f>
        <v>CMP_zpIndirect(null,(byte) 0xD2, (byte) 0x00), //</v>
      </c>
    </row>
    <row r="205" spans="1:14" x14ac:dyDescent="0.35">
      <c r="A205" s="41" t="str">
        <f>CONCATENATE(D205,".",IF(B205&lt;&gt;"",B205,OpcodeTable!$C$1),".",IF(C205&lt;&gt;"",C205,OpcodeTable!$C$2))</f>
        <v>0xD5.MOS6502.</v>
      </c>
      <c r="D205" s="38" t="s">
        <v>224</v>
      </c>
      <c r="E205" s="38" t="s">
        <v>45</v>
      </c>
      <c r="F205" s="38" t="s">
        <v>76</v>
      </c>
      <c r="G205" s="43" t="str">
        <f t="shared" si="12"/>
        <v xml:space="preserve"> zp,X</v>
      </c>
      <c r="H205" s="42">
        <f>VLOOKUP(F205,AddressingModes!A:F,4,FALSE)</f>
        <v>16</v>
      </c>
      <c r="I205" s="42">
        <f>VLOOKUP(F205,AddressingModes!A:F,6,FALSE)</f>
        <v>2</v>
      </c>
      <c r="J205" s="42">
        <f>IF(AND(E205&lt;&gt;"JMP",E205&lt;&gt;"JSR"),VLOOKUP(F205,AddressingModes!A:F,5,FALSE),0)</f>
        <v>0</v>
      </c>
      <c r="K205" s="42" t="str">
        <f t="shared" si="13"/>
        <v>CMP.zp,X</v>
      </c>
      <c r="L205" s="42" t="str">
        <f t="shared" si="14"/>
        <v/>
      </c>
      <c r="M205" s="42" t="b">
        <f t="shared" si="15"/>
        <v>0</v>
      </c>
      <c r="N205" s="41" t="str">
        <f xml:space="preserve"> E205 &amp;"_" &amp; VLOOKUP(F205,AddressingModes!A:F,3,FALSE) &amp; "(" &amp; IF(AND(J205&lt;&gt;0,OR(F205&lt;&gt;"a,Y",AND(F205="a,Y",L205&lt;&gt;""))), E205&amp;"_"&amp;VLOOKUP(F205,AddressingModes!A:F,5,FALSE), "null") &amp; ",(byte) " &amp; D205 &amp; IF( H205&gt;8, ", (byte) 0x00", "") &amp; IF( H205&gt;16, ", (byte) 0x00", "") &amp; "), //"</f>
        <v>CMP_zpIndexedX(null,(byte) 0xD5, (byte) 0x00), //</v>
      </c>
    </row>
    <row r="206" spans="1:14" x14ac:dyDescent="0.35">
      <c r="A206" s="41" t="str">
        <f>CONCATENATE(D206,".",IF(B206&lt;&gt;"",B206,OpcodeTable!$C$1),".",IF(C206&lt;&gt;"",C206,OpcodeTable!$C$2))</f>
        <v>0xD6.MOS6502.</v>
      </c>
      <c r="D206" s="38" t="s">
        <v>238</v>
      </c>
      <c r="E206" s="38" t="s">
        <v>46</v>
      </c>
      <c r="F206" s="38" t="s">
        <v>76</v>
      </c>
      <c r="G206" s="43" t="str">
        <f t="shared" si="12"/>
        <v xml:space="preserve"> zp,X</v>
      </c>
      <c r="H206" s="42">
        <f>VLOOKUP(F206,AddressingModes!A:F,4,FALSE)</f>
        <v>16</v>
      </c>
      <c r="I206" s="42">
        <f>VLOOKUP(F206,AddressingModes!A:F,6,FALSE)</f>
        <v>2</v>
      </c>
      <c r="J206" s="42">
        <f>IF(AND(E206&lt;&gt;"JMP",E206&lt;&gt;"JSR"),VLOOKUP(F206,AddressingModes!A:F,5,FALSE),0)</f>
        <v>0</v>
      </c>
      <c r="K206" s="42" t="str">
        <f t="shared" si="13"/>
        <v>DEC.zp,X</v>
      </c>
      <c r="L206" s="42" t="str">
        <f t="shared" si="14"/>
        <v/>
      </c>
      <c r="M206" s="42" t="b">
        <f t="shared" si="15"/>
        <v>0</v>
      </c>
      <c r="N206" s="41" t="str">
        <f xml:space="preserve"> E206 &amp;"_" &amp; VLOOKUP(F206,AddressingModes!A:F,3,FALSE) &amp; "(" &amp; IF(AND(J206&lt;&gt;0,OR(F206&lt;&gt;"a,Y",AND(F206="a,Y",L206&lt;&gt;""))), E206&amp;"_"&amp;VLOOKUP(F206,AddressingModes!A:F,5,FALSE), "null") &amp; ",(byte) " &amp; D206 &amp; IF( H206&gt;8, ", (byte) 0x00", "") &amp; IF( H206&gt;16, ", (byte) 0x00", "") &amp; "), //"</f>
        <v>DEC_zpIndexedX(null,(byte) 0xD6, (byte) 0x00), //</v>
      </c>
    </row>
    <row r="207" spans="1:14" x14ac:dyDescent="0.35">
      <c r="A207" s="41" t="str">
        <f>CONCATENATE(D207,".",IF(B207&lt;&gt;"",B207,OpcodeTable!$C$1),".",IF(C207&lt;&gt;"",C207,OpcodeTable!$C$2))</f>
        <v>0xD7.W65C02S.</v>
      </c>
      <c r="B207" s="37" t="s">
        <v>81</v>
      </c>
      <c r="D207" s="38" t="s">
        <v>339</v>
      </c>
      <c r="E207" s="38" t="s">
        <v>103</v>
      </c>
      <c r="F207" s="38" t="s">
        <v>75</v>
      </c>
      <c r="G207" s="43" t="str">
        <f t="shared" si="12"/>
        <v xml:space="preserve"> zp</v>
      </c>
      <c r="H207" s="42">
        <f>VLOOKUP(F207,AddressingModes!A:F,4,FALSE)</f>
        <v>16</v>
      </c>
      <c r="I207" s="42">
        <f>VLOOKUP(F207,AddressingModes!A:F,6,FALSE)</f>
        <v>1</v>
      </c>
      <c r="J207" s="42">
        <f>IF(AND(E207&lt;&gt;"JMP",E207&lt;&gt;"JSR"),VLOOKUP(F207,AddressingModes!A:F,5,FALSE),0)</f>
        <v>0</v>
      </c>
      <c r="K207" s="42" t="str">
        <f t="shared" si="13"/>
        <v>SMB5.zp</v>
      </c>
      <c r="L207" s="42" t="str">
        <f t="shared" si="14"/>
        <v/>
      </c>
      <c r="M207" s="42" t="b">
        <f t="shared" si="15"/>
        <v>0</v>
      </c>
      <c r="N207" s="41" t="str">
        <f xml:space="preserve"> E207 &amp;"_" &amp; VLOOKUP(F207,AddressingModes!A:F,3,FALSE) &amp; "(" &amp; IF(AND(J207&lt;&gt;0,OR(F207&lt;&gt;"a,Y",AND(F207="a,Y",L207&lt;&gt;""))), E207&amp;"_"&amp;VLOOKUP(F207,AddressingModes!A:F,5,FALSE), "null") &amp; ",(byte) " &amp; D207 &amp; IF( H207&gt;8, ", (byte) 0x00", "") &amp; IF( H207&gt;16, ", (byte) 0x00", "") &amp; "), //"</f>
        <v>SMB5_zp(null,(byte) 0xD7, (byte) 0x00), //</v>
      </c>
    </row>
    <row r="208" spans="1:14" x14ac:dyDescent="0.35">
      <c r="A208" s="41" t="str">
        <f>CONCATENATE(D208,".",IF(B208&lt;&gt;"",B208,OpcodeTable!$C$1),".",IF(C208&lt;&gt;"",C208,OpcodeTable!$C$2))</f>
        <v>0xD7.W65C02S.Enhanced</v>
      </c>
      <c r="B208" s="37" t="s">
        <v>81</v>
      </c>
      <c r="C208" s="37" t="s">
        <v>129</v>
      </c>
      <c r="D208" s="38" t="s">
        <v>339</v>
      </c>
      <c r="E208" s="38" t="s">
        <v>160</v>
      </c>
      <c r="F208" s="38" t="s">
        <v>75</v>
      </c>
      <c r="G208" s="43" t="str">
        <f t="shared" si="12"/>
        <v xml:space="preserve"> zp</v>
      </c>
      <c r="H208" s="42">
        <f>VLOOKUP(F208,AddressingModes!A:F,4,FALSE)</f>
        <v>16</v>
      </c>
      <c r="I208" s="42">
        <f>VLOOKUP(F208,AddressingModes!A:F,6,FALSE)</f>
        <v>1</v>
      </c>
      <c r="J208" s="42">
        <f>IF(AND(E208&lt;&gt;"JMP",E208&lt;&gt;"JSR"),VLOOKUP(F208,AddressingModes!A:F,5,FALSE),0)</f>
        <v>0</v>
      </c>
      <c r="K208" s="42" t="str">
        <f t="shared" si="13"/>
        <v>SMB B5:.zp</v>
      </c>
      <c r="L208" s="42" t="str">
        <f t="shared" si="14"/>
        <v/>
      </c>
      <c r="M208" s="42" t="b">
        <f t="shared" si="15"/>
        <v>0</v>
      </c>
      <c r="N208" s="41" t="str">
        <f xml:space="preserve"> E208 &amp;"_" &amp; VLOOKUP(F208,AddressingModes!A:F,3,FALSE) &amp; "(" &amp; IF(AND(J208&lt;&gt;0,OR(F208&lt;&gt;"a,Y",AND(F208="a,Y",L208&lt;&gt;""))), E208&amp;"_"&amp;VLOOKUP(F208,AddressingModes!A:F,5,FALSE), "null") &amp; ",(byte) " &amp; D208 &amp; IF( H208&gt;8, ", (byte) 0x00", "") &amp; IF( H208&gt;16, ", (byte) 0x00", "") &amp; "), //"</f>
        <v>SMB B5:_zp(null,(byte) 0xD7, (byte) 0x00), //</v>
      </c>
    </row>
    <row r="209" spans="1:14" x14ac:dyDescent="0.35">
      <c r="A209" s="41" t="str">
        <f>CONCATENATE(D209,".",IF(B209&lt;&gt;"",B209,OpcodeTable!$C$1),".",IF(C209&lt;&gt;"",C209,OpcodeTable!$C$2))</f>
        <v>0xD8.MOS6502.</v>
      </c>
      <c r="D209" s="38" t="s">
        <v>220</v>
      </c>
      <c r="E209" s="38" t="s">
        <v>50</v>
      </c>
      <c r="F209" s="38" t="s">
        <v>73</v>
      </c>
      <c r="G209" s="43" t="str">
        <f t="shared" si="12"/>
        <v/>
      </c>
      <c r="H209" s="42">
        <f>VLOOKUP(F209,AddressingModes!A:F,4,FALSE)</f>
        <v>8</v>
      </c>
      <c r="I209" s="42">
        <f>VLOOKUP(F209,AddressingModes!A:F,6,FALSE)</f>
        <v>11</v>
      </c>
      <c r="J209" s="42">
        <f>IF(AND(E209&lt;&gt;"JMP",E209&lt;&gt;"JSR"),VLOOKUP(F209,AddressingModes!A:F,5,FALSE),0)</f>
        <v>0</v>
      </c>
      <c r="K209" s="42" t="str">
        <f t="shared" si="13"/>
        <v>CLD.imp</v>
      </c>
      <c r="L209" s="42" t="str">
        <f t="shared" si="14"/>
        <v/>
      </c>
      <c r="M209" s="42" t="b">
        <f t="shared" si="15"/>
        <v>0</v>
      </c>
      <c r="N209" s="41" t="str">
        <f xml:space="preserve"> E209 &amp;"_" &amp; VLOOKUP(F209,AddressingModes!A:F,3,FALSE) &amp; "(" &amp; IF(AND(J209&lt;&gt;0,OR(F209&lt;&gt;"a,Y",AND(F209="a,Y",L209&lt;&gt;""))), E209&amp;"_"&amp;VLOOKUP(F209,AddressingModes!A:F,5,FALSE), "null") &amp; ",(byte) " &amp; D209 &amp; IF( H209&gt;8, ", (byte) 0x00", "") &amp; IF( H209&gt;16, ", (byte) 0x00", "") &amp; "), //"</f>
        <v>CLD_implied(null,(byte) 0xD8), //</v>
      </c>
    </row>
    <row r="210" spans="1:14" x14ac:dyDescent="0.35">
      <c r="A210" s="41" t="str">
        <f>CONCATENATE(D210,".",IF(B210&lt;&gt;"",B210,OpcodeTable!$C$1),".",IF(C210&lt;&gt;"",C210,OpcodeTable!$C$2))</f>
        <v>0xD9.MOS6502.</v>
      </c>
      <c r="D210" s="38" t="s">
        <v>227</v>
      </c>
      <c r="E210" s="38" t="s">
        <v>45</v>
      </c>
      <c r="F210" s="38" t="s">
        <v>401</v>
      </c>
      <c r="G210" s="43" t="str">
        <f t="shared" si="12"/>
        <v xml:space="preserve"> abs,Y</v>
      </c>
      <c r="H210" s="42">
        <f>VLOOKUP(F210,AddressingModes!A:F,4,FALSE)</f>
        <v>24</v>
      </c>
      <c r="I210" s="42">
        <f>VLOOKUP(F210,AddressingModes!A:F,6,FALSE)</f>
        <v>13</v>
      </c>
      <c r="J210" s="42" t="str">
        <f>IF(AND(E210&lt;&gt;"JMP",E210&lt;&gt;"JSR"),VLOOKUP(F210,AddressingModes!A:F,5,FALSE),0)</f>
        <v>zpIndexedY</v>
      </c>
      <c r="K210" s="42" t="str">
        <f t="shared" si="13"/>
        <v>CMP.abs,Y</v>
      </c>
      <c r="L210" s="42" t="str">
        <f t="shared" si="14"/>
        <v/>
      </c>
      <c r="M210" s="42" t="b">
        <f t="shared" si="15"/>
        <v>1</v>
      </c>
      <c r="N210" s="41" t="str">
        <f xml:space="preserve"> E210 &amp;"_" &amp; VLOOKUP(F210,AddressingModes!A:F,3,FALSE) &amp; "(" &amp; IF(AND(J210&lt;&gt;0,OR(F210&lt;&gt;"a,Y",AND(F210="a,Y",L210&lt;&gt;""))), E210&amp;"_"&amp;VLOOKUP(F210,AddressingModes!A:F,5,FALSE), "null") &amp; ",(byte) " &amp; D210 &amp; IF( H210&gt;8, ", (byte) 0x00", "") &amp; IF( H210&gt;16, ", (byte) 0x00", "") &amp; "), //"</f>
        <v>CMP_indexedY(CMP_zpIndexedY,(byte) 0xD9, (byte) 0x00, (byte) 0x00), //</v>
      </c>
    </row>
    <row r="211" spans="1:14" x14ac:dyDescent="0.35">
      <c r="A211" s="41" t="str">
        <f>CONCATENATE(D211,".",IF(B211&lt;&gt;"",B211,OpcodeTable!$C$1),".",IF(C211&lt;&gt;"",C211,OpcodeTable!$C$2))</f>
        <v>0xDA.W65C02S.</v>
      </c>
      <c r="B211" s="37" t="s">
        <v>81</v>
      </c>
      <c r="D211" s="38" t="s">
        <v>301</v>
      </c>
      <c r="E211" s="38" t="s">
        <v>123</v>
      </c>
      <c r="F211" s="38" t="s">
        <v>73</v>
      </c>
      <c r="G211" s="43" t="str">
        <f t="shared" si="12"/>
        <v/>
      </c>
      <c r="H211" s="42">
        <f>VLOOKUP(F211,AddressingModes!A:F,4,FALSE)</f>
        <v>8</v>
      </c>
      <c r="I211" s="42">
        <f>VLOOKUP(F211,AddressingModes!A:F,6,FALSE)</f>
        <v>11</v>
      </c>
      <c r="J211" s="42">
        <f>IF(AND(E211&lt;&gt;"JMP",E211&lt;&gt;"JSR"),VLOOKUP(F211,AddressingModes!A:F,5,FALSE),0)</f>
        <v>0</v>
      </c>
      <c r="K211" s="42" t="str">
        <f t="shared" si="13"/>
        <v>PHX.imp</v>
      </c>
      <c r="L211" s="42" t="str">
        <f t="shared" si="14"/>
        <v/>
      </c>
      <c r="M211" s="42" t="b">
        <f t="shared" si="15"/>
        <v>0</v>
      </c>
      <c r="N211" s="41" t="str">
        <f xml:space="preserve"> E211 &amp;"_" &amp; VLOOKUP(F211,AddressingModes!A:F,3,FALSE) &amp; "(" &amp; IF(AND(J211&lt;&gt;0,OR(F211&lt;&gt;"a,Y",AND(F211="a,Y",L211&lt;&gt;""))), E211&amp;"_"&amp;VLOOKUP(F211,AddressingModes!A:F,5,FALSE), "null") &amp; ",(byte) " &amp; D211 &amp; IF( H211&gt;8, ", (byte) 0x00", "") &amp; IF( H211&gt;16, ", (byte) 0x00", "") &amp; "), //"</f>
        <v>PHX_implied(null,(byte) 0xDA), //</v>
      </c>
    </row>
    <row r="212" spans="1:14" x14ac:dyDescent="0.35">
      <c r="A212" s="41" t="str">
        <f>CONCATENATE(D212,".",IF(B212&lt;&gt;"",B212,OpcodeTable!$C$1),".",IF(C212&lt;&gt;"",C212,OpcodeTable!$C$2))</f>
        <v>0xDB.W65C02S.</v>
      </c>
      <c r="B212" s="37" t="s">
        <v>81</v>
      </c>
      <c r="D212" s="38" t="s">
        <v>350</v>
      </c>
      <c r="E212" s="38" t="s">
        <v>126</v>
      </c>
      <c r="F212" s="38" t="s">
        <v>73</v>
      </c>
      <c r="G212" s="43" t="str">
        <f t="shared" si="12"/>
        <v/>
      </c>
      <c r="H212" s="42">
        <f>VLOOKUP(F212,AddressingModes!A:F,4,FALSE)</f>
        <v>8</v>
      </c>
      <c r="I212" s="42">
        <f>VLOOKUP(F212,AddressingModes!A:F,6,FALSE)</f>
        <v>11</v>
      </c>
      <c r="J212" s="42">
        <f>IF(AND(E212&lt;&gt;"JMP",E212&lt;&gt;"JSR"),VLOOKUP(F212,AddressingModes!A:F,5,FALSE),0)</f>
        <v>0</v>
      </c>
      <c r="K212" s="42" t="str">
        <f t="shared" si="13"/>
        <v>STP.imp</v>
      </c>
      <c r="L212" s="42" t="str">
        <f t="shared" si="14"/>
        <v/>
      </c>
      <c r="M212" s="42" t="b">
        <f t="shared" si="15"/>
        <v>0</v>
      </c>
      <c r="N212" s="41" t="str">
        <f xml:space="preserve"> E212 &amp;"_" &amp; VLOOKUP(F212,AddressingModes!A:F,3,FALSE) &amp; "(" &amp; IF(AND(J212&lt;&gt;0,OR(F212&lt;&gt;"a,Y",AND(F212="a,Y",L212&lt;&gt;""))), E212&amp;"_"&amp;VLOOKUP(F212,AddressingModes!A:F,5,FALSE), "null") &amp; ",(byte) " &amp; D212 &amp; IF( H212&gt;8, ", (byte) 0x00", "") &amp; IF( H212&gt;16, ", (byte) 0x00", "") &amp; "), //"</f>
        <v>STP_implied(null,(byte) 0xDB), //</v>
      </c>
    </row>
    <row r="213" spans="1:14" x14ac:dyDescent="0.35">
      <c r="A213" s="41" t="str">
        <f>CONCATENATE(D213,".",IF(B213&lt;&gt;"",B213,OpcodeTable!$C$1),".",IF(C213&lt;&gt;"",C213,OpcodeTable!$C$2))</f>
        <v>0xDD.MOS6502.</v>
      </c>
      <c r="D213" s="38" t="s">
        <v>229</v>
      </c>
      <c r="E213" s="38" t="s">
        <v>45</v>
      </c>
      <c r="F213" s="38" t="s">
        <v>400</v>
      </c>
      <c r="G213" s="43" t="str">
        <f t="shared" si="12"/>
        <v xml:space="preserve"> abs,X</v>
      </c>
      <c r="H213" s="42">
        <f>VLOOKUP(F213,AddressingModes!A:F,4,FALSE)</f>
        <v>24</v>
      </c>
      <c r="I213" s="42">
        <f>VLOOKUP(F213,AddressingModes!A:F,6,FALSE)</f>
        <v>12</v>
      </c>
      <c r="J213" s="42" t="str">
        <f>IF(AND(E213&lt;&gt;"JMP",E213&lt;&gt;"JSR"),VLOOKUP(F213,AddressingModes!A:F,5,FALSE),0)</f>
        <v>zpIndexedX</v>
      </c>
      <c r="K213" s="42" t="str">
        <f t="shared" si="13"/>
        <v>CMP.abs,X</v>
      </c>
      <c r="L213" s="42" t="str">
        <f t="shared" si="14"/>
        <v/>
      </c>
      <c r="M213" s="42" t="b">
        <f t="shared" si="15"/>
        <v>1</v>
      </c>
      <c r="N213" s="41" t="str">
        <f xml:space="preserve"> E213 &amp;"_" &amp; VLOOKUP(F213,AddressingModes!A:F,3,FALSE) &amp; "(" &amp; IF(AND(J213&lt;&gt;0,OR(F213&lt;&gt;"a,Y",AND(F213="a,Y",L213&lt;&gt;""))), E213&amp;"_"&amp;VLOOKUP(F213,AddressingModes!A:F,5,FALSE), "null") &amp; ",(byte) " &amp; D213 &amp; IF( H213&gt;8, ", (byte) 0x00", "") &amp; IF( H213&gt;16, ", (byte) 0x00", "") &amp; "), //"</f>
        <v>CMP_indexedX(CMP_zpIndexedX,(byte) 0xDD, (byte) 0x00, (byte) 0x00), //</v>
      </c>
    </row>
    <row r="214" spans="1:14" x14ac:dyDescent="0.35">
      <c r="A214" s="41" t="str">
        <f>CONCATENATE(D214,".",IF(B214&lt;&gt;"",B214,OpcodeTable!$C$1),".",IF(C214&lt;&gt;"",C214,OpcodeTable!$C$2))</f>
        <v>0xDE.MOS6502.</v>
      </c>
      <c r="D214" s="38" t="s">
        <v>241</v>
      </c>
      <c r="E214" s="38" t="s">
        <v>46</v>
      </c>
      <c r="F214" s="38" t="s">
        <v>400</v>
      </c>
      <c r="G214" s="43" t="str">
        <f t="shared" si="12"/>
        <v xml:space="preserve"> abs,X</v>
      </c>
      <c r="H214" s="42">
        <f>VLOOKUP(F214,AddressingModes!A:F,4,FALSE)</f>
        <v>24</v>
      </c>
      <c r="I214" s="42">
        <f>VLOOKUP(F214,AddressingModes!A:F,6,FALSE)</f>
        <v>12</v>
      </c>
      <c r="J214" s="42" t="str">
        <f>IF(AND(E214&lt;&gt;"JMP",E214&lt;&gt;"JSR"),VLOOKUP(F214,AddressingModes!A:F,5,FALSE),0)</f>
        <v>zpIndexedX</v>
      </c>
      <c r="K214" s="42" t="str">
        <f t="shared" si="13"/>
        <v>DEC.abs,X</v>
      </c>
      <c r="L214" s="42" t="str">
        <f t="shared" si="14"/>
        <v/>
      </c>
      <c r="M214" s="42" t="b">
        <f t="shared" si="15"/>
        <v>1</v>
      </c>
      <c r="N214" s="41" t="str">
        <f xml:space="preserve"> E214 &amp;"_" &amp; VLOOKUP(F214,AddressingModes!A:F,3,FALSE) &amp; "(" &amp; IF(AND(J214&lt;&gt;0,OR(F214&lt;&gt;"a,Y",AND(F214="a,Y",L214&lt;&gt;""))), E214&amp;"_"&amp;VLOOKUP(F214,AddressingModes!A:F,5,FALSE), "null") &amp; ",(byte) " &amp; D214 &amp; IF( H214&gt;8, ", (byte) 0x00", "") &amp; IF( H214&gt;16, ", (byte) 0x00", "") &amp; "), //"</f>
        <v>DEC_indexedX(DEC_zpIndexedX,(byte) 0xDE, (byte) 0x00, (byte) 0x00), //</v>
      </c>
    </row>
    <row r="215" spans="1:14" x14ac:dyDescent="0.35">
      <c r="A215" s="41" t="str">
        <f>CONCATENATE(D215,".",IF(B215&lt;&gt;"",B215,OpcodeTable!$C$1),".",IF(C215&lt;&gt;"",C215,OpcodeTable!$C$2))</f>
        <v>0xDF.W65C02S.</v>
      </c>
      <c r="B215" s="37" t="s">
        <v>81</v>
      </c>
      <c r="D215" s="38" t="s">
        <v>201</v>
      </c>
      <c r="E215" s="38" t="s">
        <v>117</v>
      </c>
      <c r="F215" s="38" t="s">
        <v>163</v>
      </c>
      <c r="G215" s="43" t="str">
        <f t="shared" si="12"/>
        <v xml:space="preserve"> zp,rel</v>
      </c>
      <c r="H215" s="42">
        <f>VLOOKUP(F215,AddressingModes!A:F,4,FALSE)</f>
        <v>24</v>
      </c>
      <c r="I215" s="42">
        <f>VLOOKUP(F215,AddressingModes!A:F,6,FALSE)</f>
        <v>7</v>
      </c>
      <c r="J215" s="42">
        <f>IF(AND(E215&lt;&gt;"JMP",E215&lt;&gt;"JSR"),VLOOKUP(F215,AddressingModes!A:F,5,FALSE),0)</f>
        <v>0</v>
      </c>
      <c r="K215" s="42" t="str">
        <f t="shared" si="13"/>
        <v>BBS5.zp,rel</v>
      </c>
      <c r="L215" s="42" t="str">
        <f t="shared" si="14"/>
        <v/>
      </c>
      <c r="M215" s="42" t="b">
        <f t="shared" si="15"/>
        <v>0</v>
      </c>
      <c r="N215" s="41" t="str">
        <f xml:space="preserve"> E215 &amp;"_" &amp; VLOOKUP(F215,AddressingModes!A:F,3,FALSE) &amp; "(" &amp; IF(AND(J215&lt;&gt;0,OR(F215&lt;&gt;"a,Y",AND(F215="a,Y",L215&lt;&gt;""))), E215&amp;"_"&amp;VLOOKUP(F215,AddressingModes!A:F,5,FALSE), "null") &amp; ",(byte) " &amp; D215 &amp; IF( H215&gt;8, ", (byte) 0x00", "") &amp; IF( H215&gt;16, ", (byte) 0x00", "") &amp; "), //"</f>
        <v>BBS5_zpRelative(null,(byte) 0xDF, (byte) 0x00, (byte) 0x00), //</v>
      </c>
    </row>
    <row r="216" spans="1:14" x14ac:dyDescent="0.35">
      <c r="A216" s="41" t="str">
        <f>CONCATENATE(D216,".",IF(B216&lt;&gt;"",B216,OpcodeTable!$C$1),".",IF(C216&lt;&gt;"",C216,OpcodeTable!$C$2))</f>
        <v>0xDF.W65C02S.Enhanced</v>
      </c>
      <c r="B216" s="37" t="s">
        <v>81</v>
      </c>
      <c r="C216" s="37" t="s">
        <v>129</v>
      </c>
      <c r="D216" s="38" t="s">
        <v>201</v>
      </c>
      <c r="E216" s="38" t="s">
        <v>142</v>
      </c>
      <c r="F216" s="38" t="s">
        <v>163</v>
      </c>
      <c r="G216" s="43" t="str">
        <f t="shared" si="12"/>
        <v xml:space="preserve"> zp,rel</v>
      </c>
      <c r="H216" s="42">
        <f>VLOOKUP(F216,AddressingModes!A:F,4,FALSE)</f>
        <v>24</v>
      </c>
      <c r="I216" s="42">
        <f>VLOOKUP(F216,AddressingModes!A:F,6,FALSE)</f>
        <v>7</v>
      </c>
      <c r="J216" s="42">
        <f>IF(AND(E216&lt;&gt;"JMP",E216&lt;&gt;"JSR"),VLOOKUP(F216,AddressingModes!A:F,5,FALSE),0)</f>
        <v>0</v>
      </c>
      <c r="K216" s="42" t="str">
        <f t="shared" si="13"/>
        <v>BBS B5:.zp,rel</v>
      </c>
      <c r="L216" s="42" t="str">
        <f t="shared" si="14"/>
        <v/>
      </c>
      <c r="M216" s="42" t="b">
        <f t="shared" si="15"/>
        <v>0</v>
      </c>
      <c r="N216" s="41" t="str">
        <f xml:space="preserve"> E216 &amp;"_" &amp; VLOOKUP(F216,AddressingModes!A:F,3,FALSE) &amp; "(" &amp; IF(AND(J216&lt;&gt;0,OR(F216&lt;&gt;"a,Y",AND(F216="a,Y",L216&lt;&gt;""))), E216&amp;"_"&amp;VLOOKUP(F216,AddressingModes!A:F,5,FALSE), "null") &amp; ",(byte) " &amp; D216 &amp; IF( H216&gt;8, ", (byte) 0x00", "") &amp; IF( H216&gt;16, ", (byte) 0x00", "") &amp; "), //"</f>
        <v>BBS B5:_zpRelative(null,(byte) 0xDF, (byte) 0x00, (byte) 0x00), //</v>
      </c>
    </row>
    <row r="217" spans="1:14" x14ac:dyDescent="0.35">
      <c r="A217" s="41" t="str">
        <f>CONCATENATE(D217,".",IF(B217&lt;&gt;"",B217,OpcodeTable!$C$1),".",IF(C217&lt;&gt;"",C217,OpcodeTable!$C$2))</f>
        <v>0xE0.MOS6502.</v>
      </c>
      <c r="D217" s="38" t="s">
        <v>233</v>
      </c>
      <c r="E217" s="38" t="s">
        <v>51</v>
      </c>
      <c r="F217" s="38" t="s">
        <v>4</v>
      </c>
      <c r="G217" s="43" t="str">
        <f t="shared" si="12"/>
        <v xml:space="preserve"> #</v>
      </c>
      <c r="H217" s="42">
        <f>VLOOKUP(F217,AddressingModes!A:F,4,FALSE)</f>
        <v>16</v>
      </c>
      <c r="I217" s="42">
        <f>VLOOKUP(F217,AddressingModes!A:F,6,FALSE)</f>
        <v>10</v>
      </c>
      <c r="J217" s="42">
        <f>IF(AND(E217&lt;&gt;"JMP",E217&lt;&gt;"JSR"),VLOOKUP(F217,AddressingModes!A:F,5,FALSE),0)</f>
        <v>0</v>
      </c>
      <c r="K217" s="42" t="str">
        <f t="shared" si="13"/>
        <v>CPX.#</v>
      </c>
      <c r="L217" s="42" t="str">
        <f t="shared" si="14"/>
        <v/>
      </c>
      <c r="M217" s="42" t="b">
        <f t="shared" si="15"/>
        <v>0</v>
      </c>
      <c r="N217" s="41" t="str">
        <f xml:space="preserve"> E217 &amp;"_" &amp; VLOOKUP(F217,AddressingModes!A:F,3,FALSE) &amp; "(" &amp; IF(AND(J217&lt;&gt;0,OR(F217&lt;&gt;"a,Y",AND(F217="a,Y",L217&lt;&gt;""))), E217&amp;"_"&amp;VLOOKUP(F217,AddressingModes!A:F,5,FALSE), "null") &amp; ",(byte) " &amp; D217 &amp; IF( H217&gt;8, ", (byte) 0x00", "") &amp; IF( H217&gt;16, ", (byte) 0x00", "") &amp; "), //"</f>
        <v>CPX_immediate(null,(byte) 0xE0, (byte) 0x00), //</v>
      </c>
    </row>
    <row r="218" spans="1:14" x14ac:dyDescent="0.35">
      <c r="A218" s="41" t="str">
        <f>CONCATENATE(D218,".",IF(B218&lt;&gt;"",B218,OpcodeTable!$C$1),".",IF(C218&lt;&gt;"",C218,OpcodeTable!$C$2))</f>
        <v>0xE1.MOS6502.</v>
      </c>
      <c r="D218" s="38" t="s">
        <v>329</v>
      </c>
      <c r="E218" s="38" t="s">
        <v>52</v>
      </c>
      <c r="F218" s="38" t="s">
        <v>372</v>
      </c>
      <c r="G218" s="43" t="str">
        <f t="shared" si="12"/>
        <v xml:space="preserve"> [zp,X]</v>
      </c>
      <c r="H218" s="42">
        <f>VLOOKUP(F218,AddressingModes!A:F,4,FALSE)</f>
        <v>16</v>
      </c>
      <c r="I218" s="42">
        <f>VLOOKUP(F218,AddressingModes!A:F,6,FALSE)</f>
        <v>5</v>
      </c>
      <c r="J218" s="42">
        <f>IF(AND(E218&lt;&gt;"JMP",E218&lt;&gt;"JSR"),VLOOKUP(F218,AddressingModes!A:F,5,FALSE),0)</f>
        <v>0</v>
      </c>
      <c r="K218" s="42" t="str">
        <f t="shared" si="13"/>
        <v>SBC.[zp,X]</v>
      </c>
      <c r="L218" s="42" t="str">
        <f t="shared" si="14"/>
        <v/>
      </c>
      <c r="M218" s="42" t="b">
        <f t="shared" si="15"/>
        <v>0</v>
      </c>
      <c r="N218" s="41" t="str">
        <f xml:space="preserve"> E218 &amp;"_" &amp; VLOOKUP(F218,AddressingModes!A:F,3,FALSE) &amp; "(" &amp; IF(AND(J218&lt;&gt;0,OR(F218&lt;&gt;"a,Y",AND(F218="a,Y",L218&lt;&gt;""))), E218&amp;"_"&amp;VLOOKUP(F218,AddressingModes!A:F,5,FALSE), "null") &amp; ",(byte) " &amp; D218 &amp; IF( H218&gt;8, ", (byte) 0x00", "") &amp; IF( H218&gt;16, ", (byte) 0x00", "") &amp; "), //"</f>
        <v>SBC_zpIndirectX(null,(byte) 0xE1, (byte) 0x00), //</v>
      </c>
    </row>
    <row r="219" spans="1:14" x14ac:dyDescent="0.35">
      <c r="A219" s="41" t="str">
        <f>CONCATENATE(D219,".",IF(B219&lt;&gt;"",B219,OpcodeTable!$C$1),".",IF(C219&lt;&gt;"",C219,OpcodeTable!$C$2))</f>
        <v>0xE4.MOS6502.</v>
      </c>
      <c r="D219" s="38" t="s">
        <v>232</v>
      </c>
      <c r="E219" s="38" t="s">
        <v>51</v>
      </c>
      <c r="F219" s="38" t="s">
        <v>75</v>
      </c>
      <c r="G219" s="43" t="str">
        <f t="shared" si="12"/>
        <v xml:space="preserve"> zp</v>
      </c>
      <c r="H219" s="42">
        <f>VLOOKUP(F219,AddressingModes!A:F,4,FALSE)</f>
        <v>16</v>
      </c>
      <c r="I219" s="42">
        <f>VLOOKUP(F219,AddressingModes!A:F,6,FALSE)</f>
        <v>1</v>
      </c>
      <c r="J219" s="42">
        <f>IF(AND(E219&lt;&gt;"JMP",E219&lt;&gt;"JSR"),VLOOKUP(F219,AddressingModes!A:F,5,FALSE),0)</f>
        <v>0</v>
      </c>
      <c r="K219" s="42" t="str">
        <f t="shared" si="13"/>
        <v>CPX.zp</v>
      </c>
      <c r="L219" s="42" t="str">
        <f t="shared" si="14"/>
        <v/>
      </c>
      <c r="M219" s="42" t="b">
        <f t="shared" si="15"/>
        <v>0</v>
      </c>
      <c r="N219" s="41" t="str">
        <f xml:space="preserve"> E219 &amp;"_" &amp; VLOOKUP(F219,AddressingModes!A:F,3,FALSE) &amp; "(" &amp; IF(AND(J219&lt;&gt;0,OR(F219&lt;&gt;"a,Y",AND(F219="a,Y",L219&lt;&gt;""))), E219&amp;"_"&amp;VLOOKUP(F219,AddressingModes!A:F,5,FALSE), "null") &amp; ",(byte) " &amp; D219 &amp; IF( H219&gt;8, ", (byte) 0x00", "") &amp; IF( H219&gt;16, ", (byte) 0x00", "") &amp; "), //"</f>
        <v>CPX_zp(null,(byte) 0xE4, (byte) 0x00), //</v>
      </c>
    </row>
    <row r="220" spans="1:14" x14ac:dyDescent="0.35">
      <c r="A220" s="41" t="str">
        <f>CONCATENATE(D220,".",IF(B220&lt;&gt;"",B220,OpcodeTable!$C$1),".",IF(C220&lt;&gt;"",C220,OpcodeTable!$C$2))</f>
        <v>0xE5.MOS6502.</v>
      </c>
      <c r="D220" s="38" t="s">
        <v>324</v>
      </c>
      <c r="E220" s="38" t="s">
        <v>52</v>
      </c>
      <c r="F220" s="38" t="s">
        <v>75</v>
      </c>
      <c r="G220" s="43" t="str">
        <f t="shared" si="12"/>
        <v xml:space="preserve"> zp</v>
      </c>
      <c r="H220" s="42">
        <f>VLOOKUP(F220,AddressingModes!A:F,4,FALSE)</f>
        <v>16</v>
      </c>
      <c r="I220" s="42">
        <f>VLOOKUP(F220,AddressingModes!A:F,6,FALSE)</f>
        <v>1</v>
      </c>
      <c r="J220" s="42">
        <f>IF(AND(E220&lt;&gt;"JMP",E220&lt;&gt;"JSR"),VLOOKUP(F220,AddressingModes!A:F,5,FALSE),0)</f>
        <v>0</v>
      </c>
      <c r="K220" s="42" t="str">
        <f t="shared" si="13"/>
        <v>SBC.zp</v>
      </c>
      <c r="L220" s="42" t="str">
        <f t="shared" si="14"/>
        <v/>
      </c>
      <c r="M220" s="42" t="b">
        <f t="shared" si="15"/>
        <v>0</v>
      </c>
      <c r="N220" s="41" t="str">
        <f xml:space="preserve"> E220 &amp;"_" &amp; VLOOKUP(F220,AddressingModes!A:F,3,FALSE) &amp; "(" &amp; IF(AND(J220&lt;&gt;0,OR(F220&lt;&gt;"a,Y",AND(F220="a,Y",L220&lt;&gt;""))), E220&amp;"_"&amp;VLOOKUP(F220,AddressingModes!A:F,5,FALSE), "null") &amp; ",(byte) " &amp; D220 &amp; IF( H220&gt;8, ", (byte) 0x00", "") &amp; IF( H220&gt;16, ", (byte) 0x00", "") &amp; "), //"</f>
        <v>SBC_zp(null,(byte) 0xE5, (byte) 0x00), //</v>
      </c>
    </row>
    <row r="221" spans="1:14" x14ac:dyDescent="0.35">
      <c r="A221" s="41" t="str">
        <f>CONCATENATE(D221,".",IF(B221&lt;&gt;"",B221,OpcodeTable!$C$1),".",IF(C221&lt;&gt;"",C221,OpcodeTable!$C$2))</f>
        <v>0xE6.MOS6502.</v>
      </c>
      <c r="D221" s="38" t="s">
        <v>254</v>
      </c>
      <c r="E221" s="38" t="s">
        <v>53</v>
      </c>
      <c r="F221" s="38" t="s">
        <v>75</v>
      </c>
      <c r="G221" s="43" t="str">
        <f t="shared" si="12"/>
        <v xml:space="preserve"> zp</v>
      </c>
      <c r="H221" s="42">
        <f>VLOOKUP(F221,AddressingModes!A:F,4,FALSE)</f>
        <v>16</v>
      </c>
      <c r="I221" s="42">
        <f>VLOOKUP(F221,AddressingModes!A:F,6,FALSE)</f>
        <v>1</v>
      </c>
      <c r="J221" s="42">
        <f>IF(AND(E221&lt;&gt;"JMP",E221&lt;&gt;"JSR"),VLOOKUP(F221,AddressingModes!A:F,5,FALSE),0)</f>
        <v>0</v>
      </c>
      <c r="K221" s="42" t="str">
        <f t="shared" si="13"/>
        <v>INC.zp</v>
      </c>
      <c r="L221" s="42" t="str">
        <f t="shared" si="14"/>
        <v/>
      </c>
      <c r="M221" s="42" t="b">
        <f t="shared" si="15"/>
        <v>0</v>
      </c>
      <c r="N221" s="41" t="str">
        <f xml:space="preserve"> E221 &amp;"_" &amp; VLOOKUP(F221,AddressingModes!A:F,3,FALSE) &amp; "(" &amp; IF(AND(J221&lt;&gt;0,OR(F221&lt;&gt;"a,Y",AND(F221="a,Y",L221&lt;&gt;""))), E221&amp;"_"&amp;VLOOKUP(F221,AddressingModes!A:F,5,FALSE), "null") &amp; ",(byte) " &amp; D221 &amp; IF( H221&gt;8, ", (byte) 0x00", "") &amp; IF( H221&gt;16, ", (byte) 0x00", "") &amp; "), //"</f>
        <v>INC_zp(null,(byte) 0xE6, (byte) 0x00), //</v>
      </c>
    </row>
    <row r="222" spans="1:14" x14ac:dyDescent="0.35">
      <c r="A222" s="41" t="str">
        <f>CONCATENATE(D222,".",IF(B222&lt;&gt;"",B222,OpcodeTable!$C$1),".",IF(C222&lt;&gt;"",C222,OpcodeTable!$C$2))</f>
        <v>0xE7.W65C02S.</v>
      </c>
      <c r="B222" s="37" t="s">
        <v>81</v>
      </c>
      <c r="D222" s="38" t="s">
        <v>340</v>
      </c>
      <c r="E222" s="38" t="s">
        <v>104</v>
      </c>
      <c r="F222" s="38" t="s">
        <v>75</v>
      </c>
      <c r="G222" s="43" t="str">
        <f t="shared" si="12"/>
        <v xml:space="preserve"> zp</v>
      </c>
      <c r="H222" s="42">
        <f>VLOOKUP(F222,AddressingModes!A:F,4,FALSE)</f>
        <v>16</v>
      </c>
      <c r="I222" s="42">
        <f>VLOOKUP(F222,AddressingModes!A:F,6,FALSE)</f>
        <v>1</v>
      </c>
      <c r="J222" s="42">
        <f>IF(AND(E222&lt;&gt;"JMP",E222&lt;&gt;"JSR"),VLOOKUP(F222,AddressingModes!A:F,5,FALSE),0)</f>
        <v>0</v>
      </c>
      <c r="K222" s="42" t="str">
        <f t="shared" si="13"/>
        <v>SMB6.zp</v>
      </c>
      <c r="L222" s="42" t="str">
        <f t="shared" si="14"/>
        <v/>
      </c>
      <c r="M222" s="42" t="b">
        <f t="shared" si="15"/>
        <v>0</v>
      </c>
      <c r="N222" s="41" t="str">
        <f xml:space="preserve"> E222 &amp;"_" &amp; VLOOKUP(F222,AddressingModes!A:F,3,FALSE) &amp; "(" &amp; IF(AND(J222&lt;&gt;0,OR(F222&lt;&gt;"a,Y",AND(F222="a,Y",L222&lt;&gt;""))), E222&amp;"_"&amp;VLOOKUP(F222,AddressingModes!A:F,5,FALSE), "null") &amp; ",(byte) " &amp; D222 &amp; IF( H222&gt;8, ", (byte) 0x00", "") &amp; IF( H222&gt;16, ", (byte) 0x00", "") &amp; "), //"</f>
        <v>SMB6_zp(null,(byte) 0xE7, (byte) 0x00), //</v>
      </c>
    </row>
    <row r="223" spans="1:14" x14ac:dyDescent="0.35">
      <c r="A223" s="41" t="str">
        <f>CONCATENATE(D223,".",IF(B223&lt;&gt;"",B223,OpcodeTable!$C$1),".",IF(C223&lt;&gt;"",C223,OpcodeTable!$C$2))</f>
        <v>0xE7.W65C02S.Enhanced</v>
      </c>
      <c r="B223" s="37" t="s">
        <v>81</v>
      </c>
      <c r="C223" s="37" t="s">
        <v>129</v>
      </c>
      <c r="D223" s="38" t="s">
        <v>340</v>
      </c>
      <c r="E223" s="38" t="s">
        <v>161</v>
      </c>
      <c r="F223" s="38" t="s">
        <v>75</v>
      </c>
      <c r="G223" s="43" t="str">
        <f t="shared" si="12"/>
        <v xml:space="preserve"> zp</v>
      </c>
      <c r="H223" s="42">
        <f>VLOOKUP(F223,AddressingModes!A:F,4,FALSE)</f>
        <v>16</v>
      </c>
      <c r="I223" s="42">
        <f>VLOOKUP(F223,AddressingModes!A:F,6,FALSE)</f>
        <v>1</v>
      </c>
      <c r="J223" s="42">
        <f>IF(AND(E223&lt;&gt;"JMP",E223&lt;&gt;"JSR"),VLOOKUP(F223,AddressingModes!A:F,5,FALSE),0)</f>
        <v>0</v>
      </c>
      <c r="K223" s="42" t="str">
        <f t="shared" si="13"/>
        <v>SMB B6:.zp</v>
      </c>
      <c r="L223" s="42" t="str">
        <f t="shared" si="14"/>
        <v/>
      </c>
      <c r="M223" s="42" t="b">
        <f t="shared" si="15"/>
        <v>0</v>
      </c>
      <c r="N223" s="41" t="str">
        <f xml:space="preserve"> E223 &amp;"_" &amp; VLOOKUP(F223,AddressingModes!A:F,3,FALSE) &amp; "(" &amp; IF(AND(J223&lt;&gt;0,OR(F223&lt;&gt;"a,Y",AND(F223="a,Y",L223&lt;&gt;""))), E223&amp;"_"&amp;VLOOKUP(F223,AddressingModes!A:F,5,FALSE), "null") &amp; ",(byte) " &amp; D223 &amp; IF( H223&gt;8, ", (byte) 0x00", "") &amp; IF( H223&gt;16, ", (byte) 0x00", "") &amp; "), //"</f>
        <v>SMB B6:_zp(null,(byte) 0xE7, (byte) 0x00), //</v>
      </c>
    </row>
    <row r="224" spans="1:14" x14ac:dyDescent="0.35">
      <c r="A224" s="41" t="str">
        <f>CONCATENATE(D224,".",IF(B224&lt;&gt;"",B224,OpcodeTable!$C$1),".",IF(C224&lt;&gt;"",C224,OpcodeTable!$C$2))</f>
        <v>0xE8.MOS6502.</v>
      </c>
      <c r="D224" s="38" t="s">
        <v>259</v>
      </c>
      <c r="E224" s="38" t="s">
        <v>54</v>
      </c>
      <c r="F224" s="38" t="s">
        <v>73</v>
      </c>
      <c r="G224" s="43" t="str">
        <f t="shared" si="12"/>
        <v/>
      </c>
      <c r="H224" s="42">
        <f>VLOOKUP(F224,AddressingModes!A:F,4,FALSE)</f>
        <v>8</v>
      </c>
      <c r="I224" s="42">
        <f>VLOOKUP(F224,AddressingModes!A:F,6,FALSE)</f>
        <v>11</v>
      </c>
      <c r="J224" s="42">
        <f>IF(AND(E224&lt;&gt;"JMP",E224&lt;&gt;"JSR"),VLOOKUP(F224,AddressingModes!A:F,5,FALSE),0)</f>
        <v>0</v>
      </c>
      <c r="K224" s="42" t="str">
        <f t="shared" si="13"/>
        <v>INX.imp</v>
      </c>
      <c r="L224" s="42" t="str">
        <f t="shared" si="14"/>
        <v/>
      </c>
      <c r="M224" s="42" t="b">
        <f t="shared" si="15"/>
        <v>0</v>
      </c>
      <c r="N224" s="41" t="str">
        <f xml:space="preserve"> E224 &amp;"_" &amp; VLOOKUP(F224,AddressingModes!A:F,3,FALSE) &amp; "(" &amp; IF(AND(J224&lt;&gt;0,OR(F224&lt;&gt;"a,Y",AND(F224="a,Y",L224&lt;&gt;""))), E224&amp;"_"&amp;VLOOKUP(F224,AddressingModes!A:F,5,FALSE), "null") &amp; ",(byte) " &amp; D224 &amp; IF( H224&gt;8, ", (byte) 0x00", "") &amp; IF( H224&gt;16, ", (byte) 0x00", "") &amp; "), //"</f>
        <v>INX_implied(null,(byte) 0xE8), //</v>
      </c>
    </row>
    <row r="225" spans="1:14" x14ac:dyDescent="0.35">
      <c r="A225" s="41" t="str">
        <f>CONCATENATE(D225,".",IF(B225&lt;&gt;"",B225,OpcodeTable!$C$1),".",IF(C225&lt;&gt;"",C225,OpcodeTable!$C$2))</f>
        <v>0xE9.MOS6502.</v>
      </c>
      <c r="D225" s="38" t="s">
        <v>325</v>
      </c>
      <c r="E225" s="38" t="s">
        <v>52</v>
      </c>
      <c r="F225" s="38" t="s">
        <v>4</v>
      </c>
      <c r="G225" s="43" t="str">
        <f t="shared" si="12"/>
        <v xml:space="preserve"> #</v>
      </c>
      <c r="H225" s="42">
        <f>VLOOKUP(F225,AddressingModes!A:F,4,FALSE)</f>
        <v>16</v>
      </c>
      <c r="I225" s="42">
        <f>VLOOKUP(F225,AddressingModes!A:F,6,FALSE)</f>
        <v>10</v>
      </c>
      <c r="J225" s="42">
        <f>IF(AND(E225&lt;&gt;"JMP",E225&lt;&gt;"JSR"),VLOOKUP(F225,AddressingModes!A:F,5,FALSE),0)</f>
        <v>0</v>
      </c>
      <c r="K225" s="42" t="str">
        <f t="shared" si="13"/>
        <v>SBC.#</v>
      </c>
      <c r="L225" s="42" t="str">
        <f t="shared" si="14"/>
        <v/>
      </c>
      <c r="M225" s="42" t="b">
        <f t="shared" si="15"/>
        <v>0</v>
      </c>
      <c r="N225" s="41" t="str">
        <f xml:space="preserve"> E225 &amp;"_" &amp; VLOOKUP(F225,AddressingModes!A:F,3,FALSE) &amp; "(" &amp; IF(AND(J225&lt;&gt;0,OR(F225&lt;&gt;"a,Y",AND(F225="a,Y",L225&lt;&gt;""))), E225&amp;"_"&amp;VLOOKUP(F225,AddressingModes!A:F,5,FALSE), "null") &amp; ",(byte) " &amp; D225 &amp; IF( H225&gt;8, ", (byte) 0x00", "") &amp; IF( H225&gt;16, ", (byte) 0x00", "") &amp; "), //"</f>
        <v>SBC_immediate(null,(byte) 0xE9, (byte) 0x00), //</v>
      </c>
    </row>
    <row r="226" spans="1:14" x14ac:dyDescent="0.35">
      <c r="A226" s="41" t="str">
        <f>CONCATENATE(D226,".",IF(B226&lt;&gt;"",B226,OpcodeTable!$C$1),".",IF(C226&lt;&gt;"",C226,OpcodeTable!$C$2))</f>
        <v>0xEA.MOS6502.</v>
      </c>
      <c r="D226" s="38" t="s">
        <v>289</v>
      </c>
      <c r="E226" s="38" t="s">
        <v>55</v>
      </c>
      <c r="F226" s="38" t="s">
        <v>73</v>
      </c>
      <c r="G226" s="43" t="str">
        <f t="shared" si="12"/>
        <v/>
      </c>
      <c r="H226" s="42">
        <f>VLOOKUP(F226,AddressingModes!A:F,4,FALSE)</f>
        <v>8</v>
      </c>
      <c r="I226" s="42">
        <f>VLOOKUP(F226,AddressingModes!A:F,6,FALSE)</f>
        <v>11</v>
      </c>
      <c r="J226" s="42">
        <f>IF(AND(E226&lt;&gt;"JMP",E226&lt;&gt;"JSR"),VLOOKUP(F226,AddressingModes!A:F,5,FALSE),0)</f>
        <v>0</v>
      </c>
      <c r="K226" s="42" t="str">
        <f t="shared" si="13"/>
        <v>NOP.imp</v>
      </c>
      <c r="L226" s="42" t="str">
        <f t="shared" si="14"/>
        <v/>
      </c>
      <c r="M226" s="42" t="b">
        <f t="shared" si="15"/>
        <v>0</v>
      </c>
      <c r="N226" s="41" t="str">
        <f xml:space="preserve"> E226 &amp;"_" &amp; VLOOKUP(F226,AddressingModes!A:F,3,FALSE) &amp; "(" &amp; IF(AND(J226&lt;&gt;0,OR(F226&lt;&gt;"a,Y",AND(F226="a,Y",L226&lt;&gt;""))), E226&amp;"_"&amp;VLOOKUP(F226,AddressingModes!A:F,5,FALSE), "null") &amp; ",(byte) " &amp; D226 &amp; IF( H226&gt;8, ", (byte) 0x00", "") &amp; IF( H226&gt;16, ", (byte) 0x00", "") &amp; "), //"</f>
        <v>NOP_implied(null,(byte) 0xEA), //</v>
      </c>
    </row>
    <row r="227" spans="1:14" x14ac:dyDescent="0.35">
      <c r="A227" s="41" t="str">
        <f>CONCATENATE(D227,".",IF(B227&lt;&gt;"",B227,OpcodeTable!$C$1),".",IF(C227&lt;&gt;"",C227,OpcodeTable!$C$2))</f>
        <v>0xEC.MOS6502.</v>
      </c>
      <c r="D227" s="38" t="s">
        <v>234</v>
      </c>
      <c r="E227" s="38" t="s">
        <v>51</v>
      </c>
      <c r="F227" s="38" t="s">
        <v>399</v>
      </c>
      <c r="G227" s="43" t="str">
        <f t="shared" si="12"/>
        <v xml:space="preserve"> abs</v>
      </c>
      <c r="H227" s="42">
        <f>VLOOKUP(F227,AddressingModes!A:F,4,FALSE)</f>
        <v>24</v>
      </c>
      <c r="I227" s="42">
        <f>VLOOKUP(F227,AddressingModes!A:F,6,FALSE)</f>
        <v>8</v>
      </c>
      <c r="J227" s="42" t="str">
        <f>IF(AND(E227&lt;&gt;"JMP",E227&lt;&gt;"JSR"),VLOOKUP(F227,AddressingModes!A:F,5,FALSE),0)</f>
        <v>zp</v>
      </c>
      <c r="K227" s="42" t="str">
        <f t="shared" si="13"/>
        <v>CPX.abs</v>
      </c>
      <c r="L227" s="42" t="str">
        <f t="shared" si="14"/>
        <v/>
      </c>
      <c r="M227" s="42" t="b">
        <f t="shared" si="15"/>
        <v>1</v>
      </c>
      <c r="N227" s="41" t="str">
        <f xml:space="preserve"> E227 &amp;"_" &amp; VLOOKUP(F227,AddressingModes!A:F,3,FALSE) &amp; "(" &amp; IF(AND(J227&lt;&gt;0,OR(F227&lt;&gt;"a,Y",AND(F227="a,Y",L227&lt;&gt;""))), E227&amp;"_"&amp;VLOOKUP(F227,AddressingModes!A:F,5,FALSE), "null") &amp; ",(byte) " &amp; D227 &amp; IF( H227&gt;8, ", (byte) 0x00", "") &amp; IF( H227&gt;16, ", (byte) 0x00", "") &amp; "), //"</f>
        <v>CPX_absolute(CPX_zp,(byte) 0xEC, (byte) 0x00, (byte) 0x00), //</v>
      </c>
    </row>
    <row r="228" spans="1:14" x14ac:dyDescent="0.35">
      <c r="A228" s="41" t="str">
        <f>CONCATENATE(D228,".",IF(B228&lt;&gt;"",B228,OpcodeTable!$C$1),".",IF(C228&lt;&gt;"",C228,OpcodeTable!$C$2))</f>
        <v>0xED.MOS6502.</v>
      </c>
      <c r="D228" s="38" t="s">
        <v>330</v>
      </c>
      <c r="E228" s="38" t="s">
        <v>52</v>
      </c>
      <c r="F228" s="38" t="s">
        <v>399</v>
      </c>
      <c r="G228" s="43" t="str">
        <f t="shared" si="12"/>
        <v xml:space="preserve"> abs</v>
      </c>
      <c r="H228" s="42">
        <f>VLOOKUP(F228,AddressingModes!A:F,4,FALSE)</f>
        <v>24</v>
      </c>
      <c r="I228" s="42">
        <f>VLOOKUP(F228,AddressingModes!A:F,6,FALSE)</f>
        <v>8</v>
      </c>
      <c r="J228" s="42" t="str">
        <f>IF(AND(E228&lt;&gt;"JMP",E228&lt;&gt;"JSR"),VLOOKUP(F228,AddressingModes!A:F,5,FALSE),0)</f>
        <v>zp</v>
      </c>
      <c r="K228" s="42" t="str">
        <f t="shared" si="13"/>
        <v>SBC.abs</v>
      </c>
      <c r="L228" s="42" t="str">
        <f t="shared" si="14"/>
        <v/>
      </c>
      <c r="M228" s="42" t="b">
        <f t="shared" si="15"/>
        <v>1</v>
      </c>
      <c r="N228" s="41" t="str">
        <f xml:space="preserve"> E228 &amp;"_" &amp; VLOOKUP(F228,AddressingModes!A:F,3,FALSE) &amp; "(" &amp; IF(AND(J228&lt;&gt;0,OR(F228&lt;&gt;"a,Y",AND(F228="a,Y",L228&lt;&gt;""))), E228&amp;"_"&amp;VLOOKUP(F228,AddressingModes!A:F,5,FALSE), "null") &amp; ",(byte) " &amp; D228 &amp; IF( H228&gt;8, ", (byte) 0x00", "") &amp; IF( H228&gt;16, ", (byte) 0x00", "") &amp; "), //"</f>
        <v>SBC_absolute(SBC_zp,(byte) 0xED, (byte) 0x00, (byte) 0x00), //</v>
      </c>
    </row>
    <row r="229" spans="1:14" x14ac:dyDescent="0.35">
      <c r="A229" s="41" t="str">
        <f>CONCATENATE(D229,".",IF(B229&lt;&gt;"",B229,OpcodeTable!$C$1),".",IF(C229&lt;&gt;"",C229,OpcodeTable!$C$2))</f>
        <v>0xEE.MOS6502.</v>
      </c>
      <c r="D229" s="38" t="s">
        <v>257</v>
      </c>
      <c r="E229" s="38" t="s">
        <v>53</v>
      </c>
      <c r="F229" s="38" t="s">
        <v>399</v>
      </c>
      <c r="G229" s="43" t="str">
        <f t="shared" si="12"/>
        <v xml:space="preserve"> abs</v>
      </c>
      <c r="H229" s="42">
        <f>VLOOKUP(F229,AddressingModes!A:F,4,FALSE)</f>
        <v>24</v>
      </c>
      <c r="I229" s="42">
        <f>VLOOKUP(F229,AddressingModes!A:F,6,FALSE)</f>
        <v>8</v>
      </c>
      <c r="J229" s="42" t="str">
        <f>IF(AND(E229&lt;&gt;"JMP",E229&lt;&gt;"JSR"),VLOOKUP(F229,AddressingModes!A:F,5,FALSE),0)</f>
        <v>zp</v>
      </c>
      <c r="K229" s="42" t="str">
        <f t="shared" si="13"/>
        <v>INC.abs</v>
      </c>
      <c r="L229" s="42" t="str">
        <f t="shared" si="14"/>
        <v/>
      </c>
      <c r="M229" s="42" t="b">
        <f t="shared" si="15"/>
        <v>1</v>
      </c>
      <c r="N229" s="41" t="str">
        <f xml:space="preserve"> E229 &amp;"_" &amp; VLOOKUP(F229,AddressingModes!A:F,3,FALSE) &amp; "(" &amp; IF(AND(J229&lt;&gt;0,OR(F229&lt;&gt;"a,Y",AND(F229="a,Y",L229&lt;&gt;""))), E229&amp;"_"&amp;VLOOKUP(F229,AddressingModes!A:F,5,FALSE), "null") &amp; ",(byte) " &amp; D229 &amp; IF( H229&gt;8, ", (byte) 0x00", "") &amp; IF( H229&gt;16, ", (byte) 0x00", "") &amp; "), //"</f>
        <v>INC_absolute(INC_zp,(byte) 0xEE, (byte) 0x00, (byte) 0x00), //</v>
      </c>
    </row>
    <row r="230" spans="1:14" x14ac:dyDescent="0.35">
      <c r="A230" s="41" t="str">
        <f>CONCATENATE(D230,".",IF(B230&lt;&gt;"",B230,OpcodeTable!$C$1),".",IF(C230&lt;&gt;"",C230,OpcodeTable!$C$2))</f>
        <v>0xEF.W65C02S.</v>
      </c>
      <c r="B230" s="37" t="s">
        <v>81</v>
      </c>
      <c r="D230" s="38" t="s">
        <v>202</v>
      </c>
      <c r="E230" s="38" t="s">
        <v>118</v>
      </c>
      <c r="F230" s="38" t="s">
        <v>163</v>
      </c>
      <c r="G230" s="43" t="str">
        <f t="shared" si="12"/>
        <v xml:space="preserve"> zp,rel</v>
      </c>
      <c r="H230" s="42">
        <f>VLOOKUP(F230,AddressingModes!A:F,4,FALSE)</f>
        <v>24</v>
      </c>
      <c r="I230" s="42">
        <f>VLOOKUP(F230,AddressingModes!A:F,6,FALSE)</f>
        <v>7</v>
      </c>
      <c r="J230" s="42">
        <f>IF(AND(E230&lt;&gt;"JMP",E230&lt;&gt;"JSR"),VLOOKUP(F230,AddressingModes!A:F,5,FALSE),0)</f>
        <v>0</v>
      </c>
      <c r="K230" s="42" t="str">
        <f t="shared" si="13"/>
        <v>BBS6.zp,rel</v>
      </c>
      <c r="L230" s="42" t="str">
        <f t="shared" si="14"/>
        <v/>
      </c>
      <c r="M230" s="42" t="b">
        <f t="shared" si="15"/>
        <v>0</v>
      </c>
      <c r="N230" s="41" t="str">
        <f xml:space="preserve"> E230 &amp;"_" &amp; VLOOKUP(F230,AddressingModes!A:F,3,FALSE) &amp; "(" &amp; IF(AND(J230&lt;&gt;0,OR(F230&lt;&gt;"a,Y",AND(F230="a,Y",L230&lt;&gt;""))), E230&amp;"_"&amp;VLOOKUP(F230,AddressingModes!A:F,5,FALSE), "null") &amp; ",(byte) " &amp; D230 &amp; IF( H230&gt;8, ", (byte) 0x00", "") &amp; IF( H230&gt;16, ", (byte) 0x00", "") &amp; "), //"</f>
        <v>BBS6_zpRelative(null,(byte) 0xEF, (byte) 0x00, (byte) 0x00), //</v>
      </c>
    </row>
    <row r="231" spans="1:14" x14ac:dyDescent="0.35">
      <c r="A231" s="41" t="str">
        <f>CONCATENATE(D231,".",IF(B231&lt;&gt;"",B231,OpcodeTable!$C$1),".",IF(C231&lt;&gt;"",C231,OpcodeTable!$C$2))</f>
        <v>0xEF.W65C02S.Enhanced</v>
      </c>
      <c r="B231" s="37" t="s">
        <v>81</v>
      </c>
      <c r="C231" s="37" t="s">
        <v>129</v>
      </c>
      <c r="D231" s="38" t="s">
        <v>202</v>
      </c>
      <c r="E231" s="38" t="s">
        <v>143</v>
      </c>
      <c r="F231" s="38" t="s">
        <v>163</v>
      </c>
      <c r="G231" s="43" t="str">
        <f t="shared" si="12"/>
        <v xml:space="preserve"> zp,rel</v>
      </c>
      <c r="H231" s="42">
        <f>VLOOKUP(F231,AddressingModes!A:F,4,FALSE)</f>
        <v>24</v>
      </c>
      <c r="I231" s="42">
        <f>VLOOKUP(F231,AddressingModes!A:F,6,FALSE)</f>
        <v>7</v>
      </c>
      <c r="J231" s="42">
        <f>IF(AND(E231&lt;&gt;"JMP",E231&lt;&gt;"JSR"),VLOOKUP(F231,AddressingModes!A:F,5,FALSE),0)</f>
        <v>0</v>
      </c>
      <c r="K231" s="42" t="str">
        <f t="shared" si="13"/>
        <v>BBS B6:.zp,rel</v>
      </c>
      <c r="L231" s="42" t="str">
        <f t="shared" si="14"/>
        <v/>
      </c>
      <c r="M231" s="42" t="b">
        <f t="shared" si="15"/>
        <v>0</v>
      </c>
      <c r="N231" s="41" t="str">
        <f xml:space="preserve"> E231 &amp;"_" &amp; VLOOKUP(F231,AddressingModes!A:F,3,FALSE) &amp; "(" &amp; IF(AND(J231&lt;&gt;0,OR(F231&lt;&gt;"a,Y",AND(F231="a,Y",L231&lt;&gt;""))), E231&amp;"_"&amp;VLOOKUP(F231,AddressingModes!A:F,5,FALSE), "null") &amp; ",(byte) " &amp; D231 &amp; IF( H231&gt;8, ", (byte) 0x00", "") &amp; IF( H231&gt;16, ", (byte) 0x00", "") &amp; "), //"</f>
        <v>BBS B6:_zpRelative(null,(byte) 0xEF, (byte) 0x00, (byte) 0x00), //</v>
      </c>
    </row>
    <row r="232" spans="1:14" x14ac:dyDescent="0.35">
      <c r="A232" s="41" t="str">
        <f>CONCATENATE(D232,".",IF(B232&lt;&gt;"",B232,OpcodeTable!$C$1),".",IF(C232&lt;&gt;"",C232,OpcodeTable!$C$2))</f>
        <v>0xF0.MOS6502.</v>
      </c>
      <c r="D232" s="38" t="s">
        <v>206</v>
      </c>
      <c r="E232" s="38" t="s">
        <v>56</v>
      </c>
      <c r="F232" s="38" t="s">
        <v>74</v>
      </c>
      <c r="G232" s="43" t="str">
        <f t="shared" si="12"/>
        <v xml:space="preserve"> rel</v>
      </c>
      <c r="H232" s="42">
        <f>VLOOKUP(F232,AddressingModes!A:F,4,FALSE)</f>
        <v>16</v>
      </c>
      <c r="I232" s="42">
        <f>VLOOKUP(F232,AddressingModes!A:F,6,FALSE)</f>
        <v>16</v>
      </c>
      <c r="J232" s="42">
        <f>IF(AND(E232&lt;&gt;"JMP",E232&lt;&gt;"JSR"),VLOOKUP(F232,AddressingModes!A:F,5,FALSE),0)</f>
        <v>0</v>
      </c>
      <c r="K232" s="42" t="str">
        <f t="shared" si="13"/>
        <v>BEQ.rel</v>
      </c>
      <c r="L232" s="42" t="str">
        <f t="shared" si="14"/>
        <v/>
      </c>
      <c r="M232" s="42" t="b">
        <f t="shared" si="15"/>
        <v>0</v>
      </c>
      <c r="N232" s="41" t="str">
        <f xml:space="preserve"> E232 &amp;"_" &amp; VLOOKUP(F232,AddressingModes!A:F,3,FALSE) &amp; "(" &amp; IF(AND(J232&lt;&gt;0,OR(F232&lt;&gt;"a,Y",AND(F232="a,Y",L232&lt;&gt;""))), E232&amp;"_"&amp;VLOOKUP(F232,AddressingModes!A:F,5,FALSE), "null") &amp; ",(byte) " &amp; D232 &amp; IF( H232&gt;8, ", (byte) 0x00", "") &amp; IF( H232&gt;16, ", (byte) 0x00", "") &amp; "), //"</f>
        <v>BEQ_relative(null,(byte) 0xF0, (byte) 0x00), //</v>
      </c>
    </row>
    <row r="233" spans="1:14" x14ac:dyDescent="0.35">
      <c r="A233" s="41" t="str">
        <f>CONCATENATE(D233,".",IF(B233&lt;&gt;"",B233,OpcodeTable!$C$1),".",IF(C233&lt;&gt;"",C233,OpcodeTable!$C$2))</f>
        <v>0xF1.MOS6502.</v>
      </c>
      <c r="D233" s="38" t="s">
        <v>327</v>
      </c>
      <c r="E233" s="38" t="s">
        <v>52</v>
      </c>
      <c r="F233" s="38" t="s">
        <v>373</v>
      </c>
      <c r="G233" s="43" t="str">
        <f t="shared" si="12"/>
        <v xml:space="preserve"> [zp],Y</v>
      </c>
      <c r="H233" s="42">
        <f>VLOOKUP(F233,AddressingModes!A:F,4,FALSE)</f>
        <v>16</v>
      </c>
      <c r="I233" s="42">
        <f>VLOOKUP(F233,AddressingModes!A:F,6,FALSE)</f>
        <v>6</v>
      </c>
      <c r="J233" s="42">
        <f>IF(AND(E233&lt;&gt;"JMP",E233&lt;&gt;"JSR"),VLOOKUP(F233,AddressingModes!A:F,5,FALSE),0)</f>
        <v>0</v>
      </c>
      <c r="K233" s="42" t="str">
        <f t="shared" si="13"/>
        <v>SBC.[zp],Y</v>
      </c>
      <c r="L233" s="42" t="str">
        <f t="shared" si="14"/>
        <v/>
      </c>
      <c r="M233" s="42" t="b">
        <f t="shared" si="15"/>
        <v>0</v>
      </c>
      <c r="N233" s="41" t="str">
        <f xml:space="preserve"> E233 &amp;"_" &amp; VLOOKUP(F233,AddressingModes!A:F,3,FALSE) &amp; "(" &amp; IF(AND(J233&lt;&gt;0,OR(F233&lt;&gt;"a,Y",AND(F233="a,Y",L233&lt;&gt;""))), E233&amp;"_"&amp;VLOOKUP(F233,AddressingModes!A:F,5,FALSE), "null") &amp; ",(byte) " &amp; D233 &amp; IF( H233&gt;8, ", (byte) 0x00", "") &amp; IF( H233&gt;16, ", (byte) 0x00", "") &amp; "), //"</f>
        <v>SBC_zpIndirectY(null,(byte) 0xF1, (byte) 0x00), //</v>
      </c>
    </row>
    <row r="234" spans="1:14" x14ac:dyDescent="0.35">
      <c r="A234" s="41" t="str">
        <f>CONCATENATE(D234,".",IF(B234&lt;&gt;"",B234,OpcodeTable!$C$1),".",IF(C234&lt;&gt;"",C234,OpcodeTable!$C$2))</f>
        <v>0xF2.W65C02S.</v>
      </c>
      <c r="B234" s="37" t="s">
        <v>81</v>
      </c>
      <c r="D234" s="38" t="s">
        <v>322</v>
      </c>
      <c r="E234" s="38" t="s">
        <v>52</v>
      </c>
      <c r="F234" s="38" t="s">
        <v>85</v>
      </c>
      <c r="G234" s="43" t="str">
        <f t="shared" si="12"/>
        <v xml:space="preserve"> [zp]</v>
      </c>
      <c r="H234" s="42">
        <f>VLOOKUP(F234,AddressingModes!A:F,4,FALSE)</f>
        <v>16</v>
      </c>
      <c r="I234" s="42">
        <f>VLOOKUP(F234,AddressingModes!A:F,6,FALSE)</f>
        <v>4</v>
      </c>
      <c r="J234" s="42">
        <f>IF(AND(E234&lt;&gt;"JMP",E234&lt;&gt;"JSR"),VLOOKUP(F234,AddressingModes!A:F,5,FALSE),0)</f>
        <v>0</v>
      </c>
      <c r="K234" s="42" t="str">
        <f t="shared" si="13"/>
        <v>SBC.[zp]</v>
      </c>
      <c r="L234" s="42" t="str">
        <f t="shared" si="14"/>
        <v/>
      </c>
      <c r="M234" s="42" t="b">
        <f t="shared" si="15"/>
        <v>0</v>
      </c>
      <c r="N234" s="41" t="str">
        <f xml:space="preserve"> E234 &amp;"_" &amp; VLOOKUP(F234,AddressingModes!A:F,3,FALSE) &amp; "(" &amp; IF(AND(J234&lt;&gt;0,OR(F234&lt;&gt;"a,Y",AND(F234="a,Y",L234&lt;&gt;""))), E234&amp;"_"&amp;VLOOKUP(F234,AddressingModes!A:F,5,FALSE), "null") &amp; ",(byte) " &amp; D234 &amp; IF( H234&gt;8, ", (byte) 0x00", "") &amp; IF( H234&gt;16, ", (byte) 0x00", "") &amp; "), //"</f>
        <v>SBC_zpIndirect(null,(byte) 0xF2, (byte) 0x00), //</v>
      </c>
    </row>
    <row r="235" spans="1:14" x14ac:dyDescent="0.35">
      <c r="A235" s="41" t="str">
        <f>CONCATENATE(D235,".",IF(B235&lt;&gt;"",B235,OpcodeTable!$C$1),".",IF(C235&lt;&gt;"",C235,OpcodeTable!$C$2))</f>
        <v>0xF5.MOS6502.</v>
      </c>
      <c r="D235" s="38" t="s">
        <v>323</v>
      </c>
      <c r="E235" s="38" t="s">
        <v>52</v>
      </c>
      <c r="F235" s="38" t="s">
        <v>76</v>
      </c>
      <c r="G235" s="43" t="str">
        <f t="shared" si="12"/>
        <v xml:space="preserve"> zp,X</v>
      </c>
      <c r="H235" s="42">
        <f>VLOOKUP(F235,AddressingModes!A:F,4,FALSE)</f>
        <v>16</v>
      </c>
      <c r="I235" s="42">
        <f>VLOOKUP(F235,AddressingModes!A:F,6,FALSE)</f>
        <v>2</v>
      </c>
      <c r="J235" s="42">
        <f>IF(AND(E235&lt;&gt;"JMP",E235&lt;&gt;"JSR"),VLOOKUP(F235,AddressingModes!A:F,5,FALSE),0)</f>
        <v>0</v>
      </c>
      <c r="K235" s="42" t="str">
        <f t="shared" si="13"/>
        <v>SBC.zp,X</v>
      </c>
      <c r="L235" s="42" t="str">
        <f t="shared" si="14"/>
        <v/>
      </c>
      <c r="M235" s="42" t="b">
        <f t="shared" si="15"/>
        <v>0</v>
      </c>
      <c r="N235" s="41" t="str">
        <f xml:space="preserve"> E235 &amp;"_" &amp; VLOOKUP(F235,AddressingModes!A:F,3,FALSE) &amp; "(" &amp; IF(AND(J235&lt;&gt;0,OR(F235&lt;&gt;"a,Y",AND(F235="a,Y",L235&lt;&gt;""))), E235&amp;"_"&amp;VLOOKUP(F235,AddressingModes!A:F,5,FALSE), "null") &amp; ",(byte) " &amp; D235 &amp; IF( H235&gt;8, ", (byte) 0x00", "") &amp; IF( H235&gt;16, ", (byte) 0x00", "") &amp; "), //"</f>
        <v>SBC_zpIndexedX(null,(byte) 0xF5, (byte) 0x00), //</v>
      </c>
    </row>
    <row r="236" spans="1:14" x14ac:dyDescent="0.35">
      <c r="A236" s="41" t="str">
        <f>CONCATENATE(D236,".",IF(B236&lt;&gt;"",B236,OpcodeTable!$C$1),".",IF(C236&lt;&gt;"",C236,OpcodeTable!$C$2))</f>
        <v>0xF6.MOS6502.</v>
      </c>
      <c r="D236" s="38" t="s">
        <v>258</v>
      </c>
      <c r="E236" s="38" t="s">
        <v>53</v>
      </c>
      <c r="F236" s="38" t="s">
        <v>76</v>
      </c>
      <c r="G236" s="43" t="str">
        <f t="shared" si="12"/>
        <v xml:space="preserve"> zp,X</v>
      </c>
      <c r="H236" s="42">
        <f>VLOOKUP(F236,AddressingModes!A:F,4,FALSE)</f>
        <v>16</v>
      </c>
      <c r="I236" s="42">
        <f>VLOOKUP(F236,AddressingModes!A:F,6,FALSE)</f>
        <v>2</v>
      </c>
      <c r="J236" s="42">
        <f>IF(AND(E236&lt;&gt;"JMP",E236&lt;&gt;"JSR"),VLOOKUP(F236,AddressingModes!A:F,5,FALSE),0)</f>
        <v>0</v>
      </c>
      <c r="K236" s="42" t="str">
        <f t="shared" si="13"/>
        <v>INC.zp,X</v>
      </c>
      <c r="L236" s="42" t="str">
        <f t="shared" si="14"/>
        <v/>
      </c>
      <c r="M236" s="42" t="b">
        <f t="shared" si="15"/>
        <v>0</v>
      </c>
      <c r="N236" s="41" t="str">
        <f xml:space="preserve"> E236 &amp;"_" &amp; VLOOKUP(F236,AddressingModes!A:F,3,FALSE) &amp; "(" &amp; IF(AND(J236&lt;&gt;0,OR(F236&lt;&gt;"a,Y",AND(F236="a,Y",L236&lt;&gt;""))), E236&amp;"_"&amp;VLOOKUP(F236,AddressingModes!A:F,5,FALSE), "null") &amp; ",(byte) " &amp; D236 &amp; IF( H236&gt;8, ", (byte) 0x00", "") &amp; IF( H236&gt;16, ", (byte) 0x00", "") &amp; "), //"</f>
        <v>INC_zpIndexedX(null,(byte) 0xF6, (byte) 0x00), //</v>
      </c>
    </row>
    <row r="237" spans="1:14" x14ac:dyDescent="0.35">
      <c r="A237" s="41" t="str">
        <f>CONCATENATE(D237,".",IF(B237&lt;&gt;"",B237,OpcodeTable!$C$1),".",IF(C237&lt;&gt;"",C237,OpcodeTable!$C$2))</f>
        <v>0xF7.W65C02S.</v>
      </c>
      <c r="B237" s="37" t="s">
        <v>81</v>
      </c>
      <c r="D237" s="38" t="s">
        <v>341</v>
      </c>
      <c r="E237" s="38" t="s">
        <v>105</v>
      </c>
      <c r="F237" s="38" t="s">
        <v>75</v>
      </c>
      <c r="G237" s="43" t="str">
        <f t="shared" si="12"/>
        <v xml:space="preserve"> zp</v>
      </c>
      <c r="H237" s="42">
        <f>VLOOKUP(F237,AddressingModes!A:F,4,FALSE)</f>
        <v>16</v>
      </c>
      <c r="I237" s="42">
        <f>VLOOKUP(F237,AddressingModes!A:F,6,FALSE)</f>
        <v>1</v>
      </c>
      <c r="J237" s="42">
        <f>IF(AND(E237&lt;&gt;"JMP",E237&lt;&gt;"JSR"),VLOOKUP(F237,AddressingModes!A:F,5,FALSE),0)</f>
        <v>0</v>
      </c>
      <c r="K237" s="42" t="str">
        <f t="shared" si="13"/>
        <v>SMB7.zp</v>
      </c>
      <c r="L237" s="42" t="str">
        <f t="shared" si="14"/>
        <v/>
      </c>
      <c r="M237" s="42" t="b">
        <f t="shared" si="15"/>
        <v>0</v>
      </c>
      <c r="N237" s="41" t="str">
        <f xml:space="preserve"> E237 &amp;"_" &amp; VLOOKUP(F237,AddressingModes!A:F,3,FALSE) &amp; "(" &amp; IF(AND(J237&lt;&gt;0,OR(F237&lt;&gt;"a,Y",AND(F237="a,Y",L237&lt;&gt;""))), E237&amp;"_"&amp;VLOOKUP(F237,AddressingModes!A:F,5,FALSE), "null") &amp; ",(byte) " &amp; D237 &amp; IF( H237&gt;8, ", (byte) 0x00", "") &amp; IF( H237&gt;16, ", (byte) 0x00", "") &amp; "), //"</f>
        <v>SMB7_zp(null,(byte) 0xF7, (byte) 0x00), //</v>
      </c>
    </row>
    <row r="238" spans="1:14" x14ac:dyDescent="0.35">
      <c r="A238" s="41" t="str">
        <f>CONCATENATE(D238,".",IF(B238&lt;&gt;"",B238,OpcodeTable!$C$1),".",IF(C238&lt;&gt;"",C238,OpcodeTable!$C$2))</f>
        <v>0xF7.W65C02S.Enhanced</v>
      </c>
      <c r="B238" s="37" t="s">
        <v>81</v>
      </c>
      <c r="C238" s="37" t="s">
        <v>129</v>
      </c>
      <c r="D238" s="38" t="s">
        <v>341</v>
      </c>
      <c r="E238" s="38" t="s">
        <v>162</v>
      </c>
      <c r="F238" s="38" t="s">
        <v>75</v>
      </c>
      <c r="G238" s="43" t="str">
        <f t="shared" si="12"/>
        <v xml:space="preserve"> zp</v>
      </c>
      <c r="H238" s="42">
        <f>VLOOKUP(F238,AddressingModes!A:F,4,FALSE)</f>
        <v>16</v>
      </c>
      <c r="I238" s="42">
        <f>VLOOKUP(F238,AddressingModes!A:F,6,FALSE)</f>
        <v>1</v>
      </c>
      <c r="J238" s="42">
        <f>IF(AND(E238&lt;&gt;"JMP",E238&lt;&gt;"JSR"),VLOOKUP(F238,AddressingModes!A:F,5,FALSE),0)</f>
        <v>0</v>
      </c>
      <c r="K238" s="42" t="str">
        <f t="shared" si="13"/>
        <v>SMB B7:.zp</v>
      </c>
      <c r="L238" s="42" t="str">
        <f t="shared" si="14"/>
        <v/>
      </c>
      <c r="M238" s="42" t="b">
        <f t="shared" si="15"/>
        <v>0</v>
      </c>
      <c r="N238" s="41" t="str">
        <f xml:space="preserve"> E238 &amp;"_" &amp; VLOOKUP(F238,AddressingModes!A:F,3,FALSE) &amp; "(" &amp; IF(AND(J238&lt;&gt;0,OR(F238&lt;&gt;"a,Y",AND(F238="a,Y",L238&lt;&gt;""))), E238&amp;"_"&amp;VLOOKUP(F238,AddressingModes!A:F,5,FALSE), "null") &amp; ",(byte) " &amp; D238 &amp; IF( H238&gt;8, ", (byte) 0x00", "") &amp; IF( H238&gt;16, ", (byte) 0x00", "") &amp; "), //"</f>
        <v>SMB B7:_zp(null,(byte) 0xF7, (byte) 0x00), //</v>
      </c>
    </row>
    <row r="239" spans="1:14" x14ac:dyDescent="0.35">
      <c r="A239" s="41" t="str">
        <f>CONCATENATE(D239,".",IF(B239&lt;&gt;"",B239,OpcodeTable!$C$1),".",IF(C239&lt;&gt;"",C239,OpcodeTable!$C$2))</f>
        <v>0xF8.MOS6502.</v>
      </c>
      <c r="D239" s="38" t="s">
        <v>332</v>
      </c>
      <c r="E239" s="38" t="s">
        <v>57</v>
      </c>
      <c r="F239" s="38" t="s">
        <v>73</v>
      </c>
      <c r="G239" s="43" t="str">
        <f t="shared" si="12"/>
        <v/>
      </c>
      <c r="H239" s="42">
        <f>VLOOKUP(F239,AddressingModes!A:F,4,FALSE)</f>
        <v>8</v>
      </c>
      <c r="I239" s="42">
        <f>VLOOKUP(F239,AddressingModes!A:F,6,FALSE)</f>
        <v>11</v>
      </c>
      <c r="J239" s="42">
        <f>IF(AND(E239&lt;&gt;"JMP",E239&lt;&gt;"JSR"),VLOOKUP(F239,AddressingModes!A:F,5,FALSE),0)</f>
        <v>0</v>
      </c>
      <c r="K239" s="42" t="str">
        <f t="shared" si="13"/>
        <v>SED.imp</v>
      </c>
      <c r="L239" s="42" t="str">
        <f t="shared" si="14"/>
        <v/>
      </c>
      <c r="M239" s="42" t="b">
        <f t="shared" si="15"/>
        <v>0</v>
      </c>
      <c r="N239" s="41" t="str">
        <f xml:space="preserve"> E239 &amp;"_" &amp; VLOOKUP(F239,AddressingModes!A:F,3,FALSE) &amp; "(" &amp; IF(AND(J239&lt;&gt;0,OR(F239&lt;&gt;"a,Y",AND(F239="a,Y",L239&lt;&gt;""))), E239&amp;"_"&amp;VLOOKUP(F239,AddressingModes!A:F,5,FALSE), "null") &amp; ",(byte) " &amp; D239 &amp; IF( H239&gt;8, ", (byte) 0x00", "") &amp; IF( H239&gt;16, ", (byte) 0x00", "") &amp; "), //"</f>
        <v>SED_implied(null,(byte) 0xF8), //</v>
      </c>
    </row>
    <row r="240" spans="1:14" x14ac:dyDescent="0.35">
      <c r="A240" s="41" t="str">
        <f>CONCATENATE(D240,".",IF(B240&lt;&gt;"",B240,OpcodeTable!$C$1),".",IF(C240&lt;&gt;"",C240,OpcodeTable!$C$2))</f>
        <v>0xF9.MOS6502.</v>
      </c>
      <c r="D240" s="38" t="s">
        <v>326</v>
      </c>
      <c r="E240" s="38" t="s">
        <v>52</v>
      </c>
      <c r="F240" s="38" t="s">
        <v>401</v>
      </c>
      <c r="G240" s="43" t="str">
        <f t="shared" si="12"/>
        <v xml:space="preserve"> abs,Y</v>
      </c>
      <c r="H240" s="42">
        <f>VLOOKUP(F240,AddressingModes!A:F,4,FALSE)</f>
        <v>24</v>
      </c>
      <c r="I240" s="42">
        <f>VLOOKUP(F240,AddressingModes!A:F,6,FALSE)</f>
        <v>13</v>
      </c>
      <c r="J240" s="42" t="str">
        <f>IF(AND(E240&lt;&gt;"JMP",E240&lt;&gt;"JSR"),VLOOKUP(F240,AddressingModes!A:F,5,FALSE),0)</f>
        <v>zpIndexedY</v>
      </c>
      <c r="K240" s="42" t="str">
        <f t="shared" si="13"/>
        <v>SBC.abs,Y</v>
      </c>
      <c r="L240" s="42" t="str">
        <f t="shared" si="14"/>
        <v/>
      </c>
      <c r="M240" s="42" t="b">
        <f t="shared" si="15"/>
        <v>1</v>
      </c>
      <c r="N240" s="41" t="str">
        <f xml:space="preserve"> E240 &amp;"_" &amp; VLOOKUP(F240,AddressingModes!A:F,3,FALSE) &amp; "(" &amp; IF(AND(J240&lt;&gt;0,OR(F240&lt;&gt;"a,Y",AND(F240="a,Y",L240&lt;&gt;""))), E240&amp;"_"&amp;VLOOKUP(F240,AddressingModes!A:F,5,FALSE), "null") &amp; ",(byte) " &amp; D240 &amp; IF( H240&gt;8, ", (byte) 0x00", "") &amp; IF( H240&gt;16, ", (byte) 0x00", "") &amp; "), //"</f>
        <v>SBC_indexedY(SBC_zpIndexedY,(byte) 0xF9, (byte) 0x00, (byte) 0x00), //</v>
      </c>
    </row>
    <row r="241" spans="1:14" x14ac:dyDescent="0.35">
      <c r="A241" s="41" t="str">
        <f>CONCATENATE(D241,".",IF(B241&lt;&gt;"",B241,OpcodeTable!$C$1),".",IF(C241&lt;&gt;"",C241,OpcodeTable!$C$2))</f>
        <v>0xFA.W65C02S.</v>
      </c>
      <c r="B241" s="37" t="s">
        <v>81</v>
      </c>
      <c r="D241" s="38" t="s">
        <v>305</v>
      </c>
      <c r="E241" s="38" t="s">
        <v>124</v>
      </c>
      <c r="F241" s="38" t="s">
        <v>73</v>
      </c>
      <c r="G241" s="43" t="str">
        <f t="shared" si="12"/>
        <v/>
      </c>
      <c r="H241" s="42">
        <f>VLOOKUP(F241,AddressingModes!A:F,4,FALSE)</f>
        <v>8</v>
      </c>
      <c r="I241" s="42">
        <f>VLOOKUP(F241,AddressingModes!A:F,6,FALSE)</f>
        <v>11</v>
      </c>
      <c r="J241" s="42">
        <f>IF(AND(E241&lt;&gt;"JMP",E241&lt;&gt;"JSR"),VLOOKUP(F241,AddressingModes!A:F,5,FALSE),0)</f>
        <v>0</v>
      </c>
      <c r="K241" s="42" t="str">
        <f t="shared" si="13"/>
        <v>PLX.imp</v>
      </c>
      <c r="L241" s="42" t="str">
        <f t="shared" si="14"/>
        <v/>
      </c>
      <c r="M241" s="42" t="b">
        <f t="shared" si="15"/>
        <v>0</v>
      </c>
      <c r="N241" s="41" t="str">
        <f xml:space="preserve"> E241 &amp;"_" &amp; VLOOKUP(F241,AddressingModes!A:F,3,FALSE) &amp; "(" &amp; IF(AND(J241&lt;&gt;0,OR(F241&lt;&gt;"a,Y",AND(F241="a,Y",L241&lt;&gt;""))), E241&amp;"_"&amp;VLOOKUP(F241,AddressingModes!A:F,5,FALSE), "null") &amp; ",(byte) " &amp; D241 &amp; IF( H241&gt;8, ", (byte) 0x00", "") &amp; IF( H241&gt;16, ", (byte) 0x00", "") &amp; "), //"</f>
        <v>PLX_implied(null,(byte) 0xFA), //</v>
      </c>
    </row>
    <row r="242" spans="1:14" x14ac:dyDescent="0.35">
      <c r="A242" s="41" t="str">
        <f>CONCATENATE(D242,".",IF(B242&lt;&gt;"",B242,OpcodeTable!$C$1),".",IF(C242&lt;&gt;"",C242,OpcodeTable!$C$2))</f>
        <v>0xFD.MOS6502.</v>
      </c>
      <c r="D242" s="38" t="s">
        <v>328</v>
      </c>
      <c r="E242" s="38" t="s">
        <v>52</v>
      </c>
      <c r="F242" s="38" t="s">
        <v>400</v>
      </c>
      <c r="G242" s="43" t="str">
        <f t="shared" si="12"/>
        <v xml:space="preserve"> abs,X</v>
      </c>
      <c r="H242" s="42">
        <f>VLOOKUP(F242,AddressingModes!A:F,4,FALSE)</f>
        <v>24</v>
      </c>
      <c r="I242" s="42">
        <f>VLOOKUP(F242,AddressingModes!A:F,6,FALSE)</f>
        <v>12</v>
      </c>
      <c r="J242" s="42" t="str">
        <f>IF(AND(E242&lt;&gt;"JMP",E242&lt;&gt;"JSR"),VLOOKUP(F242,AddressingModes!A:F,5,FALSE),0)</f>
        <v>zpIndexedX</v>
      </c>
      <c r="K242" s="42" t="str">
        <f t="shared" si="13"/>
        <v>SBC.abs,X</v>
      </c>
      <c r="L242" s="42" t="str">
        <f t="shared" si="14"/>
        <v/>
      </c>
      <c r="M242" s="42" t="b">
        <f t="shared" si="15"/>
        <v>1</v>
      </c>
      <c r="N242" s="41" t="str">
        <f xml:space="preserve"> E242 &amp;"_" &amp; VLOOKUP(F242,AddressingModes!A:F,3,FALSE) &amp; "(" &amp; IF(AND(J242&lt;&gt;0,OR(F242&lt;&gt;"a,Y",AND(F242="a,Y",L242&lt;&gt;""))), E242&amp;"_"&amp;VLOOKUP(F242,AddressingModes!A:F,5,FALSE), "null") &amp; ",(byte) " &amp; D242 &amp; IF( H242&gt;8, ", (byte) 0x00", "") &amp; IF( H242&gt;16, ", (byte) 0x00", "") &amp; "), //"</f>
        <v>SBC_indexedX(SBC_zpIndexedX,(byte) 0xFD, (byte) 0x00, (byte) 0x00), //</v>
      </c>
    </row>
    <row r="243" spans="1:14" x14ac:dyDescent="0.35">
      <c r="A243" s="41" t="str">
        <f>CONCATENATE(D243,".",IF(B243&lt;&gt;"",B243,OpcodeTable!$C$1),".",IF(C243&lt;&gt;"",C243,OpcodeTable!$C$2))</f>
        <v>0xFE.MOS6502.</v>
      </c>
      <c r="D243" s="38" t="s">
        <v>256</v>
      </c>
      <c r="E243" s="38" t="s">
        <v>53</v>
      </c>
      <c r="F243" s="38" t="s">
        <v>400</v>
      </c>
      <c r="G243" s="43" t="str">
        <f t="shared" si="12"/>
        <v xml:space="preserve"> abs,X</v>
      </c>
      <c r="H243" s="42">
        <f>VLOOKUP(F243,AddressingModes!A:F,4,FALSE)</f>
        <v>24</v>
      </c>
      <c r="I243" s="42">
        <f>VLOOKUP(F243,AddressingModes!A:F,6,FALSE)</f>
        <v>12</v>
      </c>
      <c r="J243" s="42" t="str">
        <f>IF(AND(E243&lt;&gt;"JMP",E243&lt;&gt;"JSR"),VLOOKUP(F243,AddressingModes!A:F,5,FALSE),0)</f>
        <v>zpIndexedX</v>
      </c>
      <c r="K243" s="42" t="str">
        <f t="shared" si="13"/>
        <v>INC.abs,X</v>
      </c>
      <c r="L243" s="42" t="str">
        <f t="shared" si="14"/>
        <v/>
      </c>
      <c r="M243" s="42" t="b">
        <f t="shared" si="15"/>
        <v>1</v>
      </c>
      <c r="N243" s="41" t="str">
        <f xml:space="preserve"> E243 &amp;"_" &amp; VLOOKUP(F243,AddressingModes!A:F,3,FALSE) &amp; "(" &amp; IF(AND(J243&lt;&gt;0,OR(F243&lt;&gt;"a,Y",AND(F243="a,Y",L243&lt;&gt;""))), E243&amp;"_"&amp;VLOOKUP(F243,AddressingModes!A:F,5,FALSE), "null") &amp; ",(byte) " &amp; D243 &amp; IF( H243&gt;8, ", (byte) 0x00", "") &amp; IF( H243&gt;16, ", (byte) 0x00", "") &amp; "), //"</f>
        <v>INC_indexedX(INC_zpIndexedX,(byte) 0xFE, (byte) 0x00, (byte) 0x00), //</v>
      </c>
    </row>
    <row r="244" spans="1:14" x14ac:dyDescent="0.35">
      <c r="A244" s="41" t="str">
        <f>CONCATENATE(D244,".",IF(B244&lt;&gt;"",B244,OpcodeTable!$C$1),".",IF(C244&lt;&gt;"",C244,OpcodeTable!$C$2))</f>
        <v>0xFF.W65C02S.</v>
      </c>
      <c r="B244" s="37" t="s">
        <v>81</v>
      </c>
      <c r="D244" s="38" t="s">
        <v>203</v>
      </c>
      <c r="E244" s="38" t="s">
        <v>119</v>
      </c>
      <c r="F244" s="38" t="s">
        <v>163</v>
      </c>
      <c r="G244" s="43" t="str">
        <f t="shared" si="12"/>
        <v xml:space="preserve"> zp,rel</v>
      </c>
      <c r="H244" s="42">
        <f>VLOOKUP(F244,AddressingModes!A:F,4,FALSE)</f>
        <v>24</v>
      </c>
      <c r="I244" s="42">
        <f>VLOOKUP(F244,AddressingModes!A:F,6,FALSE)</f>
        <v>7</v>
      </c>
      <c r="J244" s="42">
        <f>IF(AND(E244&lt;&gt;"JMP",E244&lt;&gt;"JSR"),VLOOKUP(F244,AddressingModes!A:F,5,FALSE),0)</f>
        <v>0</v>
      </c>
      <c r="K244" s="42" t="str">
        <f t="shared" si="13"/>
        <v>BBS7.zp,rel</v>
      </c>
      <c r="L244" s="42" t="str">
        <f t="shared" si="14"/>
        <v/>
      </c>
      <c r="M244" s="42" t="b">
        <f t="shared" si="15"/>
        <v>0</v>
      </c>
      <c r="N244" s="41" t="str">
        <f xml:space="preserve"> E244 &amp;"_" &amp; VLOOKUP(F244,AddressingModes!A:F,3,FALSE) &amp; "(" &amp; IF(AND(J244&lt;&gt;0,OR(F244&lt;&gt;"a,Y",AND(F244="a,Y",L244&lt;&gt;""))), E244&amp;"_"&amp;VLOOKUP(F244,AddressingModes!A:F,5,FALSE), "null") &amp; ",(byte) " &amp; D244 &amp; IF( H244&gt;8, ", (byte) 0x00", "") &amp; IF( H244&gt;16, ", (byte) 0x00", "") &amp; "), //"</f>
        <v>BBS7_zpRelative(null,(byte) 0xFF, (byte) 0x00, (byte) 0x00), //</v>
      </c>
    </row>
    <row r="245" spans="1:14" x14ac:dyDescent="0.35">
      <c r="A245" s="41" t="str">
        <f>CONCATENATE(D245,".",IF(B245&lt;&gt;"",B245,OpcodeTable!$C$1),".",IF(C245&lt;&gt;"",C245,OpcodeTable!$C$2))</f>
        <v>0xFF.W65C02S.Enhanced</v>
      </c>
      <c r="B245" s="37" t="s">
        <v>81</v>
      </c>
      <c r="C245" s="37" t="s">
        <v>129</v>
      </c>
      <c r="D245" s="38" t="s">
        <v>203</v>
      </c>
      <c r="E245" s="38" t="s">
        <v>144</v>
      </c>
      <c r="F245" s="38" t="s">
        <v>163</v>
      </c>
      <c r="G245" s="43" t="str">
        <f t="shared" si="12"/>
        <v xml:space="preserve"> zp,rel</v>
      </c>
      <c r="H245" s="42">
        <f>VLOOKUP(F245,AddressingModes!A:F,4,FALSE)</f>
        <v>24</v>
      </c>
      <c r="I245" s="42">
        <f>VLOOKUP(F245,AddressingModes!A:F,6,FALSE)</f>
        <v>7</v>
      </c>
      <c r="J245" s="42">
        <f>IF(AND(E245&lt;&gt;"JMP",E245&lt;&gt;"JSR"),VLOOKUP(F245,AddressingModes!A:F,5,FALSE),0)</f>
        <v>0</v>
      </c>
      <c r="K245" s="42" t="str">
        <f t="shared" si="13"/>
        <v>BBS B7:.zp,rel</v>
      </c>
      <c r="L245" s="42" t="str">
        <f t="shared" si="14"/>
        <v/>
      </c>
      <c r="M245" s="42" t="b">
        <f t="shared" si="15"/>
        <v>0</v>
      </c>
      <c r="N245" s="41" t="str">
        <f xml:space="preserve"> E245 &amp;"_" &amp; VLOOKUP(F245,AddressingModes!A:F,3,FALSE) &amp; "(" &amp; IF(AND(J245&lt;&gt;0,OR(F245&lt;&gt;"a,Y",AND(F245="a,Y",L245&lt;&gt;""))), E245&amp;"_"&amp;VLOOKUP(F245,AddressingModes!A:F,5,FALSE), "null") &amp; ",(byte) " &amp; D245 &amp; IF( H245&gt;8, ", (byte) 0x00", "") &amp; IF( H245&gt;16, ", (byte) 0x00", "") &amp; "), //"</f>
        <v>BBS B7:_zpRelative(null,(byte) 0xFF, (byte) 0x00, (byte) 0x00), //</v>
      </c>
    </row>
  </sheetData>
  <autoFilter ref="A1:N245" xr:uid="{00000000-0001-0000-0000-000000000000}">
    <sortState xmlns:xlrd2="http://schemas.microsoft.com/office/spreadsheetml/2017/richdata2" ref="A2:N245">
      <sortCondition ref="A1:A245"/>
    </sortState>
  </autoFilter>
  <sortState xmlns:xlrd2="http://schemas.microsoft.com/office/spreadsheetml/2017/richdata2" ref="A2:O247">
    <sortCondition ref="E2:E247"/>
    <sortCondition ref="I2:I247"/>
  </sortState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C54" sqref="C54"/>
    </sheetView>
  </sheetViews>
  <sheetFormatPr defaultRowHeight="12.75" x14ac:dyDescent="0.2"/>
  <cols>
    <col min="1" max="1" width="11.5703125" customWidth="1"/>
    <col min="2" max="2" width="11.42578125" bestFit="1" customWidth="1"/>
  </cols>
  <sheetData>
    <row r="1" spans="1:2" x14ac:dyDescent="0.2">
      <c r="A1" t="s">
        <v>82</v>
      </c>
      <c r="B1" t="s">
        <v>128</v>
      </c>
    </row>
    <row r="2" spans="1:2" x14ac:dyDescent="0.2">
      <c r="A2" t="s">
        <v>84</v>
      </c>
    </row>
    <row r="3" spans="1:2" x14ac:dyDescent="0.2">
      <c r="A3" t="s">
        <v>81</v>
      </c>
      <c r="B3" t="s">
        <v>129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7"/>
  <sheetViews>
    <sheetView workbookViewId="0">
      <selection activeCell="J27" sqref="J27"/>
    </sheetView>
  </sheetViews>
  <sheetFormatPr defaultColWidth="9.140625" defaultRowHeight="12" x14ac:dyDescent="0.2"/>
  <cols>
    <col min="1" max="1" width="5.7109375" style="1" customWidth="1"/>
    <col min="2" max="2" width="21.28515625" style="2" customWidth="1"/>
    <col min="3" max="17" width="5.7109375" style="2" customWidth="1"/>
    <col min="18" max="16384" width="9.140625" style="2"/>
  </cols>
  <sheetData>
    <row r="1" spans="1:17" s="1" customFormat="1" x14ac:dyDescent="0.2">
      <c r="A1" s="9"/>
      <c r="B1" s="8">
        <v>0</v>
      </c>
      <c r="C1" s="8">
        <v>1</v>
      </c>
      <c r="D1" s="8" t="s">
        <v>60</v>
      </c>
      <c r="E1" s="8" t="s">
        <v>59</v>
      </c>
      <c r="F1" s="8" t="s">
        <v>61</v>
      </c>
      <c r="G1" s="8" t="s">
        <v>62</v>
      </c>
      <c r="H1" s="8" t="s">
        <v>63</v>
      </c>
      <c r="I1" s="8" t="s">
        <v>64</v>
      </c>
      <c r="J1" s="8" t="s">
        <v>65</v>
      </c>
      <c r="K1" s="8" t="s">
        <v>66</v>
      </c>
      <c r="L1" s="8" t="s">
        <v>67</v>
      </c>
      <c r="M1" s="8" t="s">
        <v>68</v>
      </c>
      <c r="N1" s="8" t="s">
        <v>69</v>
      </c>
      <c r="O1" s="8" t="s">
        <v>70</v>
      </c>
      <c r="P1" s="8" t="s">
        <v>71</v>
      </c>
      <c r="Q1" s="8" t="s">
        <v>72</v>
      </c>
    </row>
    <row r="2" spans="1:17" x14ac:dyDescent="0.2">
      <c r="A2" s="10">
        <v>0</v>
      </c>
      <c r="B2" s="2" t="str">
        <f>CONCATENATE("0x", $A2,B$1,".",OpcodeTable!$C$1,".",OpcodeTable!$C$2)</f>
        <v>0x00.MOS6502.</v>
      </c>
      <c r="C2" s="2" t="str">
        <f>CONCATENATE("0x",$A2,C$1,".",OpcodeTable!$C$1,".",OpcodeTable!$C$2)</f>
        <v>0x01.MOS6502.</v>
      </c>
      <c r="D2" s="2" t="str">
        <f>CONCATENATE("0x",$A2,D$1,".",OpcodeTable!$C$1,".",OpcodeTable!$C$2)</f>
        <v>0x02.MOS6502.</v>
      </c>
      <c r="E2" s="2" t="str">
        <f>CONCATENATE("0x",$A2,E$1,".",OpcodeTable!$C$1,".",OpcodeTable!$C$2)</f>
        <v>0x03.MOS6502.</v>
      </c>
      <c r="F2" s="2" t="str">
        <f>CONCATENATE("0x",$A2,F$1,".",OpcodeTable!$C$1,".",OpcodeTable!$C$2)</f>
        <v>0x04.MOS6502.</v>
      </c>
      <c r="G2" s="2" t="str">
        <f>CONCATENATE("0x",$A2,G$1,".",OpcodeTable!$C$1,".",OpcodeTable!$C$2)</f>
        <v>0x05.MOS6502.</v>
      </c>
      <c r="H2" s="2" t="str">
        <f>CONCATENATE("0x",$A2,H$1,".",OpcodeTable!$C$1,".",OpcodeTable!$C$2)</f>
        <v>0x06.MOS6502.</v>
      </c>
      <c r="I2" s="2" t="str">
        <f>CONCATENATE("0x",$A2,I$1,".",OpcodeTable!$C$1,".",OpcodeTable!$C$2)</f>
        <v>0x07.MOS6502.</v>
      </c>
      <c r="J2" s="2" t="str">
        <f>CONCATENATE("0x",$A2,J$1,".",OpcodeTable!$C$1,".",OpcodeTable!$C$2)</f>
        <v>0x08.MOS6502.</v>
      </c>
      <c r="K2" s="2" t="str">
        <f>CONCATENATE("0x",$A2,K$1,".",OpcodeTable!$C$1,".",OpcodeTable!$C$2)</f>
        <v>0x09.MOS6502.</v>
      </c>
      <c r="L2" s="2" t="str">
        <f>CONCATENATE("0x",$A2,L$1,".",OpcodeTable!$C$1,".",OpcodeTable!$C$2)</f>
        <v>0x0A.MOS6502.</v>
      </c>
      <c r="M2" s="2" t="str">
        <f>CONCATENATE("0x",$A2,M$1,".",OpcodeTable!$C$1,".",OpcodeTable!$C$2)</f>
        <v>0x0B.MOS6502.</v>
      </c>
      <c r="N2" s="2" t="str">
        <f>CONCATENATE("0x",$A2,N$1,".",OpcodeTable!$C$1,".",OpcodeTable!$C$2)</f>
        <v>0x0C.MOS6502.</v>
      </c>
      <c r="O2" s="2" t="str">
        <f>CONCATENATE("0x",$A2,O$1,".",OpcodeTable!$C$1,".",OpcodeTable!$C$2)</f>
        <v>0x0D.MOS6502.</v>
      </c>
      <c r="P2" s="2" t="str">
        <f>CONCATENATE("0x",$A2,P$1,".",OpcodeTable!$C$1,".",OpcodeTable!$C$2)</f>
        <v>0x0E.MOS6502.</v>
      </c>
      <c r="Q2" s="2" t="str">
        <f>CONCATENATE("0x",$A2,Q$1,".",OpcodeTable!$C$1,".",OpcodeTable!$C$2)</f>
        <v>0x0F.MOS6502.</v>
      </c>
    </row>
    <row r="3" spans="1:17" x14ac:dyDescent="0.2">
      <c r="A3" s="10">
        <v>1</v>
      </c>
      <c r="B3" s="2" t="str">
        <f>CONCATENATE("0x", $A3,B$1,".",OpcodeTable!$C$1,".",OpcodeTable!$C$2)</f>
        <v>0x10.MOS6502.</v>
      </c>
      <c r="C3" s="2" t="str">
        <f>CONCATENATE("0x",$A3,C$1,".",OpcodeTable!$C$1,".",OpcodeTable!$C$2)</f>
        <v>0x11.MOS6502.</v>
      </c>
      <c r="D3" s="2" t="str">
        <f>CONCATENATE("0x",$A3,D$1,".",OpcodeTable!$C$1,".",OpcodeTable!$C$2)</f>
        <v>0x12.MOS6502.</v>
      </c>
      <c r="E3" s="2" t="str">
        <f>CONCATENATE("0x",$A3,E$1,".",OpcodeTable!$C$1,".",OpcodeTable!$C$2)</f>
        <v>0x13.MOS6502.</v>
      </c>
      <c r="F3" s="2" t="str">
        <f>CONCATENATE("0x",$A3,F$1,".",OpcodeTable!$C$1,".",OpcodeTable!$C$2)</f>
        <v>0x14.MOS6502.</v>
      </c>
      <c r="G3" s="2" t="str">
        <f>CONCATENATE("0x",$A3,G$1,".",OpcodeTable!$C$1,".",OpcodeTable!$C$2)</f>
        <v>0x15.MOS6502.</v>
      </c>
      <c r="H3" s="2" t="str">
        <f>CONCATENATE("0x",$A3,H$1,".",OpcodeTable!$C$1,".",OpcodeTable!$C$2)</f>
        <v>0x16.MOS6502.</v>
      </c>
      <c r="I3" s="2" t="str">
        <f>CONCATENATE("0x",$A3,I$1,".",OpcodeTable!$C$1,".",OpcodeTable!$C$2)</f>
        <v>0x17.MOS6502.</v>
      </c>
      <c r="J3" s="2" t="str">
        <f>CONCATENATE("0x",$A3,J$1,".",OpcodeTable!$C$1,".",OpcodeTable!$C$2)</f>
        <v>0x18.MOS6502.</v>
      </c>
      <c r="K3" s="2" t="str">
        <f>CONCATENATE("0x",$A3,K$1,".",OpcodeTable!$C$1,".",OpcodeTable!$C$2)</f>
        <v>0x19.MOS6502.</v>
      </c>
      <c r="L3" s="2" t="str">
        <f>CONCATENATE("0x",$A3,L$1,".",OpcodeTable!$C$1,".",OpcodeTable!$C$2)</f>
        <v>0x1A.MOS6502.</v>
      </c>
      <c r="M3" s="2" t="str">
        <f>CONCATENATE("0x",$A3,M$1,".",OpcodeTable!$C$1,".",OpcodeTable!$C$2)</f>
        <v>0x1B.MOS6502.</v>
      </c>
      <c r="N3" s="2" t="str">
        <f>CONCATENATE("0x",$A3,N$1,".",OpcodeTable!$C$1,".",OpcodeTable!$C$2)</f>
        <v>0x1C.MOS6502.</v>
      </c>
      <c r="O3" s="2" t="str">
        <f>CONCATENATE("0x",$A3,O$1,".",OpcodeTable!$C$1,".",OpcodeTable!$C$2)</f>
        <v>0x1D.MOS6502.</v>
      </c>
      <c r="P3" s="2" t="str">
        <f>CONCATENATE("0x",$A3,P$1,".",OpcodeTable!$C$1,".",OpcodeTable!$C$2)</f>
        <v>0x1E.MOS6502.</v>
      </c>
      <c r="Q3" s="2" t="str">
        <f>CONCATENATE("0x",$A3,Q$1,".",OpcodeTable!$C$1,".",OpcodeTable!$C$2)</f>
        <v>0x1F.MOS6502.</v>
      </c>
    </row>
    <row r="4" spans="1:17" x14ac:dyDescent="0.2">
      <c r="A4" s="10">
        <v>2</v>
      </c>
      <c r="B4" s="2" t="str">
        <f>CONCATENATE("0x", $A4,B$1,".",OpcodeTable!$C$1,".",OpcodeTable!$C$2)</f>
        <v>0x20.MOS6502.</v>
      </c>
      <c r="C4" s="2" t="str">
        <f>CONCATENATE("0x",$A4,C$1,".",OpcodeTable!$C$1,".",OpcodeTable!$C$2)</f>
        <v>0x21.MOS6502.</v>
      </c>
      <c r="D4" s="2" t="str">
        <f>CONCATENATE("0x",$A4,D$1,".",OpcodeTable!$C$1,".",OpcodeTable!$C$2)</f>
        <v>0x22.MOS6502.</v>
      </c>
      <c r="E4" s="2" t="str">
        <f>CONCATENATE("0x",$A4,E$1,".",OpcodeTable!$C$1,".",OpcodeTable!$C$2)</f>
        <v>0x23.MOS6502.</v>
      </c>
      <c r="F4" s="2" t="str">
        <f>CONCATENATE("0x",$A4,F$1,".",OpcodeTable!$C$1,".",OpcodeTable!$C$2)</f>
        <v>0x24.MOS6502.</v>
      </c>
      <c r="G4" s="2" t="str">
        <f>CONCATENATE("0x",$A4,G$1,".",OpcodeTable!$C$1,".",OpcodeTable!$C$2)</f>
        <v>0x25.MOS6502.</v>
      </c>
      <c r="H4" s="2" t="str">
        <f>CONCATENATE("0x",$A4,H$1,".",OpcodeTable!$C$1,".",OpcodeTable!$C$2)</f>
        <v>0x26.MOS6502.</v>
      </c>
      <c r="I4" s="2" t="str">
        <f>CONCATENATE("0x",$A4,I$1,".",OpcodeTable!$C$1,".",OpcodeTable!$C$2)</f>
        <v>0x27.MOS6502.</v>
      </c>
      <c r="J4" s="2" t="str">
        <f>CONCATENATE("0x",$A4,J$1,".",OpcodeTable!$C$1,".",OpcodeTable!$C$2)</f>
        <v>0x28.MOS6502.</v>
      </c>
      <c r="K4" s="2" t="str">
        <f>CONCATENATE("0x",$A4,K$1,".",OpcodeTable!$C$1,".",OpcodeTable!$C$2)</f>
        <v>0x29.MOS6502.</v>
      </c>
      <c r="L4" s="2" t="str">
        <f>CONCATENATE("0x",$A4,L$1,".",OpcodeTable!$C$1,".",OpcodeTable!$C$2)</f>
        <v>0x2A.MOS6502.</v>
      </c>
      <c r="M4" s="2" t="str">
        <f>CONCATENATE("0x",$A4,M$1,".",OpcodeTable!$C$1,".",OpcodeTable!$C$2)</f>
        <v>0x2B.MOS6502.</v>
      </c>
      <c r="N4" s="2" t="str">
        <f>CONCATENATE("0x",$A4,N$1,".",OpcodeTable!$C$1,".",OpcodeTable!$C$2)</f>
        <v>0x2C.MOS6502.</v>
      </c>
      <c r="O4" s="2" t="str">
        <f>CONCATENATE("0x",$A4,O$1,".",OpcodeTable!$C$1,".",OpcodeTable!$C$2)</f>
        <v>0x2D.MOS6502.</v>
      </c>
      <c r="P4" s="2" t="str">
        <f>CONCATENATE("0x",$A4,P$1,".",OpcodeTable!$C$1,".",OpcodeTable!$C$2)</f>
        <v>0x2E.MOS6502.</v>
      </c>
      <c r="Q4" s="2" t="str">
        <f>CONCATENATE("0x",$A4,Q$1,".",OpcodeTable!$C$1,".",OpcodeTable!$C$2)</f>
        <v>0x2F.MOS6502.</v>
      </c>
    </row>
    <row r="5" spans="1:17" x14ac:dyDescent="0.2">
      <c r="A5" s="10">
        <v>3</v>
      </c>
      <c r="B5" s="2" t="str">
        <f>CONCATENATE("0x", $A5,B$1,".",OpcodeTable!$C$1,".",OpcodeTable!$C$2)</f>
        <v>0x30.MOS6502.</v>
      </c>
      <c r="C5" s="2" t="str">
        <f>CONCATENATE("0x",$A5,C$1,".",OpcodeTable!$C$1,".",OpcodeTable!$C$2)</f>
        <v>0x31.MOS6502.</v>
      </c>
      <c r="D5" s="2" t="str">
        <f>CONCATENATE("0x",$A5,D$1,".",OpcodeTable!$C$1,".",OpcodeTable!$C$2)</f>
        <v>0x32.MOS6502.</v>
      </c>
      <c r="E5" s="2" t="str">
        <f>CONCATENATE("0x",$A5,E$1,".",OpcodeTable!$C$1,".",OpcodeTable!$C$2)</f>
        <v>0x33.MOS6502.</v>
      </c>
      <c r="F5" s="2" t="str">
        <f>CONCATENATE("0x",$A5,F$1,".",OpcodeTable!$C$1,".",OpcodeTable!$C$2)</f>
        <v>0x34.MOS6502.</v>
      </c>
      <c r="G5" s="2" t="str">
        <f>CONCATENATE("0x",$A5,G$1,".",OpcodeTable!$C$1,".",OpcodeTable!$C$2)</f>
        <v>0x35.MOS6502.</v>
      </c>
      <c r="H5" s="2" t="str">
        <f>CONCATENATE("0x",$A5,H$1,".",OpcodeTable!$C$1,".",OpcodeTable!$C$2)</f>
        <v>0x36.MOS6502.</v>
      </c>
      <c r="I5" s="2" t="str">
        <f>CONCATENATE("0x",$A5,I$1,".",OpcodeTable!$C$1,".",OpcodeTable!$C$2)</f>
        <v>0x37.MOS6502.</v>
      </c>
      <c r="J5" s="2" t="str">
        <f>CONCATENATE("0x",$A5,J$1,".",OpcodeTable!$C$1,".",OpcodeTable!$C$2)</f>
        <v>0x38.MOS6502.</v>
      </c>
      <c r="K5" s="2" t="str">
        <f>CONCATENATE("0x",$A5,K$1,".",OpcodeTable!$C$1,".",OpcodeTable!$C$2)</f>
        <v>0x39.MOS6502.</v>
      </c>
      <c r="L5" s="2" t="str">
        <f>CONCATENATE("0x",$A5,L$1,".",OpcodeTable!$C$1,".",OpcodeTable!$C$2)</f>
        <v>0x3A.MOS6502.</v>
      </c>
      <c r="M5" s="2" t="str">
        <f>CONCATENATE("0x",$A5,M$1,".",OpcodeTable!$C$1,".",OpcodeTable!$C$2)</f>
        <v>0x3B.MOS6502.</v>
      </c>
      <c r="N5" s="2" t="str">
        <f>CONCATENATE("0x",$A5,N$1,".",OpcodeTable!$C$1,".",OpcodeTable!$C$2)</f>
        <v>0x3C.MOS6502.</v>
      </c>
      <c r="O5" s="2" t="str">
        <f>CONCATENATE("0x",$A5,O$1,".",OpcodeTable!$C$1,".",OpcodeTable!$C$2)</f>
        <v>0x3D.MOS6502.</v>
      </c>
      <c r="P5" s="2" t="str">
        <f>CONCATENATE("0x",$A5,P$1,".",OpcodeTable!$C$1,".",OpcodeTable!$C$2)</f>
        <v>0x3E.MOS6502.</v>
      </c>
      <c r="Q5" s="2" t="str">
        <f>CONCATENATE("0x",$A5,Q$1,".",OpcodeTable!$C$1,".",OpcodeTable!$C$2)</f>
        <v>0x3F.MOS6502.</v>
      </c>
    </row>
    <row r="6" spans="1:17" x14ac:dyDescent="0.2">
      <c r="A6" s="10">
        <v>4</v>
      </c>
      <c r="B6" s="2" t="str">
        <f>CONCATENATE("0x", $A6,B$1,".",OpcodeTable!$C$1,".",OpcodeTable!$C$2)</f>
        <v>0x40.MOS6502.</v>
      </c>
      <c r="C6" s="2" t="str">
        <f>CONCATENATE("0x",$A6,C$1,".",OpcodeTable!$C$1,".",OpcodeTable!$C$2)</f>
        <v>0x41.MOS6502.</v>
      </c>
      <c r="D6" s="2" t="str">
        <f>CONCATENATE("0x",$A6,D$1,".",OpcodeTable!$C$1,".",OpcodeTable!$C$2)</f>
        <v>0x42.MOS6502.</v>
      </c>
      <c r="E6" s="2" t="str">
        <f>CONCATENATE("0x",$A6,E$1,".",OpcodeTable!$C$1,".",OpcodeTable!$C$2)</f>
        <v>0x43.MOS6502.</v>
      </c>
      <c r="F6" s="2" t="str">
        <f>CONCATENATE("0x",$A6,F$1,".",OpcodeTable!$C$1,".",OpcodeTable!$C$2)</f>
        <v>0x44.MOS6502.</v>
      </c>
      <c r="G6" s="2" t="str">
        <f>CONCATENATE("0x",$A6,G$1,".",OpcodeTable!$C$1,".",OpcodeTable!$C$2)</f>
        <v>0x45.MOS6502.</v>
      </c>
      <c r="H6" s="2" t="str">
        <f>CONCATENATE("0x",$A6,H$1,".",OpcodeTable!$C$1,".",OpcodeTable!$C$2)</f>
        <v>0x46.MOS6502.</v>
      </c>
      <c r="I6" s="2" t="str">
        <f>CONCATENATE("0x",$A6,I$1,".",OpcodeTable!$C$1,".",OpcodeTable!$C$2)</f>
        <v>0x47.MOS6502.</v>
      </c>
      <c r="J6" s="2" t="str">
        <f>CONCATENATE("0x",$A6,J$1,".",OpcodeTable!$C$1,".",OpcodeTable!$C$2)</f>
        <v>0x48.MOS6502.</v>
      </c>
      <c r="K6" s="2" t="str">
        <f>CONCATENATE("0x",$A6,K$1,".",OpcodeTable!$C$1,".",OpcodeTable!$C$2)</f>
        <v>0x49.MOS6502.</v>
      </c>
      <c r="L6" s="2" t="str">
        <f>CONCATENATE("0x",$A6,L$1,".",OpcodeTable!$C$1,".",OpcodeTable!$C$2)</f>
        <v>0x4A.MOS6502.</v>
      </c>
      <c r="M6" s="2" t="str">
        <f>CONCATENATE("0x",$A6,M$1,".",OpcodeTable!$C$1,".",OpcodeTable!$C$2)</f>
        <v>0x4B.MOS6502.</v>
      </c>
      <c r="N6" s="2" t="str">
        <f>CONCATENATE("0x",$A6,N$1,".",OpcodeTable!$C$1,".",OpcodeTable!$C$2)</f>
        <v>0x4C.MOS6502.</v>
      </c>
      <c r="O6" s="2" t="str">
        <f>CONCATENATE("0x",$A6,O$1,".",OpcodeTable!$C$1,".",OpcodeTable!$C$2)</f>
        <v>0x4D.MOS6502.</v>
      </c>
      <c r="P6" s="2" t="str">
        <f>CONCATENATE("0x",$A6,P$1,".",OpcodeTable!$C$1,".",OpcodeTable!$C$2)</f>
        <v>0x4E.MOS6502.</v>
      </c>
      <c r="Q6" s="2" t="str">
        <f>CONCATENATE("0x",$A6,Q$1,".",OpcodeTable!$C$1,".",OpcodeTable!$C$2)</f>
        <v>0x4F.MOS6502.</v>
      </c>
    </row>
    <row r="7" spans="1:17" x14ac:dyDescent="0.2">
      <c r="A7" s="10">
        <v>5</v>
      </c>
      <c r="B7" s="2" t="str">
        <f>CONCATENATE("0x", $A7,B$1,".",OpcodeTable!$C$1,".",OpcodeTable!$C$2)</f>
        <v>0x50.MOS6502.</v>
      </c>
      <c r="C7" s="2" t="str">
        <f>CONCATENATE("0x",$A7,C$1,".",OpcodeTable!$C$1,".",OpcodeTable!$C$2)</f>
        <v>0x51.MOS6502.</v>
      </c>
      <c r="D7" s="2" t="str">
        <f>CONCATENATE("0x",$A7,D$1,".",OpcodeTable!$C$1,".",OpcodeTable!$C$2)</f>
        <v>0x52.MOS6502.</v>
      </c>
      <c r="E7" s="2" t="str">
        <f>CONCATENATE("0x",$A7,E$1,".",OpcodeTable!$C$1,".",OpcodeTable!$C$2)</f>
        <v>0x53.MOS6502.</v>
      </c>
      <c r="F7" s="2" t="str">
        <f>CONCATENATE("0x",$A7,F$1,".",OpcodeTable!$C$1,".",OpcodeTable!$C$2)</f>
        <v>0x54.MOS6502.</v>
      </c>
      <c r="G7" s="2" t="str">
        <f>CONCATENATE("0x",$A7,G$1,".",OpcodeTable!$C$1,".",OpcodeTable!$C$2)</f>
        <v>0x55.MOS6502.</v>
      </c>
      <c r="H7" s="2" t="str">
        <f>CONCATENATE("0x",$A7,H$1,".",OpcodeTable!$C$1,".",OpcodeTable!$C$2)</f>
        <v>0x56.MOS6502.</v>
      </c>
      <c r="I7" s="2" t="str">
        <f>CONCATENATE("0x",$A7,I$1,".",OpcodeTable!$C$1,".",OpcodeTable!$C$2)</f>
        <v>0x57.MOS6502.</v>
      </c>
      <c r="J7" s="2" t="str">
        <f>CONCATENATE("0x",$A7,J$1,".",OpcodeTable!$C$1,".",OpcodeTable!$C$2)</f>
        <v>0x58.MOS6502.</v>
      </c>
      <c r="K7" s="2" t="str">
        <f>CONCATENATE("0x",$A7,K$1,".",OpcodeTable!$C$1,".",OpcodeTable!$C$2)</f>
        <v>0x59.MOS6502.</v>
      </c>
      <c r="L7" s="2" t="str">
        <f>CONCATENATE("0x",$A7,L$1,".",OpcodeTable!$C$1,".",OpcodeTable!$C$2)</f>
        <v>0x5A.MOS6502.</v>
      </c>
      <c r="M7" s="2" t="str">
        <f>CONCATENATE("0x",$A7,M$1,".",OpcodeTable!$C$1,".",OpcodeTable!$C$2)</f>
        <v>0x5B.MOS6502.</v>
      </c>
      <c r="N7" s="2" t="str">
        <f>CONCATENATE("0x",$A7,N$1,".",OpcodeTable!$C$1,".",OpcodeTable!$C$2)</f>
        <v>0x5C.MOS6502.</v>
      </c>
      <c r="O7" s="2" t="str">
        <f>CONCATENATE("0x",$A7,O$1,".",OpcodeTable!$C$1,".",OpcodeTable!$C$2)</f>
        <v>0x5D.MOS6502.</v>
      </c>
      <c r="P7" s="2" t="str">
        <f>CONCATENATE("0x",$A7,P$1,".",OpcodeTable!$C$1,".",OpcodeTable!$C$2)</f>
        <v>0x5E.MOS6502.</v>
      </c>
      <c r="Q7" s="2" t="str">
        <f>CONCATENATE("0x",$A7,Q$1,".",OpcodeTable!$C$1,".",OpcodeTable!$C$2)</f>
        <v>0x5F.MOS6502.</v>
      </c>
    </row>
    <row r="8" spans="1:17" x14ac:dyDescent="0.2">
      <c r="A8" s="10">
        <v>6</v>
      </c>
      <c r="B8" s="2" t="str">
        <f>CONCATENATE("0x", $A8,B$1,".",OpcodeTable!$C$1,".",OpcodeTable!$C$2)</f>
        <v>0x60.MOS6502.</v>
      </c>
      <c r="C8" s="2" t="str">
        <f>CONCATENATE("0x",$A8,C$1,".",OpcodeTable!$C$1,".",OpcodeTable!$C$2)</f>
        <v>0x61.MOS6502.</v>
      </c>
      <c r="D8" s="2" t="str">
        <f>CONCATENATE("0x",$A8,D$1,".",OpcodeTable!$C$1,".",OpcodeTable!$C$2)</f>
        <v>0x62.MOS6502.</v>
      </c>
      <c r="E8" s="2" t="str">
        <f>CONCATENATE("0x",$A8,E$1,".",OpcodeTable!$C$1,".",OpcodeTable!$C$2)</f>
        <v>0x63.MOS6502.</v>
      </c>
      <c r="F8" s="2" t="str">
        <f>CONCATENATE("0x",$A8,F$1,".",OpcodeTable!$C$1,".",OpcodeTable!$C$2)</f>
        <v>0x64.MOS6502.</v>
      </c>
      <c r="G8" s="2" t="str">
        <f>CONCATENATE("0x",$A8,G$1,".",OpcodeTable!$C$1,".",OpcodeTable!$C$2)</f>
        <v>0x65.MOS6502.</v>
      </c>
      <c r="H8" s="2" t="str">
        <f>CONCATENATE("0x",$A8,H$1,".",OpcodeTable!$C$1,".",OpcodeTable!$C$2)</f>
        <v>0x66.MOS6502.</v>
      </c>
      <c r="I8" s="2" t="str">
        <f>CONCATENATE("0x",$A8,I$1,".",OpcodeTable!$C$1,".",OpcodeTable!$C$2)</f>
        <v>0x67.MOS6502.</v>
      </c>
      <c r="J8" s="2" t="str">
        <f>CONCATENATE("0x",$A8,J$1,".",OpcodeTable!$C$1,".",OpcodeTable!$C$2)</f>
        <v>0x68.MOS6502.</v>
      </c>
      <c r="K8" s="2" t="str">
        <f>CONCATENATE("0x",$A8,K$1,".",OpcodeTable!$C$1,".",OpcodeTable!$C$2)</f>
        <v>0x69.MOS6502.</v>
      </c>
      <c r="L8" s="2" t="str">
        <f>CONCATENATE("0x",$A8,L$1,".",OpcodeTable!$C$1,".",OpcodeTable!$C$2)</f>
        <v>0x6A.MOS6502.</v>
      </c>
      <c r="M8" s="2" t="str">
        <f>CONCATENATE("0x",$A8,M$1,".",OpcodeTable!$C$1,".",OpcodeTable!$C$2)</f>
        <v>0x6B.MOS6502.</v>
      </c>
      <c r="N8" s="2" t="str">
        <f>CONCATENATE("0x",$A8,N$1,".",OpcodeTable!$C$1,".",OpcodeTable!$C$2)</f>
        <v>0x6C.MOS6502.</v>
      </c>
      <c r="O8" s="2" t="str">
        <f>CONCATENATE("0x",$A8,O$1,".",OpcodeTable!$C$1,".",OpcodeTable!$C$2)</f>
        <v>0x6D.MOS6502.</v>
      </c>
      <c r="P8" s="2" t="str">
        <f>CONCATENATE("0x",$A8,P$1,".",OpcodeTable!$C$1,".",OpcodeTable!$C$2)</f>
        <v>0x6E.MOS6502.</v>
      </c>
      <c r="Q8" s="2" t="str">
        <f>CONCATENATE("0x",$A8,Q$1,".",OpcodeTable!$C$1,".",OpcodeTable!$C$2)</f>
        <v>0x6F.MOS6502.</v>
      </c>
    </row>
    <row r="9" spans="1:17" x14ac:dyDescent="0.2">
      <c r="A9" s="10">
        <v>7</v>
      </c>
      <c r="B9" s="2" t="str">
        <f>CONCATENATE("0x", $A9,B$1,".",OpcodeTable!$C$1,".",OpcodeTable!$C$2)</f>
        <v>0x70.MOS6502.</v>
      </c>
      <c r="C9" s="2" t="str">
        <f>CONCATENATE("0x",$A9,C$1,".",OpcodeTable!$C$1,".",OpcodeTable!$C$2)</f>
        <v>0x71.MOS6502.</v>
      </c>
      <c r="D9" s="2" t="str">
        <f>CONCATENATE("0x",$A9,D$1,".",OpcodeTable!$C$1,".",OpcodeTable!$C$2)</f>
        <v>0x72.MOS6502.</v>
      </c>
      <c r="E9" s="2" t="str">
        <f>CONCATENATE("0x",$A9,E$1,".",OpcodeTable!$C$1,".",OpcodeTable!$C$2)</f>
        <v>0x73.MOS6502.</v>
      </c>
      <c r="F9" s="2" t="str">
        <f>CONCATENATE("0x",$A9,F$1,".",OpcodeTable!$C$1,".",OpcodeTable!$C$2)</f>
        <v>0x74.MOS6502.</v>
      </c>
      <c r="G9" s="2" t="str">
        <f>CONCATENATE("0x",$A9,G$1,".",OpcodeTable!$C$1,".",OpcodeTable!$C$2)</f>
        <v>0x75.MOS6502.</v>
      </c>
      <c r="H9" s="2" t="str">
        <f>CONCATENATE("0x",$A9,H$1,".",OpcodeTable!$C$1,".",OpcodeTable!$C$2)</f>
        <v>0x76.MOS6502.</v>
      </c>
      <c r="I9" s="2" t="str">
        <f>CONCATENATE("0x",$A9,I$1,".",OpcodeTable!$C$1,".",OpcodeTable!$C$2)</f>
        <v>0x77.MOS6502.</v>
      </c>
      <c r="J9" s="2" t="str">
        <f>CONCATENATE("0x",$A9,J$1,".",OpcodeTable!$C$1,".",OpcodeTable!$C$2)</f>
        <v>0x78.MOS6502.</v>
      </c>
      <c r="K9" s="2" t="str">
        <f>CONCATENATE("0x",$A9,K$1,".",OpcodeTable!$C$1,".",OpcodeTable!$C$2)</f>
        <v>0x79.MOS6502.</v>
      </c>
      <c r="L9" s="2" t="str">
        <f>CONCATENATE("0x",$A9,L$1,".",OpcodeTable!$C$1,".",OpcodeTable!$C$2)</f>
        <v>0x7A.MOS6502.</v>
      </c>
      <c r="M9" s="2" t="str">
        <f>CONCATENATE("0x",$A9,M$1,".",OpcodeTable!$C$1,".",OpcodeTable!$C$2)</f>
        <v>0x7B.MOS6502.</v>
      </c>
      <c r="N9" s="2" t="str">
        <f>CONCATENATE("0x",$A9,N$1,".",OpcodeTable!$C$1,".",OpcodeTable!$C$2)</f>
        <v>0x7C.MOS6502.</v>
      </c>
      <c r="O9" s="2" t="str">
        <f>CONCATENATE("0x",$A9,O$1,".",OpcodeTable!$C$1,".",OpcodeTable!$C$2)</f>
        <v>0x7D.MOS6502.</v>
      </c>
      <c r="P9" s="2" t="str">
        <f>CONCATENATE("0x",$A9,P$1,".",OpcodeTable!$C$1,".",OpcodeTable!$C$2)</f>
        <v>0x7E.MOS6502.</v>
      </c>
      <c r="Q9" s="2" t="str">
        <f>CONCATENATE("0x",$A9,Q$1,".",OpcodeTable!$C$1,".",OpcodeTable!$C$2)</f>
        <v>0x7F.MOS6502.</v>
      </c>
    </row>
    <row r="10" spans="1:17" x14ac:dyDescent="0.2">
      <c r="A10" s="10">
        <v>8</v>
      </c>
      <c r="B10" s="2" t="str">
        <f>CONCATENATE("0x", $A10,B$1,".",OpcodeTable!$C$1,".",OpcodeTable!$C$2)</f>
        <v>0x80.MOS6502.</v>
      </c>
      <c r="C10" s="2" t="str">
        <f>CONCATENATE("0x",$A10,C$1,".",OpcodeTable!$C$1,".",OpcodeTable!$C$2)</f>
        <v>0x81.MOS6502.</v>
      </c>
      <c r="D10" s="2" t="str">
        <f>CONCATENATE("0x",$A10,D$1,".",OpcodeTable!$C$1,".",OpcodeTable!$C$2)</f>
        <v>0x82.MOS6502.</v>
      </c>
      <c r="E10" s="2" t="str">
        <f>CONCATENATE("0x",$A10,E$1,".",OpcodeTable!$C$1,".",OpcodeTable!$C$2)</f>
        <v>0x83.MOS6502.</v>
      </c>
      <c r="F10" s="2" t="str">
        <f>CONCATENATE("0x",$A10,F$1,".",OpcodeTable!$C$1,".",OpcodeTable!$C$2)</f>
        <v>0x84.MOS6502.</v>
      </c>
      <c r="G10" s="2" t="str">
        <f>CONCATENATE("0x",$A10,G$1,".",OpcodeTable!$C$1,".",OpcodeTable!$C$2)</f>
        <v>0x85.MOS6502.</v>
      </c>
      <c r="H10" s="2" t="str">
        <f>CONCATENATE("0x",$A10,H$1,".",OpcodeTable!$C$1,".",OpcodeTable!$C$2)</f>
        <v>0x86.MOS6502.</v>
      </c>
      <c r="I10" s="2" t="str">
        <f>CONCATENATE("0x",$A10,I$1,".",OpcodeTable!$C$1,".",OpcodeTable!$C$2)</f>
        <v>0x87.MOS6502.</v>
      </c>
      <c r="J10" s="2" t="str">
        <f>CONCATENATE("0x",$A10,J$1,".",OpcodeTable!$C$1,".",OpcodeTable!$C$2)</f>
        <v>0x88.MOS6502.</v>
      </c>
      <c r="K10" s="2" t="str">
        <f>CONCATENATE("0x",$A10,K$1,".",OpcodeTable!$C$1,".",OpcodeTable!$C$2)</f>
        <v>0x89.MOS6502.</v>
      </c>
      <c r="L10" s="2" t="str">
        <f>CONCATENATE("0x",$A10,L$1,".",OpcodeTable!$C$1,".",OpcodeTable!$C$2)</f>
        <v>0x8A.MOS6502.</v>
      </c>
      <c r="M10" s="2" t="str">
        <f>CONCATENATE("0x",$A10,M$1,".",OpcodeTable!$C$1,".",OpcodeTable!$C$2)</f>
        <v>0x8B.MOS6502.</v>
      </c>
      <c r="N10" s="2" t="str">
        <f>CONCATENATE("0x",$A10,N$1,".",OpcodeTable!$C$1,".",OpcodeTable!$C$2)</f>
        <v>0x8C.MOS6502.</v>
      </c>
      <c r="O10" s="2" t="str">
        <f>CONCATENATE("0x",$A10,O$1,".",OpcodeTable!$C$1,".",OpcodeTable!$C$2)</f>
        <v>0x8D.MOS6502.</v>
      </c>
      <c r="P10" s="2" t="str">
        <f>CONCATENATE("0x",$A10,P$1,".",OpcodeTable!$C$1,".",OpcodeTable!$C$2)</f>
        <v>0x8E.MOS6502.</v>
      </c>
      <c r="Q10" s="2" t="str">
        <f>CONCATENATE("0x",$A10,Q$1,".",OpcodeTable!$C$1,".",OpcodeTable!$C$2)</f>
        <v>0x8F.MOS6502.</v>
      </c>
    </row>
    <row r="11" spans="1:17" x14ac:dyDescent="0.2">
      <c r="A11" s="10">
        <v>9</v>
      </c>
      <c r="B11" s="2" t="str">
        <f>CONCATENATE("0x", $A11,B$1,".",OpcodeTable!$C$1,".",OpcodeTable!$C$2)</f>
        <v>0x90.MOS6502.</v>
      </c>
      <c r="C11" s="2" t="str">
        <f>CONCATENATE("0x",$A11,C$1,".",OpcodeTable!$C$1,".",OpcodeTable!$C$2)</f>
        <v>0x91.MOS6502.</v>
      </c>
      <c r="D11" s="2" t="str">
        <f>CONCATENATE("0x",$A11,D$1,".",OpcodeTable!$C$1,".",OpcodeTable!$C$2)</f>
        <v>0x92.MOS6502.</v>
      </c>
      <c r="E11" s="2" t="str">
        <f>CONCATENATE("0x",$A11,E$1,".",OpcodeTable!$C$1,".",OpcodeTable!$C$2)</f>
        <v>0x93.MOS6502.</v>
      </c>
      <c r="F11" s="2" t="str">
        <f>CONCATENATE("0x",$A11,F$1,".",OpcodeTable!$C$1,".",OpcodeTable!$C$2)</f>
        <v>0x94.MOS6502.</v>
      </c>
      <c r="G11" s="2" t="str">
        <f>CONCATENATE("0x",$A11,G$1,".",OpcodeTable!$C$1,".",OpcodeTable!$C$2)</f>
        <v>0x95.MOS6502.</v>
      </c>
      <c r="H11" s="2" t="str">
        <f>CONCATENATE("0x",$A11,H$1,".",OpcodeTable!$C$1,".",OpcodeTable!$C$2)</f>
        <v>0x96.MOS6502.</v>
      </c>
      <c r="I11" s="2" t="str">
        <f>CONCATENATE("0x",$A11,I$1,".",OpcodeTable!$C$1,".",OpcodeTable!$C$2)</f>
        <v>0x97.MOS6502.</v>
      </c>
      <c r="J11" s="2" t="str">
        <f>CONCATENATE("0x",$A11,J$1,".",OpcodeTable!$C$1,".",OpcodeTable!$C$2)</f>
        <v>0x98.MOS6502.</v>
      </c>
      <c r="K11" s="2" t="str">
        <f>CONCATENATE("0x",$A11,K$1,".",OpcodeTable!$C$1,".",OpcodeTable!$C$2)</f>
        <v>0x99.MOS6502.</v>
      </c>
      <c r="L11" s="2" t="str">
        <f>CONCATENATE("0x",$A11,L$1,".",OpcodeTable!$C$1,".",OpcodeTable!$C$2)</f>
        <v>0x9A.MOS6502.</v>
      </c>
      <c r="M11" s="2" t="str">
        <f>CONCATENATE("0x",$A11,M$1,".",OpcodeTable!$C$1,".",OpcodeTable!$C$2)</f>
        <v>0x9B.MOS6502.</v>
      </c>
      <c r="N11" s="2" t="str">
        <f>CONCATENATE("0x",$A11,N$1,".",OpcodeTable!$C$1,".",OpcodeTable!$C$2)</f>
        <v>0x9C.MOS6502.</v>
      </c>
      <c r="O11" s="2" t="str">
        <f>CONCATENATE("0x",$A11,O$1,".",OpcodeTable!$C$1,".",OpcodeTable!$C$2)</f>
        <v>0x9D.MOS6502.</v>
      </c>
      <c r="P11" s="2" t="str">
        <f>CONCATENATE("0x",$A11,P$1,".",OpcodeTable!$C$1,".",OpcodeTable!$C$2)</f>
        <v>0x9E.MOS6502.</v>
      </c>
      <c r="Q11" s="2" t="str">
        <f>CONCATENATE("0x",$A11,Q$1,".",OpcodeTable!$C$1,".",OpcodeTable!$C$2)</f>
        <v>0x9F.MOS6502.</v>
      </c>
    </row>
    <row r="12" spans="1:17" x14ac:dyDescent="0.2">
      <c r="A12" s="10" t="s">
        <v>67</v>
      </c>
      <c r="B12" s="2" t="str">
        <f>CONCATENATE("0x", $A12,B$1,".",OpcodeTable!$C$1,".",OpcodeTable!$C$2)</f>
        <v>0xA0.MOS6502.</v>
      </c>
      <c r="C12" s="2" t="str">
        <f>CONCATENATE("0x",$A12,C$1,".",OpcodeTable!$C$1,".",OpcodeTable!$C$2)</f>
        <v>0xA1.MOS6502.</v>
      </c>
      <c r="D12" s="2" t="str">
        <f>CONCATENATE("0x",$A12,D$1,".",OpcodeTable!$C$1,".",OpcodeTable!$C$2)</f>
        <v>0xA2.MOS6502.</v>
      </c>
      <c r="E12" s="2" t="str">
        <f>CONCATENATE("0x",$A12,E$1,".",OpcodeTable!$C$1,".",OpcodeTable!$C$2)</f>
        <v>0xA3.MOS6502.</v>
      </c>
      <c r="F12" s="2" t="str">
        <f>CONCATENATE("0x",$A12,F$1,".",OpcodeTable!$C$1,".",OpcodeTable!$C$2)</f>
        <v>0xA4.MOS6502.</v>
      </c>
      <c r="G12" s="2" t="str">
        <f>CONCATENATE("0x",$A12,G$1,".",OpcodeTable!$C$1,".",OpcodeTable!$C$2)</f>
        <v>0xA5.MOS6502.</v>
      </c>
      <c r="H12" s="2" t="str">
        <f>CONCATENATE("0x",$A12,H$1,".",OpcodeTable!$C$1,".",OpcodeTable!$C$2)</f>
        <v>0xA6.MOS6502.</v>
      </c>
      <c r="I12" s="2" t="str">
        <f>CONCATENATE("0x",$A12,I$1,".",OpcodeTable!$C$1,".",OpcodeTable!$C$2)</f>
        <v>0xA7.MOS6502.</v>
      </c>
      <c r="J12" s="2" t="str">
        <f>CONCATENATE("0x",$A12,J$1,".",OpcodeTable!$C$1,".",OpcodeTable!$C$2)</f>
        <v>0xA8.MOS6502.</v>
      </c>
      <c r="K12" s="2" t="str">
        <f>CONCATENATE("0x",$A12,K$1,".",OpcodeTable!$C$1,".",OpcodeTable!$C$2)</f>
        <v>0xA9.MOS6502.</v>
      </c>
      <c r="L12" s="2" t="str">
        <f>CONCATENATE("0x",$A12,L$1,".",OpcodeTable!$C$1,".",OpcodeTable!$C$2)</f>
        <v>0xAA.MOS6502.</v>
      </c>
      <c r="M12" s="2" t="str">
        <f>CONCATENATE("0x",$A12,M$1,".",OpcodeTable!$C$1,".",OpcodeTable!$C$2)</f>
        <v>0xAB.MOS6502.</v>
      </c>
      <c r="N12" s="2" t="str">
        <f>CONCATENATE("0x",$A12,N$1,".",OpcodeTable!$C$1,".",OpcodeTable!$C$2)</f>
        <v>0xAC.MOS6502.</v>
      </c>
      <c r="O12" s="2" t="str">
        <f>CONCATENATE("0x",$A12,O$1,".",OpcodeTable!$C$1,".",OpcodeTable!$C$2)</f>
        <v>0xAD.MOS6502.</v>
      </c>
      <c r="P12" s="2" t="str">
        <f>CONCATENATE("0x",$A12,P$1,".",OpcodeTable!$C$1,".",OpcodeTable!$C$2)</f>
        <v>0xAE.MOS6502.</v>
      </c>
      <c r="Q12" s="2" t="str">
        <f>CONCATENATE("0x",$A12,Q$1,".",OpcodeTable!$C$1,".",OpcodeTable!$C$2)</f>
        <v>0xAF.MOS6502.</v>
      </c>
    </row>
    <row r="13" spans="1:17" x14ac:dyDescent="0.2">
      <c r="A13" s="10" t="s">
        <v>68</v>
      </c>
      <c r="B13" s="2" t="str">
        <f>CONCATENATE("0x", $A13,B$1,".",OpcodeTable!$C$1,".",OpcodeTable!$C$2)</f>
        <v>0xB0.MOS6502.</v>
      </c>
      <c r="C13" s="2" t="str">
        <f>CONCATENATE("0x",$A13,C$1,".",OpcodeTable!$C$1,".",OpcodeTable!$C$2)</f>
        <v>0xB1.MOS6502.</v>
      </c>
      <c r="D13" s="2" t="str">
        <f>CONCATENATE("0x",$A13,D$1,".",OpcodeTable!$C$1,".",OpcodeTable!$C$2)</f>
        <v>0xB2.MOS6502.</v>
      </c>
      <c r="E13" s="2" t="str">
        <f>CONCATENATE("0x",$A13,E$1,".",OpcodeTable!$C$1,".",OpcodeTable!$C$2)</f>
        <v>0xB3.MOS6502.</v>
      </c>
      <c r="F13" s="2" t="str">
        <f>CONCATENATE("0x",$A13,F$1,".",OpcodeTable!$C$1,".",OpcodeTable!$C$2)</f>
        <v>0xB4.MOS6502.</v>
      </c>
      <c r="G13" s="2" t="str">
        <f>CONCATENATE("0x",$A13,G$1,".",OpcodeTable!$C$1,".",OpcodeTable!$C$2)</f>
        <v>0xB5.MOS6502.</v>
      </c>
      <c r="H13" s="2" t="str">
        <f>CONCATENATE("0x",$A13,H$1,".",OpcodeTable!$C$1,".",OpcodeTable!$C$2)</f>
        <v>0xB6.MOS6502.</v>
      </c>
      <c r="I13" s="2" t="str">
        <f>CONCATENATE("0x",$A13,I$1,".",OpcodeTable!$C$1,".",OpcodeTable!$C$2)</f>
        <v>0xB7.MOS6502.</v>
      </c>
      <c r="J13" s="2" t="str">
        <f>CONCATENATE("0x",$A13,J$1,".",OpcodeTable!$C$1,".",OpcodeTable!$C$2)</f>
        <v>0xB8.MOS6502.</v>
      </c>
      <c r="K13" s="2" t="str">
        <f>CONCATENATE("0x",$A13,K$1,".",OpcodeTable!$C$1,".",OpcodeTable!$C$2)</f>
        <v>0xB9.MOS6502.</v>
      </c>
      <c r="L13" s="2" t="str">
        <f>CONCATENATE("0x",$A13,L$1,".",OpcodeTable!$C$1,".",OpcodeTable!$C$2)</f>
        <v>0xBA.MOS6502.</v>
      </c>
      <c r="M13" s="2" t="str">
        <f>CONCATENATE("0x",$A13,M$1,".",OpcodeTable!$C$1,".",OpcodeTable!$C$2)</f>
        <v>0xBB.MOS6502.</v>
      </c>
      <c r="N13" s="2" t="str">
        <f>CONCATENATE("0x",$A13,N$1,".",OpcodeTable!$C$1,".",OpcodeTable!$C$2)</f>
        <v>0xBC.MOS6502.</v>
      </c>
      <c r="O13" s="2" t="str">
        <f>CONCATENATE("0x",$A13,O$1,".",OpcodeTable!$C$1,".",OpcodeTable!$C$2)</f>
        <v>0xBD.MOS6502.</v>
      </c>
      <c r="P13" s="2" t="str">
        <f>CONCATENATE("0x",$A13,P$1,".",OpcodeTable!$C$1,".",OpcodeTable!$C$2)</f>
        <v>0xBE.MOS6502.</v>
      </c>
      <c r="Q13" s="2" t="str">
        <f>CONCATENATE("0x",$A13,Q$1,".",OpcodeTable!$C$1,".",OpcodeTable!$C$2)</f>
        <v>0xBF.MOS6502.</v>
      </c>
    </row>
    <row r="14" spans="1:17" x14ac:dyDescent="0.2">
      <c r="A14" s="10" t="s">
        <v>69</v>
      </c>
      <c r="B14" s="2" t="str">
        <f>CONCATENATE("0x", $A14,B$1,".",OpcodeTable!$C$1,".",OpcodeTable!$C$2)</f>
        <v>0xC0.MOS6502.</v>
      </c>
      <c r="C14" s="2" t="str">
        <f>CONCATENATE("0x",$A14,C$1,".",OpcodeTable!$C$1,".",OpcodeTable!$C$2)</f>
        <v>0xC1.MOS6502.</v>
      </c>
      <c r="D14" s="2" t="str">
        <f>CONCATENATE("0x",$A14,D$1,".",OpcodeTable!$C$1,".",OpcodeTable!$C$2)</f>
        <v>0xC2.MOS6502.</v>
      </c>
      <c r="E14" s="2" t="str">
        <f>CONCATENATE("0x",$A14,E$1,".",OpcodeTable!$C$1,".",OpcodeTable!$C$2)</f>
        <v>0xC3.MOS6502.</v>
      </c>
      <c r="F14" s="2" t="str">
        <f>CONCATENATE("0x",$A14,F$1,".",OpcodeTable!$C$1,".",OpcodeTable!$C$2)</f>
        <v>0xC4.MOS6502.</v>
      </c>
      <c r="G14" s="2" t="str">
        <f>CONCATENATE("0x",$A14,G$1,".",OpcodeTable!$C$1,".",OpcodeTable!$C$2)</f>
        <v>0xC5.MOS6502.</v>
      </c>
      <c r="H14" s="2" t="str">
        <f>CONCATENATE("0x",$A14,H$1,".",OpcodeTable!$C$1,".",OpcodeTable!$C$2)</f>
        <v>0xC6.MOS6502.</v>
      </c>
      <c r="I14" s="2" t="str">
        <f>CONCATENATE("0x",$A14,I$1,".",OpcodeTable!$C$1,".",OpcodeTable!$C$2)</f>
        <v>0xC7.MOS6502.</v>
      </c>
      <c r="J14" s="2" t="str">
        <f>CONCATENATE("0x",$A14,J$1,".",OpcodeTable!$C$1,".",OpcodeTable!$C$2)</f>
        <v>0xC8.MOS6502.</v>
      </c>
      <c r="K14" s="2" t="str">
        <f>CONCATENATE("0x",$A14,K$1,".",OpcodeTable!$C$1,".",OpcodeTable!$C$2)</f>
        <v>0xC9.MOS6502.</v>
      </c>
      <c r="L14" s="2" t="str">
        <f>CONCATENATE("0x",$A14,L$1,".",OpcodeTable!$C$1,".",OpcodeTable!$C$2)</f>
        <v>0xCA.MOS6502.</v>
      </c>
      <c r="M14" s="2" t="str">
        <f>CONCATENATE("0x",$A14,M$1,".",OpcodeTable!$C$1,".",OpcodeTable!$C$2)</f>
        <v>0xCB.MOS6502.</v>
      </c>
      <c r="N14" s="2" t="str">
        <f>CONCATENATE("0x",$A14,N$1,".",OpcodeTable!$C$1,".",OpcodeTable!$C$2)</f>
        <v>0xCC.MOS6502.</v>
      </c>
      <c r="O14" s="2" t="str">
        <f>CONCATENATE("0x",$A14,O$1,".",OpcodeTable!$C$1,".",OpcodeTable!$C$2)</f>
        <v>0xCD.MOS6502.</v>
      </c>
      <c r="P14" s="2" t="str">
        <f>CONCATENATE("0x",$A14,P$1,".",OpcodeTable!$C$1,".",OpcodeTable!$C$2)</f>
        <v>0xCE.MOS6502.</v>
      </c>
      <c r="Q14" s="2" t="str">
        <f>CONCATENATE("0x",$A14,Q$1,".",OpcodeTable!$C$1,".",OpcodeTable!$C$2)</f>
        <v>0xCF.MOS6502.</v>
      </c>
    </row>
    <row r="15" spans="1:17" x14ac:dyDescent="0.2">
      <c r="A15" s="10" t="s">
        <v>70</v>
      </c>
      <c r="B15" s="2" t="str">
        <f>CONCATENATE("0x", $A15,B$1,".",OpcodeTable!$C$1,".",OpcodeTable!$C$2)</f>
        <v>0xD0.MOS6502.</v>
      </c>
      <c r="C15" s="2" t="str">
        <f>CONCATENATE("0x",$A15,C$1,".",OpcodeTable!$C$1,".",OpcodeTable!$C$2)</f>
        <v>0xD1.MOS6502.</v>
      </c>
      <c r="D15" s="2" t="str">
        <f>CONCATENATE("0x",$A15,D$1,".",OpcodeTable!$C$1,".",OpcodeTable!$C$2)</f>
        <v>0xD2.MOS6502.</v>
      </c>
      <c r="E15" s="2" t="str">
        <f>CONCATENATE("0x",$A15,E$1,".",OpcodeTable!$C$1,".",OpcodeTable!$C$2)</f>
        <v>0xD3.MOS6502.</v>
      </c>
      <c r="F15" s="2" t="str">
        <f>CONCATENATE("0x",$A15,F$1,".",OpcodeTable!$C$1,".",OpcodeTable!$C$2)</f>
        <v>0xD4.MOS6502.</v>
      </c>
      <c r="G15" s="2" t="str">
        <f>CONCATENATE("0x",$A15,G$1,".",OpcodeTable!$C$1,".",OpcodeTable!$C$2)</f>
        <v>0xD5.MOS6502.</v>
      </c>
      <c r="H15" s="2" t="str">
        <f>CONCATENATE("0x",$A15,H$1,".",OpcodeTable!$C$1,".",OpcodeTable!$C$2)</f>
        <v>0xD6.MOS6502.</v>
      </c>
      <c r="I15" s="2" t="str">
        <f>CONCATENATE("0x",$A15,I$1,".",OpcodeTable!$C$1,".",OpcodeTable!$C$2)</f>
        <v>0xD7.MOS6502.</v>
      </c>
      <c r="J15" s="2" t="str">
        <f>CONCATENATE("0x",$A15,J$1,".",OpcodeTable!$C$1,".",OpcodeTable!$C$2)</f>
        <v>0xD8.MOS6502.</v>
      </c>
      <c r="K15" s="2" t="str">
        <f>CONCATENATE("0x",$A15,K$1,".",OpcodeTable!$C$1,".",OpcodeTable!$C$2)</f>
        <v>0xD9.MOS6502.</v>
      </c>
      <c r="L15" s="2" t="str">
        <f>CONCATENATE("0x",$A15,L$1,".",OpcodeTable!$C$1,".",OpcodeTable!$C$2)</f>
        <v>0xDA.MOS6502.</v>
      </c>
      <c r="M15" s="2" t="str">
        <f>CONCATENATE("0x",$A15,M$1,".",OpcodeTable!$C$1,".",OpcodeTable!$C$2)</f>
        <v>0xDB.MOS6502.</v>
      </c>
      <c r="N15" s="2" t="str">
        <f>CONCATENATE("0x",$A15,N$1,".",OpcodeTable!$C$1,".",OpcodeTable!$C$2)</f>
        <v>0xDC.MOS6502.</v>
      </c>
      <c r="O15" s="2" t="str">
        <f>CONCATENATE("0x",$A15,O$1,".",OpcodeTable!$C$1,".",OpcodeTable!$C$2)</f>
        <v>0xDD.MOS6502.</v>
      </c>
      <c r="P15" s="2" t="str">
        <f>CONCATENATE("0x",$A15,P$1,".",OpcodeTable!$C$1,".",OpcodeTable!$C$2)</f>
        <v>0xDE.MOS6502.</v>
      </c>
      <c r="Q15" s="2" t="str">
        <f>CONCATENATE("0x",$A15,Q$1,".",OpcodeTable!$C$1,".",OpcodeTable!$C$2)</f>
        <v>0xDF.MOS6502.</v>
      </c>
    </row>
    <row r="16" spans="1:17" x14ac:dyDescent="0.2">
      <c r="A16" s="10" t="s">
        <v>71</v>
      </c>
      <c r="B16" s="2" t="str">
        <f>CONCATENATE("0x", $A16,B$1,".",OpcodeTable!$C$1,".",OpcodeTable!$C$2)</f>
        <v>0xE0.MOS6502.</v>
      </c>
      <c r="C16" s="2" t="str">
        <f>CONCATENATE("0x",$A16,C$1,".",OpcodeTable!$C$1,".",OpcodeTable!$C$2)</f>
        <v>0xE1.MOS6502.</v>
      </c>
      <c r="D16" s="2" t="str">
        <f>CONCATENATE("0x",$A16,D$1,".",OpcodeTable!$C$1,".",OpcodeTable!$C$2)</f>
        <v>0xE2.MOS6502.</v>
      </c>
      <c r="E16" s="2" t="str">
        <f>CONCATENATE("0x",$A16,E$1,".",OpcodeTable!$C$1,".",OpcodeTable!$C$2)</f>
        <v>0xE3.MOS6502.</v>
      </c>
      <c r="F16" s="2" t="str">
        <f>CONCATENATE("0x",$A16,F$1,".",OpcodeTable!$C$1,".",OpcodeTable!$C$2)</f>
        <v>0xE4.MOS6502.</v>
      </c>
      <c r="G16" s="2" t="str">
        <f>CONCATENATE("0x",$A16,G$1,".",OpcodeTable!$C$1,".",OpcodeTable!$C$2)</f>
        <v>0xE5.MOS6502.</v>
      </c>
      <c r="H16" s="2" t="str">
        <f>CONCATENATE("0x",$A16,H$1,".",OpcodeTable!$C$1,".",OpcodeTable!$C$2)</f>
        <v>0xE6.MOS6502.</v>
      </c>
      <c r="I16" s="2" t="str">
        <f>CONCATENATE("0x",$A16,I$1,".",OpcodeTable!$C$1,".",OpcodeTable!$C$2)</f>
        <v>0xE7.MOS6502.</v>
      </c>
      <c r="J16" s="2" t="str">
        <f>CONCATENATE("0x",$A16,J$1,".",OpcodeTable!$C$1,".",OpcodeTable!$C$2)</f>
        <v>0xE8.MOS6502.</v>
      </c>
      <c r="K16" s="2" t="str">
        <f>CONCATENATE("0x",$A16,K$1,".",OpcodeTable!$C$1,".",OpcodeTable!$C$2)</f>
        <v>0xE9.MOS6502.</v>
      </c>
      <c r="L16" s="2" t="str">
        <f>CONCATENATE("0x",$A16,L$1,".",OpcodeTable!$C$1,".",OpcodeTable!$C$2)</f>
        <v>0xEA.MOS6502.</v>
      </c>
      <c r="M16" s="2" t="str">
        <f>CONCATENATE("0x",$A16,M$1,".",OpcodeTable!$C$1,".",OpcodeTable!$C$2)</f>
        <v>0xEB.MOS6502.</v>
      </c>
      <c r="N16" s="2" t="str">
        <f>CONCATENATE("0x",$A16,N$1,".",OpcodeTable!$C$1,".",OpcodeTable!$C$2)</f>
        <v>0xEC.MOS6502.</v>
      </c>
      <c r="O16" s="2" t="str">
        <f>CONCATENATE("0x",$A16,O$1,".",OpcodeTable!$C$1,".",OpcodeTable!$C$2)</f>
        <v>0xED.MOS6502.</v>
      </c>
      <c r="P16" s="2" t="str">
        <f>CONCATENATE("0x",$A16,P$1,".",OpcodeTable!$C$1,".",OpcodeTable!$C$2)</f>
        <v>0xEE.MOS6502.</v>
      </c>
      <c r="Q16" s="2" t="str">
        <f>CONCATENATE("0x",$A16,Q$1,".",OpcodeTable!$C$1,".",OpcodeTable!$C$2)</f>
        <v>0xEF.MOS6502.</v>
      </c>
    </row>
    <row r="17" spans="1:17" x14ac:dyDescent="0.2">
      <c r="A17" s="10" t="s">
        <v>72</v>
      </c>
      <c r="B17" s="2" t="str">
        <f>CONCATENATE("0x", $A17,B$1,".",OpcodeTable!$C$1,".",OpcodeTable!$C$2)</f>
        <v>0xF0.MOS6502.</v>
      </c>
      <c r="C17" s="2" t="str">
        <f>CONCATENATE("0x",$A17,C$1,".",OpcodeTable!$C$1,".",OpcodeTable!$C$2)</f>
        <v>0xF1.MOS6502.</v>
      </c>
      <c r="D17" s="2" t="str">
        <f>CONCATENATE("0x",$A17,D$1,".",OpcodeTable!$C$1,".",OpcodeTable!$C$2)</f>
        <v>0xF2.MOS6502.</v>
      </c>
      <c r="E17" s="2" t="str">
        <f>CONCATENATE("0x",$A17,E$1,".",OpcodeTable!$C$1,".",OpcodeTable!$C$2)</f>
        <v>0xF3.MOS6502.</v>
      </c>
      <c r="F17" s="2" t="str">
        <f>CONCATENATE("0x",$A17,F$1,".",OpcodeTable!$C$1,".",OpcodeTable!$C$2)</f>
        <v>0xF4.MOS6502.</v>
      </c>
      <c r="G17" s="2" t="str">
        <f>CONCATENATE("0x",$A17,G$1,".",OpcodeTable!$C$1,".",OpcodeTable!$C$2)</f>
        <v>0xF5.MOS6502.</v>
      </c>
      <c r="H17" s="2" t="str">
        <f>CONCATENATE("0x",$A17,H$1,".",OpcodeTable!$C$1,".",OpcodeTable!$C$2)</f>
        <v>0xF6.MOS6502.</v>
      </c>
      <c r="I17" s="2" t="str">
        <f>CONCATENATE("0x",$A17,I$1,".",OpcodeTable!$C$1,".",OpcodeTable!$C$2)</f>
        <v>0xF7.MOS6502.</v>
      </c>
      <c r="J17" s="2" t="str">
        <f>CONCATENATE("0x",$A17,J$1,".",OpcodeTable!$C$1,".",OpcodeTable!$C$2)</f>
        <v>0xF8.MOS6502.</v>
      </c>
      <c r="K17" s="2" t="str">
        <f>CONCATENATE("0x",$A17,K$1,".",OpcodeTable!$C$1,".",OpcodeTable!$C$2)</f>
        <v>0xF9.MOS6502.</v>
      </c>
      <c r="L17" s="2" t="str">
        <f>CONCATENATE("0x",$A17,L$1,".",OpcodeTable!$C$1,".",OpcodeTable!$C$2)</f>
        <v>0xFA.MOS6502.</v>
      </c>
      <c r="M17" s="2" t="str">
        <f>CONCATENATE("0x",$A17,M$1,".",OpcodeTable!$C$1,".",OpcodeTable!$C$2)</f>
        <v>0xFB.MOS6502.</v>
      </c>
      <c r="N17" s="2" t="str">
        <f>CONCATENATE("0x",$A17,N$1,".",OpcodeTable!$C$1,".",OpcodeTable!$C$2)</f>
        <v>0xFC.MOS6502.</v>
      </c>
      <c r="O17" s="2" t="str">
        <f>CONCATENATE("0x",$A17,O$1,".",OpcodeTable!$C$1,".",OpcodeTable!$C$2)</f>
        <v>0xFD.MOS6502.</v>
      </c>
      <c r="P17" s="2" t="str">
        <f>CONCATENATE("0x",$A17,P$1,".",OpcodeTable!$C$1,".",OpcodeTable!$C$2)</f>
        <v>0xFE.MOS6502.</v>
      </c>
      <c r="Q17" s="2" t="str">
        <f>CONCATENATE("0x",$A17,Q$1,".",OpcodeTable!$C$1,".",OpcodeTable!$C$2)</f>
        <v>0xFF.MOS6502.</v>
      </c>
    </row>
  </sheetData>
  <phoneticPr fontId="1" type="noConversion"/>
  <conditionalFormatting sqref="C2:Q17">
    <cfRule type="duplicateValues" dxfId="0" priority="1" stopIfTrue="1"/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OpcodeTable</vt:lpstr>
      <vt:lpstr>AddressingModes</vt:lpstr>
      <vt:lpstr>Opcodes</vt:lpstr>
      <vt:lpstr>Reference</vt:lpstr>
      <vt:lpstr>OpcodeTableKeys</vt:lpstr>
      <vt:lpstr>LexicalMode</vt:lpstr>
      <vt:lpstr>Processor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Accenture</dc:creator>
  <cp:lastModifiedBy>Craig Gregory</cp:lastModifiedBy>
  <cp:lastPrinted>2010-09-30T22:47:52Z</cp:lastPrinted>
  <dcterms:created xsi:type="dcterms:W3CDTF">2008-09-05T13:40:39Z</dcterms:created>
  <dcterms:modified xsi:type="dcterms:W3CDTF">2025-01-14T00:34:01Z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ca56156c-0af2-4293-bcbe-3e2baa7e9947</vt:lpwstr>
  </property>
</Properties>
</file>