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3_ncr:1_{F7E8F5A7-C074-496D-AFC7-3696017BFC8F}" xr6:coauthVersionLast="38" xr6:coauthVersionMax="38" xr10:uidLastSave="{00000000-0000-0000-0000-000000000000}"/>
  <bookViews>
    <workbookView xWindow="0" yWindow="0" windowWidth="24000" windowHeight="9735" xr2:uid="{00000000-000D-0000-FFFF-FFFF00000000}"/>
  </bookViews>
  <sheets>
    <sheet name="testdata_Prop" sheetId="3" r:id="rId1"/>
    <sheet name="testdata_Prop_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C2" i="4"/>
  <c r="B2" i="4"/>
  <c r="E27" i="3" l="1"/>
  <c r="D33" i="3"/>
  <c r="E33" i="3" s="1"/>
  <c r="D32" i="3"/>
  <c r="E32" i="3" s="1"/>
  <c r="D31" i="3"/>
  <c r="F31" i="3" s="1"/>
  <c r="D30" i="3"/>
  <c r="E30" i="3" s="1"/>
  <c r="D29" i="3"/>
  <c r="E29" i="3" s="1"/>
  <c r="D28" i="3"/>
  <c r="E28" i="3" s="1"/>
  <c r="D27" i="3"/>
  <c r="F27" i="3" s="1"/>
  <c r="D26" i="3"/>
  <c r="E26" i="3" s="1"/>
  <c r="D25" i="3"/>
  <c r="F25" i="3" s="1"/>
  <c r="D24" i="3"/>
  <c r="E24" i="3" s="1"/>
  <c r="D23" i="3"/>
  <c r="F23" i="3" s="1"/>
  <c r="D22" i="3"/>
  <c r="E22" i="3" s="1"/>
  <c r="D21" i="3"/>
  <c r="F21" i="3" s="1"/>
  <c r="D20" i="3"/>
  <c r="E20" i="3" s="1"/>
  <c r="D19" i="3"/>
  <c r="F19" i="3" s="1"/>
  <c r="D18" i="3"/>
  <c r="E18" i="3" s="1"/>
  <c r="D17" i="3"/>
  <c r="D16" i="3"/>
  <c r="E16" i="3" s="1"/>
  <c r="D15" i="3"/>
  <c r="F15" i="3" s="1"/>
  <c r="D14" i="3"/>
  <c r="D13" i="3"/>
  <c r="D12" i="3"/>
  <c r="E12" i="3" s="1"/>
  <c r="D11" i="3"/>
  <c r="F11" i="3" s="1"/>
  <c r="D10" i="3"/>
  <c r="E25" i="3" l="1"/>
  <c r="E19" i="3"/>
  <c r="F33" i="3"/>
  <c r="F29" i="3"/>
  <c r="E31" i="3"/>
  <c r="E23" i="3"/>
  <c r="E21" i="3"/>
  <c r="F18" i="3"/>
  <c r="F30" i="3"/>
  <c r="F26" i="3"/>
  <c r="F22" i="3"/>
  <c r="F32" i="3"/>
  <c r="F28" i="3"/>
  <c r="F24" i="3"/>
  <c r="F20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F7" i="3" s="1"/>
  <c r="D6" i="3"/>
  <c r="D5" i="3"/>
  <c r="D4" i="3"/>
  <c r="D3" i="3"/>
  <c r="F3" i="3" s="1"/>
  <c r="D2" i="3"/>
  <c r="E4" i="3" l="1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<sst xmlns="http://schemas.openxmlformats.org/spreadsheetml/2006/main" count="204" uniqueCount="26">
  <si>
    <t>Numerator</t>
  </si>
  <si>
    <t>Denominator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</si>
  <si>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</si>
  <si>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</si>
  <si>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</si>
  <si>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</si>
  <si>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</si>
  <si>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</si>
  <si>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</si>
  <si>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</si>
  <si>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</si>
  <si>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confidence</t>
  </si>
  <si>
    <t>statistic</t>
  </si>
  <si>
    <t>method</t>
  </si>
  <si>
    <t>percentage</t>
  </si>
  <si>
    <t>Wilson</t>
  </si>
  <si>
    <t>lowercl</t>
  </si>
  <si>
    <t>uppercl</t>
  </si>
  <si>
    <t>multiplier</t>
  </si>
  <si>
    <t>95%</t>
  </si>
  <si>
    <t>99.8%</t>
  </si>
  <si>
    <t>value</t>
  </si>
  <si>
    <t>Area9</t>
  </si>
  <si>
    <t>Area10</t>
  </si>
  <si>
    <t>Area11</t>
  </si>
  <si>
    <t>proportion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</si>
</sst>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N31" sqref="N31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1.5703125" bestFit="1" customWidth="1"/>
    <col min="6" max="6" width="13.42578125" customWidth="1"/>
    <col min="7" max="7" width="13.42578125" style="5" customWidth="1"/>
    <col min="8" max="8" width="15.140625" customWidth="1"/>
    <col min="9" max="10" width="12.7109375" customWidth="1"/>
    <col min="11" max="11" width="13.42578125" customWidth="1"/>
    <col min="13" max="13" width="16.140625" bestFit="1" customWidth="1"/>
    <col min="14" max="14" width="9.8554687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21</v>
      </c>
      <c r="E1" s="1" t="s">
        <v>16</v>
      </c>
      <c r="F1" s="1" t="s">
        <v>17</v>
      </c>
      <c r="G1" s="3" t="s">
        <v>11</v>
      </c>
      <c r="H1" s="1" t="s">
        <v>12</v>
      </c>
      <c r="I1" s="1" t="s">
        <v>13</v>
      </c>
      <c r="J1" s="1" t="s">
        <v>18</v>
      </c>
    </row>
    <row r="2" spans="1:10" x14ac:dyDescent="0.25">
      <c r="A2" s="2" t="s">
        <v>3</v>
      </c>
      <c r="B2" s="2">
        <v>1</v>
      </c>
      <c r="C2" s="2">
        <v>100</v>
      </c>
      <c r="D2" s="2">
        <f t="shared" ref="D2:D33" si="0">IF(B2&lt;0,"#NUM!",B2/C2*J2)</f>
        <v>0.01</v>
      </c>
      <c r="E2" s="2">
        <f t="shared" ref="E2:E17" si="1">(2*$B2+NORMSINV((100+95)/200)^2-NORMSINV((100+95)/200)*SQRT(NORMSINV((100+95)/200)^2+4*$B2*(1-$D2/$J2)))/2/($C2+NORMSINV((100+95)/200)^2)*$J2</f>
        <v>1.7674320641406511E-3</v>
      </c>
      <c r="F2" s="2">
        <f t="shared" ref="F2:F17" si="2">(2*$B2+NORMSINV((100+95)/200)^2+NORMSINV((100+95)/200)*SQRT(NORMSINV((100+95)/200)^2+4*$B2*(1-$D2/$J2)))/2/($C2+NORMSINV((100+95)/200)^2)*$J2</f>
        <v>5.4486196178705294E-2</v>
      </c>
      <c r="G2" s="4" t="s">
        <v>19</v>
      </c>
      <c r="H2" s="2" t="s">
        <v>25</v>
      </c>
      <c r="I2" s="2" t="s">
        <v>15</v>
      </c>
      <c r="J2" s="2">
        <v>1</v>
      </c>
    </row>
    <row r="3" spans="1:10" x14ac:dyDescent="0.25">
      <c r="A3" s="2" t="s">
        <v>5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4" t="s">
        <v>19</v>
      </c>
      <c r="H3" s="2" t="s">
        <v>25</v>
      </c>
      <c r="I3" s="2" t="s">
        <v>15</v>
      </c>
      <c r="J3" s="2">
        <v>1</v>
      </c>
    </row>
    <row r="4" spans="1:10" x14ac:dyDescent="0.25">
      <c r="A4" s="2" t="s">
        <v>6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4" t="s">
        <v>19</v>
      </c>
      <c r="H4" s="2" t="s">
        <v>25</v>
      </c>
      <c r="I4" s="2" t="s">
        <v>15</v>
      </c>
      <c r="J4" s="2">
        <v>1</v>
      </c>
    </row>
    <row r="5" spans="1:10" x14ac:dyDescent="0.25">
      <c r="A5" s="2" t="s">
        <v>7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4" t="s">
        <v>19</v>
      </c>
      <c r="H5" s="2" t="s">
        <v>25</v>
      </c>
      <c r="I5" s="2" t="s">
        <v>15</v>
      </c>
      <c r="J5" s="2">
        <v>1</v>
      </c>
    </row>
    <row r="6" spans="1:10" x14ac:dyDescent="0.25">
      <c r="A6" s="2" t="s">
        <v>4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4" t="s">
        <v>19</v>
      </c>
      <c r="H6" s="2" t="s">
        <v>25</v>
      </c>
      <c r="I6" s="2" t="s">
        <v>15</v>
      </c>
      <c r="J6" s="2">
        <v>1</v>
      </c>
    </row>
    <row r="7" spans="1:10" x14ac:dyDescent="0.25">
      <c r="A7" s="2" t="s">
        <v>8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4" t="s">
        <v>19</v>
      </c>
      <c r="H7" s="2" t="s">
        <v>25</v>
      </c>
      <c r="I7" s="2" t="s">
        <v>15</v>
      </c>
      <c r="J7" s="2">
        <v>1</v>
      </c>
    </row>
    <row r="8" spans="1:10" x14ac:dyDescent="0.25">
      <c r="A8" s="2" t="s">
        <v>9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4" t="s">
        <v>19</v>
      </c>
      <c r="H8" s="2" t="s">
        <v>25</v>
      </c>
      <c r="I8" s="2" t="s">
        <v>15</v>
      </c>
      <c r="J8" s="2">
        <v>1</v>
      </c>
    </row>
    <row r="9" spans="1:10" x14ac:dyDescent="0.25">
      <c r="A9" s="2" t="s">
        <v>10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4" t="s">
        <v>19</v>
      </c>
      <c r="H9" s="2" t="s">
        <v>25</v>
      </c>
      <c r="I9" s="2" t="s">
        <v>15</v>
      </c>
      <c r="J9" s="2">
        <v>1</v>
      </c>
    </row>
    <row r="10" spans="1:10" x14ac:dyDescent="0.25">
      <c r="A10" s="2" t="s">
        <v>3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4" t="s">
        <v>19</v>
      </c>
      <c r="H10" s="2" t="s">
        <v>14</v>
      </c>
      <c r="I10" s="2" t="s">
        <v>15</v>
      </c>
      <c r="J10" s="2">
        <v>100</v>
      </c>
    </row>
    <row r="11" spans="1:10" x14ac:dyDescent="0.25">
      <c r="A11" s="2" t="s">
        <v>5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4" t="s">
        <v>19</v>
      </c>
      <c r="H11" s="2" t="s">
        <v>14</v>
      </c>
      <c r="I11" s="2" t="s">
        <v>15</v>
      </c>
      <c r="J11" s="2">
        <v>100</v>
      </c>
    </row>
    <row r="12" spans="1:10" x14ac:dyDescent="0.25">
      <c r="A12" s="2" t="s">
        <v>6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4" t="s">
        <v>19</v>
      </c>
      <c r="H12" s="2" t="s">
        <v>14</v>
      </c>
      <c r="I12" s="2" t="s">
        <v>15</v>
      </c>
      <c r="J12" s="2">
        <v>100</v>
      </c>
    </row>
    <row r="13" spans="1:10" x14ac:dyDescent="0.25">
      <c r="A13" s="2" t="s">
        <v>7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4" t="s">
        <v>19</v>
      </c>
      <c r="H13" s="2" t="s">
        <v>14</v>
      </c>
      <c r="I13" s="2" t="s">
        <v>15</v>
      </c>
      <c r="J13" s="2">
        <v>100</v>
      </c>
    </row>
    <row r="14" spans="1:10" x14ac:dyDescent="0.25">
      <c r="A14" s="2" t="s">
        <v>4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4" t="s">
        <v>19</v>
      </c>
      <c r="H14" s="2" t="s">
        <v>14</v>
      </c>
      <c r="I14" s="2" t="s">
        <v>15</v>
      </c>
      <c r="J14" s="2">
        <v>100</v>
      </c>
    </row>
    <row r="15" spans="1:10" x14ac:dyDescent="0.25">
      <c r="A15" s="2" t="s">
        <v>8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4" t="s">
        <v>19</v>
      </c>
      <c r="H15" s="2" t="s">
        <v>14</v>
      </c>
      <c r="I15" s="2" t="s">
        <v>15</v>
      </c>
      <c r="J15" s="2">
        <v>100</v>
      </c>
    </row>
    <row r="16" spans="1:10" x14ac:dyDescent="0.25">
      <c r="A16" s="2" t="s">
        <v>9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4" t="s">
        <v>19</v>
      </c>
      <c r="H16" s="2" t="s">
        <v>14</v>
      </c>
      <c r="I16" s="2" t="s">
        <v>15</v>
      </c>
      <c r="J16" s="2">
        <v>100</v>
      </c>
    </row>
    <row r="17" spans="1:10" x14ac:dyDescent="0.25">
      <c r="A17" s="2" t="s">
        <v>10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4" t="s">
        <v>19</v>
      </c>
      <c r="H17" s="2" t="s">
        <v>14</v>
      </c>
      <c r="I17" s="2" t="s">
        <v>15</v>
      </c>
      <c r="J17" s="2">
        <v>100</v>
      </c>
    </row>
    <row r="18" spans="1:10" x14ac:dyDescent="0.25">
      <c r="A18" s="2" t="s">
        <v>3</v>
      </c>
      <c r="B18" s="2">
        <v>1</v>
      </c>
      <c r="C18" s="2">
        <v>100</v>
      </c>
      <c r="D18" s="2">
        <f t="shared" si="0"/>
        <v>0.01</v>
      </c>
      <c r="E18" s="2">
        <f>(2*$B18+NORMSINV((100+99.8)/200)^2-NORMSINV((100+99.8)/200)*SQRT(NORMSINV((100+99.8)/200)^2+4*$B18*(1-$D18/$J18)))/2/($C18+NORMSINV((100+99.8)/200)^2)*$J18</f>
        <v>8.73065697299977E-4</v>
      </c>
      <c r="F18" s="2">
        <f>(2*$B18+NORMSINV((100+99.8)/200)^2+NORMSINV((100+99.8)/200)*SQRT(NORMSINV((100+99.8)/200)^2+4*$B18*(1-$D18/$J18)))/2/($C18+NORMSINV((100+99.8)/200)^2)*$J18</f>
        <v>0.10455445283705821</v>
      </c>
      <c r="G18" s="4" t="s">
        <v>20</v>
      </c>
      <c r="H18" s="2" t="s">
        <v>25</v>
      </c>
      <c r="I18" s="2" t="s">
        <v>15</v>
      </c>
      <c r="J18" s="2">
        <v>1</v>
      </c>
    </row>
    <row r="19" spans="1:10" x14ac:dyDescent="0.25">
      <c r="A19" s="2" t="s">
        <v>5</v>
      </c>
      <c r="B19" s="2">
        <v>5</v>
      </c>
      <c r="C19" s="2">
        <v>100</v>
      </c>
      <c r="D19" s="2">
        <f t="shared" si="0"/>
        <v>0.05</v>
      </c>
      <c r="E19" s="2">
        <f>(2*$B19+NORMSINV((100+99.8)/200)^2-NORMSINV((100+99.8)/200)*SQRT(NORMSINV((100+99.8)/200)^2+4*$B19*(1-$D19/$J19)))/2/($C19+NORMSINV((100+99.8)/200)^2)*$J19</f>
        <v>1.3865320725997183E-2</v>
      </c>
      <c r="F19" s="2">
        <f t="shared" ref="F19:F33" si="3">(2*$B19+NORMSINV((100+99.8)/200)^2+NORMSINV((100+99.8)/200)*SQRT(NORMSINV((100+99.8)/200)^2+4*$B19*(1-$D19/$J19)))/2/($C19+NORMSINV((100+99.8)/200)^2)*$J19</f>
        <v>0.16458852282596442</v>
      </c>
      <c r="G19" s="4" t="s">
        <v>20</v>
      </c>
      <c r="H19" s="2" t="s">
        <v>25</v>
      </c>
      <c r="I19" s="2" t="s">
        <v>15</v>
      </c>
      <c r="J19" s="2">
        <v>1</v>
      </c>
    </row>
    <row r="20" spans="1:10" x14ac:dyDescent="0.25">
      <c r="A20" s="2" t="s">
        <v>6</v>
      </c>
      <c r="B20" s="2">
        <v>20</v>
      </c>
      <c r="C20" s="2">
        <v>100</v>
      </c>
      <c r="D20" s="2">
        <f t="shared" si="0"/>
        <v>0.2</v>
      </c>
      <c r="E20" s="2">
        <f t="shared" ref="E20:E33" si="4">(2*$B20+NORMSINV((100+99.8)/200)^2-NORMSINV((100+99.8)/200)*SQRT(NORMSINV((100+99.8)/200)^2+4*$B20*(1-$D20/$J20)))/2/($C20+NORMSINV((100+99.8)/200)^2)*$J20</f>
        <v>0.10519162066711432</v>
      </c>
      <c r="F20" s="2">
        <f t="shared" si="3"/>
        <v>0.3471109417008601</v>
      </c>
      <c r="G20" s="4" t="s">
        <v>20</v>
      </c>
      <c r="H20" s="2" t="s">
        <v>25</v>
      </c>
      <c r="I20" s="2" t="s">
        <v>15</v>
      </c>
      <c r="J20" s="2">
        <v>1</v>
      </c>
    </row>
    <row r="21" spans="1:10" x14ac:dyDescent="0.25">
      <c r="A21" s="2" t="s">
        <v>7</v>
      </c>
      <c r="B21" s="2">
        <v>65</v>
      </c>
      <c r="C21" s="2">
        <v>100</v>
      </c>
      <c r="D21" s="2">
        <f t="shared" si="0"/>
        <v>0.65</v>
      </c>
      <c r="E21" s="2">
        <f t="shared" si="4"/>
        <v>0.49549465740704313</v>
      </c>
      <c r="F21" s="2">
        <f t="shared" si="3"/>
        <v>0.77835406140896968</v>
      </c>
      <c r="G21" s="4" t="s">
        <v>20</v>
      </c>
      <c r="H21" s="2" t="s">
        <v>25</v>
      </c>
      <c r="I21" s="2" t="s">
        <v>15</v>
      </c>
      <c r="J21" s="2">
        <v>1</v>
      </c>
    </row>
    <row r="22" spans="1:10" x14ac:dyDescent="0.25">
      <c r="A22" s="2" t="s">
        <v>4</v>
      </c>
      <c r="B22" s="2">
        <v>9856</v>
      </c>
      <c r="C22" s="2">
        <v>12345</v>
      </c>
      <c r="D22" s="2">
        <f t="shared" si="0"/>
        <v>0.79837991089509919</v>
      </c>
      <c r="E22" s="2">
        <f t="shared" si="4"/>
        <v>0.7869924108419063</v>
      </c>
      <c r="F22" s="2">
        <f t="shared" si="3"/>
        <v>0.80930614125896261</v>
      </c>
      <c r="G22" s="4" t="s">
        <v>20</v>
      </c>
      <c r="H22" s="2" t="s">
        <v>25</v>
      </c>
      <c r="I22" s="2" t="s">
        <v>15</v>
      </c>
      <c r="J22" s="2">
        <v>1</v>
      </c>
    </row>
    <row r="23" spans="1:10" x14ac:dyDescent="0.25">
      <c r="A23" s="2" t="s">
        <v>8</v>
      </c>
      <c r="B23" s="2">
        <v>7776456</v>
      </c>
      <c r="C23" s="2">
        <v>7564336677</v>
      </c>
      <c r="D23" s="2">
        <f t="shared" si="0"/>
        <v>1.0280420256339154E-3</v>
      </c>
      <c r="E23" s="2">
        <f t="shared" si="4"/>
        <v>1.0269040118442213E-3</v>
      </c>
      <c r="F23" s="2">
        <f t="shared" si="3"/>
        <v>1.0291812992698397E-3</v>
      </c>
      <c r="G23" s="4" t="s">
        <v>20</v>
      </c>
      <c r="H23" s="2" t="s">
        <v>25</v>
      </c>
      <c r="I23" s="2" t="s">
        <v>15</v>
      </c>
      <c r="J23" s="2">
        <v>1</v>
      </c>
    </row>
    <row r="24" spans="1:10" x14ac:dyDescent="0.25">
      <c r="A24" s="2" t="s">
        <v>9</v>
      </c>
      <c r="B24" s="2">
        <v>222</v>
      </c>
      <c r="C24" s="2">
        <v>3215</v>
      </c>
      <c r="D24" s="2">
        <f t="shared" si="0"/>
        <v>6.9051321928460335E-2</v>
      </c>
      <c r="E24" s="2">
        <f t="shared" si="4"/>
        <v>5.647101964624248E-2</v>
      </c>
      <c r="F24" s="2">
        <f t="shared" si="3"/>
        <v>8.4184141852701344E-2</v>
      </c>
      <c r="G24" s="4" t="s">
        <v>20</v>
      </c>
      <c r="H24" s="2" t="s">
        <v>25</v>
      </c>
      <c r="I24" s="2" t="s">
        <v>15</v>
      </c>
      <c r="J24" s="2">
        <v>1</v>
      </c>
    </row>
    <row r="25" spans="1:10" x14ac:dyDescent="0.25">
      <c r="A25" s="2" t="s">
        <v>10</v>
      </c>
      <c r="B25" s="2">
        <v>999</v>
      </c>
      <c r="C25" s="2">
        <v>3456</v>
      </c>
      <c r="D25" s="2">
        <f t="shared" si="0"/>
        <v>0.2890625</v>
      </c>
      <c r="E25" s="2">
        <f t="shared" si="4"/>
        <v>0.26583995768074953</v>
      </c>
      <c r="F25" s="2">
        <f t="shared" si="3"/>
        <v>0.31344754492799848</v>
      </c>
      <c r="G25" s="4" t="s">
        <v>20</v>
      </c>
      <c r="H25" s="2" t="s">
        <v>25</v>
      </c>
      <c r="I25" s="2" t="s">
        <v>15</v>
      </c>
      <c r="J25" s="2">
        <v>1</v>
      </c>
    </row>
    <row r="26" spans="1:10" x14ac:dyDescent="0.25">
      <c r="A26" s="2" t="s">
        <v>3</v>
      </c>
      <c r="B26" s="2">
        <v>1</v>
      </c>
      <c r="C26" s="2">
        <v>100</v>
      </c>
      <c r="D26" s="2">
        <f t="shared" si="0"/>
        <v>1</v>
      </c>
      <c r="E26" s="2">
        <f t="shared" si="4"/>
        <v>8.7306569729997702E-2</v>
      </c>
      <c r="F26" s="2">
        <f t="shared" si="3"/>
        <v>10.455445283705821</v>
      </c>
      <c r="G26" s="4" t="s">
        <v>20</v>
      </c>
      <c r="H26" s="2" t="s">
        <v>14</v>
      </c>
      <c r="I26" s="2" t="s">
        <v>15</v>
      </c>
      <c r="J26" s="2">
        <v>100</v>
      </c>
    </row>
    <row r="27" spans="1:10" x14ac:dyDescent="0.25">
      <c r="A27" s="2" t="s">
        <v>5</v>
      </c>
      <c r="B27" s="2">
        <v>5</v>
      </c>
      <c r="C27" s="2">
        <v>100</v>
      </c>
      <c r="D27" s="2">
        <f t="shared" si="0"/>
        <v>5</v>
      </c>
      <c r="E27" s="2">
        <f t="shared" si="4"/>
        <v>1.3865320725997183</v>
      </c>
      <c r="F27" s="2">
        <f t="shared" si="3"/>
        <v>16.458852282596443</v>
      </c>
      <c r="G27" s="4" t="s">
        <v>20</v>
      </c>
      <c r="H27" s="2" t="s">
        <v>14</v>
      </c>
      <c r="I27" s="2" t="s">
        <v>15</v>
      </c>
      <c r="J27" s="2">
        <v>100</v>
      </c>
    </row>
    <row r="28" spans="1:10" x14ac:dyDescent="0.25">
      <c r="A28" s="2" t="s">
        <v>6</v>
      </c>
      <c r="B28" s="2">
        <v>20</v>
      </c>
      <c r="C28" s="2">
        <v>100</v>
      </c>
      <c r="D28" s="2">
        <f t="shared" si="0"/>
        <v>20</v>
      </c>
      <c r="E28" s="2">
        <f t="shared" si="4"/>
        <v>10.519162066711433</v>
      </c>
      <c r="F28" s="2">
        <f t="shared" si="3"/>
        <v>34.711094170086007</v>
      </c>
      <c r="G28" s="4" t="s">
        <v>20</v>
      </c>
      <c r="H28" s="2" t="s">
        <v>14</v>
      </c>
      <c r="I28" s="2" t="s">
        <v>15</v>
      </c>
      <c r="J28" s="2">
        <v>100</v>
      </c>
    </row>
    <row r="29" spans="1:10" x14ac:dyDescent="0.25">
      <c r="A29" s="2" t="s">
        <v>7</v>
      </c>
      <c r="B29" s="2">
        <v>65</v>
      </c>
      <c r="C29" s="2">
        <v>100</v>
      </c>
      <c r="D29" s="2">
        <f t="shared" si="0"/>
        <v>65</v>
      </c>
      <c r="E29" s="2">
        <f t="shared" si="4"/>
        <v>49.549465740704314</v>
      </c>
      <c r="F29" s="2">
        <f t="shared" si="3"/>
        <v>77.835406140896964</v>
      </c>
      <c r="G29" s="4" t="s">
        <v>20</v>
      </c>
      <c r="H29" s="2" t="s">
        <v>14</v>
      </c>
      <c r="I29" s="2" t="s">
        <v>15</v>
      </c>
      <c r="J29" s="2">
        <v>100</v>
      </c>
    </row>
    <row r="30" spans="1:10" x14ac:dyDescent="0.25">
      <c r="A30" s="2" t="s">
        <v>4</v>
      </c>
      <c r="B30" s="2">
        <v>9856</v>
      </c>
      <c r="C30" s="2">
        <v>12345</v>
      </c>
      <c r="D30" s="2">
        <f t="shared" si="0"/>
        <v>79.837991089509913</v>
      </c>
      <c r="E30" s="2">
        <f t="shared" si="4"/>
        <v>78.699241084190632</v>
      </c>
      <c r="F30" s="2">
        <f t="shared" si="3"/>
        <v>80.930614125896255</v>
      </c>
      <c r="G30" s="4" t="s">
        <v>20</v>
      </c>
      <c r="H30" s="2" t="s">
        <v>14</v>
      </c>
      <c r="I30" s="2" t="s">
        <v>15</v>
      </c>
      <c r="J30" s="2">
        <v>100</v>
      </c>
    </row>
    <row r="31" spans="1:10" x14ac:dyDescent="0.25">
      <c r="A31" s="2" t="s">
        <v>8</v>
      </c>
      <c r="B31" s="2">
        <v>7776456</v>
      </c>
      <c r="C31" s="2">
        <v>7564336677</v>
      </c>
      <c r="D31" s="2">
        <f t="shared" si="0"/>
        <v>0.10280420256339154</v>
      </c>
      <c r="E31" s="2">
        <f t="shared" si="4"/>
        <v>0.10269040118442213</v>
      </c>
      <c r="F31" s="2">
        <f t="shared" si="3"/>
        <v>0.10291812992698397</v>
      </c>
      <c r="G31" s="4" t="s">
        <v>20</v>
      </c>
      <c r="H31" s="2" t="s">
        <v>14</v>
      </c>
      <c r="I31" s="2" t="s">
        <v>15</v>
      </c>
      <c r="J31" s="2">
        <v>100</v>
      </c>
    </row>
    <row r="32" spans="1:10" x14ac:dyDescent="0.25">
      <c r="A32" s="2" t="s">
        <v>9</v>
      </c>
      <c r="B32" s="2">
        <v>222</v>
      </c>
      <c r="C32" s="2">
        <v>3215</v>
      </c>
      <c r="D32" s="2">
        <f t="shared" si="0"/>
        <v>6.9051321928460334</v>
      </c>
      <c r="E32" s="2">
        <f t="shared" si="4"/>
        <v>5.6471019646242482</v>
      </c>
      <c r="F32" s="2">
        <f t="shared" si="3"/>
        <v>8.4184141852701337</v>
      </c>
      <c r="G32" s="4" t="s">
        <v>20</v>
      </c>
      <c r="H32" s="2" t="s">
        <v>14</v>
      </c>
      <c r="I32" s="2" t="s">
        <v>15</v>
      </c>
      <c r="J32" s="2">
        <v>100</v>
      </c>
    </row>
    <row r="33" spans="1:10" x14ac:dyDescent="0.25">
      <c r="A33" s="2" t="s">
        <v>10</v>
      </c>
      <c r="B33" s="2">
        <v>999</v>
      </c>
      <c r="C33" s="2">
        <v>3456</v>
      </c>
      <c r="D33" s="2">
        <f t="shared" si="0"/>
        <v>28.90625</v>
      </c>
      <c r="E33" s="2">
        <f t="shared" si="4"/>
        <v>26.583995768074953</v>
      </c>
      <c r="F33" s="2">
        <f t="shared" si="3"/>
        <v>31.344754492799847</v>
      </c>
      <c r="G33" s="4" t="s">
        <v>20</v>
      </c>
      <c r="H33" s="2" t="s">
        <v>14</v>
      </c>
      <c r="I33" s="2" t="s">
        <v>15</v>
      </c>
      <c r="J33" s="2">
        <v>100</v>
      </c>
    </row>
    <row r="34" spans="1:10" x14ac:dyDescent="0.25">
      <c r="A34" s="2" t="s">
        <v>22</v>
      </c>
      <c r="C34" s="2">
        <v>100</v>
      </c>
      <c r="G34" s="5" t="s">
        <v>19</v>
      </c>
      <c r="H34" s="2" t="s">
        <v>25</v>
      </c>
      <c r="I34" s="2" t="s">
        <v>15</v>
      </c>
      <c r="J34" s="2">
        <v>1</v>
      </c>
    </row>
    <row r="35" spans="1:10" x14ac:dyDescent="0.25">
      <c r="A35" s="2" t="s">
        <v>23</v>
      </c>
      <c r="B35">
        <v>10</v>
      </c>
      <c r="G35" s="5" t="s">
        <v>19</v>
      </c>
      <c r="H35" s="2" t="s">
        <v>25</v>
      </c>
      <c r="I35" t="s">
        <v>15</v>
      </c>
      <c r="J35">
        <v>1</v>
      </c>
    </row>
    <row r="36" spans="1:10" x14ac:dyDescent="0.25">
      <c r="A36" s="2" t="s">
        <v>24</v>
      </c>
      <c r="G36" s="5" t="s">
        <v>19</v>
      </c>
      <c r="H36" s="2" t="s">
        <v>25</v>
      </c>
      <c r="I36" t="s">
        <v>15</v>
      </c>
      <c r="J3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4BF-DA3C-4E63-8E1A-0835ACE9078C}">
  <dimension ref="A1:J12"/>
  <sheetViews>
    <sheetView workbookViewId="0">
      <selection activeCell="H17" sqref="H17"/>
    </sheetView>
  </sheetViews>
  <sheetFormatPr defaultRowHeight="15" x14ac:dyDescent="0.25"/>
  <cols>
    <col min="3" max="3" width="12.5703125" customWidth="1"/>
    <col min="8" max="8" width="19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21</v>
      </c>
      <c r="E1" s="1" t="s">
        <v>16</v>
      </c>
      <c r="F1" s="1" t="s">
        <v>17</v>
      </c>
      <c r="G1" s="3" t="s">
        <v>11</v>
      </c>
      <c r="H1" s="1" t="s">
        <v>12</v>
      </c>
      <c r="I1" s="1" t="s">
        <v>13</v>
      </c>
      <c r="J1" s="1" t="s">
        <v>18</v>
      </c>
    </row>
    <row r="2" spans="1:10" x14ac:dyDescent="0.25">
      <c r="A2" s="2" t="s">
        <v>3</v>
      </c>
      <c r="B2">
        <f>SUMIF(testdata_Prop!$A$2:$A$33,testdata_Prop_g!$A2,testdata_Prop!B$2:B$33)</f>
        <v>4</v>
      </c>
      <c r="C2">
        <f>SUMIF(testdata_Prop!$A$2:$A$33,testdata_Prop_g!$A2,testdata_Prop!C$2:C$33)</f>
        <v>400</v>
      </c>
      <c r="D2">
        <v>0.01</v>
      </c>
      <c r="E2">
        <v>3.8954837949909914E-3</v>
      </c>
      <c r="F2">
        <v>2.5426564652619579E-2</v>
      </c>
      <c r="G2" s="4" t="s">
        <v>19</v>
      </c>
      <c r="H2" s="2" t="s">
        <v>25</v>
      </c>
      <c r="I2" s="2" t="s">
        <v>15</v>
      </c>
      <c r="J2" s="2">
        <v>1</v>
      </c>
    </row>
    <row r="3" spans="1:10" x14ac:dyDescent="0.25">
      <c r="A3" s="2" t="s">
        <v>5</v>
      </c>
      <c r="B3">
        <f>SUMIF(testdata_Prop!$A$2:$A$33,testdata_Prop_g!$A3,testdata_Prop!B$2:B$33)</f>
        <v>20</v>
      </c>
      <c r="C3">
        <f>SUMIF(testdata_Prop!$A$2:$A$33,testdata_Prop_g!$A3,testdata_Prop!C$2:C$33)</f>
        <v>400</v>
      </c>
      <c r="D3">
        <v>0.05</v>
      </c>
      <c r="E3">
        <v>3.2597429837147258E-2</v>
      </c>
      <c r="F3">
        <v>7.5963635063719587E-2</v>
      </c>
      <c r="G3" s="4" t="s">
        <v>19</v>
      </c>
      <c r="H3" s="2" t="s">
        <v>25</v>
      </c>
      <c r="I3" s="2" t="s">
        <v>15</v>
      </c>
      <c r="J3" s="2">
        <v>1</v>
      </c>
    </row>
    <row r="4" spans="1:10" x14ac:dyDescent="0.25">
      <c r="A4" s="2" t="s">
        <v>6</v>
      </c>
      <c r="B4">
        <f>SUMIF(testdata_Prop!$A$2:$A$33,testdata_Prop_g!$A4,testdata_Prop!B$2:B$33)</f>
        <v>80</v>
      </c>
      <c r="C4">
        <f>SUMIF(testdata_Prop!$A$2:$A$33,testdata_Prop_g!$A4,testdata_Prop!C$2:C$33)</f>
        <v>400</v>
      </c>
      <c r="D4">
        <v>0.2</v>
      </c>
      <c r="E4">
        <v>0.16373705973387687</v>
      </c>
      <c r="F4">
        <v>0.24197031686670104</v>
      </c>
      <c r="G4" s="4" t="s">
        <v>19</v>
      </c>
      <c r="H4" s="2" t="s">
        <v>25</v>
      </c>
      <c r="I4" s="2" t="s">
        <v>15</v>
      </c>
      <c r="J4" s="2">
        <v>1</v>
      </c>
    </row>
    <row r="5" spans="1:10" x14ac:dyDescent="0.25">
      <c r="A5" s="2" t="s">
        <v>7</v>
      </c>
      <c r="B5">
        <f>SUMIF(testdata_Prop!$A$2:$A$33,testdata_Prop_g!$A5,testdata_Prop!B$2:B$33)</f>
        <v>260</v>
      </c>
      <c r="C5">
        <f>SUMIF(testdata_Prop!$A$2:$A$33,testdata_Prop_g!$A5,testdata_Prop!C$2:C$33)</f>
        <v>400</v>
      </c>
      <c r="D5">
        <v>0.65</v>
      </c>
      <c r="E5">
        <v>0.60203196070747378</v>
      </c>
      <c r="F5">
        <v>0.69511435099223728</v>
      </c>
      <c r="G5" s="4" t="s">
        <v>19</v>
      </c>
      <c r="H5" s="2" t="s">
        <v>25</v>
      </c>
      <c r="I5" s="2" t="s">
        <v>15</v>
      </c>
      <c r="J5" s="2">
        <v>1</v>
      </c>
    </row>
    <row r="6" spans="1:10" x14ac:dyDescent="0.25">
      <c r="A6" s="2" t="s">
        <v>4</v>
      </c>
      <c r="B6">
        <f>SUMIF(testdata_Prop!$A$2:$A$33,testdata_Prop_g!$A6,testdata_Prop!B$2:B$33)</f>
        <v>39424</v>
      </c>
      <c r="C6">
        <f>SUMIF(testdata_Prop!$A$2:$A$33,testdata_Prop_g!$A6,testdata_Prop!C$2:C$33)</f>
        <v>49380</v>
      </c>
      <c r="D6">
        <v>0.79837991089509919</v>
      </c>
      <c r="E6">
        <v>0.79481805800067218</v>
      </c>
      <c r="F6">
        <v>0.80189534317473543</v>
      </c>
      <c r="G6" s="4" t="s">
        <v>19</v>
      </c>
      <c r="H6" s="2" t="s">
        <v>25</v>
      </c>
      <c r="I6" s="2" t="s">
        <v>15</v>
      </c>
      <c r="J6" s="2">
        <v>1</v>
      </c>
    </row>
    <row r="7" spans="1:10" x14ac:dyDescent="0.25">
      <c r="A7" s="2" t="s">
        <v>8</v>
      </c>
      <c r="B7">
        <f>SUMIF(testdata_Prop!$A$2:$A$33,testdata_Prop_g!$A7,testdata_Prop!B$2:B$33)</f>
        <v>31105824</v>
      </c>
      <c r="C7">
        <f>SUMIF(testdata_Prop!$A$2:$A$33,testdata_Prop_g!$A7,testdata_Prop!C$2:C$33)</f>
        <v>30257346708</v>
      </c>
      <c r="D7">
        <v>1.0280420256339154E-3</v>
      </c>
      <c r="E7">
        <v>1.0276809995663644E-3</v>
      </c>
      <c r="F7">
        <v>1.0284031783999669E-3</v>
      </c>
      <c r="G7" s="4" t="s">
        <v>19</v>
      </c>
      <c r="H7" s="2" t="s">
        <v>25</v>
      </c>
      <c r="I7" s="2" t="s">
        <v>15</v>
      </c>
      <c r="J7" s="2">
        <v>1</v>
      </c>
    </row>
    <row r="8" spans="1:10" x14ac:dyDescent="0.25">
      <c r="A8" s="2" t="s">
        <v>9</v>
      </c>
      <c r="B8">
        <f>SUMIF(testdata_Prop!$A$2:$A$33,testdata_Prop_g!$A8,testdata_Prop!B$2:B$33)</f>
        <v>888</v>
      </c>
      <c r="C8">
        <f>SUMIF(testdata_Prop!$A$2:$A$33,testdata_Prop_g!$A8,testdata_Prop!C$2:C$33)</f>
        <v>12860</v>
      </c>
      <c r="D8">
        <v>6.9051321928460335E-2</v>
      </c>
      <c r="E8">
        <v>6.4796737148613115E-2</v>
      </c>
      <c r="F8">
        <v>7.3563290415335325E-2</v>
      </c>
      <c r="G8" s="4" t="s">
        <v>19</v>
      </c>
      <c r="H8" s="2" t="s">
        <v>25</v>
      </c>
      <c r="I8" s="2" t="s">
        <v>15</v>
      </c>
      <c r="J8" s="2">
        <v>1</v>
      </c>
    </row>
    <row r="9" spans="1:10" x14ac:dyDescent="0.25">
      <c r="A9" s="2" t="s">
        <v>10</v>
      </c>
      <c r="B9">
        <f>SUMIF(testdata_Prop!$A$2:$A$33,testdata_Prop_g!$A9,testdata_Prop!B$2:B$33)</f>
        <v>3996</v>
      </c>
      <c r="C9">
        <f>SUMIF(testdata_Prop!$A$2:$A$33,testdata_Prop_g!$A9,testdata_Prop!C$2:C$33)</f>
        <v>13824</v>
      </c>
      <c r="D9">
        <v>0.2890625</v>
      </c>
      <c r="E9">
        <v>0.28156503717401421</v>
      </c>
      <c r="F9">
        <v>0.29667716227788915</v>
      </c>
      <c r="G9" s="4" t="s">
        <v>19</v>
      </c>
      <c r="H9" s="2" t="s">
        <v>25</v>
      </c>
      <c r="I9" s="2" t="s">
        <v>15</v>
      </c>
      <c r="J9" s="2">
        <v>1</v>
      </c>
    </row>
    <row r="10" spans="1:10" x14ac:dyDescent="0.25">
      <c r="A10" s="2" t="s">
        <v>22</v>
      </c>
      <c r="C10">
        <v>100</v>
      </c>
      <c r="G10" s="6" t="s">
        <v>19</v>
      </c>
      <c r="H10" s="2" t="s">
        <v>25</v>
      </c>
      <c r="I10" s="2" t="s">
        <v>15</v>
      </c>
      <c r="J10">
        <v>1</v>
      </c>
    </row>
    <row r="11" spans="1:10" x14ac:dyDescent="0.25">
      <c r="A11" t="s">
        <v>23</v>
      </c>
      <c r="B11">
        <v>10</v>
      </c>
      <c r="G11" t="s">
        <v>19</v>
      </c>
      <c r="H11" s="2" t="s">
        <v>25</v>
      </c>
      <c r="I11" t="s">
        <v>15</v>
      </c>
      <c r="J11">
        <v>1</v>
      </c>
    </row>
    <row r="12" spans="1:10" x14ac:dyDescent="0.25">
      <c r="A12" t="s">
        <v>24</v>
      </c>
      <c r="G12" t="s">
        <v>19</v>
      </c>
      <c r="H12" s="2" t="s">
        <v>25</v>
      </c>
      <c r="I12" t="s">
        <v>15</v>
      </c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</vt:lpstr>
      <vt:lpstr>testdata_Prop_g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2019-01-29T16:20:00Z</dcterms:modified>
</cp:coreProperties>
</file>