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Documents\GitHub\licor-processing-and-analysis\inst\extdata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P28" i="1" l="1"/>
  <c r="AO28" i="1"/>
  <c r="AM28" i="1"/>
  <c r="AN28" i="1" s="1"/>
  <c r="AL28" i="1"/>
  <c r="AJ28" i="1" s="1"/>
  <c r="AB28" i="1"/>
  <c r="AA28" i="1"/>
  <c r="Z28" i="1" s="1"/>
  <c r="S28" i="1"/>
  <c r="AP27" i="1"/>
  <c r="AO27" i="1"/>
  <c r="AM27" i="1"/>
  <c r="AN27" i="1" s="1"/>
  <c r="AL27" i="1"/>
  <c r="AJ27" i="1" s="1"/>
  <c r="AB27" i="1"/>
  <c r="AA27" i="1"/>
  <c r="Z27" i="1" s="1"/>
  <c r="V27" i="1"/>
  <c r="S27" i="1"/>
  <c r="AP26" i="1"/>
  <c r="AO26" i="1"/>
  <c r="AM26" i="1"/>
  <c r="AN26" i="1" s="1"/>
  <c r="AL26" i="1"/>
  <c r="AJ26" i="1" s="1"/>
  <c r="AB26" i="1"/>
  <c r="AA26" i="1"/>
  <c r="Z26" i="1" s="1"/>
  <c r="S26" i="1"/>
  <c r="AP25" i="1"/>
  <c r="AO25" i="1"/>
  <c r="AM25" i="1"/>
  <c r="AL25" i="1"/>
  <c r="AJ25" i="1"/>
  <c r="N25" i="1" s="1"/>
  <c r="AB25" i="1"/>
  <c r="AA25" i="1"/>
  <c r="Z25" i="1"/>
  <c r="S25" i="1"/>
  <c r="AP24" i="1"/>
  <c r="AO24" i="1"/>
  <c r="AM24" i="1"/>
  <c r="AN24" i="1" s="1"/>
  <c r="AL24" i="1"/>
  <c r="AJ24" i="1" s="1"/>
  <c r="AB24" i="1"/>
  <c r="AA24" i="1"/>
  <c r="Z24" i="1"/>
  <c r="S24" i="1"/>
  <c r="AP23" i="1"/>
  <c r="AO23" i="1"/>
  <c r="AM23" i="1"/>
  <c r="V23" i="1" s="1"/>
  <c r="AL23" i="1"/>
  <c r="AJ23" i="1" s="1"/>
  <c r="AB23" i="1"/>
  <c r="AA23" i="1"/>
  <c r="S23" i="1"/>
  <c r="AP22" i="1"/>
  <c r="AO22" i="1"/>
  <c r="AM22" i="1"/>
  <c r="AN22" i="1" s="1"/>
  <c r="AL22" i="1"/>
  <c r="AJ22" i="1" s="1"/>
  <c r="AB22" i="1"/>
  <c r="AA22" i="1"/>
  <c r="S22" i="1"/>
  <c r="AP21" i="1"/>
  <c r="AO21" i="1"/>
  <c r="AM21" i="1"/>
  <c r="AL21" i="1"/>
  <c r="AJ21" i="1"/>
  <c r="L21" i="1" s="1"/>
  <c r="K21" i="1" s="1"/>
  <c r="AB21" i="1"/>
  <c r="Z21" i="1" s="1"/>
  <c r="AA21" i="1"/>
  <c r="S21" i="1"/>
  <c r="AP20" i="1"/>
  <c r="AO20" i="1"/>
  <c r="AM20" i="1"/>
  <c r="AN20" i="1" s="1"/>
  <c r="AL20" i="1"/>
  <c r="AJ20" i="1" s="1"/>
  <c r="AB20" i="1"/>
  <c r="AA20" i="1"/>
  <c r="Z20" i="1"/>
  <c r="S20" i="1"/>
  <c r="AP19" i="1"/>
  <c r="AO19" i="1"/>
  <c r="AN19" i="1" s="1"/>
  <c r="AM19" i="1"/>
  <c r="V19" i="1" s="1"/>
  <c r="AL19" i="1"/>
  <c r="AJ19" i="1" s="1"/>
  <c r="AB19" i="1"/>
  <c r="AA19" i="1"/>
  <c r="Z19" i="1" s="1"/>
  <c r="S19" i="1"/>
  <c r="AP18" i="1"/>
  <c r="AO18" i="1"/>
  <c r="AM18" i="1"/>
  <c r="AL18" i="1"/>
  <c r="AJ18" i="1" s="1"/>
  <c r="AB18" i="1"/>
  <c r="AA18" i="1"/>
  <c r="S18" i="1"/>
  <c r="AP17" i="1"/>
  <c r="AO17" i="1"/>
  <c r="AM17" i="1"/>
  <c r="AL17" i="1"/>
  <c r="AJ17" i="1"/>
  <c r="N17" i="1" s="1"/>
  <c r="AB17" i="1"/>
  <c r="AA17" i="1"/>
  <c r="Z17" i="1" s="1"/>
  <c r="S17" i="1"/>
  <c r="N28" i="1" l="1"/>
  <c r="Q28" i="1"/>
  <c r="AK27" i="1"/>
  <c r="L27" i="1"/>
  <c r="K27" i="1" s="1"/>
  <c r="AD27" i="1" s="1"/>
  <c r="Q27" i="1"/>
  <c r="N27" i="1"/>
  <c r="M27" i="1"/>
  <c r="N24" i="1"/>
  <c r="Q24" i="1"/>
  <c r="N20" i="1"/>
  <c r="Q20" i="1"/>
  <c r="AN21" i="1"/>
  <c r="AN23" i="1"/>
  <c r="Z18" i="1"/>
  <c r="AN25" i="1"/>
  <c r="V18" i="1"/>
  <c r="Z22" i="1"/>
  <c r="Z23" i="1"/>
  <c r="V24" i="1"/>
  <c r="AN17" i="1"/>
  <c r="L23" i="1"/>
  <c r="K23" i="1" s="1"/>
  <c r="AK23" i="1"/>
  <c r="Q23" i="1"/>
  <c r="N23" i="1"/>
  <c r="M23" i="1"/>
  <c r="AD21" i="1"/>
  <c r="Q26" i="1"/>
  <c r="L26" i="1"/>
  <c r="K26" i="1" s="1"/>
  <c r="N26" i="1"/>
  <c r="M26" i="1"/>
  <c r="AK26" i="1"/>
  <c r="Q22" i="1"/>
  <c r="L22" i="1"/>
  <c r="K22" i="1" s="1"/>
  <c r="N22" i="1"/>
  <c r="M22" i="1"/>
  <c r="AK22" i="1"/>
  <c r="L18" i="1"/>
  <c r="K18" i="1" s="1"/>
  <c r="Q18" i="1"/>
  <c r="N18" i="1"/>
  <c r="M18" i="1"/>
  <c r="AK18" i="1"/>
  <c r="L19" i="1"/>
  <c r="K19" i="1" s="1"/>
  <c r="W19" i="1" s="1"/>
  <c r="X19" i="1" s="1"/>
  <c r="AK19" i="1"/>
  <c r="Q19" i="1"/>
  <c r="N19" i="1"/>
  <c r="M19" i="1"/>
  <c r="AN18" i="1"/>
  <c r="Q17" i="1"/>
  <c r="Q21" i="1"/>
  <c r="Q25" i="1"/>
  <c r="AK21" i="1"/>
  <c r="W23" i="1"/>
  <c r="X23" i="1" s="1"/>
  <c r="AK25" i="1"/>
  <c r="V22" i="1"/>
  <c r="L25" i="1"/>
  <c r="K25" i="1" s="1"/>
  <c r="V26" i="1"/>
  <c r="AK17" i="1"/>
  <c r="AK20" i="1"/>
  <c r="M21" i="1"/>
  <c r="AK24" i="1"/>
  <c r="M25" i="1"/>
  <c r="AK28" i="1"/>
  <c r="L17" i="1"/>
  <c r="K17" i="1" s="1"/>
  <c r="M17" i="1"/>
  <c r="V17" i="1"/>
  <c r="L20" i="1"/>
  <c r="K20" i="1" s="1"/>
  <c r="N21" i="1"/>
  <c r="V21" i="1"/>
  <c r="L24" i="1"/>
  <c r="K24" i="1" s="1"/>
  <c r="V25" i="1"/>
  <c r="L28" i="1"/>
  <c r="K28" i="1" s="1"/>
  <c r="M20" i="1"/>
  <c r="M24" i="1"/>
  <c r="M28" i="1"/>
  <c r="V20" i="1"/>
  <c r="V28" i="1"/>
  <c r="W27" i="1" l="1"/>
  <c r="X27" i="1" s="1"/>
  <c r="T27" i="1" s="1"/>
  <c r="R27" i="1" s="1"/>
  <c r="U27" i="1" s="1"/>
  <c r="O27" i="1" s="1"/>
  <c r="P27" i="1" s="1"/>
  <c r="AD28" i="1"/>
  <c r="AD17" i="1"/>
  <c r="W25" i="1"/>
  <c r="X25" i="1" s="1"/>
  <c r="AD22" i="1"/>
  <c r="AD24" i="1"/>
  <c r="W26" i="1"/>
  <c r="X26" i="1" s="1"/>
  <c r="W21" i="1"/>
  <c r="X21" i="1" s="1"/>
  <c r="AD25" i="1"/>
  <c r="AF27" i="1"/>
  <c r="AE27" i="1"/>
  <c r="W22" i="1"/>
  <c r="X22" i="1" s="1"/>
  <c r="T22" i="1" s="1"/>
  <c r="R22" i="1" s="1"/>
  <c r="U22" i="1" s="1"/>
  <c r="O22" i="1" s="1"/>
  <c r="P22" i="1" s="1"/>
  <c r="AD18" i="1"/>
  <c r="W24" i="1"/>
  <c r="X24" i="1" s="1"/>
  <c r="AD20" i="1"/>
  <c r="AF19" i="1"/>
  <c r="Y19" i="1"/>
  <c r="AC19" i="1" s="1"/>
  <c r="AE19" i="1"/>
  <c r="Y23" i="1"/>
  <c r="AC23" i="1" s="1"/>
  <c r="AF23" i="1"/>
  <c r="AE23" i="1"/>
  <c r="T23" i="1"/>
  <c r="R23" i="1" s="1"/>
  <c r="U23" i="1" s="1"/>
  <c r="O23" i="1" s="1"/>
  <c r="P23" i="1" s="1"/>
  <c r="AD23" i="1"/>
  <c r="W28" i="1"/>
  <c r="X28" i="1" s="1"/>
  <c r="W17" i="1"/>
  <c r="X17" i="1" s="1"/>
  <c r="T17" i="1" s="1"/>
  <c r="R17" i="1" s="1"/>
  <c r="U17" i="1" s="1"/>
  <c r="O17" i="1" s="1"/>
  <c r="P17" i="1" s="1"/>
  <c r="T26" i="1"/>
  <c r="R26" i="1" s="1"/>
  <c r="U26" i="1" s="1"/>
  <c r="O26" i="1" s="1"/>
  <c r="P26" i="1" s="1"/>
  <c r="AD26" i="1"/>
  <c r="W18" i="1"/>
  <c r="X18" i="1" s="1"/>
  <c r="T18" i="1" s="1"/>
  <c r="R18" i="1" s="1"/>
  <c r="U18" i="1" s="1"/>
  <c r="O18" i="1" s="1"/>
  <c r="P18" i="1" s="1"/>
  <c r="W20" i="1"/>
  <c r="X20" i="1" s="1"/>
  <c r="T19" i="1"/>
  <c r="R19" i="1" s="1"/>
  <c r="U19" i="1" s="1"/>
  <c r="O19" i="1" s="1"/>
  <c r="P19" i="1" s="1"/>
  <c r="AD19" i="1"/>
  <c r="Y27" i="1" l="1"/>
  <c r="AC27" i="1" s="1"/>
  <c r="Y20" i="1"/>
  <c r="AC20" i="1" s="1"/>
  <c r="AF20" i="1"/>
  <c r="AE20" i="1"/>
  <c r="AF25" i="1"/>
  <c r="Y25" i="1"/>
  <c r="AC25" i="1" s="1"/>
  <c r="AE25" i="1"/>
  <c r="AF24" i="1"/>
  <c r="AG24" i="1" s="1"/>
  <c r="Y24" i="1"/>
  <c r="AC24" i="1" s="1"/>
  <c r="AE24" i="1"/>
  <c r="T25" i="1"/>
  <c r="R25" i="1" s="1"/>
  <c r="U25" i="1" s="1"/>
  <c r="O25" i="1" s="1"/>
  <c r="P25" i="1" s="1"/>
  <c r="Y26" i="1"/>
  <c r="AC26" i="1" s="1"/>
  <c r="AF26" i="1"/>
  <c r="AG26" i="1" s="1"/>
  <c r="AE26" i="1"/>
  <c r="Y28" i="1"/>
  <c r="AC28" i="1" s="1"/>
  <c r="AF28" i="1"/>
  <c r="AE28" i="1"/>
  <c r="AG19" i="1"/>
  <c r="T28" i="1"/>
  <c r="R28" i="1" s="1"/>
  <c r="U28" i="1" s="1"/>
  <c r="O28" i="1" s="1"/>
  <c r="P28" i="1" s="1"/>
  <c r="AF17" i="1"/>
  <c r="Y17" i="1"/>
  <c r="AC17" i="1" s="1"/>
  <c r="AE17" i="1"/>
  <c r="T24" i="1"/>
  <c r="R24" i="1" s="1"/>
  <c r="U24" i="1" s="1"/>
  <c r="O24" i="1" s="1"/>
  <c r="P24" i="1" s="1"/>
  <c r="Y18" i="1"/>
  <c r="AC18" i="1" s="1"/>
  <c r="AF18" i="1"/>
  <c r="AG18" i="1" s="1"/>
  <c r="AE18" i="1"/>
  <c r="AF21" i="1"/>
  <c r="Y21" i="1"/>
  <c r="AC21" i="1" s="1"/>
  <c r="T21" i="1"/>
  <c r="R21" i="1" s="1"/>
  <c r="U21" i="1" s="1"/>
  <c r="O21" i="1" s="1"/>
  <c r="P21" i="1" s="1"/>
  <c r="AE21" i="1"/>
  <c r="Y22" i="1"/>
  <c r="AC22" i="1" s="1"/>
  <c r="AF22" i="1"/>
  <c r="AE22" i="1"/>
  <c r="AG23" i="1"/>
  <c r="T20" i="1"/>
  <c r="R20" i="1" s="1"/>
  <c r="U20" i="1" s="1"/>
  <c r="O20" i="1" s="1"/>
  <c r="P20" i="1" s="1"/>
  <c r="AG27" i="1"/>
  <c r="AG20" i="1" l="1"/>
  <c r="AG28" i="1"/>
  <c r="AG22" i="1"/>
  <c r="AG17" i="1"/>
  <c r="AG25" i="1"/>
  <c r="AG21" i="1"/>
</calcChain>
</file>

<file path=xl/sharedStrings.xml><?xml version="1.0" encoding="utf-8"?>
<sst xmlns="http://schemas.openxmlformats.org/spreadsheetml/2006/main" count="851" uniqueCount="376">
  <si>
    <t>File opened</t>
  </si>
  <si>
    <t>2023-08-04 07:54:42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</si>
  <si>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</si>
  <si>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</si>
  <si>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</si>
  <si>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</si>
  <si>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</si>
  <si>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</si>
  <si>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</si>
  <si>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</si>
  <si>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</si>
  <si>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</si>
  <si>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</si>
  <si>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"21",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</si>
  <si>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</si>
  <si>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</si>
  <si>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</si>
  <si>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</si>
  <si>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</si>
  <si>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6800-13</t>
  </si>
  <si>
    <t>Chamber s/n</t>
  </si>
  <si>
    <t>CHM-10902</t>
  </si>
  <si>
    <t>Chamber rev</t>
  </si>
  <si>
    <t>0</t>
  </si>
  <si>
    <t>Chamber cal</t>
  </si>
  <si>
    <t>8.55</t>
  </si>
  <si>
    <t>HeadLS type</t>
  </si>
  <si>
    <t>6800-03</t>
  </si>
  <si>
    <t>HeadLS s/n</t>
  </si>
  <si>
    <t>181039</t>
  </si>
  <si>
    <t>HeadLS f</t>
  </si>
  <si>
    <t>0.0664 0.082 0.0936 0.071</t>
  </si>
  <si>
    <t>HeadLS u0</t>
  </si>
  <si>
    <t>283 351 929 371</t>
  </si>
  <si>
    <t>07:54:42</t>
  </si>
  <si>
    <t>Stability Definition:	ΔCO2 (Meas2): Per=20	ΔH2O (Meas2): Per=20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</si>
  <si>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</si>
  <si>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</si>
  <si>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</si>
  <si>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</si>
  <si>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</si>
  <si>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</si>
  <si>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</si>
  <si>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</si>
  <si>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</si>
  <si>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</si>
  <si>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</si>
  <si>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</si>
  <si>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</si>
  <si>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</si>
  <si>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</si>
  <si>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</si>
  <si>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</si>
  <si>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</si>
  <si>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</si>
  <si>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</si>
  <si>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</si>
  <si>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</si>
  <si>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</si>
  <si>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</si>
  <si>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</si>
  <si>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</si>
  <si>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</si>
  <si>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</si>
  <si>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</si>
  <si>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</si>
  <si>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</si>
  <si>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</si>
  <si>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</si>
  <si>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</si>
  <si>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</si>
  <si>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</si>
  <si>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</si>
  <si>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</si>
  <si>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</si>
  <si>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</si>
  <si>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</si>
  <si>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</si>
  <si>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</si>
  <si>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</si>
  <si>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</si>
  <si>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</si>
  <si>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</si>
  <si>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</si>
  <si>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</si>
  <si>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</si>
  <si>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</si>
  <si>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4.42326 87.6167 375.175 611.66 858.951 1043.21 1224.25 1372.07</t>
  </si>
  <si>
    <t>Fs_true</t>
  </si>
  <si>
    <t>0.0115065 101.971 400.999 601.392 800.071 1001.18 1199.4 1400.9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</si>
  <si>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</si>
  <si>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</si>
  <si>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</si>
  <si>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</si>
  <si>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</si>
  <si>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</si>
  <si>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</si>
  <si>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</si>
  <si>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</si>
  <si>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</si>
  <si>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</si>
  <si>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</si>
  <si>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</si>
  <si>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</si>
  <si>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</si>
  <si>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</si>
  <si>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</si>
  <si>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</si>
  <si>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</si>
  <si>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</si>
  <si>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</si>
  <si>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</si>
  <si>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</si>
  <si>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</si>
  <si>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replicate</t>
  </si>
  <si>
    <t>species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</si>
  <si>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</si>
  <si>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</si>
  <si>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</si>
  <si>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</si>
  <si>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</si>
  <si>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</si>
  <si>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</si>
  <si>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</si>
  <si>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</si>
  <si>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</si>
  <si>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</si>
  <si>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</si>
  <si>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</si>
  <si>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</si>
  <si>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</si>
  <si>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</si>
  <si>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</si>
  <si>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</si>
  <si>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</si>
  <si>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</si>
  <si>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</si>
  <si>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</si>
  <si>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</si>
  <si>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</si>
  <si>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</si>
  <si>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</si>
  <si>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</si>
  <si>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</si>
  <si>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</si>
  <si>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</si>
  <si>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</si>
  <si>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</si>
  <si>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</si>
  <si>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</si>
  <si>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</si>
  <si>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</si>
  <si>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</si>
  <si>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</si>
  <si>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</si>
  <si>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</si>
  <si>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</si>
  <si>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</si>
  <si>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</si>
  <si>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</si>
  <si>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</si>
  <si>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</si>
  <si>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</si>
  <si>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</si>
  <si>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</si>
  <si>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</si>
  <si>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</si>
  <si>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</si>
  <si>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</si>
  <si>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</si>
  <si>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</si>
  <si>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</si>
  <si>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</si>
  <si>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</si>
  <si>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</si>
  <si>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</si>
  <si>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</si>
  <si>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</si>
  <si>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</si>
  <si>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</si>
  <si>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</si>
  <si>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</si>
  <si>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f_green</t>
  </si>
  <si>
    <t>f_blue</t>
  </si>
  <si>
    <t>f_white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</si>
  <si>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</si>
  <si>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</si>
  <si>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</si>
  <si>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</si>
  <si>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</si>
  <si>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</si>
  <si>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</si>
  <si>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</si>
  <si>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</si>
  <si>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</si>
  <si>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</si>
  <si>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</si>
  <si>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</si>
  <si>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</si>
  <si>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</si>
  <si>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</si>
  <si>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</si>
  <si>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</si>
  <si>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</si>
  <si>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</si>
  <si>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</si>
  <si>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</si>
  <si>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</si>
  <si>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</si>
  <si>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</si>
  <si>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</si>
  <si>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</si>
  <si>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</si>
  <si>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</si>
  <si>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</si>
  <si>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</si>
  <si>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</si>
  <si>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</si>
  <si>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</si>
  <si>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</si>
  <si>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</si>
  <si>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</si>
  <si>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</si>
  <si>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</si>
  <si>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</si>
  <si>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</si>
  <si>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</si>
  <si>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</si>
  <si>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</si>
  <si>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</si>
  <si>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</si>
  <si>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</si>
  <si>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</si>
  <si>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</si>
  <si>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</si>
  <si>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</si>
  <si>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</si>
  <si>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</si>
  <si>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</si>
  <si>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</si>
  <si>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</si>
  <si>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</si>
  <si>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</si>
  <si>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</si>
  <si>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</si>
  <si>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</si>
  <si>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</si>
  <si>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</si>
  <si>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</si>
  <si>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</si>
  <si>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</si>
  <si>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</si>
  <si>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</si>
  <si>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</si>
  <si>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</si>
  <si>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</si>
  <si>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</si>
  <si>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</si>
  <si>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</si>
  <si>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</si>
  <si>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</si>
  <si>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</si>
  <si>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</si>
  <si>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</si>
  <si>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</si>
  <si>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</si>
  <si>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</si>
  <si>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</si>
  <si>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</si>
  <si>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</si>
  <si>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</si>
  <si>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</si>
  <si>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</si>
  <si>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</si>
  <si>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</si>
  <si>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</si>
  <si>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</si>
  <si>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</si>
  <si>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</si>
  <si>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</si>
  <si>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</si>
  <si>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</si>
  <si>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</si>
  <si>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</si>
  <si>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</si>
  <si>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</si>
  <si>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</si>
  <si>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</si>
  <si>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</si>
  <si>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</si>
  <si>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</si>
  <si>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</si>
  <si>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</si>
  <si>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</si>
  <si>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</si>
  <si>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</si>
  <si>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</si>
  <si>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</si>
  <si>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</si>
  <si>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</si>
  <si>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</si>
  <si>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</si>
  <si>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</si>
  <si>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</si>
  <si>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</si>
  <si>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</si>
  <si>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</si>
  <si>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</si>
  <si>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</si>
  <si>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</si>
  <si>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</si>
  <si>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</si>
  <si>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</si>
  <si>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</si>
  <si>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</si>
  <si>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</si>
  <si>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</si>
  <si>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</si>
  <si>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</si>
  <si>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</si>
  <si>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</si>
  <si>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</si>
  <si>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</si>
  <si>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</si>
  <si>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</si>
  <si>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</si>
  <si>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</si>
  <si>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</si>
  <si>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</si>
  <si>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</si>
  <si>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</si>
  <si>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</si>
  <si>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</si>
  <si>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</si>
  <si>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</si>
  <si>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</si>
  <si>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</si>
  <si>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</si>
  <si>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</si>
  <si>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</si>
  <si>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20230804 08:15:53</t>
  </si>
  <si>
    <t>08:15:53</t>
  </si>
  <si>
    <t>none</t>
  </si>
  <si>
    <t>1</t>
  </si>
  <si>
    <t>pluto</t>
  </si>
  <si>
    <t>0: Broadleaf</t>
  </si>
  <si>
    <t>08:16:30</t>
  </si>
  <si>
    <t>2/2</t>
  </si>
  <si>
    <t>00000000</t>
  </si>
  <si>
    <t>iiiiiiii</t>
  </si>
  <si>
    <t>off</t>
  </si>
  <si>
    <t>20230804 08:18:53</t>
  </si>
  <si>
    <t>08:18:53</t>
  </si>
  <si>
    <t>1/2</t>
  </si>
  <si>
    <t>20230804 08:21:53</t>
  </si>
  <si>
    <t>08:21:53</t>
  </si>
  <si>
    <t>20230804 08:24:53</t>
  </si>
  <si>
    <t>08:24:53</t>
  </si>
  <si>
    <t>20230804 08:27:53</t>
  </si>
  <si>
    <t>08:27:53</t>
  </si>
  <si>
    <t>20230804 08:30:53</t>
  </si>
  <si>
    <t>08:30:53</t>
  </si>
  <si>
    <t>20230804 08:33:53</t>
  </si>
  <si>
    <t>08:33:53</t>
  </si>
  <si>
    <t>08:34:25</t>
  </si>
  <si>
    <t>20230804 08:36:53</t>
  </si>
  <si>
    <t>08:36:53</t>
  </si>
  <si>
    <t>20230804 08:39:53</t>
  </si>
  <si>
    <t>08:39:53</t>
  </si>
  <si>
    <t>20230804 08:42:53</t>
  </si>
  <si>
    <t>08:42:53</t>
  </si>
  <si>
    <t>20230804 08:45:53</t>
  </si>
  <si>
    <t>08:45:53</t>
  </si>
  <si>
    <t>20230804 08:48:53</t>
  </si>
  <si>
    <t>08:48:53</t>
  </si>
  <si>
    <t>C3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</si>
</sst>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28"/>
  <sheetViews>
    <sheetView tabSelected="1" topLeftCell="GG12" workbookViewId="0">
      <selection activeCell="GZ28" sqref="GZ28"/>
    </sheetView>
  </sheetViews>
  <sheetFormatPr defaultRowHeight="14.4" x14ac:dyDescent="0.3"/>
  <sheetData>
    <row r="2" spans="1:211" x14ac:dyDescent="0.3">
      <c r="A2" t="s">
        <v>36</v>
      </c>
      <c r="B2" t="s">
        <v>37</v>
      </c>
      <c r="C2" t="s">
        <v>39</v>
      </c>
    </row>
    <row r="3" spans="1:211" x14ac:dyDescent="0.3">
      <c r="B3" t="s">
        <v>38</v>
      </c>
      <c r="C3">
        <v>21</v>
      </c>
    </row>
    <row r="4" spans="1:211" x14ac:dyDescent="0.3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</row>
    <row r="5" spans="1:211" x14ac:dyDescent="0.3">
      <c r="B5" t="s">
        <v>19</v>
      </c>
      <c r="D5">
        <v>0.43</v>
      </c>
      <c r="E5">
        <v>0.26782699999999998</v>
      </c>
      <c r="F5">
        <v>-1.164018E-4</v>
      </c>
      <c r="G5">
        <v>2.2482019999999999E-3</v>
      </c>
      <c r="H5">
        <v>-5.1094620000000004E-3</v>
      </c>
      <c r="I5">
        <v>6</v>
      </c>
      <c r="J5">
        <v>36</v>
      </c>
      <c r="K5">
        <v>96.8</v>
      </c>
    </row>
    <row r="6" spans="1:211" x14ac:dyDescent="0.3">
      <c r="A6" t="s">
        <v>51</v>
      </c>
      <c r="B6" t="s">
        <v>52</v>
      </c>
      <c r="C6" t="s">
        <v>53</v>
      </c>
      <c r="D6" t="s">
        <v>54</v>
      </c>
      <c r="E6" t="s">
        <v>55</v>
      </c>
    </row>
    <row r="7" spans="1:211" x14ac:dyDescent="0.3">
      <c r="B7">
        <v>0</v>
      </c>
      <c r="C7">
        <v>1</v>
      </c>
      <c r="D7">
        <v>0</v>
      </c>
      <c r="E7">
        <v>0</v>
      </c>
    </row>
    <row r="8" spans="1:211" x14ac:dyDescent="0.3">
      <c r="A8" t="s">
        <v>56</v>
      </c>
      <c r="B8" t="s">
        <v>57</v>
      </c>
      <c r="C8" t="s">
        <v>59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M8" t="s">
        <v>70</v>
      </c>
      <c r="N8" t="s">
        <v>71</v>
      </c>
      <c r="O8" t="s">
        <v>72</v>
      </c>
      <c r="P8" t="s">
        <v>73</v>
      </c>
      <c r="Q8" t="s">
        <v>74</v>
      </c>
    </row>
    <row r="9" spans="1:211" x14ac:dyDescent="0.3">
      <c r="B9" t="s">
        <v>58</v>
      </c>
      <c r="C9" t="s">
        <v>60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3">
      <c r="A10" t="s">
        <v>75</v>
      </c>
      <c r="B10" t="s">
        <v>76</v>
      </c>
      <c r="C10" t="s">
        <v>77</v>
      </c>
      <c r="D10" t="s">
        <v>78</v>
      </c>
      <c r="E10" t="s">
        <v>79</v>
      </c>
      <c r="F10" t="s">
        <v>80</v>
      </c>
    </row>
    <row r="11" spans="1:211" x14ac:dyDescent="0.3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3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  <c r="G12" t="s">
        <v>88</v>
      </c>
      <c r="H12" t="s">
        <v>90</v>
      </c>
    </row>
    <row r="13" spans="1:211" x14ac:dyDescent="0.3">
      <c r="B13">
        <v>-6276</v>
      </c>
      <c r="C13">
        <v>6.6</v>
      </c>
      <c r="D13">
        <v>1.7090000000000001E-5</v>
      </c>
      <c r="E13">
        <v>3.11</v>
      </c>
      <c r="F13" t="s">
        <v>87</v>
      </c>
      <c r="G13" t="s">
        <v>89</v>
      </c>
      <c r="H13">
        <v>0</v>
      </c>
    </row>
    <row r="14" spans="1:211" x14ac:dyDescent="0.3">
      <c r="A14" t="s">
        <v>91</v>
      </c>
      <c r="B14" t="s">
        <v>91</v>
      </c>
      <c r="C14" t="s">
        <v>91</v>
      </c>
      <c r="D14" t="s">
        <v>91</v>
      </c>
      <c r="E14" t="s">
        <v>91</v>
      </c>
      <c r="F14" t="s">
        <v>91</v>
      </c>
      <c r="G14" t="s">
        <v>92</v>
      </c>
      <c r="H14" t="s">
        <v>92</v>
      </c>
      <c r="I14" t="s">
        <v>92</v>
      </c>
      <c r="J14" t="s">
        <v>93</v>
      </c>
      <c r="K14" t="s">
        <v>93</v>
      </c>
      <c r="L14" t="s">
        <v>93</v>
      </c>
      <c r="M14" t="s">
        <v>93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94</v>
      </c>
      <c r="AI14" t="s">
        <v>94</v>
      </c>
      <c r="AJ14" t="s">
        <v>94</v>
      </c>
      <c r="AK14" t="s">
        <v>94</v>
      </c>
      <c r="AL14" t="s">
        <v>94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97</v>
      </c>
      <c r="AV14" t="s">
        <v>97</v>
      </c>
      <c r="AW14" t="s">
        <v>97</v>
      </c>
      <c r="AX14" t="s">
        <v>97</v>
      </c>
      <c r="AY14" t="s">
        <v>97</v>
      </c>
      <c r="AZ14" t="s">
        <v>97</v>
      </c>
      <c r="BA14" t="s">
        <v>97</v>
      </c>
      <c r="BB14" t="s">
        <v>97</v>
      </c>
      <c r="BC14" t="s">
        <v>97</v>
      </c>
      <c r="BD14" t="s">
        <v>97</v>
      </c>
      <c r="BE14" t="s">
        <v>97</v>
      </c>
      <c r="BF14" t="s">
        <v>97</v>
      </c>
      <c r="BG14" t="s">
        <v>97</v>
      </c>
      <c r="BH14" t="s">
        <v>97</v>
      </c>
      <c r="BI14" t="s">
        <v>97</v>
      </c>
      <c r="BJ14" t="s">
        <v>97</v>
      </c>
      <c r="BK14" t="s">
        <v>97</v>
      </c>
      <c r="BL14" t="s">
        <v>97</v>
      </c>
      <c r="BM14" t="s">
        <v>98</v>
      </c>
      <c r="BN14" t="s">
        <v>98</v>
      </c>
      <c r="BO14" t="s">
        <v>98</v>
      </c>
      <c r="BP14" t="s">
        <v>98</v>
      </c>
      <c r="BQ14" t="s">
        <v>98</v>
      </c>
      <c r="BR14" t="s">
        <v>98</v>
      </c>
      <c r="BS14" t="s">
        <v>98</v>
      </c>
      <c r="BT14" t="s">
        <v>98</v>
      </c>
      <c r="BU14" t="s">
        <v>98</v>
      </c>
      <c r="BV14" t="s">
        <v>98</v>
      </c>
      <c r="BW14" t="s">
        <v>99</v>
      </c>
      <c r="BX14" t="s">
        <v>99</v>
      </c>
      <c r="BY14" t="s">
        <v>99</v>
      </c>
      <c r="BZ14" t="s">
        <v>99</v>
      </c>
      <c r="CA14" t="s">
        <v>99</v>
      </c>
      <c r="CB14" t="s">
        <v>99</v>
      </c>
      <c r="CC14" t="s">
        <v>99</v>
      </c>
      <c r="CD14" t="s">
        <v>100</v>
      </c>
      <c r="CE14" t="s">
        <v>100</v>
      </c>
      <c r="CF14" t="s">
        <v>100</v>
      </c>
      <c r="CG14" t="s">
        <v>100</v>
      </c>
      <c r="CH14" t="s">
        <v>100</v>
      </c>
      <c r="CI14" t="s">
        <v>100</v>
      </c>
      <c r="CJ14" t="s">
        <v>100</v>
      </c>
      <c r="CK14" t="s">
        <v>100</v>
      </c>
      <c r="CL14" t="s">
        <v>100</v>
      </c>
      <c r="CM14" t="s">
        <v>100</v>
      </c>
      <c r="CN14" t="s">
        <v>100</v>
      </c>
      <c r="CO14" t="s">
        <v>100</v>
      </c>
      <c r="CP14" t="s">
        <v>100</v>
      </c>
      <c r="CQ14" t="s">
        <v>101</v>
      </c>
      <c r="CR14" t="s">
        <v>101</v>
      </c>
      <c r="CS14" t="s">
        <v>101</v>
      </c>
      <c r="CT14" t="s">
        <v>101</v>
      </c>
      <c r="CU14" t="s">
        <v>101</v>
      </c>
      <c r="CV14" t="s">
        <v>101</v>
      </c>
      <c r="CW14" t="s">
        <v>101</v>
      </c>
      <c r="CX14" t="s">
        <v>101</v>
      </c>
      <c r="CY14" t="s">
        <v>101</v>
      </c>
      <c r="CZ14" t="s">
        <v>101</v>
      </c>
      <c r="DA14" t="s">
        <v>101</v>
      </c>
      <c r="DB14" t="s">
        <v>101</v>
      </c>
      <c r="DC14" t="s">
        <v>101</v>
      </c>
      <c r="DD14" t="s">
        <v>101</v>
      </c>
      <c r="DE14" t="s">
        <v>101</v>
      </c>
      <c r="DF14" t="s">
        <v>101</v>
      </c>
      <c r="DG14" t="s">
        <v>101</v>
      </c>
      <c r="DH14" t="s">
        <v>101</v>
      </c>
      <c r="DI14" t="s">
        <v>101</v>
      </c>
      <c r="DJ14" t="s">
        <v>102</v>
      </c>
      <c r="DK14" t="s">
        <v>102</v>
      </c>
      <c r="DL14" t="s">
        <v>102</v>
      </c>
      <c r="DM14" t="s">
        <v>102</v>
      </c>
      <c r="DN14" t="s">
        <v>102</v>
      </c>
      <c r="DO14" t="s">
        <v>102</v>
      </c>
      <c r="DP14" t="s">
        <v>102</v>
      </c>
      <c r="DQ14" t="s">
        <v>102</v>
      </c>
      <c r="DR14" t="s">
        <v>102</v>
      </c>
      <c r="DS14" t="s">
        <v>102</v>
      </c>
      <c r="DT14" t="s">
        <v>102</v>
      </c>
      <c r="DU14" t="s">
        <v>102</v>
      </c>
      <c r="DV14" t="s">
        <v>102</v>
      </c>
      <c r="DW14" t="s">
        <v>102</v>
      </c>
      <c r="DX14" t="s">
        <v>102</v>
      </c>
      <c r="DY14" t="s">
        <v>102</v>
      </c>
      <c r="DZ14" t="s">
        <v>102</v>
      </c>
      <c r="EA14" t="s">
        <v>102</v>
      </c>
      <c r="EB14" t="s">
        <v>103</v>
      </c>
      <c r="EC14" t="s">
        <v>103</v>
      </c>
      <c r="ED14" t="s">
        <v>103</v>
      </c>
      <c r="EE14" t="s">
        <v>103</v>
      </c>
      <c r="EF14" t="s">
        <v>103</v>
      </c>
      <c r="EG14" t="s">
        <v>103</v>
      </c>
      <c r="EH14" t="s">
        <v>103</v>
      </c>
      <c r="EI14" t="s">
        <v>103</v>
      </c>
      <c r="EJ14" t="s">
        <v>103</v>
      </c>
      <c r="EK14" t="s">
        <v>103</v>
      </c>
      <c r="EL14" t="s">
        <v>103</v>
      </c>
      <c r="EM14" t="s">
        <v>103</v>
      </c>
      <c r="EN14" t="s">
        <v>103</v>
      </c>
      <c r="EO14" t="s">
        <v>103</v>
      </c>
      <c r="EP14" t="s">
        <v>103</v>
      </c>
      <c r="EQ14" t="s">
        <v>103</v>
      </c>
      <c r="ER14" t="s">
        <v>103</v>
      </c>
      <c r="ES14" t="s">
        <v>103</v>
      </c>
      <c r="ET14" t="s">
        <v>103</v>
      </c>
      <c r="EU14" t="s">
        <v>104</v>
      </c>
      <c r="EV14" t="s">
        <v>104</v>
      </c>
      <c r="EW14" t="s">
        <v>104</v>
      </c>
      <c r="EX14" t="s">
        <v>104</v>
      </c>
      <c r="EY14" t="s">
        <v>104</v>
      </c>
      <c r="EZ14" t="s">
        <v>104</v>
      </c>
      <c r="FA14" t="s">
        <v>104</v>
      </c>
      <c r="FB14" t="s">
        <v>104</v>
      </c>
      <c r="FC14" t="s">
        <v>104</v>
      </c>
      <c r="FD14" t="s">
        <v>104</v>
      </c>
      <c r="FE14" t="s">
        <v>104</v>
      </c>
      <c r="FF14" t="s">
        <v>104</v>
      </c>
      <c r="FG14" t="s">
        <v>104</v>
      </c>
      <c r="FH14" t="s">
        <v>104</v>
      </c>
      <c r="FI14" t="s">
        <v>104</v>
      </c>
      <c r="FJ14" t="s">
        <v>104</v>
      </c>
      <c r="FK14" t="s">
        <v>104</v>
      </c>
      <c r="FL14" t="s">
        <v>104</v>
      </c>
      <c r="FM14" t="s">
        <v>104</v>
      </c>
      <c r="FN14" t="s">
        <v>105</v>
      </c>
      <c r="FO14" t="s">
        <v>105</v>
      </c>
      <c r="FP14" t="s">
        <v>105</v>
      </c>
      <c r="FQ14" t="s">
        <v>105</v>
      </c>
      <c r="FR14" t="s">
        <v>105</v>
      </c>
      <c r="FS14" t="s">
        <v>105</v>
      </c>
      <c r="FT14" t="s">
        <v>105</v>
      </c>
      <c r="FU14" t="s">
        <v>105</v>
      </c>
      <c r="FV14" t="s">
        <v>105</v>
      </c>
      <c r="FW14" t="s">
        <v>105</v>
      </c>
      <c r="FX14" t="s">
        <v>105</v>
      </c>
      <c r="FY14" t="s">
        <v>105</v>
      </c>
      <c r="FZ14" t="s">
        <v>105</v>
      </c>
      <c r="GA14" t="s">
        <v>105</v>
      </c>
      <c r="GB14" t="s">
        <v>105</v>
      </c>
      <c r="GC14" t="s">
        <v>105</v>
      </c>
      <c r="GD14" t="s">
        <v>105</v>
      </c>
      <c r="GE14" t="s">
        <v>105</v>
      </c>
      <c r="GF14" t="s">
        <v>106</v>
      </c>
      <c r="GG14" t="s">
        <v>106</v>
      </c>
      <c r="GH14" t="s">
        <v>106</v>
      </c>
      <c r="GI14" t="s">
        <v>106</v>
      </c>
      <c r="GJ14" t="s">
        <v>106</v>
      </c>
      <c r="GK14" t="s">
        <v>106</v>
      </c>
      <c r="GL14" t="s">
        <v>106</v>
      </c>
      <c r="GM14" t="s">
        <v>106</v>
      </c>
      <c r="GN14" t="s">
        <v>107</v>
      </c>
      <c r="GO14" t="s">
        <v>107</v>
      </c>
      <c r="GP14" t="s">
        <v>107</v>
      </c>
      <c r="GQ14" t="s">
        <v>107</v>
      </c>
      <c r="GR14" t="s">
        <v>107</v>
      </c>
      <c r="GS14" t="s">
        <v>107</v>
      </c>
      <c r="GT14" t="s">
        <v>107</v>
      </c>
      <c r="GU14" t="s">
        <v>107</v>
      </c>
      <c r="GV14" t="s">
        <v>107</v>
      </c>
      <c r="GW14" t="s">
        <v>107</v>
      </c>
      <c r="GX14" t="s">
        <v>107</v>
      </c>
      <c r="GY14" t="s">
        <v>107</v>
      </c>
      <c r="GZ14" t="s">
        <v>107</v>
      </c>
      <c r="HA14" t="s">
        <v>107</v>
      </c>
      <c r="HB14" t="s">
        <v>107</v>
      </c>
      <c r="HC14" t="s">
        <v>107</v>
      </c>
    </row>
    <row r="15" spans="1:211" x14ac:dyDescent="0.3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94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117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109</v>
      </c>
      <c r="CE15" t="s">
        <v>112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279</v>
      </c>
      <c r="FU15" t="s">
        <v>280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</row>
    <row r="16" spans="1:211" x14ac:dyDescent="0.3">
      <c r="B16" t="s">
        <v>315</v>
      </c>
      <c r="C16" t="s">
        <v>315</v>
      </c>
      <c r="F16" t="s">
        <v>315</v>
      </c>
      <c r="J16" t="s">
        <v>315</v>
      </c>
      <c r="K16" t="s">
        <v>316</v>
      </c>
      <c r="L16" t="s">
        <v>317</v>
      </c>
      <c r="M16" t="s">
        <v>318</v>
      </c>
      <c r="N16" t="s">
        <v>319</v>
      </c>
      <c r="O16" t="s">
        <v>319</v>
      </c>
      <c r="P16" t="s">
        <v>160</v>
      </c>
      <c r="Q16" t="s">
        <v>160</v>
      </c>
      <c r="R16" t="s">
        <v>316</v>
      </c>
      <c r="S16" t="s">
        <v>316</v>
      </c>
      <c r="T16" t="s">
        <v>316</v>
      </c>
      <c r="U16" t="s">
        <v>316</v>
      </c>
      <c r="V16" t="s">
        <v>320</v>
      </c>
      <c r="W16" t="s">
        <v>321</v>
      </c>
      <c r="X16" t="s">
        <v>321</v>
      </c>
      <c r="Y16" t="s">
        <v>322</v>
      </c>
      <c r="Z16" t="s">
        <v>323</v>
      </c>
      <c r="AA16" t="s">
        <v>322</v>
      </c>
      <c r="AB16" t="s">
        <v>322</v>
      </c>
      <c r="AC16" t="s">
        <v>322</v>
      </c>
      <c r="AD16" t="s">
        <v>320</v>
      </c>
      <c r="AE16" t="s">
        <v>320</v>
      </c>
      <c r="AF16" t="s">
        <v>320</v>
      </c>
      <c r="AG16" t="s">
        <v>320</v>
      </c>
      <c r="AH16" t="s">
        <v>324</v>
      </c>
      <c r="AI16" t="s">
        <v>323</v>
      </c>
      <c r="AK16" t="s">
        <v>323</v>
      </c>
      <c r="AL16" t="s">
        <v>324</v>
      </c>
      <c r="AM16" t="s">
        <v>318</v>
      </c>
      <c r="AN16" t="s">
        <v>318</v>
      </c>
      <c r="AP16" t="s">
        <v>325</v>
      </c>
      <c r="AQ16" t="s">
        <v>326</v>
      </c>
      <c r="AT16" t="s">
        <v>316</v>
      </c>
      <c r="AU16" t="s">
        <v>315</v>
      </c>
      <c r="AV16" t="s">
        <v>319</v>
      </c>
      <c r="AW16" t="s">
        <v>319</v>
      </c>
      <c r="AX16" t="s">
        <v>327</v>
      </c>
      <c r="AY16" t="s">
        <v>327</v>
      </c>
      <c r="AZ16" t="s">
        <v>319</v>
      </c>
      <c r="BA16" t="s">
        <v>327</v>
      </c>
      <c r="BB16" t="s">
        <v>324</v>
      </c>
      <c r="BC16" t="s">
        <v>322</v>
      </c>
      <c r="BD16" t="s">
        <v>322</v>
      </c>
      <c r="BE16" t="s">
        <v>321</v>
      </c>
      <c r="BF16" t="s">
        <v>321</v>
      </c>
      <c r="BG16" t="s">
        <v>321</v>
      </c>
      <c r="BH16" t="s">
        <v>321</v>
      </c>
      <c r="BI16" t="s">
        <v>321</v>
      </c>
      <c r="BJ16" t="s">
        <v>328</v>
      </c>
      <c r="BK16" t="s">
        <v>318</v>
      </c>
      <c r="BL16" t="s">
        <v>318</v>
      </c>
      <c r="BM16" t="s">
        <v>319</v>
      </c>
      <c r="BN16" t="s">
        <v>319</v>
      </c>
      <c r="BO16" t="s">
        <v>319</v>
      </c>
      <c r="BP16" t="s">
        <v>327</v>
      </c>
      <c r="BQ16" t="s">
        <v>319</v>
      </c>
      <c r="BR16" t="s">
        <v>327</v>
      </c>
      <c r="BS16" t="s">
        <v>322</v>
      </c>
      <c r="BT16" t="s">
        <v>322</v>
      </c>
      <c r="BU16" t="s">
        <v>321</v>
      </c>
      <c r="BV16" t="s">
        <v>321</v>
      </c>
      <c r="BW16" t="s">
        <v>318</v>
      </c>
      <c r="CB16" t="s">
        <v>321</v>
      </c>
      <c r="CD16" t="s">
        <v>329</v>
      </c>
      <c r="CF16" t="s">
        <v>315</v>
      </c>
      <c r="CG16" t="s">
        <v>315</v>
      </c>
      <c r="CI16" t="s">
        <v>330</v>
      </c>
      <c r="CJ16" t="s">
        <v>331</v>
      </c>
      <c r="CK16" t="s">
        <v>330</v>
      </c>
      <c r="CL16" t="s">
        <v>331</v>
      </c>
      <c r="CM16" t="s">
        <v>330</v>
      </c>
      <c r="CN16" t="s">
        <v>331</v>
      </c>
      <c r="CO16" t="s">
        <v>323</v>
      </c>
      <c r="CP16" t="s">
        <v>323</v>
      </c>
      <c r="CQ16" t="s">
        <v>318</v>
      </c>
      <c r="CR16" t="s">
        <v>332</v>
      </c>
      <c r="CS16" t="s">
        <v>318</v>
      </c>
      <c r="CV16" t="s">
        <v>333</v>
      </c>
      <c r="CZ16" t="s">
        <v>333</v>
      </c>
      <c r="DC16" t="s">
        <v>316</v>
      </c>
      <c r="DD16" t="s">
        <v>334</v>
      </c>
      <c r="DE16" t="s">
        <v>316</v>
      </c>
      <c r="DJ16" t="s">
        <v>335</v>
      </c>
      <c r="DK16" t="s">
        <v>335</v>
      </c>
      <c r="DX16" t="s">
        <v>335</v>
      </c>
      <c r="DY16" t="s">
        <v>335</v>
      </c>
      <c r="DZ16" t="s">
        <v>336</v>
      </c>
      <c r="EA16" t="s">
        <v>336</v>
      </c>
      <c r="EB16" t="s">
        <v>321</v>
      </c>
      <c r="EC16" t="s">
        <v>321</v>
      </c>
      <c r="ED16" t="s">
        <v>323</v>
      </c>
      <c r="EE16" t="s">
        <v>321</v>
      </c>
      <c r="EF16" t="s">
        <v>327</v>
      </c>
      <c r="EG16" t="s">
        <v>323</v>
      </c>
      <c r="EH16" t="s">
        <v>323</v>
      </c>
      <c r="EJ16" t="s">
        <v>335</v>
      </c>
      <c r="EK16" t="s">
        <v>335</v>
      </c>
      <c r="EL16" t="s">
        <v>335</v>
      </c>
      <c r="EM16" t="s">
        <v>335</v>
      </c>
      <c r="EN16" t="s">
        <v>335</v>
      </c>
      <c r="EO16" t="s">
        <v>335</v>
      </c>
      <c r="EP16" t="s">
        <v>335</v>
      </c>
      <c r="EQ16" t="s">
        <v>337</v>
      </c>
      <c r="ER16" t="s">
        <v>337</v>
      </c>
      <c r="ES16" t="s">
        <v>337</v>
      </c>
      <c r="ET16" t="s">
        <v>338</v>
      </c>
      <c r="EU16" t="s">
        <v>335</v>
      </c>
      <c r="EV16" t="s">
        <v>335</v>
      </c>
      <c r="EW16" t="s">
        <v>335</v>
      </c>
      <c r="EX16" t="s">
        <v>335</v>
      </c>
      <c r="EY16" t="s">
        <v>335</v>
      </c>
      <c r="EZ16" t="s">
        <v>335</v>
      </c>
      <c r="FA16" t="s">
        <v>335</v>
      </c>
      <c r="FB16" t="s">
        <v>335</v>
      </c>
      <c r="FC16" t="s">
        <v>335</v>
      </c>
      <c r="FD16" t="s">
        <v>335</v>
      </c>
      <c r="FE16" t="s">
        <v>335</v>
      </c>
      <c r="FF16" t="s">
        <v>335</v>
      </c>
      <c r="FM16" t="s">
        <v>335</v>
      </c>
      <c r="FN16" t="s">
        <v>323</v>
      </c>
      <c r="FO16" t="s">
        <v>323</v>
      </c>
      <c r="FP16" t="s">
        <v>330</v>
      </c>
      <c r="FQ16" t="s">
        <v>331</v>
      </c>
      <c r="FR16" t="s">
        <v>331</v>
      </c>
      <c r="FV16" t="s">
        <v>331</v>
      </c>
      <c r="FZ16" t="s">
        <v>319</v>
      </c>
      <c r="GA16" t="s">
        <v>319</v>
      </c>
      <c r="GB16" t="s">
        <v>327</v>
      </c>
      <c r="GC16" t="s">
        <v>327</v>
      </c>
      <c r="GD16" t="s">
        <v>339</v>
      </c>
      <c r="GE16" t="s">
        <v>339</v>
      </c>
      <c r="GF16" t="s">
        <v>335</v>
      </c>
      <c r="GG16" t="s">
        <v>335</v>
      </c>
      <c r="GH16" t="s">
        <v>335</v>
      </c>
      <c r="GI16" t="s">
        <v>335</v>
      </c>
      <c r="GJ16" t="s">
        <v>335</v>
      </c>
      <c r="GK16" t="s">
        <v>335</v>
      </c>
      <c r="GL16" t="s">
        <v>321</v>
      </c>
      <c r="GM16" t="s">
        <v>335</v>
      </c>
      <c r="GO16" t="s">
        <v>324</v>
      </c>
      <c r="GP16" t="s">
        <v>324</v>
      </c>
      <c r="GQ16" t="s">
        <v>321</v>
      </c>
      <c r="GR16" t="s">
        <v>321</v>
      </c>
      <c r="GS16" t="s">
        <v>321</v>
      </c>
      <c r="GT16" t="s">
        <v>321</v>
      </c>
      <c r="GU16" t="s">
        <v>321</v>
      </c>
      <c r="GV16" t="s">
        <v>323</v>
      </c>
      <c r="GW16" t="s">
        <v>323</v>
      </c>
      <c r="GX16" t="s">
        <v>323</v>
      </c>
      <c r="GY16" t="s">
        <v>321</v>
      </c>
      <c r="GZ16" t="s">
        <v>319</v>
      </c>
      <c r="HA16" t="s">
        <v>327</v>
      </c>
      <c r="HB16" t="s">
        <v>323</v>
      </c>
      <c r="HC16" t="s">
        <v>323</v>
      </c>
    </row>
    <row r="17" spans="1:211" x14ac:dyDescent="0.3">
      <c r="A17">
        <v>1</v>
      </c>
      <c r="B17">
        <v>1691154953</v>
      </c>
      <c r="C17">
        <v>0</v>
      </c>
      <c r="D17" t="s">
        <v>340</v>
      </c>
      <c r="E17" t="s">
        <v>341</v>
      </c>
      <c r="F17" t="s">
        <v>342</v>
      </c>
      <c r="G17" t="s">
        <v>343</v>
      </c>
      <c r="H17" t="s">
        <v>375</v>
      </c>
      <c r="I17" t="s">
        <v>344</v>
      </c>
      <c r="J17">
        <v>1691154953</v>
      </c>
      <c r="K17">
        <f t="shared" ref="K17:K28" si="0">(L17)/1000</f>
        <v>3.7241405949705103E-3</v>
      </c>
      <c r="L17">
        <f t="shared" ref="L17:L28" si="1">1000*BB17*AJ17*(AX17-AY17)/(100*AQ17*(1000-AJ17*AX17))</f>
        <v>3.7241405949705104</v>
      </c>
      <c r="M17">
        <f t="shared" ref="M17:M28" si="2">BB17*AJ17*(AW17-AV17*(1000-AJ17*AY17)/(1000-AJ17*AX17))/(100*AQ17)</f>
        <v>32.809845436716444</v>
      </c>
      <c r="N17">
        <f t="shared" ref="N17:N28" si="3">AV17 - IF(AJ17&gt;1, M17*AQ17*100/(AL17*BJ17), 0)</f>
        <v>421.40899999999999</v>
      </c>
      <c r="O17">
        <f t="shared" ref="O17:O28" si="4">((U17-K17/2)*N17-M17)/(U17+K17/2)</f>
        <v>315.70055692869266</v>
      </c>
      <c r="P17">
        <f t="shared" ref="P17:P28" si="5">O17*(BC17+BD17)/1000</f>
        <v>31.289118755327223</v>
      </c>
      <c r="Q17">
        <f t="shared" ref="Q17:Q28" si="6">(AV17 - IF(AJ17&gt;1, M17*AQ17*100/(AL17*BJ17), 0))*(BC17+BD17)/1000</f>
        <v>41.765894789162203</v>
      </c>
      <c r="R17">
        <f t="shared" ref="R17:R28" si="7">2/((1/T17-1/S17)+SIGN(T17)*SQRT((1/T17-1/S17)*(1/T17-1/S17) + 4*AR17/((AR17+1)*(AR17+1))*(2*1/T17*1/S17-1/S17*1/S17)))</f>
        <v>0.58784167000100229</v>
      </c>
      <c r="S17">
        <f t="shared" ref="S17:S28" si="8">IF(LEFT(AS17,1)&lt;&gt;"0",IF(LEFT(AS17,1)="1",3,AT17),$D$5+$E$5*(BJ17*BC17/($K$5*1000))+$F$5*(BJ17*BC17/($K$5*1000))*MAX(MIN(AQ17,$J$5),$I$5)*MAX(MIN(AQ17,$J$5),$I$5)+$G$5*MAX(MIN(AQ17,$J$5),$I$5)*(BJ17*BC17/($K$5*1000))+$H$5*(BJ17*BC17/($K$5*1000))*(BJ17*BC17/($K$5*1000)))</f>
        <v>2.0330355440530146</v>
      </c>
      <c r="T17">
        <f t="shared" ref="T17:T28" si="9">K17*(1000-(1000*0.61365*EXP(17.502*X17/(240.97+X17))/(BC17+BD17)+AX17)/2)/(1000*0.61365*EXP(17.502*X17/(240.97+X17))/(BC17+BD17)-AX17)</f>
        <v>0.50728187701162131</v>
      </c>
      <c r="U17">
        <f t="shared" ref="U17:U28" si="10">1/((AR17+1)/(R17/1.6)+1/(S17/1.37)) + AR17/((AR17+1)/(R17/1.6) + AR17/(S17/1.37))</f>
        <v>0.32336485388974656</v>
      </c>
      <c r="V17">
        <f t="shared" ref="V17:V28" si="11">(AM17*AP17)</f>
        <v>276.11458732800003</v>
      </c>
      <c r="W17">
        <f t="shared" ref="W17:W28" si="12">(BE17+(V17+2*0.95*0.0000000567*(((BE17+$B$7)+273)^4-(BE17+273)^4)-44100*K17)/(1.84*29.3*S17+8*0.95*0.0000000567*(BE17+273)^3))</f>
        <v>28.449431407794563</v>
      </c>
      <c r="X17">
        <f t="shared" ref="X17:X28" si="13">($C$7*BF17+$D$7*BG17+$E$7*W17)</f>
        <v>27.997</v>
      </c>
      <c r="Y17">
        <f t="shared" ref="Y17:Y28" si="14">0.61365*EXP(17.502*X17/(240.97+X17))</f>
        <v>3.7941760517999206</v>
      </c>
      <c r="Z17">
        <f t="shared" ref="Z17:Z28" si="15">(AA17/AB17*100)</f>
        <v>83.756547260444805</v>
      </c>
      <c r="AA17">
        <f t="shared" ref="AA17:AA28" si="16">AX17*(BC17+BD17)/1000</f>
        <v>3.0918490835083805</v>
      </c>
      <c r="AB17">
        <f t="shared" ref="AB17:AB28" si="17">0.61365*EXP(17.502*BE17/(240.97+BE17))</f>
        <v>3.6914715143332435</v>
      </c>
      <c r="AC17">
        <f t="shared" ref="AC17:AC28" si="18">(Y17-AX17*(BC17+BD17)/1000)</f>
        <v>0.70232696829154007</v>
      </c>
      <c r="AD17">
        <f t="shared" ref="AD17:AD28" si="19">(-K17*44100)</f>
        <v>-164.2346002381995</v>
      </c>
      <c r="AE17">
        <f t="shared" ref="AE17:AE28" si="20">2*29.3*S17*0.92*(BE17-X17)</f>
        <v>-51.503395256738287</v>
      </c>
      <c r="AF17">
        <f t="shared" ref="AF17:AF28" si="21">2*0.95*0.0000000567*(((BE17+$B$7)+273)^4-(X17+273)^4)</f>
        <v>-5.50898348194369</v>
      </c>
      <c r="AG17">
        <f t="shared" ref="AG17:AG28" si="22">V17+AF17+AD17+AE17</f>
        <v>54.867608351118548</v>
      </c>
      <c r="AH17">
        <v>31</v>
      </c>
      <c r="AI17">
        <v>8</v>
      </c>
      <c r="AJ17">
        <f t="shared" ref="AJ17:AJ28" si="23">IF(AH17*$H$13&gt;=AL17,1,(AL17/(AL17-AH17*$H$13)))</f>
        <v>1</v>
      </c>
      <c r="AK17">
        <f t="shared" ref="AK17:AK28" si="24">(AJ17-1)*100</f>
        <v>0</v>
      </c>
      <c r="AL17">
        <f t="shared" ref="AL17:AL28" si="25">MAX(0,($B$13+$C$13*BJ17)/(1+$D$13*BJ17)*BC17/(BE17+273)*$E$13)</f>
        <v>52381.227052057584</v>
      </c>
      <c r="AM17">
        <f t="shared" ref="AM17:AM28" si="26">$B$11*BK17+$C$11*BL17+$D$11*BW17</f>
        <v>1800</v>
      </c>
      <c r="AN17">
        <f t="shared" ref="AN17:AN28" si="27">AM17*AO17</f>
        <v>1499.1149537999997</v>
      </c>
      <c r="AO17">
        <f t="shared" ref="AO17:AO28" si="28">($B$11*$D$9+$C$11*$D$9+$D$11*(BX17*$E$9+BY17*$F$9+BZ17*$G$9+CA17*$H$9))/($B$11+$C$11+$D$11)</f>
        <v>0.8328416409999998</v>
      </c>
      <c r="AP17">
        <f t="shared" ref="AP17:AP28" si="29">($B$11*$K$9+$C$11*$K$9+$D$11*(BX17*$L$9+BY17*$M$9+BZ17*$N$9+CA17*$O$9))/($B$11+$C$11+$D$11)</f>
        <v>0.15339699296000001</v>
      </c>
      <c r="AQ17">
        <v>34.17</v>
      </c>
      <c r="AR17">
        <v>0.5</v>
      </c>
      <c r="AS17" t="s">
        <v>345</v>
      </c>
      <c r="AT17">
        <v>2</v>
      </c>
      <c r="AU17">
        <v>1691154953</v>
      </c>
      <c r="AV17">
        <v>421.40899999999999</v>
      </c>
      <c r="AW17">
        <v>715.04</v>
      </c>
      <c r="AX17">
        <v>31.196100000000001</v>
      </c>
      <c r="AY17">
        <v>0.38070900000000002</v>
      </c>
      <c r="AZ17">
        <v>425.99900000000002</v>
      </c>
      <c r="BA17">
        <v>30.9314</v>
      </c>
      <c r="BB17">
        <v>400.07299999999998</v>
      </c>
      <c r="BC17">
        <v>99.010199999999998</v>
      </c>
      <c r="BD17">
        <v>9.9915799999999999E-2</v>
      </c>
      <c r="BE17">
        <v>27.527100000000001</v>
      </c>
      <c r="BF17">
        <v>27.997</v>
      </c>
      <c r="BG17">
        <v>999.9</v>
      </c>
      <c r="BH17">
        <v>0</v>
      </c>
      <c r="BI17">
        <v>0</v>
      </c>
      <c r="BJ17">
        <v>10023.799999999999</v>
      </c>
      <c r="BK17">
        <v>925.83799999999997</v>
      </c>
      <c r="BL17">
        <v>1.91117E-3</v>
      </c>
      <c r="BM17">
        <v>-293.16000000000003</v>
      </c>
      <c r="BN17">
        <v>435.464</v>
      </c>
      <c r="BO17">
        <v>715.31200000000001</v>
      </c>
      <c r="BP17">
        <v>30.8154</v>
      </c>
      <c r="BQ17">
        <v>715.04</v>
      </c>
      <c r="BR17">
        <v>0.38070900000000002</v>
      </c>
      <c r="BS17">
        <v>3.08873</v>
      </c>
      <c r="BT17">
        <v>3.7693999999999998E-2</v>
      </c>
      <c r="BU17">
        <v>24.514199999999999</v>
      </c>
      <c r="BV17">
        <v>-33.130800000000001</v>
      </c>
      <c r="BW17">
        <v>1800</v>
      </c>
      <c r="BX17">
        <v>0.91002099999999997</v>
      </c>
      <c r="BY17">
        <v>3.3992500000000002E-2</v>
      </c>
      <c r="BZ17">
        <v>2.1997300000000001E-2</v>
      </c>
      <c r="CA17">
        <v>3.39888E-2</v>
      </c>
      <c r="CB17">
        <v>25</v>
      </c>
      <c r="CC17">
        <v>32963.1</v>
      </c>
      <c r="CD17">
        <v>1691154990</v>
      </c>
      <c r="CE17" t="s">
        <v>346</v>
      </c>
      <c r="CF17">
        <v>1691154990</v>
      </c>
      <c r="CG17">
        <v>1691153643.5999999</v>
      </c>
      <c r="CH17">
        <v>2</v>
      </c>
      <c r="CI17">
        <v>0.32600000000000001</v>
      </c>
      <c r="CJ17">
        <v>-3.3000000000000002E-2</v>
      </c>
      <c r="CK17">
        <v>-4.59</v>
      </c>
      <c r="CL17">
        <v>-0.13300000000000001</v>
      </c>
      <c r="CM17">
        <v>715</v>
      </c>
      <c r="CN17">
        <v>12</v>
      </c>
      <c r="CO17">
        <v>0.02</v>
      </c>
      <c r="CP17">
        <v>0.02</v>
      </c>
      <c r="CQ17">
        <v>31.090975429647109</v>
      </c>
      <c r="CR17">
        <v>-4.8435883629700242E-2</v>
      </c>
      <c r="CS17">
        <v>1.4982865324608151E-2</v>
      </c>
      <c r="CT17">
        <v>1</v>
      </c>
      <c r="CU17">
        <v>-293.13275609756101</v>
      </c>
      <c r="CV17">
        <v>0.7965783972126349</v>
      </c>
      <c r="CW17">
        <v>0.1155360318599425</v>
      </c>
      <c r="CX17">
        <v>-1</v>
      </c>
      <c r="CY17">
        <v>30.845034146341469</v>
      </c>
      <c r="CZ17">
        <v>-6.8044599303101375E-2</v>
      </c>
      <c r="DA17">
        <v>7.543099245170137E-3</v>
      </c>
      <c r="DB17">
        <v>-1</v>
      </c>
      <c r="DC17">
        <v>0.56086794537524409</v>
      </c>
      <c r="DD17">
        <v>6.4461743748950679E-3</v>
      </c>
      <c r="DE17">
        <v>1.3119881828866839E-3</v>
      </c>
      <c r="DF17">
        <v>1</v>
      </c>
      <c r="DG17">
        <v>2</v>
      </c>
      <c r="DH17">
        <v>2</v>
      </c>
      <c r="DI17" t="s">
        <v>347</v>
      </c>
      <c r="DJ17">
        <v>2.6618599999999999</v>
      </c>
      <c r="DK17">
        <v>2.7908400000000002</v>
      </c>
      <c r="DL17">
        <v>0.105514</v>
      </c>
      <c r="DM17">
        <v>0.15030299999999999</v>
      </c>
      <c r="DN17">
        <v>0.140462</v>
      </c>
      <c r="DO17">
        <v>3.23383E-3</v>
      </c>
      <c r="DP17">
        <v>23864.400000000001</v>
      </c>
      <c r="DQ17">
        <v>24275.599999999999</v>
      </c>
      <c r="DR17">
        <v>24521.9</v>
      </c>
      <c r="DS17">
        <v>27852.9</v>
      </c>
      <c r="DT17">
        <v>28010.1</v>
      </c>
      <c r="DU17">
        <v>40380.6</v>
      </c>
      <c r="DV17">
        <v>33596.5</v>
      </c>
      <c r="DW17">
        <v>42748.9</v>
      </c>
      <c r="DX17">
        <v>1.7986500000000001</v>
      </c>
      <c r="DY17">
        <v>1.8430800000000001</v>
      </c>
      <c r="DZ17">
        <v>0.128135</v>
      </c>
      <c r="EA17">
        <v>0</v>
      </c>
      <c r="EB17">
        <v>25.901299999999999</v>
      </c>
      <c r="EC17">
        <v>25.9955</v>
      </c>
      <c r="ED17">
        <v>23.4</v>
      </c>
      <c r="EE17">
        <v>26.6</v>
      </c>
      <c r="EF17">
        <v>8.2625499999999992</v>
      </c>
      <c r="EG17">
        <v>63.080199999999998</v>
      </c>
      <c r="EH17">
        <v>23.637799999999999</v>
      </c>
      <c r="EI17">
        <v>1</v>
      </c>
      <c r="EJ17">
        <v>-0.15895300000000001</v>
      </c>
      <c r="EK17">
        <v>-1.4757400000000001</v>
      </c>
      <c r="EL17">
        <v>20.14</v>
      </c>
      <c r="EM17">
        <v>5.2280699999999998</v>
      </c>
      <c r="EN17">
        <v>11.9887</v>
      </c>
      <c r="EO17">
        <v>4.9945500000000003</v>
      </c>
      <c r="EP17">
        <v>3.2909999999999999</v>
      </c>
      <c r="EQ17">
        <v>9999</v>
      </c>
      <c r="ER17">
        <v>9999</v>
      </c>
      <c r="ES17">
        <v>9999</v>
      </c>
      <c r="ET17">
        <v>999.9</v>
      </c>
      <c r="EU17">
        <v>1.87775</v>
      </c>
      <c r="EV17">
        <v>1.8737900000000001</v>
      </c>
      <c r="EW17">
        <v>1.87018</v>
      </c>
      <c r="EX17">
        <v>1.8721000000000001</v>
      </c>
      <c r="EY17">
        <v>1.8775900000000001</v>
      </c>
      <c r="EZ17">
        <v>1.8739300000000001</v>
      </c>
      <c r="FA17">
        <v>1.8717900000000001</v>
      </c>
      <c r="FB17">
        <v>1.87046</v>
      </c>
      <c r="FC17">
        <v>0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-4.59</v>
      </c>
      <c r="FQ17">
        <v>0.26469999999999999</v>
      </c>
      <c r="FR17">
        <v>-2.6833958113159011</v>
      </c>
      <c r="FS17">
        <v>-3.8409413047910609E-3</v>
      </c>
      <c r="FT17">
        <v>1.222025474305011E-6</v>
      </c>
      <c r="FU17">
        <v>-2.7416089085140852E-10</v>
      </c>
      <c r="FV17">
        <v>0.26473331959180352</v>
      </c>
      <c r="FW17">
        <v>0</v>
      </c>
      <c r="FX17">
        <v>0</v>
      </c>
      <c r="FY17">
        <v>0</v>
      </c>
      <c r="FZ17">
        <v>3</v>
      </c>
      <c r="GA17">
        <v>2222</v>
      </c>
      <c r="GB17">
        <v>1</v>
      </c>
      <c r="GC17">
        <v>19</v>
      </c>
      <c r="GD17">
        <v>21.9</v>
      </c>
      <c r="GE17">
        <v>21.8</v>
      </c>
      <c r="GF17">
        <v>1.5466299999999999</v>
      </c>
      <c r="GG17">
        <v>2.4694799999999999</v>
      </c>
      <c r="GH17">
        <v>1.4477500000000001</v>
      </c>
      <c r="GI17">
        <v>2.2924799999999999</v>
      </c>
      <c r="GJ17">
        <v>1.64673</v>
      </c>
      <c r="GK17">
        <v>2.4084500000000002</v>
      </c>
      <c r="GL17">
        <v>31.3462</v>
      </c>
      <c r="GM17">
        <v>23.947399999999998</v>
      </c>
      <c r="GN17">
        <v>19</v>
      </c>
      <c r="GO17">
        <v>344.221</v>
      </c>
      <c r="GP17">
        <v>439.68</v>
      </c>
      <c r="GQ17">
        <v>27.701499999999999</v>
      </c>
      <c r="GR17">
        <v>25.302399999999999</v>
      </c>
      <c r="GS17">
        <v>30.0001</v>
      </c>
      <c r="GT17">
        <v>25.3673</v>
      </c>
      <c r="GU17">
        <v>25.353400000000001</v>
      </c>
      <c r="GV17">
        <v>30.9574</v>
      </c>
      <c r="GW17">
        <v>100</v>
      </c>
      <c r="GX17">
        <v>0</v>
      </c>
      <c r="GY17">
        <v>27.7178</v>
      </c>
      <c r="GZ17">
        <v>715</v>
      </c>
      <c r="HA17">
        <v>0</v>
      </c>
      <c r="HB17">
        <v>99.705200000000005</v>
      </c>
      <c r="HC17">
        <v>100.06</v>
      </c>
    </row>
    <row r="18" spans="1:211" x14ac:dyDescent="0.3">
      <c r="A18">
        <v>2</v>
      </c>
      <c r="B18">
        <v>1691155133</v>
      </c>
      <c r="C18">
        <v>180</v>
      </c>
      <c r="D18" t="s">
        <v>351</v>
      </c>
      <c r="E18" t="s">
        <v>352</v>
      </c>
      <c r="F18" t="s">
        <v>342</v>
      </c>
      <c r="G18" t="s">
        <v>343</v>
      </c>
      <c r="H18" t="s">
        <v>375</v>
      </c>
      <c r="I18" t="s">
        <v>344</v>
      </c>
      <c r="J18">
        <v>1691155133</v>
      </c>
      <c r="K18">
        <f t="shared" si="0"/>
        <v>3.5362550854275542E-3</v>
      </c>
      <c r="L18">
        <f t="shared" si="1"/>
        <v>3.5362550854275541</v>
      </c>
      <c r="M18">
        <f t="shared" si="2"/>
        <v>32.492683887986097</v>
      </c>
      <c r="N18">
        <f t="shared" si="3"/>
        <v>424.60199999999998</v>
      </c>
      <c r="O18">
        <f t="shared" si="4"/>
        <v>323.30512270296884</v>
      </c>
      <c r="P18">
        <f t="shared" si="5"/>
        <v>32.041643022823258</v>
      </c>
      <c r="Q18">
        <f t="shared" si="6"/>
        <v>42.080823208223997</v>
      </c>
      <c r="R18">
        <f t="shared" si="7"/>
        <v>0.60961998335187484</v>
      </c>
      <c r="S18">
        <f t="shared" si="8"/>
        <v>2.0303285070652173</v>
      </c>
      <c r="T18">
        <f t="shared" si="9"/>
        <v>0.52334840603448141</v>
      </c>
      <c r="U18">
        <f t="shared" si="10"/>
        <v>0.33382153501014278</v>
      </c>
      <c r="V18">
        <f t="shared" si="11"/>
        <v>276.11688099599996</v>
      </c>
      <c r="W18">
        <f t="shared" si="12"/>
        <v>28.376287293141488</v>
      </c>
      <c r="X18">
        <f t="shared" si="13"/>
        <v>27.988499999999998</v>
      </c>
      <c r="Y18">
        <f t="shared" si="14"/>
        <v>3.7922963230405236</v>
      </c>
      <c r="Z18">
        <f t="shared" si="15"/>
        <v>85.940893226798465</v>
      </c>
      <c r="AA18">
        <f t="shared" si="16"/>
        <v>3.1460767595328001</v>
      </c>
      <c r="AB18">
        <f t="shared" si="17"/>
        <v>3.6607447763316667</v>
      </c>
      <c r="AC18">
        <f t="shared" si="18"/>
        <v>0.64621956350772347</v>
      </c>
      <c r="AD18">
        <f t="shared" si="19"/>
        <v>-155.94884926735514</v>
      </c>
      <c r="AE18">
        <f t="shared" si="20"/>
        <v>-66.135170379726034</v>
      </c>
      <c r="AF18">
        <f t="shared" si="21"/>
        <v>-7.0781403019345426</v>
      </c>
      <c r="AG18">
        <f t="shared" si="22"/>
        <v>46.954721046984261</v>
      </c>
      <c r="AH18">
        <v>31</v>
      </c>
      <c r="AI18">
        <v>8</v>
      </c>
      <c r="AJ18">
        <f t="shared" si="23"/>
        <v>1</v>
      </c>
      <c r="AK18">
        <f t="shared" si="24"/>
        <v>0</v>
      </c>
      <c r="AL18">
        <f t="shared" si="25"/>
        <v>52278.591209479862</v>
      </c>
      <c r="AM18">
        <f t="shared" si="26"/>
        <v>1800</v>
      </c>
      <c r="AN18">
        <f t="shared" si="27"/>
        <v>1499.1122465999999</v>
      </c>
      <c r="AO18">
        <f t="shared" si="28"/>
        <v>0.83284013699999992</v>
      </c>
      <c r="AP18">
        <f t="shared" si="29"/>
        <v>0.15339826721999997</v>
      </c>
      <c r="AQ18">
        <v>34.17</v>
      </c>
      <c r="AR18">
        <v>0.5</v>
      </c>
      <c r="AS18" t="s">
        <v>345</v>
      </c>
      <c r="AT18">
        <v>2</v>
      </c>
      <c r="AU18">
        <v>1691155133</v>
      </c>
      <c r="AV18">
        <v>424.60199999999998</v>
      </c>
      <c r="AW18">
        <v>714.93200000000002</v>
      </c>
      <c r="AX18">
        <v>31.744399999999999</v>
      </c>
      <c r="AY18">
        <v>2.5014699999999999</v>
      </c>
      <c r="AZ18">
        <v>428.40199999999999</v>
      </c>
      <c r="BA18">
        <v>31.479600000000001</v>
      </c>
      <c r="BB18">
        <v>400.09</v>
      </c>
      <c r="BC18">
        <v>99.006500000000003</v>
      </c>
      <c r="BD18">
        <v>0.100012</v>
      </c>
      <c r="BE18">
        <v>27.3843</v>
      </c>
      <c r="BF18">
        <v>27.988499999999998</v>
      </c>
      <c r="BG18">
        <v>999.9</v>
      </c>
      <c r="BH18">
        <v>0</v>
      </c>
      <c r="BI18">
        <v>0</v>
      </c>
      <c r="BJ18">
        <v>9998.75</v>
      </c>
      <c r="BK18">
        <v>923.07</v>
      </c>
      <c r="BL18">
        <v>1.68183E-3</v>
      </c>
      <c r="BM18">
        <v>-290.33</v>
      </c>
      <c r="BN18">
        <v>438.52199999999999</v>
      </c>
      <c r="BO18">
        <v>716.72400000000005</v>
      </c>
      <c r="BP18">
        <v>29.242899999999999</v>
      </c>
      <c r="BQ18">
        <v>714.93200000000002</v>
      </c>
      <c r="BR18">
        <v>2.5014699999999999</v>
      </c>
      <c r="BS18">
        <v>3.1429</v>
      </c>
      <c r="BT18">
        <v>0.24766199999999999</v>
      </c>
      <c r="BU18">
        <v>24.805</v>
      </c>
      <c r="BV18">
        <v>-11.876899999999999</v>
      </c>
      <c r="BW18">
        <v>1800</v>
      </c>
      <c r="BX18">
        <v>0.90998599999999996</v>
      </c>
      <c r="BY18">
        <v>3.4000200000000001E-2</v>
      </c>
      <c r="BZ18">
        <v>2.2011099999999999E-2</v>
      </c>
      <c r="CA18">
        <v>3.40028E-2</v>
      </c>
      <c r="CB18">
        <v>25</v>
      </c>
      <c r="CC18">
        <v>32962.9</v>
      </c>
      <c r="CD18">
        <v>1691154990</v>
      </c>
      <c r="CE18" t="s">
        <v>346</v>
      </c>
      <c r="CF18">
        <v>1691154990</v>
      </c>
      <c r="CG18">
        <v>1691153643.5999999</v>
      </c>
      <c r="CH18">
        <v>2</v>
      </c>
      <c r="CI18">
        <v>0.32600000000000001</v>
      </c>
      <c r="CJ18">
        <v>-3.3000000000000002E-2</v>
      </c>
      <c r="CK18">
        <v>-4.59</v>
      </c>
      <c r="CL18">
        <v>-0.13300000000000001</v>
      </c>
      <c r="CM18">
        <v>715</v>
      </c>
      <c r="CN18">
        <v>12</v>
      </c>
      <c r="CO18">
        <v>0.02</v>
      </c>
      <c r="CP18">
        <v>0.02</v>
      </c>
      <c r="CQ18">
        <v>30.965418807477079</v>
      </c>
      <c r="CR18">
        <v>-0.35278598215322388</v>
      </c>
      <c r="CS18">
        <v>6.0219581670997238E-2</v>
      </c>
      <c r="CT18">
        <v>1</v>
      </c>
      <c r="CU18">
        <v>-290.40951219512198</v>
      </c>
      <c r="CV18">
        <v>0.79850174215995562</v>
      </c>
      <c r="CW18">
        <v>0.22109308512548251</v>
      </c>
      <c r="CX18">
        <v>-1</v>
      </c>
      <c r="CY18">
        <v>27.37626097560976</v>
      </c>
      <c r="CZ18">
        <v>10.940523344947779</v>
      </c>
      <c r="DA18">
        <v>1.0788783866178999</v>
      </c>
      <c r="DB18">
        <v>-1</v>
      </c>
      <c r="DC18">
        <v>0.51484953102622433</v>
      </c>
      <c r="DD18">
        <v>0.26349870811491583</v>
      </c>
      <c r="DE18">
        <v>3.8086785740729767E-2</v>
      </c>
      <c r="DF18">
        <v>0</v>
      </c>
      <c r="DG18">
        <v>1</v>
      </c>
      <c r="DH18">
        <v>2</v>
      </c>
      <c r="DI18" t="s">
        <v>353</v>
      </c>
      <c r="DJ18">
        <v>2.6617999999999999</v>
      </c>
      <c r="DK18">
        <v>2.7909099999999998</v>
      </c>
      <c r="DL18">
        <v>0.105965</v>
      </c>
      <c r="DM18">
        <v>0.15032899999999999</v>
      </c>
      <c r="DN18">
        <v>0.14213600000000001</v>
      </c>
      <c r="DO18">
        <v>1.9071000000000001E-2</v>
      </c>
      <c r="DP18">
        <v>23843.8</v>
      </c>
      <c r="DQ18">
        <v>24277.5</v>
      </c>
      <c r="DR18">
        <v>24513.1</v>
      </c>
      <c r="DS18">
        <v>27855.7</v>
      </c>
      <c r="DT18">
        <v>27943.9</v>
      </c>
      <c r="DU18">
        <v>39739.599999999999</v>
      </c>
      <c r="DV18">
        <v>33585.199999999997</v>
      </c>
      <c r="DW18">
        <v>42753.8</v>
      </c>
      <c r="DX18">
        <v>1.7999499999999999</v>
      </c>
      <c r="DY18">
        <v>1.8460000000000001</v>
      </c>
      <c r="DZ18">
        <v>0.12939400000000001</v>
      </c>
      <c r="EA18">
        <v>0</v>
      </c>
      <c r="EB18">
        <v>25.872199999999999</v>
      </c>
      <c r="EC18">
        <v>25.992000000000001</v>
      </c>
      <c r="ED18">
        <v>35.6</v>
      </c>
      <c r="EE18">
        <v>26.9</v>
      </c>
      <c r="EF18">
        <v>12.7941</v>
      </c>
      <c r="EG18">
        <v>63.380299999999998</v>
      </c>
      <c r="EH18">
        <v>24.070499999999999</v>
      </c>
      <c r="EI18">
        <v>1</v>
      </c>
      <c r="EJ18">
        <v>-0.15939300000000001</v>
      </c>
      <c r="EK18">
        <v>-1.08135</v>
      </c>
      <c r="EL18">
        <v>20.143599999999999</v>
      </c>
      <c r="EM18">
        <v>5.2288199999999998</v>
      </c>
      <c r="EN18">
        <v>11.987500000000001</v>
      </c>
      <c r="EO18">
        <v>4.9951499999999998</v>
      </c>
      <c r="EP18">
        <v>3.2909999999999999</v>
      </c>
      <c r="EQ18">
        <v>9999</v>
      </c>
      <c r="ER18">
        <v>9999</v>
      </c>
      <c r="ES18">
        <v>9999</v>
      </c>
      <c r="ET18">
        <v>999.9</v>
      </c>
      <c r="EU18">
        <v>1.87775</v>
      </c>
      <c r="EV18">
        <v>1.87381</v>
      </c>
      <c r="EW18">
        <v>1.87018</v>
      </c>
      <c r="EX18">
        <v>1.8721099999999999</v>
      </c>
      <c r="EY18">
        <v>1.8775900000000001</v>
      </c>
      <c r="EZ18">
        <v>1.8739300000000001</v>
      </c>
      <c r="FA18">
        <v>1.87178</v>
      </c>
      <c r="FB18">
        <v>1.8704700000000001</v>
      </c>
      <c r="FC18">
        <v>0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-3.8</v>
      </c>
      <c r="FQ18">
        <v>0.26479999999999998</v>
      </c>
      <c r="FR18">
        <v>-2.3575150775464579</v>
      </c>
      <c r="FS18">
        <v>-3.8409413047910609E-3</v>
      </c>
      <c r="FT18">
        <v>1.222025474305011E-6</v>
      </c>
      <c r="FU18">
        <v>-2.7416089085140852E-10</v>
      </c>
      <c r="FV18">
        <v>0.26473331959180352</v>
      </c>
      <c r="FW18">
        <v>0</v>
      </c>
      <c r="FX18">
        <v>0</v>
      </c>
      <c r="FY18">
        <v>0</v>
      </c>
      <c r="FZ18">
        <v>3</v>
      </c>
      <c r="GA18">
        <v>2222</v>
      </c>
      <c r="GB18">
        <v>1</v>
      </c>
      <c r="GC18">
        <v>19</v>
      </c>
      <c r="GD18">
        <v>2.4</v>
      </c>
      <c r="GE18">
        <v>24.8</v>
      </c>
      <c r="GF18">
        <v>1.54541</v>
      </c>
      <c r="GG18">
        <v>2.4731399999999999</v>
      </c>
      <c r="GH18">
        <v>1.4465300000000001</v>
      </c>
      <c r="GI18">
        <v>2.2888199999999999</v>
      </c>
      <c r="GJ18">
        <v>1.64673</v>
      </c>
      <c r="GK18">
        <v>2.3938000000000001</v>
      </c>
      <c r="GL18">
        <v>31.498799999999999</v>
      </c>
      <c r="GM18">
        <v>23.947399999999998</v>
      </c>
      <c r="GN18">
        <v>19</v>
      </c>
      <c r="GO18">
        <v>344.83</v>
      </c>
      <c r="GP18">
        <v>441.346</v>
      </c>
      <c r="GQ18">
        <v>27.033899999999999</v>
      </c>
      <c r="GR18">
        <v>25.310700000000001</v>
      </c>
      <c r="GS18">
        <v>30.0002</v>
      </c>
      <c r="GT18">
        <v>25.371600000000001</v>
      </c>
      <c r="GU18">
        <v>25.335699999999999</v>
      </c>
      <c r="GV18">
        <v>30.958500000000001</v>
      </c>
      <c r="GW18">
        <v>90.084299999999999</v>
      </c>
      <c r="GX18">
        <v>42.494399999999999</v>
      </c>
      <c r="GY18">
        <v>27.053699999999999</v>
      </c>
      <c r="GZ18">
        <v>715</v>
      </c>
      <c r="HA18">
        <v>1.34263</v>
      </c>
      <c r="HB18">
        <v>99.6708</v>
      </c>
      <c r="HC18">
        <v>100.071</v>
      </c>
    </row>
    <row r="19" spans="1:211" x14ac:dyDescent="0.3">
      <c r="A19">
        <v>3</v>
      </c>
      <c r="B19">
        <v>1691155313</v>
      </c>
      <c r="C19">
        <v>360</v>
      </c>
      <c r="D19" t="s">
        <v>354</v>
      </c>
      <c r="E19" t="s">
        <v>355</v>
      </c>
      <c r="F19" t="s">
        <v>342</v>
      </c>
      <c r="G19" t="s">
        <v>343</v>
      </c>
      <c r="H19" t="s">
        <v>375</v>
      </c>
      <c r="I19" t="s">
        <v>344</v>
      </c>
      <c r="J19">
        <v>1691155313</v>
      </c>
      <c r="K19">
        <f t="shared" si="0"/>
        <v>3.7136663449489631E-3</v>
      </c>
      <c r="L19">
        <f t="shared" si="1"/>
        <v>3.7136663449489631</v>
      </c>
      <c r="M19">
        <f t="shared" si="2"/>
        <v>32.544366183848915</v>
      </c>
      <c r="N19">
        <f t="shared" si="3"/>
        <v>423.76400000000001</v>
      </c>
      <c r="O19">
        <f t="shared" si="4"/>
        <v>321.56940726129045</v>
      </c>
      <c r="P19">
        <f t="shared" si="5"/>
        <v>31.868489752121594</v>
      </c>
      <c r="Q19">
        <f t="shared" si="6"/>
        <v>41.996279454359993</v>
      </c>
      <c r="R19">
        <f t="shared" si="7"/>
        <v>0.60591570093229241</v>
      </c>
      <c r="S19">
        <f t="shared" si="8"/>
        <v>2.0281554282462464</v>
      </c>
      <c r="T19">
        <f t="shared" si="9"/>
        <v>0.5205336433319192</v>
      </c>
      <c r="U19">
        <f t="shared" si="10"/>
        <v>0.33199727177104976</v>
      </c>
      <c r="V19">
        <f t="shared" si="11"/>
        <v>276.113817342</v>
      </c>
      <c r="W19">
        <f t="shared" si="12"/>
        <v>28.376017144056878</v>
      </c>
      <c r="X19">
        <f t="shared" si="13"/>
        <v>27.9285</v>
      </c>
      <c r="Y19">
        <f t="shared" si="14"/>
        <v>3.7790507433560538</v>
      </c>
      <c r="Z19">
        <f t="shared" si="15"/>
        <v>84.273858017386189</v>
      </c>
      <c r="AA19">
        <f t="shared" si="16"/>
        <v>3.0965422946429997</v>
      </c>
      <c r="AB19">
        <f t="shared" si="17"/>
        <v>3.6743806056727162</v>
      </c>
      <c r="AC19">
        <f t="shared" si="18"/>
        <v>0.68250844871305416</v>
      </c>
      <c r="AD19">
        <f t="shared" si="19"/>
        <v>-163.77268581224928</v>
      </c>
      <c r="AE19">
        <f t="shared" si="20"/>
        <v>-52.560658755666786</v>
      </c>
      <c r="AF19">
        <f t="shared" si="21"/>
        <v>-5.6314468554201502</v>
      </c>
      <c r="AG19">
        <f t="shared" si="22"/>
        <v>54.149025918663774</v>
      </c>
      <c r="AH19">
        <v>30</v>
      </c>
      <c r="AI19">
        <v>7</v>
      </c>
      <c r="AJ19">
        <f t="shared" si="23"/>
        <v>1</v>
      </c>
      <c r="AK19">
        <f t="shared" si="24"/>
        <v>0</v>
      </c>
      <c r="AL19">
        <f t="shared" si="25"/>
        <v>52165.337787431577</v>
      </c>
      <c r="AM19">
        <f t="shared" si="26"/>
        <v>1800</v>
      </c>
      <c r="AN19">
        <f t="shared" si="27"/>
        <v>1499.1095321999999</v>
      </c>
      <c r="AO19">
        <f t="shared" si="28"/>
        <v>0.83283862899999994</v>
      </c>
      <c r="AP19">
        <f t="shared" si="29"/>
        <v>0.15339656519</v>
      </c>
      <c r="AQ19">
        <v>34.17</v>
      </c>
      <c r="AR19">
        <v>0.5</v>
      </c>
      <c r="AS19" t="s">
        <v>345</v>
      </c>
      <c r="AT19">
        <v>2</v>
      </c>
      <c r="AU19">
        <v>1691155313</v>
      </c>
      <c r="AV19">
        <v>423.76400000000001</v>
      </c>
      <c r="AW19">
        <v>715.08299999999997</v>
      </c>
      <c r="AX19">
        <v>31.245699999999999</v>
      </c>
      <c r="AY19">
        <v>0.52715100000000004</v>
      </c>
      <c r="AZ19">
        <v>427.56200000000001</v>
      </c>
      <c r="BA19">
        <v>30.981000000000002</v>
      </c>
      <c r="BB19">
        <v>400.185</v>
      </c>
      <c r="BC19">
        <v>99.002899999999997</v>
      </c>
      <c r="BD19">
        <v>0.10009</v>
      </c>
      <c r="BE19">
        <v>27.447800000000001</v>
      </c>
      <c r="BF19">
        <v>27.9285</v>
      </c>
      <c r="BG19">
        <v>999.9</v>
      </c>
      <c r="BH19">
        <v>0</v>
      </c>
      <c r="BI19">
        <v>0</v>
      </c>
      <c r="BJ19">
        <v>9978.75</v>
      </c>
      <c r="BK19">
        <v>923.46799999999996</v>
      </c>
      <c r="BL19">
        <v>1.7200500000000001E-3</v>
      </c>
      <c r="BM19">
        <v>-291.31799999999998</v>
      </c>
      <c r="BN19">
        <v>437.43200000000002</v>
      </c>
      <c r="BO19">
        <v>715.46</v>
      </c>
      <c r="BP19">
        <v>30.718499999999999</v>
      </c>
      <c r="BQ19">
        <v>715.08299999999997</v>
      </c>
      <c r="BR19">
        <v>0.52715100000000004</v>
      </c>
      <c r="BS19">
        <v>3.09341</v>
      </c>
      <c r="BT19">
        <v>5.21895E-2</v>
      </c>
      <c r="BU19">
        <v>24.5395</v>
      </c>
      <c r="BV19">
        <v>-29.7438</v>
      </c>
      <c r="BW19">
        <v>1800</v>
      </c>
      <c r="BX19">
        <v>0.91000300000000001</v>
      </c>
      <c r="BY19">
        <v>3.4002999999999999E-2</v>
      </c>
      <c r="BZ19">
        <v>2.1988199999999999E-2</v>
      </c>
      <c r="CA19">
        <v>3.40057E-2</v>
      </c>
      <c r="CB19">
        <v>25</v>
      </c>
      <c r="CC19">
        <v>32963.199999999997</v>
      </c>
      <c r="CD19">
        <v>1691154990</v>
      </c>
      <c r="CE19" t="s">
        <v>346</v>
      </c>
      <c r="CF19">
        <v>1691154990</v>
      </c>
      <c r="CG19">
        <v>1691153643.5999999</v>
      </c>
      <c r="CH19">
        <v>2</v>
      </c>
      <c r="CI19">
        <v>0.32600000000000001</v>
      </c>
      <c r="CJ19">
        <v>-3.3000000000000002E-2</v>
      </c>
      <c r="CK19">
        <v>-4.59</v>
      </c>
      <c r="CL19">
        <v>-0.13300000000000001</v>
      </c>
      <c r="CM19">
        <v>715</v>
      </c>
      <c r="CN19">
        <v>12</v>
      </c>
      <c r="CO19">
        <v>0.02</v>
      </c>
      <c r="CP19">
        <v>0.02</v>
      </c>
      <c r="CQ19">
        <v>30.893970001009119</v>
      </c>
      <c r="CR19">
        <v>-2.540894791032362E-2</v>
      </c>
      <c r="CS19">
        <v>9.3603263489610705E-3</v>
      </c>
      <c r="CT19">
        <v>1</v>
      </c>
      <c r="CU19">
        <v>-291.38446341463418</v>
      </c>
      <c r="CV19">
        <v>0.47596515679384338</v>
      </c>
      <c r="CW19">
        <v>7.1570227343491402E-2</v>
      </c>
      <c r="CX19">
        <v>-1</v>
      </c>
      <c r="CY19">
        <v>30.715041463414629</v>
      </c>
      <c r="CZ19">
        <v>5.6278745644629688E-2</v>
      </c>
      <c r="DA19">
        <v>5.8164181254135678E-3</v>
      </c>
      <c r="DB19">
        <v>-1</v>
      </c>
      <c r="DC19">
        <v>0.56396671520847563</v>
      </c>
      <c r="DD19">
        <v>4.2055961115157227E-2</v>
      </c>
      <c r="DE19">
        <v>6.4440509448152744E-3</v>
      </c>
      <c r="DF19">
        <v>1</v>
      </c>
      <c r="DG19">
        <v>2</v>
      </c>
      <c r="DH19">
        <v>2</v>
      </c>
      <c r="DI19" t="s">
        <v>347</v>
      </c>
      <c r="DJ19">
        <v>2.6621700000000001</v>
      </c>
      <c r="DK19">
        <v>2.7909700000000002</v>
      </c>
      <c r="DL19">
        <v>0.10580100000000001</v>
      </c>
      <c r="DM19">
        <v>0.15030299999999999</v>
      </c>
      <c r="DN19">
        <v>0.14060500000000001</v>
      </c>
      <c r="DO19">
        <v>4.4391600000000002E-3</v>
      </c>
      <c r="DP19">
        <v>23857</v>
      </c>
      <c r="DQ19">
        <v>24280.7</v>
      </c>
      <c r="DR19">
        <v>24522.1</v>
      </c>
      <c r="DS19">
        <v>27858.7</v>
      </c>
      <c r="DT19">
        <v>28005.1</v>
      </c>
      <c r="DU19">
        <v>40341.599999999999</v>
      </c>
      <c r="DV19">
        <v>33596.300000000003</v>
      </c>
      <c r="DW19">
        <v>42759.7</v>
      </c>
      <c r="DX19">
        <v>1.8015000000000001</v>
      </c>
      <c r="DY19">
        <v>1.8393999999999999</v>
      </c>
      <c r="DZ19">
        <v>0.12801599999999999</v>
      </c>
      <c r="EA19">
        <v>0</v>
      </c>
      <c r="EB19">
        <v>25.834499999999998</v>
      </c>
      <c r="EC19">
        <v>25.938500000000001</v>
      </c>
      <c r="ED19">
        <v>31.3</v>
      </c>
      <c r="EE19">
        <v>27</v>
      </c>
      <c r="EF19">
        <v>11.3148</v>
      </c>
      <c r="EG19">
        <v>63.560299999999998</v>
      </c>
      <c r="EH19">
        <v>23.421500000000002</v>
      </c>
      <c r="EI19">
        <v>1</v>
      </c>
      <c r="EJ19">
        <v>-0.15896099999999999</v>
      </c>
      <c r="EK19">
        <v>-1.3718600000000001</v>
      </c>
      <c r="EL19">
        <v>20.140599999999999</v>
      </c>
      <c r="EM19">
        <v>5.2288199999999998</v>
      </c>
      <c r="EN19">
        <v>11.988799999999999</v>
      </c>
      <c r="EO19">
        <v>4.9955499999999997</v>
      </c>
      <c r="EP19">
        <v>3.2909999999999999</v>
      </c>
      <c r="EQ19">
        <v>9999</v>
      </c>
      <c r="ER19">
        <v>9999</v>
      </c>
      <c r="ES19">
        <v>9999</v>
      </c>
      <c r="ET19">
        <v>999.9</v>
      </c>
      <c r="EU19">
        <v>1.87775</v>
      </c>
      <c r="EV19">
        <v>1.8738300000000001</v>
      </c>
      <c r="EW19">
        <v>1.8702099999999999</v>
      </c>
      <c r="EX19">
        <v>1.87215</v>
      </c>
      <c r="EY19">
        <v>1.8775900000000001</v>
      </c>
      <c r="EZ19">
        <v>1.8739300000000001</v>
      </c>
      <c r="FA19">
        <v>1.8717900000000001</v>
      </c>
      <c r="FB19">
        <v>1.8705000000000001</v>
      </c>
      <c r="FC19">
        <v>0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-3.798</v>
      </c>
      <c r="FQ19">
        <v>0.26469999999999999</v>
      </c>
      <c r="FR19">
        <v>-2.3575150775464579</v>
      </c>
      <c r="FS19">
        <v>-3.8409413047910609E-3</v>
      </c>
      <c r="FT19">
        <v>1.222025474305011E-6</v>
      </c>
      <c r="FU19">
        <v>-2.7416089085140852E-10</v>
      </c>
      <c r="FV19">
        <v>0.26473331959180352</v>
      </c>
      <c r="FW19">
        <v>0</v>
      </c>
      <c r="FX19">
        <v>0</v>
      </c>
      <c r="FY19">
        <v>0</v>
      </c>
      <c r="FZ19">
        <v>3</v>
      </c>
      <c r="GA19">
        <v>2222</v>
      </c>
      <c r="GB19">
        <v>1</v>
      </c>
      <c r="GC19">
        <v>19</v>
      </c>
      <c r="GD19">
        <v>5.4</v>
      </c>
      <c r="GE19">
        <v>27.8</v>
      </c>
      <c r="GF19">
        <v>1.54541</v>
      </c>
      <c r="GG19">
        <v>2.47437</v>
      </c>
      <c r="GH19">
        <v>1.4477500000000001</v>
      </c>
      <c r="GI19">
        <v>2.2888199999999999</v>
      </c>
      <c r="GJ19">
        <v>1.64673</v>
      </c>
      <c r="GK19">
        <v>2.3046899999999999</v>
      </c>
      <c r="GL19">
        <v>31.629799999999999</v>
      </c>
      <c r="GM19">
        <v>23.938700000000001</v>
      </c>
      <c r="GN19">
        <v>19</v>
      </c>
      <c r="GO19">
        <v>345.48</v>
      </c>
      <c r="GP19">
        <v>437.36500000000001</v>
      </c>
      <c r="GQ19">
        <v>27.460899999999999</v>
      </c>
      <c r="GR19">
        <v>25.305199999999999</v>
      </c>
      <c r="GS19">
        <v>30.0001</v>
      </c>
      <c r="GT19">
        <v>25.363099999999999</v>
      </c>
      <c r="GU19">
        <v>25.347000000000001</v>
      </c>
      <c r="GV19">
        <v>30.942900000000002</v>
      </c>
      <c r="GW19">
        <v>100</v>
      </c>
      <c r="GX19">
        <v>29.578299999999999</v>
      </c>
      <c r="GY19">
        <v>27.5107</v>
      </c>
      <c r="GZ19">
        <v>715</v>
      </c>
      <c r="HA19">
        <v>0</v>
      </c>
      <c r="HB19">
        <v>99.705399999999997</v>
      </c>
      <c r="HC19">
        <v>100.084</v>
      </c>
    </row>
    <row r="20" spans="1:211" x14ac:dyDescent="0.3">
      <c r="A20">
        <v>4</v>
      </c>
      <c r="B20">
        <v>1691155493</v>
      </c>
      <c r="C20">
        <v>540</v>
      </c>
      <c r="D20" t="s">
        <v>356</v>
      </c>
      <c r="E20" t="s">
        <v>357</v>
      </c>
      <c r="F20" t="s">
        <v>342</v>
      </c>
      <c r="G20" t="s">
        <v>343</v>
      </c>
      <c r="H20" t="s">
        <v>375</v>
      </c>
      <c r="I20" t="s">
        <v>344</v>
      </c>
      <c r="J20">
        <v>1691155493</v>
      </c>
      <c r="K20">
        <f t="shared" si="0"/>
        <v>3.7105666795532741E-3</v>
      </c>
      <c r="L20">
        <f t="shared" si="1"/>
        <v>3.7105666795532741</v>
      </c>
      <c r="M20">
        <f t="shared" si="2"/>
        <v>32.476829746700709</v>
      </c>
      <c r="N20">
        <f t="shared" si="3"/>
        <v>424.10300000000001</v>
      </c>
      <c r="O20">
        <f t="shared" si="4"/>
        <v>317.43755481232188</v>
      </c>
      <c r="P20">
        <f t="shared" si="5"/>
        <v>31.454984315269726</v>
      </c>
      <c r="Q20">
        <f t="shared" si="6"/>
        <v>42.024495875876795</v>
      </c>
      <c r="R20">
        <f t="shared" si="7"/>
        <v>0.57553431180231573</v>
      </c>
      <c r="S20">
        <f t="shared" si="8"/>
        <v>2.0323554272864834</v>
      </c>
      <c r="T20">
        <f t="shared" si="9"/>
        <v>0.49805372368439027</v>
      </c>
      <c r="U20">
        <f t="shared" si="10"/>
        <v>0.31737173668800611</v>
      </c>
      <c r="V20">
        <f t="shared" si="11"/>
        <v>276.11688211200004</v>
      </c>
      <c r="W20">
        <f t="shared" si="12"/>
        <v>28.43658177038888</v>
      </c>
      <c r="X20">
        <f t="shared" si="13"/>
        <v>28.014099999999999</v>
      </c>
      <c r="Y20">
        <f t="shared" si="14"/>
        <v>3.7979600865405994</v>
      </c>
      <c r="Z20">
        <f t="shared" si="15"/>
        <v>83.669450819916861</v>
      </c>
      <c r="AA20">
        <f t="shared" si="16"/>
        <v>3.0853649364366396</v>
      </c>
      <c r="AB20">
        <f t="shared" si="17"/>
        <v>3.6875644649291668</v>
      </c>
      <c r="AC20">
        <f t="shared" si="18"/>
        <v>0.7125951501039598</v>
      </c>
      <c r="AD20">
        <f t="shared" si="19"/>
        <v>-163.63599056829938</v>
      </c>
      <c r="AE20">
        <f t="shared" si="20"/>
        <v>-55.342971461493249</v>
      </c>
      <c r="AF20">
        <f t="shared" si="21"/>
        <v>-5.9216300127737291</v>
      </c>
      <c r="AG20">
        <f t="shared" si="22"/>
        <v>51.216290069433683</v>
      </c>
      <c r="AH20">
        <v>29</v>
      </c>
      <c r="AI20">
        <v>7</v>
      </c>
      <c r="AJ20">
        <f t="shared" si="23"/>
        <v>1</v>
      </c>
      <c r="AK20">
        <f t="shared" si="24"/>
        <v>0</v>
      </c>
      <c r="AL20">
        <f t="shared" si="25"/>
        <v>52351.920715118395</v>
      </c>
      <c r="AM20">
        <f t="shared" si="26"/>
        <v>1800</v>
      </c>
      <c r="AN20">
        <f t="shared" si="27"/>
        <v>1499.1112602000001</v>
      </c>
      <c r="AO20">
        <f t="shared" si="28"/>
        <v>0.83283958899999999</v>
      </c>
      <c r="AP20">
        <f t="shared" si="29"/>
        <v>0.15339826784000002</v>
      </c>
      <c r="AQ20">
        <v>34.17</v>
      </c>
      <c r="AR20">
        <v>0.5</v>
      </c>
      <c r="AS20" t="s">
        <v>345</v>
      </c>
      <c r="AT20">
        <v>2</v>
      </c>
      <c r="AU20">
        <v>1691155493</v>
      </c>
      <c r="AV20">
        <v>424.10300000000001</v>
      </c>
      <c r="AW20">
        <v>714.89499999999998</v>
      </c>
      <c r="AX20">
        <v>31.136900000000001</v>
      </c>
      <c r="AY20">
        <v>0.43525000000000003</v>
      </c>
      <c r="AZ20">
        <v>427.90199999999999</v>
      </c>
      <c r="BA20">
        <v>30.872199999999999</v>
      </c>
      <c r="BB20">
        <v>400.11599999999999</v>
      </c>
      <c r="BC20">
        <v>98.990499999999997</v>
      </c>
      <c r="BD20">
        <v>9.9805599999999994E-2</v>
      </c>
      <c r="BE20">
        <v>27.509</v>
      </c>
      <c r="BF20">
        <v>28.014099999999999</v>
      </c>
      <c r="BG20">
        <v>999.9</v>
      </c>
      <c r="BH20">
        <v>0</v>
      </c>
      <c r="BI20">
        <v>0</v>
      </c>
      <c r="BJ20">
        <v>10019.4</v>
      </c>
      <c r="BK20">
        <v>924.24699999999996</v>
      </c>
      <c r="BL20">
        <v>1.8156100000000001E-3</v>
      </c>
      <c r="BM20">
        <v>-290.79199999999997</v>
      </c>
      <c r="BN20">
        <v>437.733</v>
      </c>
      <c r="BO20">
        <v>715.20600000000002</v>
      </c>
      <c r="BP20">
        <v>30.701699999999999</v>
      </c>
      <c r="BQ20">
        <v>714.89499999999998</v>
      </c>
      <c r="BR20">
        <v>0.43525000000000003</v>
      </c>
      <c r="BS20">
        <v>3.0822600000000002</v>
      </c>
      <c r="BT20">
        <v>4.3085600000000002E-2</v>
      </c>
      <c r="BU20">
        <v>24.479099999999999</v>
      </c>
      <c r="BV20">
        <v>-31.752400000000002</v>
      </c>
      <c r="BW20">
        <v>1800</v>
      </c>
      <c r="BX20">
        <v>0.90998299999999999</v>
      </c>
      <c r="BY20">
        <v>3.4001200000000002E-2</v>
      </c>
      <c r="BZ20">
        <v>2.2011699999999999E-2</v>
      </c>
      <c r="CA20">
        <v>3.4003800000000001E-2</v>
      </c>
      <c r="CB20">
        <v>25</v>
      </c>
      <c r="CC20">
        <v>32963</v>
      </c>
      <c r="CD20">
        <v>1691154990</v>
      </c>
      <c r="CE20" t="s">
        <v>346</v>
      </c>
      <c r="CF20">
        <v>1691154990</v>
      </c>
      <c r="CG20">
        <v>1691153643.5999999</v>
      </c>
      <c r="CH20">
        <v>2</v>
      </c>
      <c r="CI20">
        <v>0.32600000000000001</v>
      </c>
      <c r="CJ20">
        <v>-3.3000000000000002E-2</v>
      </c>
      <c r="CK20">
        <v>-4.59</v>
      </c>
      <c r="CL20">
        <v>-0.13300000000000001</v>
      </c>
      <c r="CM20">
        <v>715</v>
      </c>
      <c r="CN20">
        <v>12</v>
      </c>
      <c r="CO20">
        <v>0.02</v>
      </c>
      <c r="CP20">
        <v>0.02</v>
      </c>
      <c r="CQ20">
        <v>30.841736178515561</v>
      </c>
      <c r="CR20">
        <v>-1.0740061126903739E-3</v>
      </c>
      <c r="CS20">
        <v>7.5382016544449683E-3</v>
      </c>
      <c r="CT20">
        <v>1</v>
      </c>
      <c r="CU20">
        <v>-290.92614634146338</v>
      </c>
      <c r="CV20">
        <v>1.9881533101482159E-2</v>
      </c>
      <c r="CW20">
        <v>4.5710948133879152E-2</v>
      </c>
      <c r="CX20">
        <v>-1</v>
      </c>
      <c r="CY20">
        <v>30.717100000000009</v>
      </c>
      <c r="CZ20">
        <v>-4.5961672473863797E-2</v>
      </c>
      <c r="DA20">
        <v>7.2179653913164504E-3</v>
      </c>
      <c r="DB20">
        <v>-1</v>
      </c>
      <c r="DC20">
        <v>0.55363756225497751</v>
      </c>
      <c r="DD20">
        <v>-1.8476390718416318E-2</v>
      </c>
      <c r="DE20">
        <v>2.9865388090542602E-3</v>
      </c>
      <c r="DF20">
        <v>1</v>
      </c>
      <c r="DG20">
        <v>2</v>
      </c>
      <c r="DH20">
        <v>2</v>
      </c>
      <c r="DI20" t="s">
        <v>347</v>
      </c>
      <c r="DJ20">
        <v>2.6619600000000001</v>
      </c>
      <c r="DK20">
        <v>2.7907199999999999</v>
      </c>
      <c r="DL20">
        <v>0.105851</v>
      </c>
      <c r="DM20">
        <v>0.150256</v>
      </c>
      <c r="DN20">
        <v>0.14025399999999999</v>
      </c>
      <c r="DO20">
        <v>3.6845599999999999E-3</v>
      </c>
      <c r="DP20">
        <v>23856.7</v>
      </c>
      <c r="DQ20">
        <v>24282.1</v>
      </c>
      <c r="DR20">
        <v>24523.200000000001</v>
      </c>
      <c r="DS20">
        <v>27858.9</v>
      </c>
      <c r="DT20">
        <v>28018.9</v>
      </c>
      <c r="DU20">
        <v>40373.699999999997</v>
      </c>
      <c r="DV20">
        <v>33598.6</v>
      </c>
      <c r="DW20">
        <v>42761</v>
      </c>
      <c r="DX20">
        <v>1.8035000000000001</v>
      </c>
      <c r="DY20">
        <v>1.8387</v>
      </c>
      <c r="DZ20">
        <v>0.1323</v>
      </c>
      <c r="EA20">
        <v>0</v>
      </c>
      <c r="EB20">
        <v>25.850300000000001</v>
      </c>
      <c r="EC20">
        <v>25.939299999999999</v>
      </c>
      <c r="ED20">
        <v>26.8</v>
      </c>
      <c r="EE20">
        <v>27.3</v>
      </c>
      <c r="EF20">
        <v>9.86172</v>
      </c>
      <c r="EG20">
        <v>63.320300000000003</v>
      </c>
      <c r="EH20">
        <v>23.689900000000002</v>
      </c>
      <c r="EI20">
        <v>1</v>
      </c>
      <c r="EJ20">
        <v>-0.15907299999999999</v>
      </c>
      <c r="EK20">
        <v>-1.2632699999999999</v>
      </c>
      <c r="EL20">
        <v>20.141400000000001</v>
      </c>
      <c r="EM20">
        <v>5.2288199999999998</v>
      </c>
      <c r="EN20">
        <v>11.9894</v>
      </c>
      <c r="EO20">
        <v>4.9942500000000001</v>
      </c>
      <c r="EP20">
        <v>3.2909999999999999</v>
      </c>
      <c r="EQ20">
        <v>9999</v>
      </c>
      <c r="ER20">
        <v>9999</v>
      </c>
      <c r="ES20">
        <v>9999</v>
      </c>
      <c r="ET20">
        <v>999.9</v>
      </c>
      <c r="EU20">
        <v>1.8777600000000001</v>
      </c>
      <c r="EV20">
        <v>1.8738300000000001</v>
      </c>
      <c r="EW20">
        <v>1.87026</v>
      </c>
      <c r="EX20">
        <v>1.87212</v>
      </c>
      <c r="EY20">
        <v>1.8775900000000001</v>
      </c>
      <c r="EZ20">
        <v>1.8739399999999999</v>
      </c>
      <c r="FA20">
        <v>1.8717999999999999</v>
      </c>
      <c r="FB20">
        <v>1.8705400000000001</v>
      </c>
      <c r="FC20">
        <v>0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-3.7989999999999999</v>
      </c>
      <c r="FQ20">
        <v>0.26469999999999999</v>
      </c>
      <c r="FR20">
        <v>-2.3575150775464579</v>
      </c>
      <c r="FS20">
        <v>-3.8409413047910609E-3</v>
      </c>
      <c r="FT20">
        <v>1.222025474305011E-6</v>
      </c>
      <c r="FU20">
        <v>-2.7416089085140852E-10</v>
      </c>
      <c r="FV20">
        <v>0.26473331959180352</v>
      </c>
      <c r="FW20">
        <v>0</v>
      </c>
      <c r="FX20">
        <v>0</v>
      </c>
      <c r="FY20">
        <v>0</v>
      </c>
      <c r="FZ20">
        <v>3</v>
      </c>
      <c r="GA20">
        <v>2222</v>
      </c>
      <c r="GB20">
        <v>1</v>
      </c>
      <c r="GC20">
        <v>19</v>
      </c>
      <c r="GD20">
        <v>8.4</v>
      </c>
      <c r="GE20">
        <v>30.8</v>
      </c>
      <c r="GF20">
        <v>1.5466299999999999</v>
      </c>
      <c r="GG20">
        <v>2.47437</v>
      </c>
      <c r="GH20">
        <v>1.4477500000000001</v>
      </c>
      <c r="GI20">
        <v>2.2888199999999999</v>
      </c>
      <c r="GJ20">
        <v>1.64673</v>
      </c>
      <c r="GK20">
        <v>2.2973599999999998</v>
      </c>
      <c r="GL20">
        <v>31.7392</v>
      </c>
      <c r="GM20">
        <v>23.947399999999998</v>
      </c>
      <c r="GN20">
        <v>19</v>
      </c>
      <c r="GO20">
        <v>346.37</v>
      </c>
      <c r="GP20">
        <v>436.935</v>
      </c>
      <c r="GQ20">
        <v>27.706099999999999</v>
      </c>
      <c r="GR20">
        <v>25.305399999999999</v>
      </c>
      <c r="GS20">
        <v>30</v>
      </c>
      <c r="GT20">
        <v>25.360900000000001</v>
      </c>
      <c r="GU20">
        <v>25.347000000000001</v>
      </c>
      <c r="GV20">
        <v>30.960799999999999</v>
      </c>
      <c r="GW20">
        <v>100</v>
      </c>
      <c r="GX20">
        <v>19.178999999999998</v>
      </c>
      <c r="GY20">
        <v>27.697299999999998</v>
      </c>
      <c r="GZ20">
        <v>715</v>
      </c>
      <c r="HA20">
        <v>0</v>
      </c>
      <c r="HB20">
        <v>99.711200000000005</v>
      </c>
      <c r="HC20">
        <v>100.086</v>
      </c>
    </row>
    <row r="21" spans="1:211" x14ac:dyDescent="0.3">
      <c r="A21">
        <v>5</v>
      </c>
      <c r="B21">
        <v>1691155673</v>
      </c>
      <c r="C21">
        <v>720</v>
      </c>
      <c r="D21" t="s">
        <v>358</v>
      </c>
      <c r="E21" t="s">
        <v>359</v>
      </c>
      <c r="F21" t="s">
        <v>342</v>
      </c>
      <c r="G21" t="s">
        <v>343</v>
      </c>
      <c r="H21" t="s">
        <v>375</v>
      </c>
      <c r="I21" t="s">
        <v>344</v>
      </c>
      <c r="J21">
        <v>1691155673</v>
      </c>
      <c r="K21">
        <f t="shared" si="0"/>
        <v>3.7410172882217808E-3</v>
      </c>
      <c r="L21">
        <f t="shared" si="1"/>
        <v>3.7410172882217809</v>
      </c>
      <c r="M21">
        <f t="shared" si="2"/>
        <v>32.390086914012883</v>
      </c>
      <c r="N21">
        <f t="shared" si="3"/>
        <v>424.75799999999998</v>
      </c>
      <c r="O21">
        <f t="shared" si="4"/>
        <v>322.19318775945413</v>
      </c>
      <c r="P21">
        <f t="shared" si="5"/>
        <v>31.923235060884465</v>
      </c>
      <c r="Q21">
        <f t="shared" si="6"/>
        <v>42.085462986618602</v>
      </c>
      <c r="R21">
        <f t="shared" si="7"/>
        <v>0.60045495066254218</v>
      </c>
      <c r="S21">
        <f t="shared" si="8"/>
        <v>2.0309874224130011</v>
      </c>
      <c r="T21">
        <f t="shared" si="9"/>
        <v>0.51659118705850016</v>
      </c>
      <c r="U21">
        <f t="shared" si="10"/>
        <v>0.32942355988722866</v>
      </c>
      <c r="V21">
        <f t="shared" si="11"/>
        <v>276.11609104799999</v>
      </c>
      <c r="W21">
        <f t="shared" si="12"/>
        <v>28.41207128037308</v>
      </c>
      <c r="X21">
        <f t="shared" si="13"/>
        <v>28.0061</v>
      </c>
      <c r="Y21">
        <f t="shared" si="14"/>
        <v>3.7961893682261012</v>
      </c>
      <c r="Z21">
        <f t="shared" si="15"/>
        <v>84.234392549493236</v>
      </c>
      <c r="AA21">
        <f t="shared" si="16"/>
        <v>3.1036540260054797</v>
      </c>
      <c r="AB21">
        <f t="shared" si="17"/>
        <v>3.6845449133878172</v>
      </c>
      <c r="AC21">
        <f t="shared" si="18"/>
        <v>0.69253534222062152</v>
      </c>
      <c r="AD21">
        <f t="shared" si="19"/>
        <v>-164.97886241058052</v>
      </c>
      <c r="AE21">
        <f t="shared" si="20"/>
        <v>-55.962686951044887</v>
      </c>
      <c r="AF21">
        <f t="shared" si="21"/>
        <v>-5.9913147611265991</v>
      </c>
      <c r="AG21">
        <f t="shared" si="22"/>
        <v>49.183226925247979</v>
      </c>
      <c r="AH21">
        <v>29</v>
      </c>
      <c r="AI21">
        <v>7</v>
      </c>
      <c r="AJ21">
        <f t="shared" si="23"/>
        <v>1</v>
      </c>
      <c r="AK21">
        <f t="shared" si="24"/>
        <v>0</v>
      </c>
      <c r="AL21">
        <f t="shared" si="25"/>
        <v>52289.77305541755</v>
      </c>
      <c r="AM21">
        <f t="shared" si="26"/>
        <v>1800</v>
      </c>
      <c r="AN21">
        <f t="shared" si="27"/>
        <v>1499.1138377999998</v>
      </c>
      <c r="AO21">
        <f t="shared" si="28"/>
        <v>0.8328410209999999</v>
      </c>
      <c r="AP21">
        <f t="shared" si="29"/>
        <v>0.15339782835999999</v>
      </c>
      <c r="AQ21">
        <v>34.17</v>
      </c>
      <c r="AR21">
        <v>0.5</v>
      </c>
      <c r="AS21" t="s">
        <v>345</v>
      </c>
      <c r="AT21">
        <v>2</v>
      </c>
      <c r="AU21">
        <v>1691155673</v>
      </c>
      <c r="AV21">
        <v>424.75799999999998</v>
      </c>
      <c r="AW21">
        <v>714.93100000000004</v>
      </c>
      <c r="AX21">
        <v>31.324400000000001</v>
      </c>
      <c r="AY21">
        <v>0.37779400000000002</v>
      </c>
      <c r="AZ21">
        <v>428.55900000000003</v>
      </c>
      <c r="BA21">
        <v>31.059699999999999</v>
      </c>
      <c r="BB21">
        <v>400.12900000000002</v>
      </c>
      <c r="BC21">
        <v>98.981099999999998</v>
      </c>
      <c r="BD21">
        <v>9.9936700000000003E-2</v>
      </c>
      <c r="BE21">
        <v>27.495000000000001</v>
      </c>
      <c r="BF21">
        <v>28.0061</v>
      </c>
      <c r="BG21">
        <v>999.9</v>
      </c>
      <c r="BH21">
        <v>0</v>
      </c>
      <c r="BI21">
        <v>0</v>
      </c>
      <c r="BJ21">
        <v>10007.5</v>
      </c>
      <c r="BK21">
        <v>924.02800000000002</v>
      </c>
      <c r="BL21">
        <v>1.91117E-3</v>
      </c>
      <c r="BM21">
        <v>-290.173</v>
      </c>
      <c r="BN21">
        <v>438.49400000000003</v>
      </c>
      <c r="BO21">
        <v>715.20100000000002</v>
      </c>
      <c r="BP21">
        <v>30.9466</v>
      </c>
      <c r="BQ21">
        <v>714.93100000000004</v>
      </c>
      <c r="BR21">
        <v>0.37779400000000002</v>
      </c>
      <c r="BS21">
        <v>3.10053</v>
      </c>
      <c r="BT21">
        <v>3.7394400000000001E-2</v>
      </c>
      <c r="BU21">
        <v>24.5778</v>
      </c>
      <c r="BV21">
        <v>-33.212499999999999</v>
      </c>
      <c r="BW21">
        <v>1800</v>
      </c>
      <c r="BX21">
        <v>0.91000099999999995</v>
      </c>
      <c r="BY21">
        <v>3.3994400000000001E-2</v>
      </c>
      <c r="BZ21">
        <v>2.20073E-2</v>
      </c>
      <c r="CA21">
        <v>3.3996999999999999E-2</v>
      </c>
      <c r="CB21">
        <v>25</v>
      </c>
      <c r="CC21">
        <v>32963</v>
      </c>
      <c r="CD21">
        <v>1691154990</v>
      </c>
      <c r="CE21" t="s">
        <v>346</v>
      </c>
      <c r="CF21">
        <v>1691154990</v>
      </c>
      <c r="CG21">
        <v>1691153643.5999999</v>
      </c>
      <c r="CH21">
        <v>2</v>
      </c>
      <c r="CI21">
        <v>0.32600000000000001</v>
      </c>
      <c r="CJ21">
        <v>-3.3000000000000002E-2</v>
      </c>
      <c r="CK21">
        <v>-4.59</v>
      </c>
      <c r="CL21">
        <v>-0.13300000000000001</v>
      </c>
      <c r="CM21">
        <v>715</v>
      </c>
      <c r="CN21">
        <v>12</v>
      </c>
      <c r="CO21">
        <v>0.02</v>
      </c>
      <c r="CP21">
        <v>0.02</v>
      </c>
      <c r="CQ21">
        <v>30.745775014780651</v>
      </c>
      <c r="CR21">
        <v>-4.7359838232290487E-2</v>
      </c>
      <c r="CS21">
        <v>1.2435499450771621E-2</v>
      </c>
      <c r="CT21">
        <v>1</v>
      </c>
      <c r="CU21">
        <v>-290.17429268292682</v>
      </c>
      <c r="CV21">
        <v>0.70994425087095603</v>
      </c>
      <c r="CW21">
        <v>0.1069518341334534</v>
      </c>
      <c r="CX21">
        <v>-1</v>
      </c>
      <c r="CY21">
        <v>30.93170487804878</v>
      </c>
      <c r="CZ21">
        <v>6.0543554006664366E-3</v>
      </c>
      <c r="DA21">
        <v>5.0594972862930947E-3</v>
      </c>
      <c r="DB21">
        <v>-1</v>
      </c>
      <c r="DC21">
        <v>0.56705016663067509</v>
      </c>
      <c r="DD21">
        <v>5.127292086982831E-3</v>
      </c>
      <c r="DE21">
        <v>1.146119882177639E-3</v>
      </c>
      <c r="DF21">
        <v>1</v>
      </c>
      <c r="DG21">
        <v>2</v>
      </c>
      <c r="DH21">
        <v>2</v>
      </c>
      <c r="DI21" t="s">
        <v>347</v>
      </c>
      <c r="DJ21">
        <v>2.6619700000000002</v>
      </c>
      <c r="DK21">
        <v>2.7908400000000002</v>
      </c>
      <c r="DL21">
        <v>0.105961</v>
      </c>
      <c r="DM21">
        <v>0.15023900000000001</v>
      </c>
      <c r="DN21">
        <v>0.14081099999999999</v>
      </c>
      <c r="DO21">
        <v>3.2085299999999998E-3</v>
      </c>
      <c r="DP21">
        <v>23851</v>
      </c>
      <c r="DQ21">
        <v>24281.1</v>
      </c>
      <c r="DR21">
        <v>24520.400000000001</v>
      </c>
      <c r="DS21">
        <v>27857.3</v>
      </c>
      <c r="DT21">
        <v>27997.9</v>
      </c>
      <c r="DU21">
        <v>40391.800000000003</v>
      </c>
      <c r="DV21">
        <v>33595.699999999997</v>
      </c>
      <c r="DW21">
        <v>42759.8</v>
      </c>
      <c r="DX21">
        <v>1.8040799999999999</v>
      </c>
      <c r="DY21">
        <v>1.83663</v>
      </c>
      <c r="DZ21">
        <v>0.12747900000000001</v>
      </c>
      <c r="EA21">
        <v>0</v>
      </c>
      <c r="EB21">
        <v>25.921199999999999</v>
      </c>
      <c r="EC21">
        <v>25.995699999999999</v>
      </c>
      <c r="ED21">
        <v>23.2</v>
      </c>
      <c r="EE21">
        <v>27.4</v>
      </c>
      <c r="EF21">
        <v>8.5886899999999997</v>
      </c>
      <c r="EG21">
        <v>63.080399999999997</v>
      </c>
      <c r="EH21">
        <v>24.134599999999999</v>
      </c>
      <c r="EI21">
        <v>1</v>
      </c>
      <c r="EJ21">
        <v>-0.156476</v>
      </c>
      <c r="EK21">
        <v>-1.0666</v>
      </c>
      <c r="EL21">
        <v>20.143000000000001</v>
      </c>
      <c r="EM21">
        <v>5.2288199999999998</v>
      </c>
      <c r="EN21">
        <v>11.9894</v>
      </c>
      <c r="EO21">
        <v>4.9957000000000003</v>
      </c>
      <c r="EP21">
        <v>3.2909999999999999</v>
      </c>
      <c r="EQ21">
        <v>9999</v>
      </c>
      <c r="ER21">
        <v>9999</v>
      </c>
      <c r="ES21">
        <v>9999</v>
      </c>
      <c r="ET21">
        <v>999.9</v>
      </c>
      <c r="EU21">
        <v>1.87775</v>
      </c>
      <c r="EV21">
        <v>1.87382</v>
      </c>
      <c r="EW21">
        <v>1.87025</v>
      </c>
      <c r="EX21">
        <v>1.8721099999999999</v>
      </c>
      <c r="EY21">
        <v>1.8775999999999999</v>
      </c>
      <c r="EZ21">
        <v>1.8739300000000001</v>
      </c>
      <c r="FA21">
        <v>1.8717999999999999</v>
      </c>
      <c r="FB21">
        <v>1.8705099999999999</v>
      </c>
      <c r="FC21">
        <v>0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-3.8010000000000002</v>
      </c>
      <c r="FQ21">
        <v>0.26469999999999999</v>
      </c>
      <c r="FR21">
        <v>-2.3575150775464579</v>
      </c>
      <c r="FS21">
        <v>-3.8409413047910609E-3</v>
      </c>
      <c r="FT21">
        <v>1.222025474305011E-6</v>
      </c>
      <c r="FU21">
        <v>-2.7416089085140852E-10</v>
      </c>
      <c r="FV21">
        <v>0.26473331959180352</v>
      </c>
      <c r="FW21">
        <v>0</v>
      </c>
      <c r="FX21">
        <v>0</v>
      </c>
      <c r="FY21">
        <v>0</v>
      </c>
      <c r="FZ21">
        <v>3</v>
      </c>
      <c r="GA21">
        <v>2222</v>
      </c>
      <c r="GB21">
        <v>1</v>
      </c>
      <c r="GC21">
        <v>19</v>
      </c>
      <c r="GD21">
        <v>11.4</v>
      </c>
      <c r="GE21">
        <v>33.799999999999997</v>
      </c>
      <c r="GF21">
        <v>1.5478499999999999</v>
      </c>
      <c r="GG21">
        <v>2.47559</v>
      </c>
      <c r="GH21">
        <v>1.4477500000000001</v>
      </c>
      <c r="GI21">
        <v>2.2900399999999999</v>
      </c>
      <c r="GJ21">
        <v>1.64673</v>
      </c>
      <c r="GK21">
        <v>2.3547400000000001</v>
      </c>
      <c r="GL21">
        <v>31.892700000000001</v>
      </c>
      <c r="GM21">
        <v>23.947399999999998</v>
      </c>
      <c r="GN21">
        <v>19</v>
      </c>
      <c r="GO21">
        <v>346.774</v>
      </c>
      <c r="GP21">
        <v>435.86</v>
      </c>
      <c r="GQ21">
        <v>27.4023</v>
      </c>
      <c r="GR21">
        <v>25.338200000000001</v>
      </c>
      <c r="GS21">
        <v>30.0002</v>
      </c>
      <c r="GT21">
        <v>25.3857</v>
      </c>
      <c r="GU21">
        <v>25.371600000000001</v>
      </c>
      <c r="GV21">
        <v>30.983799999999999</v>
      </c>
      <c r="GW21">
        <v>100</v>
      </c>
      <c r="GX21">
        <v>10.8116</v>
      </c>
      <c r="GY21">
        <v>27.395</v>
      </c>
      <c r="GZ21">
        <v>715</v>
      </c>
      <c r="HA21">
        <v>0</v>
      </c>
      <c r="HB21">
        <v>99.701300000000003</v>
      </c>
      <c r="HC21">
        <v>100.08199999999999</v>
      </c>
    </row>
    <row r="22" spans="1:211" x14ac:dyDescent="0.3">
      <c r="A22">
        <v>6</v>
      </c>
      <c r="B22">
        <v>1691155853.0999999</v>
      </c>
      <c r="C22">
        <v>900.09999990463257</v>
      </c>
      <c r="D22" t="s">
        <v>360</v>
      </c>
      <c r="E22" t="s">
        <v>361</v>
      </c>
      <c r="F22" t="s">
        <v>342</v>
      </c>
      <c r="G22" t="s">
        <v>343</v>
      </c>
      <c r="H22" t="s">
        <v>375</v>
      </c>
      <c r="I22" t="s">
        <v>344</v>
      </c>
      <c r="J22">
        <v>1691155853.0999999</v>
      </c>
      <c r="K22">
        <f t="shared" si="0"/>
        <v>3.7385574851750737E-3</v>
      </c>
      <c r="L22">
        <f t="shared" si="1"/>
        <v>3.7385574851750736</v>
      </c>
      <c r="M22">
        <f t="shared" si="2"/>
        <v>32.253009066552316</v>
      </c>
      <c r="N22">
        <f t="shared" si="3"/>
        <v>425.952</v>
      </c>
      <c r="O22">
        <f t="shared" si="4"/>
        <v>322.50466085089471</v>
      </c>
      <c r="P22">
        <f t="shared" si="5"/>
        <v>31.955251446135112</v>
      </c>
      <c r="Q22">
        <f t="shared" si="6"/>
        <v>42.205291632287995</v>
      </c>
      <c r="R22">
        <f t="shared" si="7"/>
        <v>0.59186093087052949</v>
      </c>
      <c r="S22">
        <f t="shared" si="8"/>
        <v>2.0327631293901853</v>
      </c>
      <c r="T22">
        <f t="shared" si="9"/>
        <v>0.51026777123116029</v>
      </c>
      <c r="U22">
        <f t="shared" si="10"/>
        <v>0.32530641647460862</v>
      </c>
      <c r="V22">
        <f t="shared" si="11"/>
        <v>276.11555814000002</v>
      </c>
      <c r="W22">
        <f t="shared" si="12"/>
        <v>28.410439021684816</v>
      </c>
      <c r="X22">
        <f t="shared" si="13"/>
        <v>28.021899999999999</v>
      </c>
      <c r="Y22">
        <f t="shared" si="14"/>
        <v>3.7996872306465246</v>
      </c>
      <c r="Z22">
        <f t="shared" si="15"/>
        <v>84.116947301594649</v>
      </c>
      <c r="AA22">
        <f t="shared" si="16"/>
        <v>3.0990002692296992</v>
      </c>
      <c r="AB22">
        <f t="shared" si="17"/>
        <v>3.684156841924469</v>
      </c>
      <c r="AC22">
        <f t="shared" si="18"/>
        <v>0.7006869614168254</v>
      </c>
      <c r="AD22">
        <f t="shared" si="19"/>
        <v>-164.87038509622076</v>
      </c>
      <c r="AE22">
        <f t="shared" si="20"/>
        <v>-57.940405267210842</v>
      </c>
      <c r="AF22">
        <f t="shared" si="21"/>
        <v>-6.1980619422595193</v>
      </c>
      <c r="AG22">
        <f t="shared" si="22"/>
        <v>47.10670583430889</v>
      </c>
      <c r="AH22">
        <v>28</v>
      </c>
      <c r="AI22">
        <v>7</v>
      </c>
      <c r="AJ22">
        <f t="shared" si="23"/>
        <v>1</v>
      </c>
      <c r="AK22">
        <f t="shared" si="24"/>
        <v>0</v>
      </c>
      <c r="AL22">
        <f t="shared" si="25"/>
        <v>52373.749971179357</v>
      </c>
      <c r="AM22">
        <f t="shared" si="26"/>
        <v>1800</v>
      </c>
      <c r="AN22">
        <f t="shared" si="27"/>
        <v>1499.1155369999999</v>
      </c>
      <c r="AO22">
        <f t="shared" si="28"/>
        <v>0.83284196499999996</v>
      </c>
      <c r="AP22">
        <f t="shared" si="29"/>
        <v>0.1533975323</v>
      </c>
      <c r="AQ22">
        <v>34.17</v>
      </c>
      <c r="AR22">
        <v>0.5</v>
      </c>
      <c r="AS22" t="s">
        <v>345</v>
      </c>
      <c r="AT22">
        <v>2</v>
      </c>
      <c r="AU22">
        <v>1691155853.0999999</v>
      </c>
      <c r="AV22">
        <v>425.952</v>
      </c>
      <c r="AW22">
        <v>715.04499999999996</v>
      </c>
      <c r="AX22">
        <v>31.276299999999999</v>
      </c>
      <c r="AY22">
        <v>0.34193499999999999</v>
      </c>
      <c r="AZ22">
        <v>429.75599999999997</v>
      </c>
      <c r="BA22">
        <v>31.011600000000001</v>
      </c>
      <c r="BB22">
        <v>400.04399999999998</v>
      </c>
      <c r="BC22">
        <v>98.984899999999996</v>
      </c>
      <c r="BD22">
        <v>9.9719000000000002E-2</v>
      </c>
      <c r="BE22">
        <v>27.493200000000002</v>
      </c>
      <c r="BF22">
        <v>28.021899999999999</v>
      </c>
      <c r="BG22">
        <v>999.9</v>
      </c>
      <c r="BH22">
        <v>0</v>
      </c>
      <c r="BI22">
        <v>0</v>
      </c>
      <c r="BJ22">
        <v>10023.799999999999</v>
      </c>
      <c r="BK22">
        <v>924.34199999999998</v>
      </c>
      <c r="BL22">
        <v>1.68183E-3</v>
      </c>
      <c r="BM22">
        <v>-289.09300000000002</v>
      </c>
      <c r="BN22">
        <v>439.70400000000001</v>
      </c>
      <c r="BO22">
        <v>715.29</v>
      </c>
      <c r="BP22">
        <v>30.9344</v>
      </c>
      <c r="BQ22">
        <v>715.04499999999996</v>
      </c>
      <c r="BR22">
        <v>0.34193499999999999</v>
      </c>
      <c r="BS22">
        <v>3.0958800000000002</v>
      </c>
      <c r="BT22">
        <v>3.3846399999999999E-2</v>
      </c>
      <c r="BU22">
        <v>24.552800000000001</v>
      </c>
      <c r="BV22">
        <v>-34.227800000000002</v>
      </c>
      <c r="BW22">
        <v>1800</v>
      </c>
      <c r="BX22">
        <v>0.91001299999999996</v>
      </c>
      <c r="BY22">
        <v>3.3992500000000002E-2</v>
      </c>
      <c r="BZ22">
        <v>2.2003499999999999E-2</v>
      </c>
      <c r="CA22">
        <v>3.3991E-2</v>
      </c>
      <c r="CB22">
        <v>25</v>
      </c>
      <c r="CC22">
        <v>32963</v>
      </c>
      <c r="CD22">
        <v>1691154990</v>
      </c>
      <c r="CE22" t="s">
        <v>346</v>
      </c>
      <c r="CF22">
        <v>1691154990</v>
      </c>
      <c r="CG22">
        <v>1691153643.5999999</v>
      </c>
      <c r="CH22">
        <v>2</v>
      </c>
      <c r="CI22">
        <v>0.32600000000000001</v>
      </c>
      <c r="CJ22">
        <v>-3.3000000000000002E-2</v>
      </c>
      <c r="CK22">
        <v>-4.59</v>
      </c>
      <c r="CL22">
        <v>-0.13300000000000001</v>
      </c>
      <c r="CM22">
        <v>715</v>
      </c>
      <c r="CN22">
        <v>12</v>
      </c>
      <c r="CO22">
        <v>0.02</v>
      </c>
      <c r="CP22">
        <v>0.02</v>
      </c>
      <c r="CQ22">
        <v>30.62289426114787</v>
      </c>
      <c r="CR22">
        <v>-4.8494866280626978E-2</v>
      </c>
      <c r="CS22">
        <v>1.062667949205057E-2</v>
      </c>
      <c r="CT22">
        <v>1</v>
      </c>
      <c r="CU22">
        <v>-289.09795000000003</v>
      </c>
      <c r="CV22">
        <v>0.59488930581605959</v>
      </c>
      <c r="CW22">
        <v>9.3760586068989432E-2</v>
      </c>
      <c r="CX22">
        <v>-1</v>
      </c>
      <c r="CY22">
        <v>30.9538175</v>
      </c>
      <c r="CZ22">
        <v>-5.8960975609845277E-2</v>
      </c>
      <c r="DA22">
        <v>7.6906725161067927E-3</v>
      </c>
      <c r="DB22">
        <v>-1</v>
      </c>
      <c r="DC22">
        <v>0.56702847009271484</v>
      </c>
      <c r="DD22">
        <v>-1.815358276608146E-2</v>
      </c>
      <c r="DE22">
        <v>2.8554504132401542E-3</v>
      </c>
      <c r="DF22">
        <v>1</v>
      </c>
      <c r="DG22">
        <v>2</v>
      </c>
      <c r="DH22">
        <v>2</v>
      </c>
      <c r="DI22" t="s">
        <v>347</v>
      </c>
      <c r="DJ22">
        <v>2.6616599999999999</v>
      </c>
      <c r="DK22">
        <v>2.7906399999999998</v>
      </c>
      <c r="DL22">
        <v>0.106173</v>
      </c>
      <c r="DM22">
        <v>0.15024100000000001</v>
      </c>
      <c r="DN22">
        <v>0.14065</v>
      </c>
      <c r="DO22">
        <v>2.9097900000000002E-3</v>
      </c>
      <c r="DP22">
        <v>23844.799999999999</v>
      </c>
      <c r="DQ22">
        <v>24280.6</v>
      </c>
      <c r="DR22">
        <v>24520.2</v>
      </c>
      <c r="DS22">
        <v>27857.1</v>
      </c>
      <c r="DT22">
        <v>28004</v>
      </c>
      <c r="DU22">
        <v>40404.800000000003</v>
      </c>
      <c r="DV22">
        <v>33595.800000000003</v>
      </c>
      <c r="DW22">
        <v>42760.6</v>
      </c>
      <c r="DX22">
        <v>1.80362</v>
      </c>
      <c r="DY22">
        <v>1.8352200000000001</v>
      </c>
      <c r="DZ22">
        <v>0.124447</v>
      </c>
      <c r="EA22">
        <v>0</v>
      </c>
      <c r="EB22">
        <v>25.986799999999999</v>
      </c>
      <c r="EC22">
        <v>26.0703</v>
      </c>
      <c r="ED22">
        <v>20.7</v>
      </c>
      <c r="EE22">
        <v>27.7</v>
      </c>
      <c r="EF22">
        <v>7.7981699999999998</v>
      </c>
      <c r="EG22">
        <v>62.9876</v>
      </c>
      <c r="EH22">
        <v>24.2468</v>
      </c>
      <c r="EI22">
        <v>1</v>
      </c>
      <c r="EJ22">
        <v>-0.151059</v>
      </c>
      <c r="EK22">
        <v>-0.97453699999999999</v>
      </c>
      <c r="EL22">
        <v>20.1435</v>
      </c>
      <c r="EM22">
        <v>5.2274700000000003</v>
      </c>
      <c r="EN22">
        <v>11.9872</v>
      </c>
      <c r="EO22">
        <v>4.9948499999999996</v>
      </c>
      <c r="EP22">
        <v>3.2908499999999998</v>
      </c>
      <c r="EQ22">
        <v>9999</v>
      </c>
      <c r="ER22">
        <v>9999</v>
      </c>
      <c r="ES22">
        <v>9999</v>
      </c>
      <c r="ET22">
        <v>999.9</v>
      </c>
      <c r="EU22">
        <v>1.87775</v>
      </c>
      <c r="EV22">
        <v>1.87384</v>
      </c>
      <c r="EW22">
        <v>1.87026</v>
      </c>
      <c r="EX22">
        <v>1.87212</v>
      </c>
      <c r="EY22">
        <v>1.8775900000000001</v>
      </c>
      <c r="EZ22">
        <v>1.87395</v>
      </c>
      <c r="FA22">
        <v>1.8717999999999999</v>
      </c>
      <c r="FB22">
        <v>1.8705700000000001</v>
      </c>
      <c r="FC22">
        <v>0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-3.8039999999999998</v>
      </c>
      <c r="FQ22">
        <v>0.26469999999999999</v>
      </c>
      <c r="FR22">
        <v>-2.3575150775464579</v>
      </c>
      <c r="FS22">
        <v>-3.8409413047910609E-3</v>
      </c>
      <c r="FT22">
        <v>1.222025474305011E-6</v>
      </c>
      <c r="FU22">
        <v>-2.7416089085140852E-10</v>
      </c>
      <c r="FV22">
        <v>0.26473331959180352</v>
      </c>
      <c r="FW22">
        <v>0</v>
      </c>
      <c r="FX22">
        <v>0</v>
      </c>
      <c r="FY22">
        <v>0</v>
      </c>
      <c r="FZ22">
        <v>3</v>
      </c>
      <c r="GA22">
        <v>2222</v>
      </c>
      <c r="GB22">
        <v>1</v>
      </c>
      <c r="GC22">
        <v>19</v>
      </c>
      <c r="GD22">
        <v>14.4</v>
      </c>
      <c r="GE22">
        <v>36.799999999999997</v>
      </c>
      <c r="GF22">
        <v>1.5478499999999999</v>
      </c>
      <c r="GG22">
        <v>2.47803</v>
      </c>
      <c r="GH22">
        <v>1.4477500000000001</v>
      </c>
      <c r="GI22">
        <v>2.2912599999999999</v>
      </c>
      <c r="GJ22">
        <v>1.64673</v>
      </c>
      <c r="GK22">
        <v>2.2949199999999998</v>
      </c>
      <c r="GL22">
        <v>32.112400000000001</v>
      </c>
      <c r="GM22">
        <v>23.938700000000001</v>
      </c>
      <c r="GN22">
        <v>19</v>
      </c>
      <c r="GO22">
        <v>346.88400000000001</v>
      </c>
      <c r="GP22">
        <v>435.43400000000003</v>
      </c>
      <c r="GQ22">
        <v>27.334099999999999</v>
      </c>
      <c r="GR22">
        <v>25.402799999999999</v>
      </c>
      <c r="GS22">
        <v>30.0001</v>
      </c>
      <c r="GT22">
        <v>25.439800000000002</v>
      </c>
      <c r="GU22">
        <v>25.4254</v>
      </c>
      <c r="GV22">
        <v>27.813099999999999</v>
      </c>
      <c r="GW22">
        <v>100</v>
      </c>
      <c r="GX22">
        <v>3.96218</v>
      </c>
      <c r="GY22">
        <v>27.321200000000001</v>
      </c>
      <c r="GZ22">
        <v>715</v>
      </c>
      <c r="HA22">
        <v>0</v>
      </c>
      <c r="HB22">
        <v>99.701099999999997</v>
      </c>
      <c r="HC22">
        <v>100.083</v>
      </c>
    </row>
    <row r="23" spans="1:211" x14ac:dyDescent="0.3">
      <c r="A23">
        <v>7</v>
      </c>
      <c r="B23">
        <v>1691156033.0999999</v>
      </c>
      <c r="C23">
        <v>1080.099999904633</v>
      </c>
      <c r="D23" t="s">
        <v>362</v>
      </c>
      <c r="E23" t="s">
        <v>363</v>
      </c>
      <c r="F23" t="s">
        <v>342</v>
      </c>
      <c r="G23" t="s">
        <v>343</v>
      </c>
      <c r="H23" t="s">
        <v>375</v>
      </c>
      <c r="I23" t="s">
        <v>344</v>
      </c>
      <c r="J23">
        <v>1691156033.0999999</v>
      </c>
      <c r="K23">
        <f t="shared" si="0"/>
        <v>3.7556375548140238E-3</v>
      </c>
      <c r="L23">
        <f t="shared" si="1"/>
        <v>3.7556375548140237</v>
      </c>
      <c r="M23">
        <f t="shared" si="2"/>
        <v>20.336421806941225</v>
      </c>
      <c r="N23">
        <f t="shared" si="3"/>
        <v>267.55900000000003</v>
      </c>
      <c r="O23">
        <f t="shared" si="4"/>
        <v>204.39291377239354</v>
      </c>
      <c r="P23">
        <f t="shared" si="5"/>
        <v>20.251696903871171</v>
      </c>
      <c r="Q23">
        <f t="shared" si="6"/>
        <v>26.510330871533004</v>
      </c>
      <c r="R23">
        <f t="shared" si="7"/>
        <v>0.61413512460239161</v>
      </c>
      <c r="S23">
        <f t="shared" si="8"/>
        <v>2.0299986052966279</v>
      </c>
      <c r="T23">
        <f t="shared" si="9"/>
        <v>0.52666632437047201</v>
      </c>
      <c r="U23">
        <f t="shared" si="10"/>
        <v>0.33598190484977247</v>
      </c>
      <c r="V23">
        <f t="shared" si="11"/>
        <v>276.11724248815835</v>
      </c>
      <c r="W23">
        <f t="shared" si="12"/>
        <v>28.362201269229967</v>
      </c>
      <c r="X23">
        <f t="shared" si="13"/>
        <v>27.9817</v>
      </c>
      <c r="Y23">
        <f t="shared" si="14"/>
        <v>3.7907931250739395</v>
      </c>
      <c r="Z23">
        <f t="shared" si="15"/>
        <v>84.597714173056488</v>
      </c>
      <c r="AA23">
        <f t="shared" si="16"/>
        <v>3.1088423321868004</v>
      </c>
      <c r="AB23">
        <f t="shared" si="17"/>
        <v>3.6748538214959656</v>
      </c>
      <c r="AC23">
        <f t="shared" si="18"/>
        <v>0.68195079288713911</v>
      </c>
      <c r="AD23">
        <f t="shared" si="19"/>
        <v>-165.62361616729845</v>
      </c>
      <c r="AE23">
        <f t="shared" si="20"/>
        <v>-58.189931132813413</v>
      </c>
      <c r="AF23">
        <f t="shared" si="21"/>
        <v>-6.2306392819375898</v>
      </c>
      <c r="AG23">
        <f t="shared" si="22"/>
        <v>46.073055906108877</v>
      </c>
      <c r="AH23">
        <v>28</v>
      </c>
      <c r="AI23">
        <v>7</v>
      </c>
      <c r="AJ23">
        <f t="shared" si="23"/>
        <v>1</v>
      </c>
      <c r="AK23">
        <f t="shared" si="24"/>
        <v>0</v>
      </c>
      <c r="AL23">
        <f t="shared" si="25"/>
        <v>52251.120195972915</v>
      </c>
      <c r="AM23">
        <f t="shared" si="26"/>
        <v>1800.01</v>
      </c>
      <c r="AN23">
        <f t="shared" si="27"/>
        <v>1499.1203085998898</v>
      </c>
      <c r="AO23">
        <f t="shared" si="28"/>
        <v>0.83283998899999989</v>
      </c>
      <c r="AP23">
        <f t="shared" si="29"/>
        <v>0.15339761583999997</v>
      </c>
      <c r="AQ23">
        <v>34.17</v>
      </c>
      <c r="AR23">
        <v>0.5</v>
      </c>
      <c r="AS23" t="s">
        <v>345</v>
      </c>
      <c r="AT23">
        <v>2</v>
      </c>
      <c r="AU23">
        <v>1691156033.0999999</v>
      </c>
      <c r="AV23">
        <v>267.55900000000003</v>
      </c>
      <c r="AW23">
        <v>449.81400000000002</v>
      </c>
      <c r="AX23">
        <v>31.3764</v>
      </c>
      <c r="AY23">
        <v>0.30951000000000001</v>
      </c>
      <c r="AZ23">
        <v>271.23899999999998</v>
      </c>
      <c r="BA23">
        <v>31.111599999999999</v>
      </c>
      <c r="BB23">
        <v>400.11599999999999</v>
      </c>
      <c r="BC23">
        <v>98.982100000000003</v>
      </c>
      <c r="BD23">
        <v>0.100087</v>
      </c>
      <c r="BE23">
        <v>27.45</v>
      </c>
      <c r="BF23">
        <v>27.9817</v>
      </c>
      <c r="BG23">
        <v>999.9</v>
      </c>
      <c r="BH23">
        <v>0</v>
      </c>
      <c r="BI23">
        <v>0</v>
      </c>
      <c r="BJ23">
        <v>9998.1200000000008</v>
      </c>
      <c r="BK23">
        <v>923.66200000000003</v>
      </c>
      <c r="BL23">
        <v>1.77739E-3</v>
      </c>
      <c r="BM23">
        <v>-181.89099999999999</v>
      </c>
      <c r="BN23">
        <v>276.60300000000001</v>
      </c>
      <c r="BO23">
        <v>449.95400000000001</v>
      </c>
      <c r="BP23">
        <v>31.0669</v>
      </c>
      <c r="BQ23">
        <v>449.81400000000002</v>
      </c>
      <c r="BR23">
        <v>0.30951000000000001</v>
      </c>
      <c r="BS23">
        <v>3.1057000000000001</v>
      </c>
      <c r="BT23">
        <v>3.0635900000000001E-2</v>
      </c>
      <c r="BU23">
        <v>24.605699999999999</v>
      </c>
      <c r="BV23">
        <v>-35.232900000000001</v>
      </c>
      <c r="BW23">
        <v>1800.01</v>
      </c>
      <c r="BX23">
        <v>0.91</v>
      </c>
      <c r="BY23">
        <v>3.40103E-2</v>
      </c>
      <c r="BZ23">
        <v>2.2001699999999999E-2</v>
      </c>
      <c r="CA23">
        <v>3.3988400000000002E-2</v>
      </c>
      <c r="CB23">
        <v>25</v>
      </c>
      <c r="CC23">
        <v>32963.1</v>
      </c>
      <c r="CD23">
        <v>1691156065.5999999</v>
      </c>
      <c r="CE23" t="s">
        <v>364</v>
      </c>
      <c r="CF23">
        <v>1691156065.5999999</v>
      </c>
      <c r="CG23">
        <v>1691153643.5999999</v>
      </c>
      <c r="CH23">
        <v>3</v>
      </c>
      <c r="CI23">
        <v>0.193</v>
      </c>
      <c r="CJ23">
        <v>-3.3000000000000002E-2</v>
      </c>
      <c r="CK23">
        <v>-3.68</v>
      </c>
      <c r="CL23">
        <v>-0.13300000000000001</v>
      </c>
      <c r="CM23">
        <v>450</v>
      </c>
      <c r="CN23">
        <v>12</v>
      </c>
      <c r="CO23">
        <v>0.02</v>
      </c>
      <c r="CP23">
        <v>0.02</v>
      </c>
      <c r="CQ23">
        <v>19.262936567364289</v>
      </c>
      <c r="CR23">
        <v>-1.348442007115282E-2</v>
      </c>
      <c r="CS23">
        <v>7.1792230482956446E-3</v>
      </c>
      <c r="CT23">
        <v>1</v>
      </c>
      <c r="CU23">
        <v>-181.905925</v>
      </c>
      <c r="CV23">
        <v>0.63799249531007451</v>
      </c>
      <c r="CW23">
        <v>7.345726223458332E-2</v>
      </c>
      <c r="CX23">
        <v>-1</v>
      </c>
      <c r="CY23">
        <v>31.042507499999999</v>
      </c>
      <c r="CZ23">
        <v>0.16550206378982621</v>
      </c>
      <c r="DA23">
        <v>1.6721294619436718E-2</v>
      </c>
      <c r="DB23">
        <v>-1</v>
      </c>
      <c r="DC23">
        <v>0.57777634648379261</v>
      </c>
      <c r="DD23">
        <v>2.9458113942700499E-2</v>
      </c>
      <c r="DE23">
        <v>4.5221700128350124E-3</v>
      </c>
      <c r="DF23">
        <v>1</v>
      </c>
      <c r="DG23">
        <v>2</v>
      </c>
      <c r="DH23">
        <v>2</v>
      </c>
      <c r="DI23" t="s">
        <v>347</v>
      </c>
      <c r="DJ23">
        <v>2.6618400000000002</v>
      </c>
      <c r="DK23">
        <v>2.7909799999999998</v>
      </c>
      <c r="DL23">
        <v>7.3629E-2</v>
      </c>
      <c r="DM23">
        <v>0.107941</v>
      </c>
      <c r="DN23">
        <v>0.14094000000000001</v>
      </c>
      <c r="DO23">
        <v>2.6385599999999999E-3</v>
      </c>
      <c r="DP23">
        <v>24710.799999999999</v>
      </c>
      <c r="DQ23">
        <v>25487.7</v>
      </c>
      <c r="DR23">
        <v>24518.799999999999</v>
      </c>
      <c r="DS23">
        <v>27857.200000000001</v>
      </c>
      <c r="DT23">
        <v>27990.400000000001</v>
      </c>
      <c r="DU23">
        <v>40411.5</v>
      </c>
      <c r="DV23">
        <v>33593.9</v>
      </c>
      <c r="DW23">
        <v>42760.4</v>
      </c>
      <c r="DX23">
        <v>1.8048</v>
      </c>
      <c r="DY23">
        <v>1.8324499999999999</v>
      </c>
      <c r="DZ23">
        <v>0.126913</v>
      </c>
      <c r="EA23">
        <v>0</v>
      </c>
      <c r="EB23">
        <v>25.905999999999999</v>
      </c>
      <c r="EC23">
        <v>26.021100000000001</v>
      </c>
      <c r="ED23">
        <v>19.399999999999999</v>
      </c>
      <c r="EE23">
        <v>27.8</v>
      </c>
      <c r="EF23">
        <v>7.3513000000000002</v>
      </c>
      <c r="EG23">
        <v>63.017600000000002</v>
      </c>
      <c r="EH23">
        <v>23.381399999999999</v>
      </c>
      <c r="EI23">
        <v>1</v>
      </c>
      <c r="EJ23">
        <v>-0.14779</v>
      </c>
      <c r="EK23">
        <v>-1.21431</v>
      </c>
      <c r="EL23">
        <v>20.142199999999999</v>
      </c>
      <c r="EM23">
        <v>5.2285199999999996</v>
      </c>
      <c r="EN23">
        <v>11.9894</v>
      </c>
      <c r="EO23">
        <v>4.9954999999999998</v>
      </c>
      <c r="EP23">
        <v>3.2909999999999999</v>
      </c>
      <c r="EQ23">
        <v>9999</v>
      </c>
      <c r="ER23">
        <v>9999</v>
      </c>
      <c r="ES23">
        <v>9999</v>
      </c>
      <c r="ET23">
        <v>999.9</v>
      </c>
      <c r="EU23">
        <v>1.87775</v>
      </c>
      <c r="EV23">
        <v>1.87384</v>
      </c>
      <c r="EW23">
        <v>1.8702300000000001</v>
      </c>
      <c r="EX23">
        <v>1.87212</v>
      </c>
      <c r="EY23">
        <v>1.8775900000000001</v>
      </c>
      <c r="EZ23">
        <v>1.8739300000000001</v>
      </c>
      <c r="FA23">
        <v>1.8717999999999999</v>
      </c>
      <c r="FB23">
        <v>1.8705099999999999</v>
      </c>
      <c r="FC23">
        <v>0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-3.68</v>
      </c>
      <c r="FQ23">
        <v>0.26479999999999998</v>
      </c>
      <c r="FR23">
        <v>-2.3575150775464579</v>
      </c>
      <c r="FS23">
        <v>-3.8409413047910609E-3</v>
      </c>
      <c r="FT23">
        <v>1.222025474305011E-6</v>
      </c>
      <c r="FU23">
        <v>-2.7416089085140852E-10</v>
      </c>
      <c r="FV23">
        <v>0.26473331959180352</v>
      </c>
      <c r="FW23">
        <v>0</v>
      </c>
      <c r="FX23">
        <v>0</v>
      </c>
      <c r="FY23">
        <v>0</v>
      </c>
      <c r="FZ23">
        <v>3</v>
      </c>
      <c r="GA23">
        <v>2222</v>
      </c>
      <c r="GB23">
        <v>1</v>
      </c>
      <c r="GC23">
        <v>19</v>
      </c>
      <c r="GD23">
        <v>17.399999999999999</v>
      </c>
      <c r="GE23">
        <v>39.799999999999997</v>
      </c>
      <c r="GF23">
        <v>1.06812</v>
      </c>
      <c r="GG23">
        <v>2.47803</v>
      </c>
      <c r="GH23">
        <v>1.4477500000000001</v>
      </c>
      <c r="GI23">
        <v>2.2912599999999999</v>
      </c>
      <c r="GJ23">
        <v>1.64673</v>
      </c>
      <c r="GK23">
        <v>2.4218799999999998</v>
      </c>
      <c r="GL23">
        <v>32.156399999999998</v>
      </c>
      <c r="GM23">
        <v>23.947399999999998</v>
      </c>
      <c r="GN23">
        <v>19</v>
      </c>
      <c r="GO23">
        <v>347.66399999999999</v>
      </c>
      <c r="GP23">
        <v>434.07499999999999</v>
      </c>
      <c r="GQ23">
        <v>27.4603</v>
      </c>
      <c r="GR23">
        <v>25.438800000000001</v>
      </c>
      <c r="GS23">
        <v>30.000299999999999</v>
      </c>
      <c r="GT23">
        <v>25.482500000000002</v>
      </c>
      <c r="GU23">
        <v>25.4679</v>
      </c>
      <c r="GV23">
        <v>21.403500000000001</v>
      </c>
      <c r="GW23">
        <v>100</v>
      </c>
      <c r="GX23">
        <v>0</v>
      </c>
      <c r="GY23">
        <v>27.468299999999999</v>
      </c>
      <c r="GZ23">
        <v>450</v>
      </c>
      <c r="HA23">
        <v>0</v>
      </c>
      <c r="HB23">
        <v>99.695499999999996</v>
      </c>
      <c r="HC23">
        <v>100.083</v>
      </c>
    </row>
    <row r="24" spans="1:211" x14ac:dyDescent="0.3">
      <c r="A24">
        <v>8</v>
      </c>
      <c r="B24">
        <v>1691156213.0999999</v>
      </c>
      <c r="C24">
        <v>1260.099999904633</v>
      </c>
      <c r="D24" t="s">
        <v>365</v>
      </c>
      <c r="E24" t="s">
        <v>366</v>
      </c>
      <c r="F24" t="s">
        <v>342</v>
      </c>
      <c r="G24" t="s">
        <v>343</v>
      </c>
      <c r="H24" t="s">
        <v>375</v>
      </c>
      <c r="I24" t="s">
        <v>344</v>
      </c>
      <c r="J24">
        <v>1691156213.0999999</v>
      </c>
      <c r="K24">
        <f t="shared" si="0"/>
        <v>3.5742083322393985E-3</v>
      </c>
      <c r="L24">
        <f t="shared" si="1"/>
        <v>3.5742083322393983</v>
      </c>
      <c r="M24">
        <f t="shared" si="2"/>
        <v>20.262453625640578</v>
      </c>
      <c r="N24">
        <f t="shared" si="3"/>
        <v>269.02600000000001</v>
      </c>
      <c r="O24">
        <f t="shared" si="4"/>
        <v>205.21499505026529</v>
      </c>
      <c r="P24">
        <f t="shared" si="5"/>
        <v>20.331701902124397</v>
      </c>
      <c r="Q24">
        <f t="shared" si="6"/>
        <v>26.653785385328</v>
      </c>
      <c r="R24">
        <f t="shared" si="7"/>
        <v>0.60338343380386272</v>
      </c>
      <c r="S24">
        <f t="shared" si="8"/>
        <v>2.0302504673450601</v>
      </c>
      <c r="T24">
        <f t="shared" si="9"/>
        <v>0.51873484615694698</v>
      </c>
      <c r="U24">
        <f t="shared" si="10"/>
        <v>0.33082023547926315</v>
      </c>
      <c r="V24">
        <f t="shared" si="11"/>
        <v>276.11532757800001</v>
      </c>
      <c r="W24">
        <f t="shared" si="12"/>
        <v>28.293356904333582</v>
      </c>
      <c r="X24">
        <f t="shared" si="13"/>
        <v>27.9099</v>
      </c>
      <c r="Y24">
        <f t="shared" si="14"/>
        <v>3.7749528181190701</v>
      </c>
      <c r="Z24">
        <f t="shared" si="15"/>
        <v>85.466179696790348</v>
      </c>
      <c r="AA24">
        <f t="shared" si="16"/>
        <v>3.1160415732663997</v>
      </c>
      <c r="AB24">
        <f t="shared" si="17"/>
        <v>3.6459352510211964</v>
      </c>
      <c r="AC24">
        <f t="shared" si="18"/>
        <v>0.65891124485267039</v>
      </c>
      <c r="AD24">
        <f t="shared" si="19"/>
        <v>-157.62258745175748</v>
      </c>
      <c r="AE24">
        <f t="shared" si="20"/>
        <v>-65.103752628687417</v>
      </c>
      <c r="AF24">
        <f t="shared" si="21"/>
        <v>-6.9628837141750388</v>
      </c>
      <c r="AG24">
        <f t="shared" si="22"/>
        <v>46.426103783380043</v>
      </c>
      <c r="AH24">
        <v>28</v>
      </c>
      <c r="AI24">
        <v>7</v>
      </c>
      <c r="AJ24">
        <f t="shared" si="23"/>
        <v>1</v>
      </c>
      <c r="AK24">
        <f t="shared" si="24"/>
        <v>0</v>
      </c>
      <c r="AL24">
        <f t="shared" si="25"/>
        <v>52286.285797260716</v>
      </c>
      <c r="AM24">
        <f t="shared" si="26"/>
        <v>1800</v>
      </c>
      <c r="AN24">
        <f t="shared" si="27"/>
        <v>1499.1113178000001</v>
      </c>
      <c r="AO24">
        <f t="shared" si="28"/>
        <v>0.83283962099999997</v>
      </c>
      <c r="AP24">
        <f t="shared" si="29"/>
        <v>0.15339740421</v>
      </c>
      <c r="AQ24">
        <v>34.17</v>
      </c>
      <c r="AR24">
        <v>0.5</v>
      </c>
      <c r="AS24" t="s">
        <v>345</v>
      </c>
      <c r="AT24">
        <v>2</v>
      </c>
      <c r="AU24">
        <v>1691156213.0999999</v>
      </c>
      <c r="AV24">
        <v>269.02600000000001</v>
      </c>
      <c r="AW24">
        <v>450.27499999999998</v>
      </c>
      <c r="AX24">
        <v>31.4513</v>
      </c>
      <c r="AY24">
        <v>1.8882300000000001</v>
      </c>
      <c r="AZ24">
        <v>272.14999999999998</v>
      </c>
      <c r="BA24">
        <v>31.186599999999999</v>
      </c>
      <c r="BB24">
        <v>400.12599999999998</v>
      </c>
      <c r="BC24">
        <v>98.974999999999994</v>
      </c>
      <c r="BD24">
        <v>0.10012799999999999</v>
      </c>
      <c r="BE24">
        <v>27.315100000000001</v>
      </c>
      <c r="BF24">
        <v>27.9099</v>
      </c>
      <c r="BG24">
        <v>999.9</v>
      </c>
      <c r="BH24">
        <v>0</v>
      </c>
      <c r="BI24">
        <v>0</v>
      </c>
      <c r="BJ24">
        <v>10001.200000000001</v>
      </c>
      <c r="BK24">
        <v>921.79399999999998</v>
      </c>
      <c r="BL24">
        <v>1.87295E-3</v>
      </c>
      <c r="BM24">
        <v>-181.249</v>
      </c>
      <c r="BN24">
        <v>277.762</v>
      </c>
      <c r="BO24">
        <v>451.12700000000001</v>
      </c>
      <c r="BP24">
        <v>29.563099999999999</v>
      </c>
      <c r="BQ24">
        <v>450.27499999999998</v>
      </c>
      <c r="BR24">
        <v>1.8882300000000001</v>
      </c>
      <c r="BS24">
        <v>3.1128900000000002</v>
      </c>
      <c r="BT24">
        <v>0.186888</v>
      </c>
      <c r="BU24">
        <v>24.644400000000001</v>
      </c>
      <c r="BV24">
        <v>-15.3279</v>
      </c>
      <c r="BW24">
        <v>1800</v>
      </c>
      <c r="BX24">
        <v>0.91000300000000001</v>
      </c>
      <c r="BY24">
        <v>3.4008900000000002E-2</v>
      </c>
      <c r="BZ24">
        <v>2.2000800000000001E-2</v>
      </c>
      <c r="CA24">
        <v>3.39869E-2</v>
      </c>
      <c r="CB24">
        <v>25</v>
      </c>
      <c r="CC24">
        <v>32963</v>
      </c>
      <c r="CD24">
        <v>1691156065.5999999</v>
      </c>
      <c r="CE24" t="s">
        <v>364</v>
      </c>
      <c r="CF24">
        <v>1691156065.5999999</v>
      </c>
      <c r="CG24">
        <v>1691153643.5999999</v>
      </c>
      <c r="CH24">
        <v>3</v>
      </c>
      <c r="CI24">
        <v>0.193</v>
      </c>
      <c r="CJ24">
        <v>-3.3000000000000002E-2</v>
      </c>
      <c r="CK24">
        <v>-3.68</v>
      </c>
      <c r="CL24">
        <v>-0.13300000000000001</v>
      </c>
      <c r="CM24">
        <v>450</v>
      </c>
      <c r="CN24">
        <v>12</v>
      </c>
      <c r="CO24">
        <v>0.02</v>
      </c>
      <c r="CP24">
        <v>0.02</v>
      </c>
      <c r="CQ24">
        <v>19.257418128452962</v>
      </c>
      <c r="CR24">
        <v>-0.28138531728932498</v>
      </c>
      <c r="CS24">
        <v>4.4879398774235781E-2</v>
      </c>
      <c r="CT24">
        <v>1</v>
      </c>
      <c r="CU24">
        <v>-180.7951951219512</v>
      </c>
      <c r="CV24">
        <v>-0.49958885017395238</v>
      </c>
      <c r="CW24">
        <v>0.18684938756854719</v>
      </c>
      <c r="CX24">
        <v>-1</v>
      </c>
      <c r="CY24">
        <v>27.891775609756099</v>
      </c>
      <c r="CZ24">
        <v>9.7481142857142586</v>
      </c>
      <c r="DA24">
        <v>0.96131021154450991</v>
      </c>
      <c r="DB24">
        <v>-1</v>
      </c>
      <c r="DC24">
        <v>0.51701295618381193</v>
      </c>
      <c r="DD24">
        <v>0.21096164629579739</v>
      </c>
      <c r="DE24">
        <v>3.055951491086872E-2</v>
      </c>
      <c r="DF24">
        <v>0</v>
      </c>
      <c r="DG24">
        <v>1</v>
      </c>
      <c r="DH24">
        <v>2</v>
      </c>
      <c r="DI24" t="s">
        <v>353</v>
      </c>
      <c r="DJ24">
        <v>2.6618300000000001</v>
      </c>
      <c r="DK24">
        <v>2.7910300000000001</v>
      </c>
      <c r="DL24">
        <v>7.3834800000000006E-2</v>
      </c>
      <c r="DM24">
        <v>0.108045</v>
      </c>
      <c r="DN24">
        <v>0.14116600000000001</v>
      </c>
      <c r="DO24">
        <v>1.4792700000000001E-2</v>
      </c>
      <c r="DP24">
        <v>24707.9</v>
      </c>
      <c r="DQ24">
        <v>25490.799999999999</v>
      </c>
      <c r="DR24">
        <v>24521.200000000001</v>
      </c>
      <c r="DS24">
        <v>27863.5</v>
      </c>
      <c r="DT24">
        <v>27984.9</v>
      </c>
      <c r="DU24">
        <v>39925.9</v>
      </c>
      <c r="DV24">
        <v>33596.9</v>
      </c>
      <c r="DW24">
        <v>42771.1</v>
      </c>
      <c r="DX24">
        <v>1.8045500000000001</v>
      </c>
      <c r="DY24">
        <v>1.83585</v>
      </c>
      <c r="DZ24">
        <v>0.13832</v>
      </c>
      <c r="EA24">
        <v>0</v>
      </c>
      <c r="EB24">
        <v>25.646999999999998</v>
      </c>
      <c r="EC24">
        <v>25.812100000000001</v>
      </c>
      <c r="ED24">
        <v>32.799999999999997</v>
      </c>
      <c r="EE24">
        <v>28</v>
      </c>
      <c r="EF24">
        <v>12.5754</v>
      </c>
      <c r="EG24">
        <v>63.137599999999999</v>
      </c>
      <c r="EH24">
        <v>24.258800000000001</v>
      </c>
      <c r="EI24">
        <v>1</v>
      </c>
      <c r="EJ24">
        <v>-0.15353700000000001</v>
      </c>
      <c r="EK24">
        <v>-1.41517</v>
      </c>
      <c r="EL24">
        <v>20.1403</v>
      </c>
      <c r="EM24">
        <v>5.2282200000000003</v>
      </c>
      <c r="EN24">
        <v>11.9885</v>
      </c>
      <c r="EO24">
        <v>4.9950999999999999</v>
      </c>
      <c r="EP24">
        <v>3.2909999999999999</v>
      </c>
      <c r="EQ24">
        <v>9999</v>
      </c>
      <c r="ER24">
        <v>9999</v>
      </c>
      <c r="ES24">
        <v>9999</v>
      </c>
      <c r="ET24">
        <v>999.9</v>
      </c>
      <c r="EU24">
        <v>1.87775</v>
      </c>
      <c r="EV24">
        <v>1.87381</v>
      </c>
      <c r="EW24">
        <v>1.8702399999999999</v>
      </c>
      <c r="EX24">
        <v>1.87212</v>
      </c>
      <c r="EY24">
        <v>1.8775999999999999</v>
      </c>
      <c r="EZ24">
        <v>1.8739399999999999</v>
      </c>
      <c r="FA24">
        <v>1.8717999999999999</v>
      </c>
      <c r="FB24">
        <v>1.87053</v>
      </c>
      <c r="FC24">
        <v>0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-3.1240000000000001</v>
      </c>
      <c r="FQ24">
        <v>0.26469999999999999</v>
      </c>
      <c r="FR24">
        <v>-2.1645371153311852</v>
      </c>
      <c r="FS24">
        <v>-3.8409413047910609E-3</v>
      </c>
      <c r="FT24">
        <v>1.222025474305011E-6</v>
      </c>
      <c r="FU24">
        <v>-2.7416089085140852E-10</v>
      </c>
      <c r="FV24">
        <v>0.26473331959180352</v>
      </c>
      <c r="FW24">
        <v>0</v>
      </c>
      <c r="FX24">
        <v>0</v>
      </c>
      <c r="FY24">
        <v>0</v>
      </c>
      <c r="FZ24">
        <v>3</v>
      </c>
      <c r="GA24">
        <v>2222</v>
      </c>
      <c r="GB24">
        <v>1</v>
      </c>
      <c r="GC24">
        <v>19</v>
      </c>
      <c r="GD24">
        <v>2.5</v>
      </c>
      <c r="GE24">
        <v>42.8</v>
      </c>
      <c r="GF24">
        <v>1.0668899999999999</v>
      </c>
      <c r="GG24">
        <v>2.4841299999999999</v>
      </c>
      <c r="GH24">
        <v>1.4477500000000001</v>
      </c>
      <c r="GI24">
        <v>2.2875999999999999</v>
      </c>
      <c r="GJ24">
        <v>1.64673</v>
      </c>
      <c r="GK24">
        <v>2.3132299999999999</v>
      </c>
      <c r="GL24">
        <v>31.980499999999999</v>
      </c>
      <c r="GM24">
        <v>23.947399999999998</v>
      </c>
      <c r="GN24">
        <v>19</v>
      </c>
      <c r="GO24">
        <v>347.43099999999998</v>
      </c>
      <c r="GP24">
        <v>435.815</v>
      </c>
      <c r="GQ24">
        <v>27.235499999999998</v>
      </c>
      <c r="GR24">
        <v>25.410399999999999</v>
      </c>
      <c r="GS24">
        <v>29.999600000000001</v>
      </c>
      <c r="GT24">
        <v>25.4619</v>
      </c>
      <c r="GU24">
        <v>25.425000000000001</v>
      </c>
      <c r="GV24">
        <v>21.386700000000001</v>
      </c>
      <c r="GW24">
        <v>95.822500000000005</v>
      </c>
      <c r="GX24">
        <v>42.639699999999998</v>
      </c>
      <c r="GY24">
        <v>27.2881</v>
      </c>
      <c r="GZ24">
        <v>450</v>
      </c>
      <c r="HA24">
        <v>0.62620100000000001</v>
      </c>
      <c r="HB24">
        <v>99.704700000000003</v>
      </c>
      <c r="HC24">
        <v>100.107</v>
      </c>
    </row>
    <row r="25" spans="1:211" x14ac:dyDescent="0.3">
      <c r="A25">
        <v>9</v>
      </c>
      <c r="B25">
        <v>1691156393.0999999</v>
      </c>
      <c r="C25">
        <v>1440.099999904633</v>
      </c>
      <c r="D25" t="s">
        <v>367</v>
      </c>
      <c r="E25" t="s">
        <v>368</v>
      </c>
      <c r="F25" t="s">
        <v>342</v>
      </c>
      <c r="G25" t="s">
        <v>343</v>
      </c>
      <c r="H25" t="s">
        <v>375</v>
      </c>
      <c r="I25" t="s">
        <v>344</v>
      </c>
      <c r="J25">
        <v>1691156393.0999999</v>
      </c>
      <c r="K25">
        <f t="shared" si="0"/>
        <v>3.681506948780566E-3</v>
      </c>
      <c r="L25">
        <f t="shared" si="1"/>
        <v>3.6815069487805658</v>
      </c>
      <c r="M25">
        <f t="shared" si="2"/>
        <v>20.406139694425313</v>
      </c>
      <c r="N25">
        <f t="shared" si="3"/>
        <v>267.50900000000001</v>
      </c>
      <c r="O25">
        <f t="shared" si="4"/>
        <v>199.07129713263183</v>
      </c>
      <c r="P25">
        <f t="shared" si="5"/>
        <v>19.724387239277853</v>
      </c>
      <c r="Q25">
        <f t="shared" si="6"/>
        <v>26.505333425725002</v>
      </c>
      <c r="R25">
        <f t="shared" si="7"/>
        <v>0.56202292106141993</v>
      </c>
      <c r="S25">
        <f t="shared" si="8"/>
        <v>2.029397101810019</v>
      </c>
      <c r="T25">
        <f t="shared" si="9"/>
        <v>0.48779520815305166</v>
      </c>
      <c r="U25">
        <f t="shared" si="10"/>
        <v>0.31072052547797635</v>
      </c>
      <c r="V25">
        <f t="shared" si="11"/>
        <v>276.11610978599998</v>
      </c>
      <c r="W25">
        <f t="shared" si="12"/>
        <v>28.397425351573652</v>
      </c>
      <c r="X25">
        <f t="shared" si="13"/>
        <v>27.968499999999999</v>
      </c>
      <c r="Y25">
        <f t="shared" si="14"/>
        <v>3.7878766364787908</v>
      </c>
      <c r="Z25">
        <f t="shared" si="15"/>
        <v>83.391324669860765</v>
      </c>
      <c r="AA25">
        <f t="shared" si="16"/>
        <v>3.0659446405874999</v>
      </c>
      <c r="AB25">
        <f t="shared" si="17"/>
        <v>3.6765750546898213</v>
      </c>
      <c r="AC25">
        <f t="shared" si="18"/>
        <v>0.72193199589129087</v>
      </c>
      <c r="AD25">
        <f t="shared" si="19"/>
        <v>-162.35445644122296</v>
      </c>
      <c r="AE25">
        <f t="shared" si="20"/>
        <v>-55.853221270195128</v>
      </c>
      <c r="AF25">
        <f t="shared" si="21"/>
        <v>-5.9820550263123531</v>
      </c>
      <c r="AG25">
        <f t="shared" si="22"/>
        <v>51.926377048269522</v>
      </c>
      <c r="AH25">
        <v>28</v>
      </c>
      <c r="AI25">
        <v>7</v>
      </c>
      <c r="AJ25">
        <f t="shared" si="23"/>
        <v>1</v>
      </c>
      <c r="AK25">
        <f t="shared" si="24"/>
        <v>0</v>
      </c>
      <c r="AL25">
        <f t="shared" si="25"/>
        <v>52221.450356097921</v>
      </c>
      <c r="AM25">
        <f t="shared" si="26"/>
        <v>1800</v>
      </c>
      <c r="AN25">
        <f t="shared" si="27"/>
        <v>1499.1142536</v>
      </c>
      <c r="AO25">
        <f t="shared" si="28"/>
        <v>0.83284125200000003</v>
      </c>
      <c r="AP25">
        <f t="shared" si="29"/>
        <v>0.15339783876999999</v>
      </c>
      <c r="AQ25">
        <v>34.17</v>
      </c>
      <c r="AR25">
        <v>0.5</v>
      </c>
      <c r="AS25" t="s">
        <v>345</v>
      </c>
      <c r="AT25">
        <v>2</v>
      </c>
      <c r="AU25">
        <v>1691156393.0999999</v>
      </c>
      <c r="AV25">
        <v>267.50900000000001</v>
      </c>
      <c r="AW25">
        <v>450.17200000000003</v>
      </c>
      <c r="AX25">
        <v>30.9435</v>
      </c>
      <c r="AY25">
        <v>0.47895399999999999</v>
      </c>
      <c r="AZ25">
        <v>270.62900000000002</v>
      </c>
      <c r="BA25">
        <v>30.678699999999999</v>
      </c>
      <c r="BB25">
        <v>400.15199999999999</v>
      </c>
      <c r="BC25">
        <v>98.981899999999996</v>
      </c>
      <c r="BD25">
        <v>0.10012500000000001</v>
      </c>
      <c r="BE25">
        <v>27.457999999999998</v>
      </c>
      <c r="BF25">
        <v>27.968499999999999</v>
      </c>
      <c r="BG25">
        <v>999.9</v>
      </c>
      <c r="BH25">
        <v>0</v>
      </c>
      <c r="BI25">
        <v>0</v>
      </c>
      <c r="BJ25">
        <v>9992.5</v>
      </c>
      <c r="BK25">
        <v>923.38199999999995</v>
      </c>
      <c r="BL25">
        <v>1.7200500000000001E-3</v>
      </c>
      <c r="BM25">
        <v>-182.66200000000001</v>
      </c>
      <c r="BN25">
        <v>276.05099999999999</v>
      </c>
      <c r="BO25">
        <v>450.387</v>
      </c>
      <c r="BP25">
        <v>30.464500000000001</v>
      </c>
      <c r="BQ25">
        <v>450.17200000000003</v>
      </c>
      <c r="BR25">
        <v>0.47895399999999999</v>
      </c>
      <c r="BS25">
        <v>3.06284</v>
      </c>
      <c r="BT25">
        <v>4.74078E-2</v>
      </c>
      <c r="BU25">
        <v>24.3736</v>
      </c>
      <c r="BV25">
        <v>-30.755500000000001</v>
      </c>
      <c r="BW25">
        <v>1800</v>
      </c>
      <c r="BX25">
        <v>0.91000199999999998</v>
      </c>
      <c r="BY25">
        <v>3.3994099999999999E-2</v>
      </c>
      <c r="BZ25">
        <v>2.2007100000000002E-2</v>
      </c>
      <c r="CA25">
        <v>3.3996699999999998E-2</v>
      </c>
      <c r="CB25">
        <v>25</v>
      </c>
      <c r="CC25">
        <v>32963</v>
      </c>
      <c r="CD25">
        <v>1691156065.5999999</v>
      </c>
      <c r="CE25" t="s">
        <v>364</v>
      </c>
      <c r="CF25">
        <v>1691156065.5999999</v>
      </c>
      <c r="CG25">
        <v>1691153643.5999999</v>
      </c>
      <c r="CH25">
        <v>3</v>
      </c>
      <c r="CI25">
        <v>0.193</v>
      </c>
      <c r="CJ25">
        <v>-3.3000000000000002E-2</v>
      </c>
      <c r="CK25">
        <v>-3.68</v>
      </c>
      <c r="CL25">
        <v>-0.13300000000000001</v>
      </c>
      <c r="CM25">
        <v>450</v>
      </c>
      <c r="CN25">
        <v>12</v>
      </c>
      <c r="CO25">
        <v>0.02</v>
      </c>
      <c r="CP25">
        <v>0.02</v>
      </c>
      <c r="CQ25">
        <v>19.38791931975922</v>
      </c>
      <c r="CR25">
        <v>0.1410657112610339</v>
      </c>
      <c r="CS25">
        <v>2.8509795154559921E-2</v>
      </c>
      <c r="CT25">
        <v>1</v>
      </c>
      <c r="CU25">
        <v>-182.995925</v>
      </c>
      <c r="CV25">
        <v>6.9332082551813057E-2</v>
      </c>
      <c r="CW25">
        <v>0.1666699414261614</v>
      </c>
      <c r="CX25">
        <v>-1</v>
      </c>
      <c r="CY25">
        <v>30.4626825</v>
      </c>
      <c r="CZ25">
        <v>-0.1240469043152678</v>
      </c>
      <c r="DA25">
        <v>1.555628309558549E-2</v>
      </c>
      <c r="DB25">
        <v>-1</v>
      </c>
      <c r="DC25">
        <v>0.5418091415417674</v>
      </c>
      <c r="DD25">
        <v>-4.16869500756923E-2</v>
      </c>
      <c r="DE25">
        <v>6.2277383229270332E-3</v>
      </c>
      <c r="DF25">
        <v>1</v>
      </c>
      <c r="DG25">
        <v>2</v>
      </c>
      <c r="DH25">
        <v>2</v>
      </c>
      <c r="DI25" t="s">
        <v>347</v>
      </c>
      <c r="DJ25">
        <v>2.6620400000000002</v>
      </c>
      <c r="DK25">
        <v>2.7910200000000001</v>
      </c>
      <c r="DL25">
        <v>7.3511800000000002E-2</v>
      </c>
      <c r="DM25">
        <v>0.10803699999999999</v>
      </c>
      <c r="DN25">
        <v>0.13964299999999999</v>
      </c>
      <c r="DO25">
        <v>4.0436600000000001E-3</v>
      </c>
      <c r="DP25">
        <v>24725.200000000001</v>
      </c>
      <c r="DQ25">
        <v>25497.200000000001</v>
      </c>
      <c r="DR25">
        <v>24529.5</v>
      </c>
      <c r="DS25">
        <v>27869.9</v>
      </c>
      <c r="DT25">
        <v>28044.7</v>
      </c>
      <c r="DU25">
        <v>40373.5</v>
      </c>
      <c r="DV25">
        <v>33607.699999999997</v>
      </c>
      <c r="DW25">
        <v>42780.7</v>
      </c>
      <c r="DX25">
        <v>1.8066</v>
      </c>
      <c r="DY25">
        <v>1.83352</v>
      </c>
      <c r="DZ25">
        <v>0.13900499999999999</v>
      </c>
      <c r="EA25">
        <v>0</v>
      </c>
      <c r="EB25">
        <v>25.694500000000001</v>
      </c>
      <c r="EC25">
        <v>25.793700000000001</v>
      </c>
      <c r="ED25">
        <v>28.9</v>
      </c>
      <c r="EE25">
        <v>28</v>
      </c>
      <c r="EF25">
        <v>11.0794</v>
      </c>
      <c r="EG25">
        <v>63.197600000000001</v>
      </c>
      <c r="EH25">
        <v>23.3413</v>
      </c>
      <c r="EI25">
        <v>1</v>
      </c>
      <c r="EJ25">
        <v>-0.16062000000000001</v>
      </c>
      <c r="EK25">
        <v>-1.6401399999999999</v>
      </c>
      <c r="EL25">
        <v>20.138100000000001</v>
      </c>
      <c r="EM25">
        <v>5.22837</v>
      </c>
      <c r="EN25">
        <v>11.9876</v>
      </c>
      <c r="EO25">
        <v>4.9949500000000002</v>
      </c>
      <c r="EP25">
        <v>3.2909999999999999</v>
      </c>
      <c r="EQ25">
        <v>9999</v>
      </c>
      <c r="ER25">
        <v>9999</v>
      </c>
      <c r="ES25">
        <v>9999</v>
      </c>
      <c r="ET25">
        <v>999.9</v>
      </c>
      <c r="EU25">
        <v>1.8777900000000001</v>
      </c>
      <c r="EV25">
        <v>1.87385</v>
      </c>
      <c r="EW25">
        <v>1.8702399999999999</v>
      </c>
      <c r="EX25">
        <v>1.8721699999999999</v>
      </c>
      <c r="EY25">
        <v>1.8775999999999999</v>
      </c>
      <c r="EZ25">
        <v>1.8739399999999999</v>
      </c>
      <c r="FA25">
        <v>1.8717999999999999</v>
      </c>
      <c r="FB25">
        <v>1.8705499999999999</v>
      </c>
      <c r="FC25">
        <v>0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-3.12</v>
      </c>
      <c r="FQ25">
        <v>0.26479999999999998</v>
      </c>
      <c r="FR25">
        <v>-2.1645371153311852</v>
      </c>
      <c r="FS25">
        <v>-3.8409413047910609E-3</v>
      </c>
      <c r="FT25">
        <v>1.222025474305011E-6</v>
      </c>
      <c r="FU25">
        <v>-2.7416089085140852E-10</v>
      </c>
      <c r="FV25">
        <v>0.26473331959180352</v>
      </c>
      <c r="FW25">
        <v>0</v>
      </c>
      <c r="FX25">
        <v>0</v>
      </c>
      <c r="FY25">
        <v>0</v>
      </c>
      <c r="FZ25">
        <v>3</v>
      </c>
      <c r="GA25">
        <v>2222</v>
      </c>
      <c r="GB25">
        <v>1</v>
      </c>
      <c r="GC25">
        <v>19</v>
      </c>
      <c r="GD25">
        <v>5.5</v>
      </c>
      <c r="GE25">
        <v>45.8</v>
      </c>
      <c r="GF25">
        <v>1.0644499999999999</v>
      </c>
      <c r="GG25">
        <v>2.47925</v>
      </c>
      <c r="GH25">
        <v>1.4477500000000001</v>
      </c>
      <c r="GI25">
        <v>2.2875999999999999</v>
      </c>
      <c r="GJ25">
        <v>1.64673</v>
      </c>
      <c r="GK25">
        <v>2.4267599999999998</v>
      </c>
      <c r="GL25">
        <v>31.826899999999998</v>
      </c>
      <c r="GM25">
        <v>23.956199999999999</v>
      </c>
      <c r="GN25">
        <v>19</v>
      </c>
      <c r="GO25">
        <v>347.82799999999997</v>
      </c>
      <c r="GP25">
        <v>433.85300000000001</v>
      </c>
      <c r="GQ25">
        <v>27.924700000000001</v>
      </c>
      <c r="GR25">
        <v>25.3019</v>
      </c>
      <c r="GS25">
        <v>29.999700000000001</v>
      </c>
      <c r="GT25">
        <v>25.370200000000001</v>
      </c>
      <c r="GU25">
        <v>25.357700000000001</v>
      </c>
      <c r="GV25">
        <v>21.330300000000001</v>
      </c>
      <c r="GW25">
        <v>100</v>
      </c>
      <c r="GX25">
        <v>30.1844</v>
      </c>
      <c r="GY25">
        <v>27.9359</v>
      </c>
      <c r="GZ25">
        <v>450</v>
      </c>
      <c r="HA25">
        <v>0</v>
      </c>
      <c r="HB25">
        <v>99.737499999999997</v>
      </c>
      <c r="HC25">
        <v>100.13</v>
      </c>
    </row>
    <row r="26" spans="1:211" x14ac:dyDescent="0.3">
      <c r="A26">
        <v>10</v>
      </c>
      <c r="B26">
        <v>1691156573.0999999</v>
      </c>
      <c r="C26">
        <v>1620.099999904633</v>
      </c>
      <c r="D26" t="s">
        <v>369</v>
      </c>
      <c r="E26" t="s">
        <v>370</v>
      </c>
      <c r="F26" t="s">
        <v>342</v>
      </c>
      <c r="G26" t="s">
        <v>343</v>
      </c>
      <c r="H26" t="s">
        <v>375</v>
      </c>
      <c r="I26" t="s">
        <v>344</v>
      </c>
      <c r="J26">
        <v>1691156573.0999999</v>
      </c>
      <c r="K26">
        <f t="shared" si="0"/>
        <v>3.8148337649879026E-3</v>
      </c>
      <c r="L26">
        <f t="shared" si="1"/>
        <v>3.8148337649879025</v>
      </c>
      <c r="M26">
        <f t="shared" si="2"/>
        <v>20.531039220689685</v>
      </c>
      <c r="N26">
        <f t="shared" si="3"/>
        <v>265.88</v>
      </c>
      <c r="O26">
        <f t="shared" si="4"/>
        <v>206.71369007102095</v>
      </c>
      <c r="P26">
        <f t="shared" si="5"/>
        <v>20.485025090764363</v>
      </c>
      <c r="Q26">
        <f t="shared" si="6"/>
        <v>26.348320081080001</v>
      </c>
      <c r="R26">
        <f t="shared" si="7"/>
        <v>0.66948826985884824</v>
      </c>
      <c r="S26">
        <f t="shared" si="8"/>
        <v>2.0302423712921271</v>
      </c>
      <c r="T26">
        <f t="shared" si="9"/>
        <v>0.56695116067545615</v>
      </c>
      <c r="U26">
        <f t="shared" si="10"/>
        <v>0.36224115428895209</v>
      </c>
      <c r="V26">
        <f t="shared" si="11"/>
        <v>276.11266742221443</v>
      </c>
      <c r="W26">
        <f t="shared" si="12"/>
        <v>28.410854560880484</v>
      </c>
      <c r="X26">
        <f t="shared" si="13"/>
        <v>28.056100000000001</v>
      </c>
      <c r="Y26">
        <f t="shared" si="14"/>
        <v>3.8072681849058188</v>
      </c>
      <c r="Z26">
        <f t="shared" si="15"/>
        <v>85.742488405405339</v>
      </c>
      <c r="AA26">
        <f t="shared" si="16"/>
        <v>3.1639191185070001</v>
      </c>
      <c r="AB26">
        <f t="shared" si="17"/>
        <v>3.6900248375664613</v>
      </c>
      <c r="AC26">
        <f t="shared" si="18"/>
        <v>0.64334906639881861</v>
      </c>
      <c r="AD26">
        <f t="shared" si="19"/>
        <v>-168.23416903596652</v>
      </c>
      <c r="AE26">
        <f t="shared" si="20"/>
        <v>-58.634736394494112</v>
      </c>
      <c r="AF26">
        <f t="shared" si="21"/>
        <v>-6.2820478896564769</v>
      </c>
      <c r="AG26">
        <f t="shared" si="22"/>
        <v>42.961714102097304</v>
      </c>
      <c r="AH26">
        <v>24</v>
      </c>
      <c r="AI26">
        <v>6</v>
      </c>
      <c r="AJ26">
        <f t="shared" si="23"/>
        <v>1</v>
      </c>
      <c r="AK26">
        <f t="shared" si="24"/>
        <v>0</v>
      </c>
      <c r="AL26">
        <f t="shared" si="25"/>
        <v>52250.692883020907</v>
      </c>
      <c r="AM26">
        <f t="shared" si="26"/>
        <v>1799.99</v>
      </c>
      <c r="AN26">
        <f t="shared" si="27"/>
        <v>1499.1039685983499</v>
      </c>
      <c r="AO26">
        <f t="shared" si="28"/>
        <v>0.83284016499999991</v>
      </c>
      <c r="AP26">
        <f t="shared" si="29"/>
        <v>0.15339677854999997</v>
      </c>
      <c r="AQ26">
        <v>34.17</v>
      </c>
      <c r="AR26">
        <v>0.5</v>
      </c>
      <c r="AS26" t="s">
        <v>345</v>
      </c>
      <c r="AT26">
        <v>2</v>
      </c>
      <c r="AU26">
        <v>1691156573.0999999</v>
      </c>
      <c r="AV26">
        <v>265.88</v>
      </c>
      <c r="AW26">
        <v>449.87299999999999</v>
      </c>
      <c r="AX26">
        <v>31.927</v>
      </c>
      <c r="AY26">
        <v>0.38916099999999998</v>
      </c>
      <c r="AZ26">
        <v>268.995</v>
      </c>
      <c r="BA26">
        <v>31.662199999999999</v>
      </c>
      <c r="BB26">
        <v>400.12599999999998</v>
      </c>
      <c r="BC26">
        <v>98.998500000000007</v>
      </c>
      <c r="BD26">
        <v>0.100041</v>
      </c>
      <c r="BE26">
        <v>27.520399999999999</v>
      </c>
      <c r="BF26">
        <v>28.056100000000001</v>
      </c>
      <c r="BG26">
        <v>999.9</v>
      </c>
      <c r="BH26">
        <v>0</v>
      </c>
      <c r="BI26">
        <v>0</v>
      </c>
      <c r="BJ26">
        <v>9998.75</v>
      </c>
      <c r="BK26">
        <v>920.88199999999995</v>
      </c>
      <c r="BL26">
        <v>1.7582800000000001E-3</v>
      </c>
      <c r="BM26">
        <v>-183.99299999999999</v>
      </c>
      <c r="BN26">
        <v>274.649</v>
      </c>
      <c r="BO26">
        <v>450.048</v>
      </c>
      <c r="BP26">
        <v>31.537800000000001</v>
      </c>
      <c r="BQ26">
        <v>449.87299999999999</v>
      </c>
      <c r="BR26">
        <v>0.38916099999999998</v>
      </c>
      <c r="BS26">
        <v>3.16072</v>
      </c>
      <c r="BT26">
        <v>3.8526400000000002E-2</v>
      </c>
      <c r="BU26">
        <v>24.899699999999999</v>
      </c>
      <c r="BV26">
        <v>-32.9069</v>
      </c>
      <c r="BW26">
        <v>1799.99</v>
      </c>
      <c r="BX26">
        <v>0.91000700000000001</v>
      </c>
      <c r="BY26">
        <v>3.3993700000000002E-2</v>
      </c>
      <c r="BZ26">
        <v>2.1991E-2</v>
      </c>
      <c r="CA26">
        <v>3.4008700000000003E-2</v>
      </c>
      <c r="CB26">
        <v>26</v>
      </c>
      <c r="CC26">
        <v>32963</v>
      </c>
      <c r="CD26">
        <v>1691156065.5999999</v>
      </c>
      <c r="CE26" t="s">
        <v>364</v>
      </c>
      <c r="CF26">
        <v>1691156065.5999999</v>
      </c>
      <c r="CG26">
        <v>1691153643.5999999</v>
      </c>
      <c r="CH26">
        <v>3</v>
      </c>
      <c r="CI26">
        <v>0.193</v>
      </c>
      <c r="CJ26">
        <v>-3.3000000000000002E-2</v>
      </c>
      <c r="CK26">
        <v>-3.68</v>
      </c>
      <c r="CL26">
        <v>-0.13300000000000001</v>
      </c>
      <c r="CM26">
        <v>450</v>
      </c>
      <c r="CN26">
        <v>12</v>
      </c>
      <c r="CO26">
        <v>0.02</v>
      </c>
      <c r="CP26">
        <v>0.02</v>
      </c>
      <c r="CQ26">
        <v>19.491221252520091</v>
      </c>
      <c r="CR26">
        <v>4.0581993712187639E-2</v>
      </c>
      <c r="CS26">
        <v>1.118943652410156E-2</v>
      </c>
      <c r="CT26">
        <v>1</v>
      </c>
      <c r="CU26">
        <v>-184.04595</v>
      </c>
      <c r="CV26">
        <v>-0.5210431519697426</v>
      </c>
      <c r="CW26">
        <v>7.1689940019501824E-2</v>
      </c>
      <c r="CX26">
        <v>-1</v>
      </c>
      <c r="CY26">
        <v>31.519584999999999</v>
      </c>
      <c r="CZ26">
        <v>9.2544090056108252E-2</v>
      </c>
      <c r="DA26">
        <v>9.0098709757689653E-3</v>
      </c>
      <c r="DB26">
        <v>-1</v>
      </c>
      <c r="DC26">
        <v>0.63936309888301757</v>
      </c>
      <c r="DD26">
        <v>-2.1708932591375601E-2</v>
      </c>
      <c r="DE26">
        <v>4.0872799940592838E-3</v>
      </c>
      <c r="DF26">
        <v>1</v>
      </c>
      <c r="DG26">
        <v>2</v>
      </c>
      <c r="DH26">
        <v>2</v>
      </c>
      <c r="DI26" t="s">
        <v>347</v>
      </c>
      <c r="DJ26">
        <v>2.6618400000000002</v>
      </c>
      <c r="DK26">
        <v>2.79094</v>
      </c>
      <c r="DL26">
        <v>7.3136599999999996E-2</v>
      </c>
      <c r="DM26">
        <v>0.10797</v>
      </c>
      <c r="DN26">
        <v>0.142649</v>
      </c>
      <c r="DO26">
        <v>3.3023699999999998E-3</v>
      </c>
      <c r="DP26">
        <v>24714.7</v>
      </c>
      <c r="DQ26">
        <v>25488.2</v>
      </c>
      <c r="DR26">
        <v>24509.599999999999</v>
      </c>
      <c r="DS26">
        <v>27858.7</v>
      </c>
      <c r="DT26">
        <v>27922.2</v>
      </c>
      <c r="DU26">
        <v>40389.1</v>
      </c>
      <c r="DV26">
        <v>33581.800000000003</v>
      </c>
      <c r="DW26">
        <v>42765.3</v>
      </c>
      <c r="DX26">
        <v>1.81203</v>
      </c>
      <c r="DY26">
        <v>1.8313699999999999</v>
      </c>
      <c r="DZ26">
        <v>0.12989300000000001</v>
      </c>
      <c r="EA26">
        <v>0</v>
      </c>
      <c r="EB26">
        <v>25.931799999999999</v>
      </c>
      <c r="EC26">
        <v>26.0276</v>
      </c>
      <c r="ED26">
        <v>24.5</v>
      </c>
      <c r="EE26">
        <v>28.1</v>
      </c>
      <c r="EF26">
        <v>9.4463000000000008</v>
      </c>
      <c r="EG26">
        <v>62.867600000000003</v>
      </c>
      <c r="EH26">
        <v>24.110600000000002</v>
      </c>
      <c r="EI26">
        <v>1</v>
      </c>
      <c r="EJ26">
        <v>-0.145816</v>
      </c>
      <c r="EK26">
        <v>-0.73736100000000004</v>
      </c>
      <c r="EL26">
        <v>20.145199999999999</v>
      </c>
      <c r="EM26">
        <v>5.2282200000000003</v>
      </c>
      <c r="EN26">
        <v>11.989000000000001</v>
      </c>
      <c r="EO26">
        <v>4.9951999999999996</v>
      </c>
      <c r="EP26">
        <v>3.2909999999999999</v>
      </c>
      <c r="EQ26">
        <v>9999</v>
      </c>
      <c r="ER26">
        <v>9999</v>
      </c>
      <c r="ES26">
        <v>9999</v>
      </c>
      <c r="ET26">
        <v>999.9</v>
      </c>
      <c r="EU26">
        <v>1.8777900000000001</v>
      </c>
      <c r="EV26">
        <v>1.87381</v>
      </c>
      <c r="EW26">
        <v>1.87025</v>
      </c>
      <c r="EX26">
        <v>1.8721300000000001</v>
      </c>
      <c r="EY26">
        <v>1.8775900000000001</v>
      </c>
      <c r="EZ26">
        <v>1.8739300000000001</v>
      </c>
      <c r="FA26">
        <v>1.8717999999999999</v>
      </c>
      <c r="FB26">
        <v>1.8705400000000001</v>
      </c>
      <c r="FC26">
        <v>0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-3.1150000000000002</v>
      </c>
      <c r="FQ26">
        <v>0.26479999999999998</v>
      </c>
      <c r="FR26">
        <v>-2.1645371153311852</v>
      </c>
      <c r="FS26">
        <v>-3.8409413047910609E-3</v>
      </c>
      <c r="FT26">
        <v>1.222025474305011E-6</v>
      </c>
      <c r="FU26">
        <v>-2.7416089085140852E-10</v>
      </c>
      <c r="FV26">
        <v>0.26473331959180352</v>
      </c>
      <c r="FW26">
        <v>0</v>
      </c>
      <c r="FX26">
        <v>0</v>
      </c>
      <c r="FY26">
        <v>0</v>
      </c>
      <c r="FZ26">
        <v>3</v>
      </c>
      <c r="GA26">
        <v>2222</v>
      </c>
      <c r="GB26">
        <v>1</v>
      </c>
      <c r="GC26">
        <v>19</v>
      </c>
      <c r="GD26">
        <v>8.5</v>
      </c>
      <c r="GE26">
        <v>48.8</v>
      </c>
      <c r="GF26">
        <v>1.06934</v>
      </c>
      <c r="GG26">
        <v>2.48291</v>
      </c>
      <c r="GH26">
        <v>1.4477500000000001</v>
      </c>
      <c r="GI26">
        <v>2.2863799999999999</v>
      </c>
      <c r="GJ26">
        <v>1.64673</v>
      </c>
      <c r="GK26">
        <v>2.36328</v>
      </c>
      <c r="GL26">
        <v>31.8049</v>
      </c>
      <c r="GM26">
        <v>23.947399999999998</v>
      </c>
      <c r="GN26">
        <v>19</v>
      </c>
      <c r="GO26">
        <v>350.89100000000002</v>
      </c>
      <c r="GP26">
        <v>433.40100000000001</v>
      </c>
      <c r="GQ26">
        <v>27.3687</v>
      </c>
      <c r="GR26">
        <v>25.439</v>
      </c>
      <c r="GS26">
        <v>30.001000000000001</v>
      </c>
      <c r="GT26">
        <v>25.472100000000001</v>
      </c>
      <c r="GU26">
        <v>25.465900000000001</v>
      </c>
      <c r="GV26">
        <v>21.422799999999999</v>
      </c>
      <c r="GW26">
        <v>100</v>
      </c>
      <c r="GX26">
        <v>20.563300000000002</v>
      </c>
      <c r="GY26">
        <v>27.3276</v>
      </c>
      <c r="GZ26">
        <v>450</v>
      </c>
      <c r="HA26">
        <v>0</v>
      </c>
      <c r="HB26">
        <v>99.659099999999995</v>
      </c>
      <c r="HC26">
        <v>100.092</v>
      </c>
    </row>
    <row r="27" spans="1:211" x14ac:dyDescent="0.3">
      <c r="A27">
        <v>11</v>
      </c>
      <c r="B27">
        <v>1691156753.0999999</v>
      </c>
      <c r="C27">
        <v>1800.099999904633</v>
      </c>
      <c r="D27" t="s">
        <v>371</v>
      </c>
      <c r="E27" t="s">
        <v>372</v>
      </c>
      <c r="F27" t="s">
        <v>342</v>
      </c>
      <c r="G27" t="s">
        <v>343</v>
      </c>
      <c r="H27" t="s">
        <v>375</v>
      </c>
      <c r="I27" t="s">
        <v>344</v>
      </c>
      <c r="J27">
        <v>1691156753.0999999</v>
      </c>
      <c r="K27">
        <f t="shared" si="0"/>
        <v>3.9296696800663854E-3</v>
      </c>
      <c r="L27">
        <f t="shared" si="1"/>
        <v>3.9296696800663855</v>
      </c>
      <c r="M27">
        <f t="shared" si="2"/>
        <v>20.594934371113297</v>
      </c>
      <c r="N27">
        <f t="shared" si="3"/>
        <v>265.291</v>
      </c>
      <c r="O27">
        <f t="shared" si="4"/>
        <v>215.11401893641687</v>
      </c>
      <c r="P27">
        <f t="shared" si="5"/>
        <v>21.314552130483065</v>
      </c>
      <c r="Q27">
        <f t="shared" si="6"/>
        <v>26.286333532354998</v>
      </c>
      <c r="R27">
        <f t="shared" si="7"/>
        <v>0.81636083415173943</v>
      </c>
      <c r="S27">
        <f t="shared" si="8"/>
        <v>2.0314969100114046</v>
      </c>
      <c r="T27">
        <f t="shared" si="9"/>
        <v>0.66922064571352402</v>
      </c>
      <c r="U27">
        <f t="shared" si="10"/>
        <v>0.42925760843110161</v>
      </c>
      <c r="V27">
        <f t="shared" si="11"/>
        <v>276.11492095799991</v>
      </c>
      <c r="W27">
        <f t="shared" si="12"/>
        <v>28.35231132425546</v>
      </c>
      <c r="X27">
        <f t="shared" si="13"/>
        <v>28.0672</v>
      </c>
      <c r="Y27">
        <f t="shared" si="14"/>
        <v>3.8097315047915159</v>
      </c>
      <c r="Z27">
        <f t="shared" si="15"/>
        <v>88.122091973941025</v>
      </c>
      <c r="AA27">
        <f t="shared" si="16"/>
        <v>3.2486274208014994</v>
      </c>
      <c r="AB27">
        <f t="shared" si="17"/>
        <v>3.686507376336646</v>
      </c>
      <c r="AC27">
        <f t="shared" si="18"/>
        <v>0.56110408399001654</v>
      </c>
      <c r="AD27">
        <f t="shared" si="19"/>
        <v>-173.29843289092759</v>
      </c>
      <c r="AE27">
        <f t="shared" si="20"/>
        <v>-61.671872781398221</v>
      </c>
      <c r="AF27">
        <f t="shared" si="21"/>
        <v>-6.6031915808635144</v>
      </c>
      <c r="AG27">
        <f t="shared" si="22"/>
        <v>34.541423704810612</v>
      </c>
      <c r="AH27">
        <v>23</v>
      </c>
      <c r="AI27">
        <v>6</v>
      </c>
      <c r="AJ27">
        <f t="shared" si="23"/>
        <v>1</v>
      </c>
      <c r="AK27">
        <f t="shared" si="24"/>
        <v>0</v>
      </c>
      <c r="AL27">
        <f t="shared" si="25"/>
        <v>52312.242194183273</v>
      </c>
      <c r="AM27">
        <f t="shared" si="26"/>
        <v>1800</v>
      </c>
      <c r="AN27">
        <f t="shared" si="27"/>
        <v>1499.1082938</v>
      </c>
      <c r="AO27">
        <f t="shared" si="28"/>
        <v>0.83283794099999997</v>
      </c>
      <c r="AP27">
        <f t="shared" si="29"/>
        <v>0.15339717830999997</v>
      </c>
      <c r="AQ27">
        <v>34.17</v>
      </c>
      <c r="AR27">
        <v>0.5</v>
      </c>
      <c r="AS27" t="s">
        <v>345</v>
      </c>
      <c r="AT27">
        <v>2</v>
      </c>
      <c r="AU27">
        <v>1691156753.0999999</v>
      </c>
      <c r="AV27">
        <v>265.291</v>
      </c>
      <c r="AW27">
        <v>450.036</v>
      </c>
      <c r="AX27">
        <v>32.786299999999997</v>
      </c>
      <c r="AY27">
        <v>0.33401399999999998</v>
      </c>
      <c r="AZ27">
        <v>268.40300000000002</v>
      </c>
      <c r="BA27">
        <v>32.521599999999999</v>
      </c>
      <c r="BB27">
        <v>400.20100000000002</v>
      </c>
      <c r="BC27">
        <v>98.984899999999996</v>
      </c>
      <c r="BD27">
        <v>0.100005</v>
      </c>
      <c r="BE27">
        <v>27.504100000000001</v>
      </c>
      <c r="BF27">
        <v>28.0672</v>
      </c>
      <c r="BG27">
        <v>999.9</v>
      </c>
      <c r="BH27">
        <v>0</v>
      </c>
      <c r="BI27">
        <v>0</v>
      </c>
      <c r="BJ27">
        <v>10011.9</v>
      </c>
      <c r="BK27">
        <v>916.75900000000001</v>
      </c>
      <c r="BL27">
        <v>1.7200500000000001E-3</v>
      </c>
      <c r="BM27">
        <v>-184.74600000000001</v>
      </c>
      <c r="BN27">
        <v>274.28300000000002</v>
      </c>
      <c r="BO27">
        <v>450.18700000000001</v>
      </c>
      <c r="BP27">
        <v>32.452300000000001</v>
      </c>
      <c r="BQ27">
        <v>450.036</v>
      </c>
      <c r="BR27">
        <v>0.33401399999999998</v>
      </c>
      <c r="BS27">
        <v>3.2453500000000002</v>
      </c>
      <c r="BT27">
        <v>3.3062300000000003E-2</v>
      </c>
      <c r="BU27">
        <v>25.343299999999999</v>
      </c>
      <c r="BV27">
        <v>-34.465000000000003</v>
      </c>
      <c r="BW27">
        <v>1800</v>
      </c>
      <c r="BX27">
        <v>0.90998599999999996</v>
      </c>
      <c r="BY27">
        <v>3.4002900000000003E-2</v>
      </c>
      <c r="BZ27">
        <v>2.1995799999999999E-2</v>
      </c>
      <c r="CA27">
        <v>3.40151E-2</v>
      </c>
      <c r="CB27">
        <v>26</v>
      </c>
      <c r="CC27">
        <v>32963</v>
      </c>
      <c r="CD27">
        <v>1691156065.5999999</v>
      </c>
      <c r="CE27" t="s">
        <v>364</v>
      </c>
      <c r="CF27">
        <v>1691156065.5999999</v>
      </c>
      <c r="CG27">
        <v>1691153643.5999999</v>
      </c>
      <c r="CH27">
        <v>3</v>
      </c>
      <c r="CI27">
        <v>0.193</v>
      </c>
      <c r="CJ27">
        <v>-3.3000000000000002E-2</v>
      </c>
      <c r="CK27">
        <v>-3.68</v>
      </c>
      <c r="CL27">
        <v>-0.13300000000000001</v>
      </c>
      <c r="CM27">
        <v>450</v>
      </c>
      <c r="CN27">
        <v>12</v>
      </c>
      <c r="CO27">
        <v>0.02</v>
      </c>
      <c r="CP27">
        <v>0.02</v>
      </c>
      <c r="CQ27">
        <v>19.543013631037599</v>
      </c>
      <c r="CR27">
        <v>2.3532265445264631E-2</v>
      </c>
      <c r="CS27">
        <v>1.065874909736376E-2</v>
      </c>
      <c r="CT27">
        <v>1</v>
      </c>
      <c r="CU27">
        <v>-184.70445000000001</v>
      </c>
      <c r="CV27">
        <v>-0.59817636022500187</v>
      </c>
      <c r="CW27">
        <v>8.3976767620575821E-2</v>
      </c>
      <c r="CX27">
        <v>-1</v>
      </c>
      <c r="CY27">
        <v>32.249369999999999</v>
      </c>
      <c r="CZ27">
        <v>1.06014709193251</v>
      </c>
      <c r="DA27">
        <v>0.10232009382325551</v>
      </c>
      <c r="DB27">
        <v>-1</v>
      </c>
      <c r="DC27">
        <v>0.73520849065921623</v>
      </c>
      <c r="DD27">
        <v>0.14035705094615139</v>
      </c>
      <c r="DE27">
        <v>2.120087951633895E-2</v>
      </c>
      <c r="DF27">
        <v>0</v>
      </c>
      <c r="DG27">
        <v>1</v>
      </c>
      <c r="DH27">
        <v>2</v>
      </c>
      <c r="DI27" t="s">
        <v>353</v>
      </c>
      <c r="DJ27">
        <v>2.6615600000000001</v>
      </c>
      <c r="DK27">
        <v>2.7909199999999998</v>
      </c>
      <c r="DL27">
        <v>7.2905800000000007E-2</v>
      </c>
      <c r="DM27">
        <v>0.10786900000000001</v>
      </c>
      <c r="DN27">
        <v>0.14508499999999999</v>
      </c>
      <c r="DO27">
        <v>2.8393699999999999E-3</v>
      </c>
      <c r="DP27">
        <v>24698.799999999999</v>
      </c>
      <c r="DQ27">
        <v>25461.1</v>
      </c>
      <c r="DR27">
        <v>24489.8</v>
      </c>
      <c r="DS27">
        <v>27828.400000000001</v>
      </c>
      <c r="DT27">
        <v>27824.799999999999</v>
      </c>
      <c r="DU27">
        <v>40367.300000000003</v>
      </c>
      <c r="DV27">
        <v>33558.199999999997</v>
      </c>
      <c r="DW27">
        <v>42722.9</v>
      </c>
      <c r="DX27">
        <v>1.8097300000000001</v>
      </c>
      <c r="DY27">
        <v>1.8244800000000001</v>
      </c>
      <c r="DZ27">
        <v>0.117518</v>
      </c>
      <c r="EA27">
        <v>0</v>
      </c>
      <c r="EB27">
        <v>26.145700000000001</v>
      </c>
      <c r="EC27">
        <v>26.242100000000001</v>
      </c>
      <c r="ED27">
        <v>21.1</v>
      </c>
      <c r="EE27">
        <v>28.2</v>
      </c>
      <c r="EF27">
        <v>8.1839499999999994</v>
      </c>
      <c r="EG27">
        <v>63.317599999999999</v>
      </c>
      <c r="EH27">
        <v>23.657900000000001</v>
      </c>
      <c r="EI27">
        <v>1</v>
      </c>
      <c r="EJ27">
        <v>-9.8325700000000002E-2</v>
      </c>
      <c r="EK27">
        <v>-0.255716</v>
      </c>
      <c r="EL27">
        <v>20.145600000000002</v>
      </c>
      <c r="EM27">
        <v>5.2280699999999998</v>
      </c>
      <c r="EN27">
        <v>11.9917</v>
      </c>
      <c r="EO27">
        <v>4.99505</v>
      </c>
      <c r="EP27">
        <v>3.2909999999999999</v>
      </c>
      <c r="EQ27">
        <v>9999</v>
      </c>
      <c r="ER27">
        <v>9999</v>
      </c>
      <c r="ES27">
        <v>9999</v>
      </c>
      <c r="ET27">
        <v>999.9</v>
      </c>
      <c r="EU27">
        <v>1.8777600000000001</v>
      </c>
      <c r="EV27">
        <v>1.8738600000000001</v>
      </c>
      <c r="EW27">
        <v>1.87026</v>
      </c>
      <c r="EX27">
        <v>1.87215</v>
      </c>
      <c r="EY27">
        <v>1.87767</v>
      </c>
      <c r="EZ27">
        <v>1.8739600000000001</v>
      </c>
      <c r="FA27">
        <v>1.8717999999999999</v>
      </c>
      <c r="FB27">
        <v>1.87056</v>
      </c>
      <c r="FC27">
        <v>0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-3.1120000000000001</v>
      </c>
      <c r="FQ27">
        <v>0.26469999999999999</v>
      </c>
      <c r="FR27">
        <v>-2.1645371153311852</v>
      </c>
      <c r="FS27">
        <v>-3.8409413047910609E-3</v>
      </c>
      <c r="FT27">
        <v>1.222025474305011E-6</v>
      </c>
      <c r="FU27">
        <v>-2.7416089085140852E-10</v>
      </c>
      <c r="FV27">
        <v>0.26473331959180352</v>
      </c>
      <c r="FW27">
        <v>0</v>
      </c>
      <c r="FX27">
        <v>0</v>
      </c>
      <c r="FY27">
        <v>0</v>
      </c>
      <c r="FZ27">
        <v>3</v>
      </c>
      <c r="GA27">
        <v>2222</v>
      </c>
      <c r="GB27">
        <v>1</v>
      </c>
      <c r="GC27">
        <v>19</v>
      </c>
      <c r="GD27">
        <v>11.5</v>
      </c>
      <c r="GE27">
        <v>51.8</v>
      </c>
      <c r="GF27">
        <v>1.06934</v>
      </c>
      <c r="GG27">
        <v>2.4841299999999999</v>
      </c>
      <c r="GH27">
        <v>1.4477500000000001</v>
      </c>
      <c r="GI27">
        <v>2.2888199999999999</v>
      </c>
      <c r="GJ27">
        <v>1.64673</v>
      </c>
      <c r="GK27">
        <v>2.4035600000000001</v>
      </c>
      <c r="GL27">
        <v>32.068399999999997</v>
      </c>
      <c r="GM27">
        <v>23.947399999999998</v>
      </c>
      <c r="GN27">
        <v>19</v>
      </c>
      <c r="GO27">
        <v>352.44099999999997</v>
      </c>
      <c r="GP27">
        <v>432.577</v>
      </c>
      <c r="GQ27">
        <v>26.717600000000001</v>
      </c>
      <c r="GR27">
        <v>25.9468</v>
      </c>
      <c r="GS27">
        <v>30.0015</v>
      </c>
      <c r="GT27">
        <v>25.916799999999999</v>
      </c>
      <c r="GU27">
        <v>25.893799999999999</v>
      </c>
      <c r="GV27">
        <v>21.425799999999999</v>
      </c>
      <c r="GW27">
        <v>100</v>
      </c>
      <c r="GX27">
        <v>12.6008</v>
      </c>
      <c r="GY27">
        <v>26.6875</v>
      </c>
      <c r="GZ27">
        <v>450</v>
      </c>
      <c r="HA27">
        <v>0</v>
      </c>
      <c r="HB27">
        <v>99.584500000000006</v>
      </c>
      <c r="HC27">
        <v>99.988699999999994</v>
      </c>
    </row>
    <row r="28" spans="1:211" x14ac:dyDescent="0.3">
      <c r="A28">
        <v>12</v>
      </c>
      <c r="B28">
        <v>1691156933.0999999</v>
      </c>
      <c r="C28">
        <v>1980.099999904633</v>
      </c>
      <c r="D28" t="s">
        <v>373</v>
      </c>
      <c r="E28" t="s">
        <v>374</v>
      </c>
      <c r="F28" t="s">
        <v>342</v>
      </c>
      <c r="G28" t="s">
        <v>343</v>
      </c>
      <c r="H28" t="s">
        <v>375</v>
      </c>
      <c r="I28" t="s">
        <v>344</v>
      </c>
      <c r="J28">
        <v>1691156933.0999999</v>
      </c>
      <c r="K28">
        <f t="shared" si="0"/>
        <v>4.225277878789512E-3</v>
      </c>
      <c r="L28">
        <f t="shared" si="1"/>
        <v>4.2252778787895124</v>
      </c>
      <c r="M28">
        <f t="shared" si="2"/>
        <v>20.662205850466794</v>
      </c>
      <c r="N28">
        <f t="shared" si="3"/>
        <v>264.08499999999998</v>
      </c>
      <c r="O28">
        <f t="shared" si="4"/>
        <v>229.83533126688783</v>
      </c>
      <c r="P28">
        <f t="shared" si="5"/>
        <v>22.774286513347384</v>
      </c>
      <c r="Q28">
        <f t="shared" si="6"/>
        <v>26.168071813525497</v>
      </c>
      <c r="R28">
        <f t="shared" si="7"/>
        <v>1.321587432544491</v>
      </c>
      <c r="S28">
        <f t="shared" si="8"/>
        <v>2.0313462896683951</v>
      </c>
      <c r="T28">
        <f t="shared" si="9"/>
        <v>0.97654079841789676</v>
      </c>
      <c r="U28">
        <f t="shared" si="10"/>
        <v>0.63374864569931388</v>
      </c>
      <c r="V28">
        <f t="shared" si="11"/>
        <v>276.11377596405595</v>
      </c>
      <c r="W28">
        <f t="shared" si="12"/>
        <v>28.617438715219372</v>
      </c>
      <c r="X28">
        <f t="shared" si="13"/>
        <v>28.438400000000001</v>
      </c>
      <c r="Y28">
        <f t="shared" si="14"/>
        <v>3.8929132730998863</v>
      </c>
      <c r="Z28">
        <f t="shared" si="15"/>
        <v>92.367024298501931</v>
      </c>
      <c r="AA28">
        <f t="shared" si="16"/>
        <v>3.4801251497162999</v>
      </c>
      <c r="AB28">
        <f t="shared" si="17"/>
        <v>3.7677138309334306</v>
      </c>
      <c r="AC28">
        <f t="shared" si="18"/>
        <v>0.41278812338358639</v>
      </c>
      <c r="AD28">
        <f t="shared" si="19"/>
        <v>-186.33475445461747</v>
      </c>
      <c r="AE28">
        <f t="shared" si="20"/>
        <v>-61.481126572053739</v>
      </c>
      <c r="AF28">
        <f t="shared" si="21"/>
        <v>-6.6077157432317826</v>
      </c>
      <c r="AG28">
        <f t="shared" si="22"/>
        <v>21.690179194152961</v>
      </c>
      <c r="AH28">
        <v>20</v>
      </c>
      <c r="AI28">
        <v>5</v>
      </c>
      <c r="AJ28">
        <f t="shared" si="23"/>
        <v>1</v>
      </c>
      <c r="AK28">
        <f t="shared" si="24"/>
        <v>0</v>
      </c>
      <c r="AL28">
        <f t="shared" si="25"/>
        <v>52240.43337176233</v>
      </c>
      <c r="AM28">
        <f t="shared" si="26"/>
        <v>1799.99</v>
      </c>
      <c r="AN28">
        <f t="shared" si="27"/>
        <v>1499.1037813993898</v>
      </c>
      <c r="AO28">
        <f t="shared" si="28"/>
        <v>0.83284006099999996</v>
      </c>
      <c r="AP28">
        <f t="shared" si="29"/>
        <v>0.15339739441000003</v>
      </c>
      <c r="AQ28">
        <v>34.17</v>
      </c>
      <c r="AR28">
        <v>0.5</v>
      </c>
      <c r="AS28" t="s">
        <v>345</v>
      </c>
      <c r="AT28">
        <v>2</v>
      </c>
      <c r="AU28">
        <v>1691156933.0999999</v>
      </c>
      <c r="AV28">
        <v>264.08499999999998</v>
      </c>
      <c r="AW28">
        <v>450.07600000000002</v>
      </c>
      <c r="AX28">
        <v>35.121000000000002</v>
      </c>
      <c r="AY28">
        <v>0.30320200000000003</v>
      </c>
      <c r="AZ28">
        <v>267.19400000000002</v>
      </c>
      <c r="BA28">
        <v>34.856200000000001</v>
      </c>
      <c r="BB28">
        <v>400.10300000000001</v>
      </c>
      <c r="BC28">
        <v>98.989699999999999</v>
      </c>
      <c r="BD28">
        <v>9.9880300000000005E-2</v>
      </c>
      <c r="BE28">
        <v>27.876999999999999</v>
      </c>
      <c r="BF28">
        <v>28.438400000000001</v>
      </c>
      <c r="BG28">
        <v>999.9</v>
      </c>
      <c r="BH28">
        <v>0</v>
      </c>
      <c r="BI28">
        <v>0</v>
      </c>
      <c r="BJ28">
        <v>10010</v>
      </c>
      <c r="BK28">
        <v>907.58</v>
      </c>
      <c r="BL28">
        <v>1.8156100000000001E-3</v>
      </c>
      <c r="BM28">
        <v>-185.99100000000001</v>
      </c>
      <c r="BN28">
        <v>273.69799999999998</v>
      </c>
      <c r="BO28">
        <v>450.21300000000002</v>
      </c>
      <c r="BP28">
        <v>34.817799999999998</v>
      </c>
      <c r="BQ28">
        <v>450.07600000000002</v>
      </c>
      <c r="BR28">
        <v>0.30320200000000003</v>
      </c>
      <c r="BS28">
        <v>3.47661</v>
      </c>
      <c r="BT28">
        <v>3.00139E-2</v>
      </c>
      <c r="BU28">
        <v>26.506</v>
      </c>
      <c r="BV28">
        <v>-35.438499999999998</v>
      </c>
      <c r="BW28">
        <v>1799.99</v>
      </c>
      <c r="BX28">
        <v>0.91000400000000004</v>
      </c>
      <c r="BY28">
        <v>3.4003400000000003E-2</v>
      </c>
      <c r="BZ28">
        <v>2.2000800000000001E-2</v>
      </c>
      <c r="CA28">
        <v>3.3991500000000001E-2</v>
      </c>
      <c r="CB28">
        <v>28</v>
      </c>
      <c r="CC28">
        <v>32962.9</v>
      </c>
      <c r="CD28">
        <v>1691156065.5999999</v>
      </c>
      <c r="CE28" t="s">
        <v>364</v>
      </c>
      <c r="CF28">
        <v>1691156065.5999999</v>
      </c>
      <c r="CG28">
        <v>1691153643.5999999</v>
      </c>
      <c r="CH28">
        <v>3</v>
      </c>
      <c r="CI28">
        <v>0.193</v>
      </c>
      <c r="CJ28">
        <v>-3.3000000000000002E-2</v>
      </c>
      <c r="CK28">
        <v>-3.68</v>
      </c>
      <c r="CL28">
        <v>-0.13300000000000001</v>
      </c>
      <c r="CM28">
        <v>450</v>
      </c>
      <c r="CN28">
        <v>12</v>
      </c>
      <c r="CO28">
        <v>0.02</v>
      </c>
      <c r="CP28">
        <v>0.02</v>
      </c>
      <c r="CQ28">
        <v>19.607553283722861</v>
      </c>
      <c r="CR28">
        <v>3.5540198676556728E-3</v>
      </c>
      <c r="CS28">
        <v>7.803629135137549E-3</v>
      </c>
      <c r="CT28">
        <v>1</v>
      </c>
      <c r="CU28">
        <v>-185.8996097560975</v>
      </c>
      <c r="CV28">
        <v>-0.54179790940761086</v>
      </c>
      <c r="CW28">
        <v>8.0217350488859598E-2</v>
      </c>
      <c r="CX28">
        <v>-1</v>
      </c>
      <c r="CY28">
        <v>34.682636585365863</v>
      </c>
      <c r="CZ28">
        <v>0.70776794425083545</v>
      </c>
      <c r="DA28">
        <v>6.9805911260271372E-2</v>
      </c>
      <c r="DB28">
        <v>-1</v>
      </c>
      <c r="DC28">
        <v>1.2151880531852131</v>
      </c>
      <c r="DD28">
        <v>0.14628125366025321</v>
      </c>
      <c r="DE28">
        <v>2.142345930981783E-2</v>
      </c>
      <c r="DF28">
        <v>0</v>
      </c>
      <c r="DG28">
        <v>1</v>
      </c>
      <c r="DH28">
        <v>2</v>
      </c>
      <c r="DI28" t="s">
        <v>353</v>
      </c>
      <c r="DJ28">
        <v>2.6603599999999998</v>
      </c>
      <c r="DK28">
        <v>2.7907899999999999</v>
      </c>
      <c r="DL28">
        <v>7.2480600000000006E-2</v>
      </c>
      <c r="DM28">
        <v>0.107665</v>
      </c>
      <c r="DN28">
        <v>0.151725</v>
      </c>
      <c r="DO28">
        <v>2.5755499999999998E-3</v>
      </c>
      <c r="DP28">
        <v>24657.200000000001</v>
      </c>
      <c r="DQ28">
        <v>25416.6</v>
      </c>
      <c r="DR28">
        <v>24441</v>
      </c>
      <c r="DS28">
        <v>27778</v>
      </c>
      <c r="DT28">
        <v>27560.799999999999</v>
      </c>
      <c r="DU28">
        <v>40310</v>
      </c>
      <c r="DV28">
        <v>33499</v>
      </c>
      <c r="DW28">
        <v>42652</v>
      </c>
      <c r="DX28">
        <v>1.80562</v>
      </c>
      <c r="DY28">
        <v>1.8132699999999999</v>
      </c>
      <c r="DZ28">
        <v>8.7745500000000004E-2</v>
      </c>
      <c r="EA28">
        <v>0</v>
      </c>
      <c r="EB28">
        <v>27.005099999999999</v>
      </c>
      <c r="EC28">
        <v>27.0383</v>
      </c>
      <c r="ED28">
        <v>18.600000000000001</v>
      </c>
      <c r="EE28">
        <v>28.4</v>
      </c>
      <c r="EF28">
        <v>7.29847</v>
      </c>
      <c r="EG28">
        <v>63.3476</v>
      </c>
      <c r="EH28">
        <v>23.842099999999999</v>
      </c>
      <c r="EI28">
        <v>1</v>
      </c>
      <c r="EJ28">
        <v>-1.54065E-2</v>
      </c>
      <c r="EK28">
        <v>-0.23711599999999999</v>
      </c>
      <c r="EL28">
        <v>20.143699999999999</v>
      </c>
      <c r="EM28">
        <v>5.2256799999999997</v>
      </c>
      <c r="EN28">
        <v>11.992000000000001</v>
      </c>
      <c r="EO28">
        <v>4.9941000000000004</v>
      </c>
      <c r="EP28">
        <v>3.2907799999999998</v>
      </c>
      <c r="EQ28">
        <v>9999</v>
      </c>
      <c r="ER28">
        <v>9999</v>
      </c>
      <c r="ES28">
        <v>9999</v>
      </c>
      <c r="ET28">
        <v>999.9</v>
      </c>
      <c r="EU28">
        <v>1.8777699999999999</v>
      </c>
      <c r="EV28">
        <v>1.8738699999999999</v>
      </c>
      <c r="EW28">
        <v>1.87025</v>
      </c>
      <c r="EX28">
        <v>1.87219</v>
      </c>
      <c r="EY28">
        <v>1.8775999999999999</v>
      </c>
      <c r="EZ28">
        <v>1.87395</v>
      </c>
      <c r="FA28">
        <v>1.87181</v>
      </c>
      <c r="FB28">
        <v>1.87052</v>
      </c>
      <c r="FC28">
        <v>0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-3.109</v>
      </c>
      <c r="FQ28">
        <v>0.26479999999999998</v>
      </c>
      <c r="FR28">
        <v>-2.1645371153311852</v>
      </c>
      <c r="FS28">
        <v>-3.8409413047910609E-3</v>
      </c>
      <c r="FT28">
        <v>1.222025474305011E-6</v>
      </c>
      <c r="FU28">
        <v>-2.7416089085140852E-10</v>
      </c>
      <c r="FV28">
        <v>0.26473331959180352</v>
      </c>
      <c r="FW28">
        <v>0</v>
      </c>
      <c r="FX28">
        <v>0</v>
      </c>
      <c r="FY28">
        <v>0</v>
      </c>
      <c r="FZ28">
        <v>3</v>
      </c>
      <c r="GA28">
        <v>2222</v>
      </c>
      <c r="GB28">
        <v>1</v>
      </c>
      <c r="GC28">
        <v>19</v>
      </c>
      <c r="GD28">
        <v>14.5</v>
      </c>
      <c r="GE28">
        <v>54.8</v>
      </c>
      <c r="GF28">
        <v>1.06934</v>
      </c>
      <c r="GG28">
        <v>2.48169</v>
      </c>
      <c r="GH28">
        <v>1.4477500000000001</v>
      </c>
      <c r="GI28">
        <v>2.2888199999999999</v>
      </c>
      <c r="GJ28">
        <v>1.64673</v>
      </c>
      <c r="GK28">
        <v>2.34375</v>
      </c>
      <c r="GL28">
        <v>32.509700000000002</v>
      </c>
      <c r="GM28">
        <v>23.947399999999998</v>
      </c>
      <c r="GN28">
        <v>19</v>
      </c>
      <c r="GO28">
        <v>355.28</v>
      </c>
      <c r="GP28">
        <v>432.00400000000002</v>
      </c>
      <c r="GQ28">
        <v>26.992999999999999</v>
      </c>
      <c r="GR28">
        <v>26.865400000000001</v>
      </c>
      <c r="GS28">
        <v>30.002600000000001</v>
      </c>
      <c r="GT28">
        <v>26.729700000000001</v>
      </c>
      <c r="GU28">
        <v>26.6981</v>
      </c>
      <c r="GV28">
        <v>19.034500000000001</v>
      </c>
      <c r="GW28">
        <v>100</v>
      </c>
      <c r="GX28">
        <v>6.1692099999999996</v>
      </c>
      <c r="GY28">
        <v>27.003799999999998</v>
      </c>
      <c r="GZ28">
        <v>450</v>
      </c>
      <c r="HA28">
        <v>0</v>
      </c>
      <c r="HB28">
        <v>99.399100000000004</v>
      </c>
      <c r="HC28">
        <v>99.816800000000001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2023-08-04T15:19:09Z</dcterms:created>
  <dcterms:modified xsi:type="dcterms:W3CDTF">2023-09-17T21:40:13Z</dcterms:modified>
</cp:coreProperties>
</file>